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720" yWindow="2340" windowWidth="14865" windowHeight="3615" tabRatio="910"/>
  </bookViews>
  <sheets>
    <sheet name="Output" sheetId="127" r:id="rId1"/>
    <sheet name="NER 6.1.1 (6)" sheetId="164" r:id="rId2"/>
    <sheet name="Escalators" sheetId="11" r:id="rId3"/>
    <sheet name="Base input" sheetId="18" r:id="rId4"/>
    <sheet name="Provision input" sheetId="156" r:id="rId5"/>
    <sheet name="Corp OH input" sheetId="136" r:id="rId6"/>
    <sheet name="Reclassification input" sheetId="158" r:id="rId7"/>
    <sheet name="Adjust Out input" sheetId="128" r:id="rId8"/>
    <sheet name="Adjust In input" sheetId="161" r:id="rId9"/>
    <sheet name="Step Change input" sheetId="160" r:id="rId10"/>
    <sheet name="Base" sheetId="100" r:id="rId11"/>
    <sheet name="Provision" sheetId="157" r:id="rId12"/>
    <sheet name="Corp OH" sheetId="145" r:id="rId13"/>
    <sheet name="Reclassification" sheetId="159" r:id="rId14"/>
    <sheet name="Adjustment Out" sheetId="112" r:id="rId15"/>
    <sheet name="Adjustment In" sheetId="162" r:id="rId16"/>
    <sheet name="Step Change" sheetId="114" r:id="rId17"/>
    <sheet name="Output Growth" sheetId="101" r:id="rId18"/>
    <sheet name="Real Price Changes" sheetId="154" r:id="rId19"/>
    <sheet name="Total" sheetId="116" r:id="rId20"/>
    <sheet name="Check" sheetId="16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1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8" hidden="1">[1]PCOR00!#REF!</definedName>
    <definedName name="_BQ4.1" localSheetId="7" hidden="1">[1]PCOR00!#REF!</definedName>
    <definedName name="_BQ4.1" localSheetId="15" hidden="1">[1]PCOR00!#REF!</definedName>
    <definedName name="_BQ4.1" localSheetId="14" hidden="1">[1]PCOR00!#REF!</definedName>
    <definedName name="_BQ4.1" localSheetId="12" hidden="1">[1]PCOR00!#REF!</definedName>
    <definedName name="_BQ4.1" localSheetId="5" hidden="1">[1]PCOR00!#REF!</definedName>
    <definedName name="_BQ4.1" localSheetId="1" hidden="1">[1]PCOR00!#REF!</definedName>
    <definedName name="_BQ4.1" localSheetId="0" hidden="1">[1]PCOR00!#REF!</definedName>
    <definedName name="_BQ4.1" localSheetId="18" hidden="1">[1]PCOR00!#REF!</definedName>
    <definedName name="_BQ4.1" localSheetId="13" hidden="1">[1]PCOR00!#REF!</definedName>
    <definedName name="_BQ4.1" localSheetId="6" hidden="1">[1]PCOR00!#REF!</definedName>
    <definedName name="_BQ4.1" localSheetId="16" hidden="1">[1]PCOR00!#REF!</definedName>
    <definedName name="_BQ4.1" localSheetId="9" hidden="1">[1]PCOR00!#REF!</definedName>
    <definedName name="_BQ4.1" localSheetId="19" hidden="1">[1]PCOR00!#REF!</definedName>
    <definedName name="_BQ4.1" hidden="1">[1]PCOR00!#REF!</definedName>
    <definedName name="_BQ4.19" localSheetId="8" hidden="1">#REF!</definedName>
    <definedName name="_BQ4.19" localSheetId="15" hidden="1">#REF!</definedName>
    <definedName name="_BQ4.19" localSheetId="1" hidden="1">#REF!</definedName>
    <definedName name="_BQ4.19" localSheetId="18" hidden="1">#REF!</definedName>
    <definedName name="_BQ4.19" localSheetId="13" hidden="1">#REF!</definedName>
    <definedName name="_BQ4.19" localSheetId="6" hidden="1">#REF!</definedName>
    <definedName name="_BQ4.19" localSheetId="9" hidden="1">#REF!</definedName>
    <definedName name="_BQ4.19" hidden="1">#REF!</definedName>
    <definedName name="_BQ4.5" localSheetId="8" hidden="1">#REF!</definedName>
    <definedName name="_BQ4.5" localSheetId="7" hidden="1">#REF!</definedName>
    <definedName name="_BQ4.5" localSheetId="15" hidden="1">#REF!</definedName>
    <definedName name="_BQ4.5" localSheetId="14" hidden="1">#REF!</definedName>
    <definedName name="_BQ4.5" localSheetId="12" hidden="1">#REF!</definedName>
    <definedName name="_BQ4.5" localSheetId="5" hidden="1">#REF!</definedName>
    <definedName name="_BQ4.5" localSheetId="1" hidden="1">#REF!</definedName>
    <definedName name="_BQ4.5" localSheetId="0" hidden="1">#REF!</definedName>
    <definedName name="_BQ4.5" localSheetId="18" hidden="1">#REF!</definedName>
    <definedName name="_BQ4.5" localSheetId="13" hidden="1">#REF!</definedName>
    <definedName name="_BQ4.5" localSheetId="6" hidden="1">#REF!</definedName>
    <definedName name="_BQ4.5" localSheetId="16" hidden="1">#REF!</definedName>
    <definedName name="_BQ4.5" localSheetId="9" hidden="1">#REF!</definedName>
    <definedName name="_BQ4.5" localSheetId="19" hidden="1">#REF!</definedName>
    <definedName name="_BQ4.5" hidden="1">#REF!</definedName>
    <definedName name="_BQ4.6" localSheetId="8" hidden="1">#REF!</definedName>
    <definedName name="_BQ4.6" localSheetId="7" hidden="1">#REF!</definedName>
    <definedName name="_BQ4.6" localSheetId="15" hidden="1">#REF!</definedName>
    <definedName name="_BQ4.6" localSheetId="14" hidden="1">#REF!</definedName>
    <definedName name="_BQ4.6" localSheetId="12" hidden="1">#REF!</definedName>
    <definedName name="_BQ4.6" localSheetId="5" hidden="1">#REF!</definedName>
    <definedName name="_BQ4.6" localSheetId="1" hidden="1">#REF!</definedName>
    <definedName name="_BQ4.6" localSheetId="0" hidden="1">#REF!</definedName>
    <definedName name="_BQ4.6" localSheetId="18" hidden="1">#REF!</definedName>
    <definedName name="_BQ4.6" localSheetId="13" hidden="1">#REF!</definedName>
    <definedName name="_BQ4.6" localSheetId="6" hidden="1">#REF!</definedName>
    <definedName name="_BQ4.6" localSheetId="16" hidden="1">#REF!</definedName>
    <definedName name="_BQ4.6" localSheetId="9" hidden="1">#REF!</definedName>
    <definedName name="_BQ4.6" localSheetId="19" hidden="1">#REF!</definedName>
    <definedName name="_BQ4.6" hidden="1">#REF!</definedName>
    <definedName name="_xlnm._FilterDatabase" localSheetId="15" hidden="1">'Adjustment In'!#REF!</definedName>
    <definedName name="_xlnm._FilterDatabase" localSheetId="14" hidden="1">'Adjustment Out'!#REF!</definedName>
    <definedName name="_xlnm._FilterDatabase" localSheetId="10" hidden="1">Base!$A$6:$H$36</definedName>
    <definedName name="_xlnm._FilterDatabase" localSheetId="12" hidden="1">'Corp OH'!#REF!</definedName>
    <definedName name="_xlnm._FilterDatabase" localSheetId="11" hidden="1">Provision!$A$6:$H$55</definedName>
    <definedName name="_xlnm._FilterDatabase" localSheetId="13" hidden="1">Reclassification!#REF!</definedName>
    <definedName name="_xlnm._FilterDatabase" localSheetId="16" hidden="1">'Step Change'!#REF!</definedName>
    <definedName name="_xlnm._FilterDatabase" localSheetId="19" hidden="1">Total!#REF!</definedName>
    <definedName name="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8" hidden="1">#REF!</definedName>
    <definedName name="_Key1" localSheetId="15" hidden="1">#REF!</definedName>
    <definedName name="_Key1" localSheetId="1" hidden="1">#REF!</definedName>
    <definedName name="_Key1" localSheetId="18" hidden="1">#REF!</definedName>
    <definedName name="_Key1" localSheetId="13" hidden="1">#REF!</definedName>
    <definedName name="_Key1" localSheetId="6" hidden="1">#REF!</definedName>
    <definedName name="_Key1" localSheetId="9" hidden="1">#REF!</definedName>
    <definedName name="_Key1" hidden="1">#REF!</definedName>
    <definedName name="_Key2" localSheetId="8" hidden="1">#REF!</definedName>
    <definedName name="_Key2" localSheetId="15" hidden="1">#REF!</definedName>
    <definedName name="_Key2" localSheetId="1" hidden="1">#REF!</definedName>
    <definedName name="_Key2" localSheetId="18" hidden="1">#REF!</definedName>
    <definedName name="_Key2" localSheetId="13" hidden="1">#REF!</definedName>
    <definedName name="_Key2" localSheetId="6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Sort" localSheetId="8" hidden="1">#REF!</definedName>
    <definedName name="_Sort" localSheetId="15" hidden="1">#REF!</definedName>
    <definedName name="_Sort" localSheetId="1" hidden="1">#REF!</definedName>
    <definedName name="_Sort" localSheetId="18" hidden="1">#REF!</definedName>
    <definedName name="_Sort" localSheetId="13" hidden="1">#REF!</definedName>
    <definedName name="_Sort" localSheetId="6" hidden="1">#REF!</definedName>
    <definedName name="_Sort" localSheetId="9" hidden="1">#REF!</definedName>
    <definedName name="_Sort" hidden="1">#REF!</definedName>
    <definedName name="a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12" hidden="1">{#N/A,#N/A,FALSE,"SUM QTR 3";#N/A,#N/A,FALSE,"Detail QTR 3 (w_o ly)"}</definedName>
    <definedName name="as" localSheetId="5" hidden="1">{#N/A,#N/A,FALSE,"SUM QTR 3";#N/A,#N/A,FALSE,"Detail QTR 3 (w_o ly)"}</definedName>
    <definedName name="as" localSheetId="2" hidden="1">{#N/A,#N/A,FALSE,"SUM QTR 3";#N/A,#N/A,FALSE,"Detail QTR 3 (w_o ly)"}</definedName>
    <definedName name="as" localSheetId="1" hidden="1">{#N/A,#N/A,FALSE,"SUM QTR 3";#N/A,#N/A,FALSE,"Detail QTR 3 (w_o ly)"}</definedName>
    <definedName name="as" localSheetId="16" hidden="1">{#N/A,#N/A,FALSE,"SUM QTR 3";#N/A,#N/A,FALSE,"Detail QTR 3 (w_o ly)"}</definedName>
    <definedName name="as" hidden="1">{#N/A,#N/A,FALSE,"SUM QTR 3";#N/A,#N/A,FALSE,"Detail QTR 3 (w_o ly)"}</definedName>
    <definedName name="b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8" hidden="1">'[3]AMI P &amp; L'!#REF!</definedName>
    <definedName name="BEx008P2NVFDLBHL7IZ5WTMVOQ1F" localSheetId="7" hidden="1">'[3]AMI P &amp; L'!#REF!</definedName>
    <definedName name="BEx008P2NVFDLBHL7IZ5WTMVOQ1F" localSheetId="15" hidden="1">'[3]AMI P &amp; L'!#REF!</definedName>
    <definedName name="BEx008P2NVFDLBHL7IZ5WTMVOQ1F" localSheetId="14" hidden="1">'[3]AMI P &amp; L'!#REF!</definedName>
    <definedName name="BEx008P2NVFDLBHL7IZ5WTMVOQ1F" localSheetId="12" hidden="1">'[3]AMI P &amp; L'!#REF!</definedName>
    <definedName name="BEx008P2NVFDLBHL7IZ5WTMVOQ1F" localSheetId="5" hidden="1">'[3]AMI P &amp; L'!#REF!</definedName>
    <definedName name="BEx008P2NVFDLBHL7IZ5WTMVOQ1F" localSheetId="1" hidden="1">'[3]AMI P &amp; L'!#REF!</definedName>
    <definedName name="BEx008P2NVFDLBHL7IZ5WTMVOQ1F" localSheetId="0" hidden="1">'[3]AMI P &amp; L'!#REF!</definedName>
    <definedName name="BEx008P2NVFDLBHL7IZ5WTMVOQ1F" localSheetId="18" hidden="1">'[3]AMI P &amp; L'!#REF!</definedName>
    <definedName name="BEx008P2NVFDLBHL7IZ5WTMVOQ1F" localSheetId="13" hidden="1">'[3]AMI P &amp; L'!#REF!</definedName>
    <definedName name="BEx008P2NVFDLBHL7IZ5WTMVOQ1F" localSheetId="6" hidden="1">'[3]AMI P &amp; L'!#REF!</definedName>
    <definedName name="BEx008P2NVFDLBHL7IZ5WTMVOQ1F" localSheetId="16" hidden="1">'[3]AMI P &amp; L'!#REF!</definedName>
    <definedName name="BEx008P2NVFDLBHL7IZ5WTMVOQ1F" localSheetId="9" hidden="1">'[3]AMI P &amp; L'!#REF!</definedName>
    <definedName name="BEx008P2NVFDLBHL7IZ5WTMVOQ1F" localSheetId="19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GMYF28R2S8B9QVCX2Q0MFKY" localSheetId="8" hidden="1">#REF!</definedName>
    <definedName name="BEx00GMYF28R2S8B9QVCX2Q0MFKY" localSheetId="15" hidden="1">#REF!</definedName>
    <definedName name="BEx00GMYF28R2S8B9QVCX2Q0MFKY" localSheetId="1" hidden="1">#REF!</definedName>
    <definedName name="BEx00GMYF28R2S8B9QVCX2Q0MFKY" localSheetId="18" hidden="1">#REF!</definedName>
    <definedName name="BEx00GMYF28R2S8B9QVCX2Q0MFKY" localSheetId="13" hidden="1">#REF!</definedName>
    <definedName name="BEx00GMYF28R2S8B9QVCX2Q0MFKY" localSheetId="6" hidden="1">#REF!</definedName>
    <definedName name="BEx00GMYF28R2S8B9QVCX2Q0MFKY" localSheetId="9" hidden="1">#REF!</definedName>
    <definedName name="BEx00GMYF28R2S8B9QVCX2Q0MFKY" hidden="1">#REF!</definedName>
    <definedName name="BEx00JC31DY11L45SEU4B10BIN6W" hidden="1">'[2]Reco Sheet for Fcast'!$K$2</definedName>
    <definedName name="BEx00KZHZBHP3TDV1YMX4B19B95O" localSheetId="8" hidden="1">'[3]AMI P &amp; L'!#REF!</definedName>
    <definedName name="BEx00KZHZBHP3TDV1YMX4B19B95O" localSheetId="7" hidden="1">'[3]AMI P &amp; L'!#REF!</definedName>
    <definedName name="BEx00KZHZBHP3TDV1YMX4B19B95O" localSheetId="15" hidden="1">'[3]AMI P &amp; L'!#REF!</definedName>
    <definedName name="BEx00KZHZBHP3TDV1YMX4B19B95O" localSheetId="14" hidden="1">'[3]AMI P &amp; L'!#REF!</definedName>
    <definedName name="BEx00KZHZBHP3TDV1YMX4B19B95O" localSheetId="12" hidden="1">'[3]AMI P &amp; L'!#REF!</definedName>
    <definedName name="BEx00KZHZBHP3TDV1YMX4B19B95O" localSheetId="5" hidden="1">'[3]AMI P &amp; L'!#REF!</definedName>
    <definedName name="BEx00KZHZBHP3TDV1YMX4B19B95O" localSheetId="1" hidden="1">'[3]AMI P &amp; L'!#REF!</definedName>
    <definedName name="BEx00KZHZBHP3TDV1YMX4B19B95O" localSheetId="0" hidden="1">'[3]AMI P &amp; L'!#REF!</definedName>
    <definedName name="BEx00KZHZBHP3TDV1YMX4B19B95O" localSheetId="18" hidden="1">'[3]AMI P &amp; L'!#REF!</definedName>
    <definedName name="BEx00KZHZBHP3TDV1YMX4B19B95O" localSheetId="13" hidden="1">'[3]AMI P &amp; L'!#REF!</definedName>
    <definedName name="BEx00KZHZBHP3TDV1YMX4B19B95O" localSheetId="6" hidden="1">'[3]AMI P &amp; L'!#REF!</definedName>
    <definedName name="BEx00KZHZBHP3TDV1YMX4B19B95O" localSheetId="16" hidden="1">'[3]AMI P &amp; L'!#REF!</definedName>
    <definedName name="BEx00KZHZBHP3TDV1YMX4B19B95O" localSheetId="9" hidden="1">'[3]AMI P &amp; L'!#REF!</definedName>
    <definedName name="BEx00KZHZBHP3TDV1YMX4B19B95O" localSheetId="19" hidden="1">'[3]AMI P &amp; L'!#REF!</definedName>
    <definedName name="BEx00KZHZBHP3TDV1YMX4B19B95O" hidden="1">'[3]AMI P &amp; L'!#REF!</definedName>
    <definedName name="BEx00SH8T8K9VNC04KJ9YSNO5IDF" localSheetId="8" hidden="1">#REF!</definedName>
    <definedName name="BEx00SH8T8K9VNC04KJ9YSNO5IDF" localSheetId="15" hidden="1">#REF!</definedName>
    <definedName name="BEx00SH8T8K9VNC04KJ9YSNO5IDF" localSheetId="1" hidden="1">#REF!</definedName>
    <definedName name="BEx00SH8T8K9VNC04KJ9YSNO5IDF" localSheetId="18" hidden="1">#REF!</definedName>
    <definedName name="BEx00SH8T8K9VNC04KJ9YSNO5IDF" localSheetId="13" hidden="1">#REF!</definedName>
    <definedName name="BEx00SH8T8K9VNC04KJ9YSNO5IDF" localSheetId="6" hidden="1">#REF!</definedName>
    <definedName name="BEx00SH8T8K9VNC04KJ9YSNO5IDF" localSheetId="9" hidden="1">#REF!</definedName>
    <definedName name="BEx00SH8T8K9VNC04KJ9YSNO5IDF" hidden="1">#REF!</definedName>
    <definedName name="BEx00T2T2FQT46NJL0L8MDKW11ZY" localSheetId="8" hidden="1">#REF!</definedName>
    <definedName name="BEx00T2T2FQT46NJL0L8MDKW11ZY" localSheetId="15" hidden="1">#REF!</definedName>
    <definedName name="BEx00T2T2FQT46NJL0L8MDKW11ZY" localSheetId="1" hidden="1">#REF!</definedName>
    <definedName name="BEx00T2T2FQT46NJL0L8MDKW11ZY" localSheetId="18" hidden="1">#REF!</definedName>
    <definedName name="BEx00T2T2FQT46NJL0L8MDKW11ZY" localSheetId="13" hidden="1">#REF!</definedName>
    <definedName name="BEx00T2T2FQT46NJL0L8MDKW11ZY" localSheetId="6" hidden="1">#REF!</definedName>
    <definedName name="BEx00T2T2FQT46NJL0L8MDKW11ZY" localSheetId="9" hidden="1">#REF!</definedName>
    <definedName name="BEx00T2T2FQT46NJL0L8MDKW11ZY" hidden="1">#REF!</definedName>
    <definedName name="BEx00WOACHDXJ6I70WQ2OGP79902" localSheetId="8" hidden="1">#REF!</definedName>
    <definedName name="BEx00WOACHDXJ6I70WQ2OGP79902" localSheetId="15" hidden="1">#REF!</definedName>
    <definedName name="BEx00WOACHDXJ6I70WQ2OGP79902" localSheetId="12" hidden="1">#REF!</definedName>
    <definedName name="BEx00WOACHDXJ6I70WQ2OGP79902" localSheetId="1" hidden="1">#REF!</definedName>
    <definedName name="BEx00WOACHDXJ6I70WQ2OGP79902" localSheetId="18" hidden="1">#REF!</definedName>
    <definedName name="BEx00WOACHDXJ6I70WQ2OGP79902" localSheetId="13" hidden="1">#REF!</definedName>
    <definedName name="BEx00WOACHDXJ6I70WQ2OGP79902" localSheetId="6" hidden="1">#REF!</definedName>
    <definedName name="BEx00WOACHDXJ6I70WQ2OGP79902" localSheetId="9" hidden="1">#REF!</definedName>
    <definedName name="BEx00WOACHDXJ6I70WQ2OGP79902" hidden="1">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8" hidden="1">'[3]AMI P &amp; L'!#REF!</definedName>
    <definedName name="BEx02Q08R9G839Q4RFGG9026C7PX" localSheetId="7" hidden="1">'[3]AMI P &amp; L'!#REF!</definedName>
    <definedName name="BEx02Q08R9G839Q4RFGG9026C7PX" localSheetId="15" hidden="1">'[3]AMI P &amp; L'!#REF!</definedName>
    <definedName name="BEx02Q08R9G839Q4RFGG9026C7PX" localSheetId="14" hidden="1">'[3]AMI P &amp; L'!#REF!</definedName>
    <definedName name="BEx02Q08R9G839Q4RFGG9026C7PX" localSheetId="12" hidden="1">'[3]AMI P &amp; L'!#REF!</definedName>
    <definedName name="BEx02Q08R9G839Q4RFGG9026C7PX" localSheetId="5" hidden="1">'[3]AMI P &amp; L'!#REF!</definedName>
    <definedName name="BEx02Q08R9G839Q4RFGG9026C7PX" localSheetId="1" hidden="1">'[3]AMI P &amp; L'!#REF!</definedName>
    <definedName name="BEx02Q08R9G839Q4RFGG9026C7PX" localSheetId="0" hidden="1">'[3]AMI P &amp; L'!#REF!</definedName>
    <definedName name="BEx02Q08R9G839Q4RFGG9026C7PX" localSheetId="18" hidden="1">'[3]AMI P &amp; L'!#REF!</definedName>
    <definedName name="BEx02Q08R9G839Q4RFGG9026C7PX" localSheetId="13" hidden="1">'[3]AMI P &amp; L'!#REF!</definedName>
    <definedName name="BEx02Q08R9G839Q4RFGG9026C7PX" localSheetId="6" hidden="1">'[3]AMI P &amp; L'!#REF!</definedName>
    <definedName name="BEx02Q08R9G839Q4RFGG9026C7PX" localSheetId="16" hidden="1">'[3]AMI P &amp; L'!#REF!</definedName>
    <definedName name="BEx02Q08R9G839Q4RFGG9026C7PX" localSheetId="9" hidden="1">'[3]AMI P &amp; L'!#REF!</definedName>
    <definedName name="BEx02Q08R9G839Q4RFGG9026C7PX" localSheetId="19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03PDFJKQW2OHQI7W7CW4LSF2M" localSheetId="8" hidden="1">#REF!</definedName>
    <definedName name="BEx03PDFJKQW2OHQI7W7CW4LSF2M" localSheetId="15" hidden="1">#REF!</definedName>
    <definedName name="BEx03PDFJKQW2OHQI7W7CW4LSF2M" localSheetId="1" hidden="1">#REF!</definedName>
    <definedName name="BEx03PDFJKQW2OHQI7W7CW4LSF2M" localSheetId="18" hidden="1">#REF!</definedName>
    <definedName name="BEx03PDFJKQW2OHQI7W7CW4LSF2M" localSheetId="13" hidden="1">#REF!</definedName>
    <definedName name="BEx03PDFJKQW2OHQI7W7CW4LSF2M" localSheetId="6" hidden="1">#REF!</definedName>
    <definedName name="BEx03PDFJKQW2OHQI7W7CW4LSF2M" localSheetId="9" hidden="1">#REF!</definedName>
    <definedName name="BEx03PDFJKQW2OHQI7W7CW4LSF2M" hidden="1">#REF!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GZC85YXCQD4K2C3BXTAVCSE" localSheetId="8" hidden="1">#REF!</definedName>
    <definedName name="BEx1FGZC85YXCQD4K2C3BXTAVCSE" localSheetId="15" hidden="1">#REF!</definedName>
    <definedName name="BEx1FGZC85YXCQD4K2C3BXTAVCSE" localSheetId="1" hidden="1">#REF!</definedName>
    <definedName name="BEx1FGZC85YXCQD4K2C3BXTAVCSE" localSheetId="18" hidden="1">#REF!</definedName>
    <definedName name="BEx1FGZC85YXCQD4K2C3BXTAVCSE" localSheetId="13" hidden="1">#REF!</definedName>
    <definedName name="BEx1FGZC85YXCQD4K2C3BXTAVCSE" localSheetId="6" hidden="1">#REF!</definedName>
    <definedName name="BEx1FGZC85YXCQD4K2C3BXTAVCSE" localSheetId="9" hidden="1">#REF!</definedName>
    <definedName name="BEx1FGZC85YXCQD4K2C3BXTAVCSE" hidden="1">#REF!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DCLOR3BD5H46U1PH5ECMD66" localSheetId="8" hidden="1">#REF!</definedName>
    <definedName name="BEx1GDCLOR3BD5H46U1PH5ECMD66" localSheetId="15" hidden="1">#REF!</definedName>
    <definedName name="BEx1GDCLOR3BD5H46U1PH5ECMD66" localSheetId="1" hidden="1">#REF!</definedName>
    <definedName name="BEx1GDCLOR3BD5H46U1PH5ECMD66" localSheetId="18" hidden="1">#REF!</definedName>
    <definedName name="BEx1GDCLOR3BD5H46U1PH5ECMD66" localSheetId="13" hidden="1">#REF!</definedName>
    <definedName name="BEx1GDCLOR3BD5H46U1PH5ECMD66" localSheetId="6" hidden="1">#REF!</definedName>
    <definedName name="BEx1GDCLOR3BD5H46U1PH5ECMD66" localSheetId="9" hidden="1">#REF!</definedName>
    <definedName name="BEx1GDCLOR3BD5H46U1PH5ECMD66" hidden="1">#REF!</definedName>
    <definedName name="BEx1GVBYVO13O10BPURJQKD3L4DD" hidden="1">'[4]Bud Mth'!$I$8:$J$8</definedName>
    <definedName name="BEx1GVMRHFXUP6XYYY9NR12PV5TF" hidden="1">'[2]Reco Sheet for Fcast'!$F$8:$G$8</definedName>
    <definedName name="BEx1H6KIT7BHUH6MDDWC935V9N47" hidden="1">'[2]Reco Sheet for Fcast'!$I$8:$J$8</definedName>
    <definedName name="BEx1H8YTIDTTO90YLC2ZSSNJ7TNN" localSheetId="8" hidden="1">'[5]Capital orders'!#REF!</definedName>
    <definedName name="BEx1H8YTIDTTO90YLC2ZSSNJ7TNN" localSheetId="15" hidden="1">'[5]Capital orders'!#REF!</definedName>
    <definedName name="BEx1H8YTIDTTO90YLC2ZSSNJ7TNN" localSheetId="1" hidden="1">'[5]Capital orders'!#REF!</definedName>
    <definedName name="BEx1H8YTIDTTO90YLC2ZSSNJ7TNN" localSheetId="18" hidden="1">'[5]Capital orders'!#REF!</definedName>
    <definedName name="BEx1H8YTIDTTO90YLC2ZSSNJ7TNN" localSheetId="13" hidden="1">'[5]Capital orders'!#REF!</definedName>
    <definedName name="BEx1H8YTIDTTO90YLC2ZSSNJ7TNN" localSheetId="6" hidden="1">'[5]Capital orders'!#REF!</definedName>
    <definedName name="BEx1H8YTIDTTO90YLC2ZSSNJ7TNN" localSheetId="9" hidden="1">'[5]Capital orders'!#REF!</definedName>
    <definedName name="BEx1H8YTIDTTO90YLC2ZSSNJ7TNN" hidden="1">'[5]Capital orders'!#REF!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H266WCSRYYOY23LANSAM8Z1" localSheetId="8" hidden="1">#REF!</definedName>
    <definedName name="BEx1HH266WCSRYYOY23LANSAM8Z1" localSheetId="15" hidden="1">#REF!</definedName>
    <definedName name="BEx1HH266WCSRYYOY23LANSAM8Z1" localSheetId="12" hidden="1">#REF!</definedName>
    <definedName name="BEx1HH266WCSRYYOY23LANSAM8Z1" localSheetId="1" hidden="1">#REF!</definedName>
    <definedName name="BEx1HH266WCSRYYOY23LANSAM8Z1" localSheetId="18" hidden="1">#REF!</definedName>
    <definedName name="BEx1HH266WCSRYYOY23LANSAM8Z1" localSheetId="13" hidden="1">#REF!</definedName>
    <definedName name="BEx1HH266WCSRYYOY23LANSAM8Z1" localSheetId="6" hidden="1">#REF!</definedName>
    <definedName name="BEx1HH266WCSRYYOY23LANSAM8Z1" localSheetId="9" hidden="1">#REF!</definedName>
    <definedName name="BEx1HH266WCSRYYOY23LANSAM8Z1" hidden="1">#REF!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L21EMOYZ97EOEQ30N9KV83" localSheetId="8" hidden="1">#REF!</definedName>
    <definedName name="BEx1I4L21EMOYZ97EOEQ30N9KV83" localSheetId="15" hidden="1">#REF!</definedName>
    <definedName name="BEx1I4L21EMOYZ97EOEQ30N9KV83" localSheetId="12" hidden="1">#REF!</definedName>
    <definedName name="BEx1I4L21EMOYZ97EOEQ30N9KV83" localSheetId="1" hidden="1">#REF!</definedName>
    <definedName name="BEx1I4L21EMOYZ97EOEQ30N9KV83" localSheetId="18" hidden="1">#REF!</definedName>
    <definedName name="BEx1I4L21EMOYZ97EOEQ30N9KV83" localSheetId="13" hidden="1">#REF!</definedName>
    <definedName name="BEx1I4L21EMOYZ97EOEQ30N9KV83" localSheetId="6" hidden="1">#REF!</definedName>
    <definedName name="BEx1I4L21EMOYZ97EOEQ30N9KV83" localSheetId="9" hidden="1">#REF!</definedName>
    <definedName name="BEx1I4L21EMOYZ97EOEQ30N9KV83" hidden="1">#REF!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8" hidden="1">'[3]AMI P &amp; L'!#REF!</definedName>
    <definedName name="BEx1J7E8VCGLPYU82QXVUG5N3ZAI" localSheetId="7" hidden="1">'[3]AMI P &amp; L'!#REF!</definedName>
    <definedName name="BEx1J7E8VCGLPYU82QXVUG5N3ZAI" localSheetId="15" hidden="1">'[3]AMI P &amp; L'!#REF!</definedName>
    <definedName name="BEx1J7E8VCGLPYU82QXVUG5N3ZAI" localSheetId="14" hidden="1">'[3]AMI P &amp; L'!#REF!</definedName>
    <definedName name="BEx1J7E8VCGLPYU82QXVUG5N3ZAI" localSheetId="12" hidden="1">'[3]AMI P &amp; L'!#REF!</definedName>
    <definedName name="BEx1J7E8VCGLPYU82QXVUG5N3ZAI" localSheetId="5" hidden="1">'[3]AMI P &amp; L'!#REF!</definedName>
    <definedName name="BEx1J7E8VCGLPYU82QXVUG5N3ZAI" localSheetId="1" hidden="1">'[3]AMI P &amp; L'!#REF!</definedName>
    <definedName name="BEx1J7E8VCGLPYU82QXVUG5N3ZAI" localSheetId="0" hidden="1">'[3]AMI P &amp; L'!#REF!</definedName>
    <definedName name="BEx1J7E8VCGLPYU82QXVUG5N3ZAI" localSheetId="18" hidden="1">'[3]AMI P &amp; L'!#REF!</definedName>
    <definedName name="BEx1J7E8VCGLPYU82QXVUG5N3ZAI" localSheetId="13" hidden="1">'[3]AMI P &amp; L'!#REF!</definedName>
    <definedName name="BEx1J7E8VCGLPYU82QXVUG5N3ZAI" localSheetId="6" hidden="1">'[3]AMI P &amp; L'!#REF!</definedName>
    <definedName name="BEx1J7E8VCGLPYU82QXVUG5N3ZAI" localSheetId="16" hidden="1">'[3]AMI P &amp; L'!#REF!</definedName>
    <definedName name="BEx1J7E8VCGLPYU82QXVUG5N3ZAI" localSheetId="9" hidden="1">'[3]AMI P &amp; L'!#REF!</definedName>
    <definedName name="BEx1J7E8VCGLPYU82QXVUG5N3ZAI" localSheetId="19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PJ2JSOQN114PESLM5AHS817" localSheetId="8" hidden="1">#REF!</definedName>
    <definedName name="BEx1JPJ2JSOQN114PESLM5AHS817" localSheetId="15" hidden="1">#REF!</definedName>
    <definedName name="BEx1JPJ2JSOQN114PESLM5AHS817" localSheetId="12" hidden="1">#REF!</definedName>
    <definedName name="BEx1JPJ2JSOQN114PESLM5AHS817" localSheetId="1" hidden="1">#REF!</definedName>
    <definedName name="BEx1JPJ2JSOQN114PESLM5AHS817" localSheetId="18" hidden="1">#REF!</definedName>
    <definedName name="BEx1JPJ2JSOQN114PESLM5AHS817" localSheetId="13" hidden="1">#REF!</definedName>
    <definedName name="BEx1JPJ2JSOQN114PESLM5AHS817" localSheetId="6" hidden="1">#REF!</definedName>
    <definedName name="BEx1JPJ2JSOQN114PESLM5AHS817" localSheetId="9" hidden="1">#REF!</definedName>
    <definedName name="BEx1JPJ2JSOQN114PESLM5AHS817" hidden="1">#REF!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KZZC3KMOCVC65KUPQLQG4VI6" localSheetId="8" hidden="1">'[5]Capital orders'!#REF!</definedName>
    <definedName name="BEx1KZZC3KMOCVC65KUPQLQG4VI6" localSheetId="15" hidden="1">'[5]Capital orders'!#REF!</definedName>
    <definedName name="BEx1KZZC3KMOCVC65KUPQLQG4VI6" localSheetId="1" hidden="1">'[5]Capital orders'!#REF!</definedName>
    <definedName name="BEx1KZZC3KMOCVC65KUPQLQG4VI6" localSheetId="18" hidden="1">'[5]Capital orders'!#REF!</definedName>
    <definedName name="BEx1KZZC3KMOCVC65KUPQLQG4VI6" localSheetId="13" hidden="1">'[5]Capital orders'!#REF!</definedName>
    <definedName name="BEx1KZZC3KMOCVC65KUPQLQG4VI6" localSheetId="6" hidden="1">'[5]Capital orders'!#REF!</definedName>
    <definedName name="BEx1KZZC3KMOCVC65KUPQLQG4VI6" localSheetId="9" hidden="1">'[5]Capital orders'!#REF!</definedName>
    <definedName name="BEx1KZZC3KMOCVC65KUPQLQG4VI6" hidden="1">'[5]Capital orders'!#REF!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8" hidden="1">'[3]AMI P &amp; L'!#REF!</definedName>
    <definedName name="BEx1LRUSJW4JG54X07QWD9R27WV9" localSheetId="7" hidden="1">'[3]AMI P &amp; L'!#REF!</definedName>
    <definedName name="BEx1LRUSJW4JG54X07QWD9R27WV9" localSheetId="15" hidden="1">'[3]AMI P &amp; L'!#REF!</definedName>
    <definedName name="BEx1LRUSJW4JG54X07QWD9R27WV9" localSheetId="14" hidden="1">'[3]AMI P &amp; L'!#REF!</definedName>
    <definedName name="BEx1LRUSJW4JG54X07QWD9R27WV9" localSheetId="12" hidden="1">'[3]AMI P &amp; L'!#REF!</definedName>
    <definedName name="BEx1LRUSJW4JG54X07QWD9R27WV9" localSheetId="5" hidden="1">'[3]AMI P &amp; L'!#REF!</definedName>
    <definedName name="BEx1LRUSJW4JG54X07QWD9R27WV9" localSheetId="1" hidden="1">'[3]AMI P &amp; L'!#REF!</definedName>
    <definedName name="BEx1LRUSJW4JG54X07QWD9R27WV9" localSheetId="0" hidden="1">'[3]AMI P &amp; L'!#REF!</definedName>
    <definedName name="BEx1LRUSJW4JG54X07QWD9R27WV9" localSheetId="18" hidden="1">'[3]AMI P &amp; L'!#REF!</definedName>
    <definedName name="BEx1LRUSJW4JG54X07QWD9R27WV9" localSheetId="13" hidden="1">'[3]AMI P &amp; L'!#REF!</definedName>
    <definedName name="BEx1LRUSJW4JG54X07QWD9R27WV9" localSheetId="6" hidden="1">'[3]AMI P &amp; L'!#REF!</definedName>
    <definedName name="BEx1LRUSJW4JG54X07QWD9R27WV9" localSheetId="16" hidden="1">'[3]AMI P &amp; L'!#REF!</definedName>
    <definedName name="BEx1LRUSJW4JG54X07QWD9R27WV9" localSheetId="9" hidden="1">'[3]AMI P &amp; L'!#REF!</definedName>
    <definedName name="BEx1LRUSJW4JG54X07QWD9R27WV9" localSheetId="19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8" hidden="1">#REF!</definedName>
    <definedName name="BEx1M2CEKIG7U2M98E8QT7PXKFJI" localSheetId="7" hidden="1">#REF!</definedName>
    <definedName name="BEx1M2CEKIG7U2M98E8QT7PXKFJI" localSheetId="15" hidden="1">#REF!</definedName>
    <definedName name="BEx1M2CEKIG7U2M98E8QT7PXKFJI" localSheetId="14" hidden="1">#REF!</definedName>
    <definedName name="BEx1M2CEKIG7U2M98E8QT7PXKFJI" localSheetId="12" hidden="1">#REF!</definedName>
    <definedName name="BEx1M2CEKIG7U2M98E8QT7PXKFJI" localSheetId="5" hidden="1">#REF!</definedName>
    <definedName name="BEx1M2CEKIG7U2M98E8QT7PXKFJI" localSheetId="1" hidden="1">#REF!</definedName>
    <definedName name="BEx1M2CEKIG7U2M98E8QT7PXKFJI" localSheetId="0" hidden="1">#REF!</definedName>
    <definedName name="BEx1M2CEKIG7U2M98E8QT7PXKFJI" localSheetId="18" hidden="1">#REF!</definedName>
    <definedName name="BEx1M2CEKIG7U2M98E8QT7PXKFJI" localSheetId="13" hidden="1">#REF!</definedName>
    <definedName name="BEx1M2CEKIG7U2M98E8QT7PXKFJI" localSheetId="6" hidden="1">#REF!</definedName>
    <definedName name="BEx1M2CEKIG7U2M98E8QT7PXKFJI" localSheetId="16" hidden="1">#REF!</definedName>
    <definedName name="BEx1M2CEKIG7U2M98E8QT7PXKFJI" localSheetId="9" hidden="1">#REF!</definedName>
    <definedName name="BEx1M2CEKIG7U2M98E8QT7PXKFJI" localSheetId="19" hidden="1">#REF!</definedName>
    <definedName name="BEx1M2CEKIG7U2M98E8QT7PXKFJI" hidden="1">#REF!</definedName>
    <definedName name="BEx1M51HHDYGIT8PON7U8ICL2S95" hidden="1">'[2]Reco Sheet for Fcast'!$F$10:$G$10</definedName>
    <definedName name="BEx1M9DVXW1QKW4BT3H733BJ74CE" localSheetId="8" hidden="1">#REF!</definedName>
    <definedName name="BEx1M9DVXW1QKW4BT3H733BJ74CE" localSheetId="15" hidden="1">#REF!</definedName>
    <definedName name="BEx1M9DVXW1QKW4BT3H733BJ74CE" localSheetId="12" hidden="1">#REF!</definedName>
    <definedName name="BEx1M9DVXW1QKW4BT3H733BJ74CE" localSheetId="1" hidden="1">#REF!</definedName>
    <definedName name="BEx1M9DVXW1QKW4BT3H733BJ74CE" localSheetId="18" hidden="1">#REF!</definedName>
    <definedName name="BEx1M9DVXW1QKW4BT3H733BJ74CE" localSheetId="13" hidden="1">#REF!</definedName>
    <definedName name="BEx1M9DVXW1QKW4BT3H733BJ74CE" localSheetId="6" hidden="1">#REF!</definedName>
    <definedName name="BEx1M9DVXW1QKW4BT3H733BJ74CE" localSheetId="9" hidden="1">#REF!</definedName>
    <definedName name="BEx1M9DVXW1QKW4BT3H733BJ74CE" hidden="1">#REF!</definedName>
    <definedName name="BEx1MJVIWNE5X8L7TRVWT9WWEUBJ" localSheetId="8" hidden="1">#REF!</definedName>
    <definedName name="BEx1MJVIWNE5X8L7TRVWT9WWEUBJ" localSheetId="15" hidden="1">#REF!</definedName>
    <definedName name="BEx1MJVIWNE5X8L7TRVWT9WWEUBJ" localSheetId="12" hidden="1">#REF!</definedName>
    <definedName name="BEx1MJVIWNE5X8L7TRVWT9WWEUBJ" localSheetId="1" hidden="1">#REF!</definedName>
    <definedName name="BEx1MJVIWNE5X8L7TRVWT9WWEUBJ" localSheetId="18" hidden="1">#REF!</definedName>
    <definedName name="BEx1MJVIWNE5X8L7TRVWT9WWEUBJ" localSheetId="13" hidden="1">#REF!</definedName>
    <definedName name="BEx1MJVIWNE5X8L7TRVWT9WWEUBJ" localSheetId="6" hidden="1">#REF!</definedName>
    <definedName name="BEx1MJVIWNE5X8L7TRVWT9WWEUBJ" localSheetId="9" hidden="1">#REF!</definedName>
    <definedName name="BEx1MJVIWNE5X8L7TRVWT9WWEUBJ" hidden="1">#REF!</definedName>
    <definedName name="BEx1MMFAHNWB5B2QUWBELI39PCEY" hidden="1">'[4]Bud Mth'!$C$15:$D$29</definedName>
    <definedName name="BEx1MTRKKVCHOZ0YGID6HZ49LJTO" localSheetId="8" hidden="1">'[3]AMI P &amp; L'!#REF!</definedName>
    <definedName name="BEx1MTRKKVCHOZ0YGID6HZ49LJTO" localSheetId="7" hidden="1">'[3]AMI P &amp; L'!#REF!</definedName>
    <definedName name="BEx1MTRKKVCHOZ0YGID6HZ49LJTO" localSheetId="15" hidden="1">'[3]AMI P &amp; L'!#REF!</definedName>
    <definedName name="BEx1MTRKKVCHOZ0YGID6HZ49LJTO" localSheetId="14" hidden="1">'[3]AMI P &amp; L'!#REF!</definedName>
    <definedName name="BEx1MTRKKVCHOZ0YGID6HZ49LJTO" localSheetId="12" hidden="1">'[3]AMI P &amp; L'!#REF!</definedName>
    <definedName name="BEx1MTRKKVCHOZ0YGID6HZ49LJTO" localSheetId="5" hidden="1">'[3]AMI P &amp; L'!#REF!</definedName>
    <definedName name="BEx1MTRKKVCHOZ0YGID6HZ49LJTO" localSheetId="1" hidden="1">'[3]AMI P &amp; L'!#REF!</definedName>
    <definedName name="BEx1MTRKKVCHOZ0YGID6HZ49LJTO" localSheetId="0" hidden="1">'[3]AMI P &amp; L'!#REF!</definedName>
    <definedName name="BEx1MTRKKVCHOZ0YGID6HZ49LJTO" localSheetId="18" hidden="1">'[3]AMI P &amp; L'!#REF!</definedName>
    <definedName name="BEx1MTRKKVCHOZ0YGID6HZ49LJTO" localSheetId="13" hidden="1">'[3]AMI P &amp; L'!#REF!</definedName>
    <definedName name="BEx1MTRKKVCHOZ0YGID6HZ49LJTO" localSheetId="6" hidden="1">'[3]AMI P &amp; L'!#REF!</definedName>
    <definedName name="BEx1MTRKKVCHOZ0YGID6HZ49LJTO" localSheetId="16" hidden="1">'[3]AMI P &amp; L'!#REF!</definedName>
    <definedName name="BEx1MTRKKVCHOZ0YGID6HZ49LJTO" localSheetId="9" hidden="1">'[3]AMI P &amp; L'!#REF!</definedName>
    <definedName name="BEx1MTRKKVCHOZ0YGID6HZ49LJTO" localSheetId="19" hidden="1">'[3]AMI P &amp; L'!#REF!</definedName>
    <definedName name="BEx1MTRKKVCHOZ0YGID6HZ49LJTO" hidden="1">'[3]AMI P &amp; L'!#REF!</definedName>
    <definedName name="BEx1N0CYK8OCCI654CPSXGPO2B4B" localSheetId="8" hidden="1">#REF!</definedName>
    <definedName name="BEx1N0CYK8OCCI654CPSXGPO2B4B" localSheetId="15" hidden="1">#REF!</definedName>
    <definedName name="BEx1N0CYK8OCCI654CPSXGPO2B4B" localSheetId="12" hidden="1">#REF!</definedName>
    <definedName name="BEx1N0CYK8OCCI654CPSXGPO2B4B" localSheetId="1" hidden="1">#REF!</definedName>
    <definedName name="BEx1N0CYK8OCCI654CPSXGPO2B4B" localSheetId="18" hidden="1">#REF!</definedName>
    <definedName name="BEx1N0CYK8OCCI654CPSXGPO2B4B" localSheetId="13" hidden="1">#REF!</definedName>
    <definedName name="BEx1N0CYK8OCCI654CPSXGPO2B4B" localSheetId="6" hidden="1">#REF!</definedName>
    <definedName name="BEx1N0CYK8OCCI654CPSXGPO2B4B" localSheetId="9" hidden="1">#REF!</definedName>
    <definedName name="BEx1N0CYK8OCCI654CPSXGPO2B4B" hidden="1">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RG2YMOKTWZPWUQYQFKT95AR" localSheetId="8" hidden="1">#REF!</definedName>
    <definedName name="BEx1ORG2YMOKTWZPWUQYQFKT95AR" localSheetId="15" hidden="1">#REF!</definedName>
    <definedName name="BEx1ORG2YMOKTWZPWUQYQFKT95AR" localSheetId="1" hidden="1">#REF!</definedName>
    <definedName name="BEx1ORG2YMOKTWZPWUQYQFKT95AR" localSheetId="18" hidden="1">#REF!</definedName>
    <definedName name="BEx1ORG2YMOKTWZPWUQYQFKT95AR" localSheetId="13" hidden="1">#REF!</definedName>
    <definedName name="BEx1ORG2YMOKTWZPWUQYQFKT95AR" localSheetId="6" hidden="1">#REF!</definedName>
    <definedName name="BEx1ORG2YMOKTWZPWUQYQFKT95AR" localSheetId="9" hidden="1">#REF!</definedName>
    <definedName name="BEx1ORG2YMOKTWZPWUQYQFKT95AR" hidden="1">#REF!</definedName>
    <definedName name="BEx1ORG3LGKCPSRMVQ2O9REG2US8" localSheetId="8" hidden="1">#REF!</definedName>
    <definedName name="BEx1ORG3LGKCPSRMVQ2O9REG2US8" localSheetId="15" hidden="1">#REF!</definedName>
    <definedName name="BEx1ORG3LGKCPSRMVQ2O9REG2US8" localSheetId="12" hidden="1">#REF!</definedName>
    <definedName name="BEx1ORG3LGKCPSRMVQ2O9REG2US8" localSheetId="1" hidden="1">#REF!</definedName>
    <definedName name="BEx1ORG3LGKCPSRMVQ2O9REG2US8" localSheetId="18" hidden="1">#REF!</definedName>
    <definedName name="BEx1ORG3LGKCPSRMVQ2O9REG2US8" localSheetId="13" hidden="1">#REF!</definedName>
    <definedName name="BEx1ORG3LGKCPSRMVQ2O9REG2US8" localSheetId="6" hidden="1">#REF!</definedName>
    <definedName name="BEx1ORG3LGKCPSRMVQ2O9REG2US8" localSheetId="9" hidden="1">#REF!</definedName>
    <definedName name="BEx1ORG3LGKCPSRMVQ2O9REG2US8" hidden="1">#REF!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34WRUTVZPX177UUQ9BT3Q9X" localSheetId="8" hidden="1">'[5]Capital orders'!#REF!</definedName>
    <definedName name="BEx1P34WRUTVZPX177UUQ9BT3Q9X" localSheetId="15" hidden="1">'[5]Capital orders'!#REF!</definedName>
    <definedName name="BEx1P34WRUTVZPX177UUQ9BT3Q9X" localSheetId="1" hidden="1">'[5]Capital orders'!#REF!</definedName>
    <definedName name="BEx1P34WRUTVZPX177UUQ9BT3Q9X" localSheetId="18" hidden="1">'[5]Capital orders'!#REF!</definedName>
    <definedName name="BEx1P34WRUTVZPX177UUQ9BT3Q9X" localSheetId="13" hidden="1">'[5]Capital orders'!#REF!</definedName>
    <definedName name="BEx1P34WRUTVZPX177UUQ9BT3Q9X" localSheetId="6" hidden="1">'[5]Capital orders'!#REF!</definedName>
    <definedName name="BEx1P34WRUTVZPX177UUQ9BT3Q9X" localSheetId="9" hidden="1">'[5]Capital orders'!#REF!</definedName>
    <definedName name="BEx1P34WRUTVZPX177UUQ9BT3Q9X" hidden="1">'[5]Capital orders'!#REF!</definedName>
    <definedName name="BEx1P7S1J4TKGVJ43C2Q2R3M9WRB" hidden="1">'[2]Reco Sheet for Fcast'!$I$6:$J$6</definedName>
    <definedName name="BEx1PA11BLPVZM8RC5BL46WX8YB5" hidden="1">'[2]Reco Sheet for Fcast'!$F$8:$G$8</definedName>
    <definedName name="BEx1PARXRTD8C90CTHDGZ2MZ48RR" localSheetId="8" hidden="1">#REF!</definedName>
    <definedName name="BEx1PARXRTD8C90CTHDGZ2MZ48RR" localSheetId="15" hidden="1">#REF!</definedName>
    <definedName name="BEx1PARXRTD8C90CTHDGZ2MZ48RR" localSheetId="1" hidden="1">#REF!</definedName>
    <definedName name="BEx1PARXRTD8C90CTHDGZ2MZ48RR" localSheetId="18" hidden="1">#REF!</definedName>
    <definedName name="BEx1PARXRTD8C90CTHDGZ2MZ48RR" localSheetId="13" hidden="1">#REF!</definedName>
    <definedName name="BEx1PARXRTD8C90CTHDGZ2MZ48RR" localSheetId="6" hidden="1">#REF!</definedName>
    <definedName name="BEx1PARXRTD8C90CTHDGZ2MZ48RR" localSheetId="9" hidden="1">#REF!</definedName>
    <definedName name="BEx1PARXRTD8C90CTHDGZ2MZ48RR" hidden="1">#REF!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L2UM89QA546C0N5UAES7FWW" localSheetId="8" hidden="1">#REF!</definedName>
    <definedName name="BEx1QL2UM89QA546C0N5UAES7FWW" localSheetId="15" hidden="1">#REF!</definedName>
    <definedName name="BEx1QL2UM89QA546C0N5UAES7FWW" localSheetId="1" hidden="1">#REF!</definedName>
    <definedName name="BEx1QL2UM89QA546C0N5UAES7FWW" localSheetId="18" hidden="1">#REF!</definedName>
    <definedName name="BEx1QL2UM89QA546C0N5UAES7FWW" localSheetId="13" hidden="1">#REF!</definedName>
    <definedName name="BEx1QL2UM89QA546C0N5UAES7FWW" localSheetId="6" hidden="1">#REF!</definedName>
    <definedName name="BEx1QL2UM89QA546C0N5UAES7FWW" localSheetId="9" hidden="1">#REF!</definedName>
    <definedName name="BEx1QL2UM89QA546C0N5UAES7FWW" hidden="1">#REF!</definedName>
    <definedName name="BEx1QM4PKKBHXHR5BZ2NON028UYL" localSheetId="8" hidden="1">#REF!</definedName>
    <definedName name="BEx1QM4PKKBHXHR5BZ2NON028UYL" localSheetId="15" hidden="1">#REF!</definedName>
    <definedName name="BEx1QM4PKKBHXHR5BZ2NON028UYL" localSheetId="12" hidden="1">#REF!</definedName>
    <definedName name="BEx1QM4PKKBHXHR5BZ2NON028UYL" localSheetId="1" hidden="1">#REF!</definedName>
    <definedName name="BEx1QM4PKKBHXHR5BZ2NON028UYL" localSheetId="18" hidden="1">#REF!</definedName>
    <definedName name="BEx1QM4PKKBHXHR5BZ2NON028UYL" localSheetId="13" hidden="1">#REF!</definedName>
    <definedName name="BEx1QM4PKKBHXHR5BZ2NON028UYL" localSheetId="6" hidden="1">#REF!</definedName>
    <definedName name="BEx1QM4PKKBHXHR5BZ2NON028UYL" localSheetId="9" hidden="1">#REF!</definedName>
    <definedName name="BEx1QM4PKKBHXHR5BZ2NON028UYL" hidden="1">#REF!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HLLW599ZLQG0S5YT7QI63BA" localSheetId="8" hidden="1">'[5]Capital orders'!#REF!</definedName>
    <definedName name="BEx1RHLLW599ZLQG0S5YT7QI63BA" localSheetId="15" hidden="1">'[5]Capital orders'!#REF!</definedName>
    <definedName name="BEx1RHLLW599ZLQG0S5YT7QI63BA" localSheetId="1" hidden="1">'[5]Capital orders'!#REF!</definedName>
    <definedName name="BEx1RHLLW599ZLQG0S5YT7QI63BA" localSheetId="18" hidden="1">'[5]Capital orders'!#REF!</definedName>
    <definedName name="BEx1RHLLW599ZLQG0S5YT7QI63BA" localSheetId="13" hidden="1">'[5]Capital orders'!#REF!</definedName>
    <definedName name="BEx1RHLLW599ZLQG0S5YT7QI63BA" localSheetId="6" hidden="1">'[5]Capital orders'!#REF!</definedName>
    <definedName name="BEx1RHLLW599ZLQG0S5YT7QI63BA" localSheetId="9" hidden="1">'[5]Capital orders'!#REF!</definedName>
    <definedName name="BEx1RHLLW599ZLQG0S5YT7QI63BA" hidden="1">'[5]Capital orders'!#REF!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3BSDAKCI9LVFYLTM3MJY3BE" localSheetId="8" hidden="1">'[5]Capital orders'!#REF!</definedName>
    <definedName name="BEx1S3BSDAKCI9LVFYLTM3MJY3BE" localSheetId="15" hidden="1">'[5]Capital orders'!#REF!</definedName>
    <definedName name="BEx1S3BSDAKCI9LVFYLTM3MJY3BE" localSheetId="1" hidden="1">'[5]Capital orders'!#REF!</definedName>
    <definedName name="BEx1S3BSDAKCI9LVFYLTM3MJY3BE" localSheetId="18" hidden="1">'[5]Capital orders'!#REF!</definedName>
    <definedName name="BEx1S3BSDAKCI9LVFYLTM3MJY3BE" localSheetId="13" hidden="1">'[5]Capital orders'!#REF!</definedName>
    <definedName name="BEx1S3BSDAKCI9LVFYLTM3MJY3BE" localSheetId="6" hidden="1">'[5]Capital orders'!#REF!</definedName>
    <definedName name="BEx1S3BSDAKCI9LVFYLTM3MJY3BE" localSheetId="9" hidden="1">'[5]Capital orders'!#REF!</definedName>
    <definedName name="BEx1S3BSDAKCI9LVFYLTM3MJY3BE" hidden="1">'[5]Capital orders'!#REF!</definedName>
    <definedName name="BEx1S5VFNKIXHTTCWSV60UC50EZ8" hidden="1">'[2]Reco Sheet for Fcast'!$I$7:$J$7</definedName>
    <definedName name="BEx1SEKAWOQJB87D3XQKKK1S7Q7X" localSheetId="8" hidden="1">#REF!</definedName>
    <definedName name="BEx1SEKAWOQJB87D3XQKKK1S7Q7X" localSheetId="15" hidden="1">#REF!</definedName>
    <definedName name="BEx1SEKAWOQJB87D3XQKKK1S7Q7X" localSheetId="12" hidden="1">#REF!</definedName>
    <definedName name="BEx1SEKAWOQJB87D3XQKKK1S7Q7X" localSheetId="1" hidden="1">#REF!</definedName>
    <definedName name="BEx1SEKAWOQJB87D3XQKKK1S7Q7X" localSheetId="18" hidden="1">#REF!</definedName>
    <definedName name="BEx1SEKAWOQJB87D3XQKKK1S7Q7X" localSheetId="13" hidden="1">#REF!</definedName>
    <definedName name="BEx1SEKAWOQJB87D3XQKKK1S7Q7X" localSheetId="6" hidden="1">#REF!</definedName>
    <definedName name="BEx1SEKAWOQJB87D3XQKKK1S7Q7X" localSheetId="9" hidden="1">#REF!</definedName>
    <definedName name="BEx1SEKAWOQJB87D3XQKKK1S7Q7X" hidden="1">#REF!</definedName>
    <definedName name="BEx1SK3U02H0RGKEYXW7ZMCEOF3V" hidden="1">'[2]Reco Sheet for Fcast'!$E$2:$F$2</definedName>
    <definedName name="BEx1SL0D3RL9MNMJMKKSCKHRMB2U" localSheetId="8" hidden="1">#REF!</definedName>
    <definedName name="BEx1SL0D3RL9MNMJMKKSCKHRMB2U" localSheetId="15" hidden="1">#REF!</definedName>
    <definedName name="BEx1SL0D3RL9MNMJMKKSCKHRMB2U" localSheetId="1" hidden="1">#REF!</definedName>
    <definedName name="BEx1SL0D3RL9MNMJMKKSCKHRMB2U" localSheetId="18" hidden="1">#REF!</definedName>
    <definedName name="BEx1SL0D3RL9MNMJMKKSCKHRMB2U" localSheetId="13" hidden="1">#REF!</definedName>
    <definedName name="BEx1SL0D3RL9MNMJMKKSCKHRMB2U" localSheetId="6" hidden="1">#REF!</definedName>
    <definedName name="BEx1SL0D3RL9MNMJMKKSCKHRMB2U" localSheetId="9" hidden="1">#REF!</definedName>
    <definedName name="BEx1SL0D3RL9MNMJMKKSCKHRMB2U" hidden="1">#REF!</definedName>
    <definedName name="BEx1SSNEZINBJT29QVS62VS1THT4" hidden="1">'[2]Reco Sheet for Fcast'!$F$9:$G$9</definedName>
    <definedName name="BEx1STULPAG4G6PQYHP3DRYTPCHJ" localSheetId="8" hidden="1">'[5]Capital orders'!#REF!</definedName>
    <definedName name="BEx1STULPAG4G6PQYHP3DRYTPCHJ" localSheetId="15" hidden="1">'[5]Capital orders'!#REF!</definedName>
    <definedName name="BEx1STULPAG4G6PQYHP3DRYTPCHJ" localSheetId="1" hidden="1">'[5]Capital orders'!#REF!</definedName>
    <definedName name="BEx1STULPAG4G6PQYHP3DRYTPCHJ" localSheetId="18" hidden="1">'[5]Capital orders'!#REF!</definedName>
    <definedName name="BEx1STULPAG4G6PQYHP3DRYTPCHJ" localSheetId="13" hidden="1">'[5]Capital orders'!#REF!</definedName>
    <definedName name="BEx1STULPAG4G6PQYHP3DRYTPCHJ" localSheetId="6" hidden="1">'[5]Capital orders'!#REF!</definedName>
    <definedName name="BEx1STULPAG4G6PQYHP3DRYTPCHJ" localSheetId="9" hidden="1">'[5]Capital orders'!#REF!</definedName>
    <definedName name="BEx1STULPAG4G6PQYHP3DRYTPCHJ" hidden="1">'[5]Capital orders'!#REF!</definedName>
    <definedName name="BEx1SVNCHNANBJIDIQVB8AFK4HAN" localSheetId="8" hidden="1">'[3]AMI P &amp; L'!#REF!</definedName>
    <definedName name="BEx1SVNCHNANBJIDIQVB8AFK4HAN" localSheetId="7" hidden="1">'[3]AMI P &amp; L'!#REF!</definedName>
    <definedName name="BEx1SVNCHNANBJIDIQVB8AFK4HAN" localSheetId="15" hidden="1">'[3]AMI P &amp; L'!#REF!</definedName>
    <definedName name="BEx1SVNCHNANBJIDIQVB8AFK4HAN" localSheetId="14" hidden="1">'[3]AMI P &amp; L'!#REF!</definedName>
    <definedName name="BEx1SVNCHNANBJIDIQVB8AFK4HAN" localSheetId="12" hidden="1">'[3]AMI P &amp; L'!#REF!</definedName>
    <definedName name="BEx1SVNCHNANBJIDIQVB8AFK4HAN" localSheetId="5" hidden="1">'[3]AMI P &amp; L'!#REF!</definedName>
    <definedName name="BEx1SVNCHNANBJIDIQVB8AFK4HAN" localSheetId="1" hidden="1">'[3]AMI P &amp; L'!#REF!</definedName>
    <definedName name="BEx1SVNCHNANBJIDIQVB8AFK4HAN" localSheetId="0" hidden="1">'[3]AMI P &amp; L'!#REF!</definedName>
    <definedName name="BEx1SVNCHNANBJIDIQVB8AFK4HAN" localSheetId="18" hidden="1">'[3]AMI P &amp; L'!#REF!</definedName>
    <definedName name="BEx1SVNCHNANBJIDIQVB8AFK4HAN" localSheetId="13" hidden="1">'[3]AMI P &amp; L'!#REF!</definedName>
    <definedName name="BEx1SVNCHNANBJIDIQVB8AFK4HAN" localSheetId="6" hidden="1">'[3]AMI P &amp; L'!#REF!</definedName>
    <definedName name="BEx1SVNCHNANBJIDIQVB8AFK4HAN" localSheetId="16" hidden="1">'[3]AMI P &amp; L'!#REF!</definedName>
    <definedName name="BEx1SVNCHNANBJIDIQVB8AFK4HAN" localSheetId="9" hidden="1">'[3]AMI P &amp; L'!#REF!</definedName>
    <definedName name="BEx1SVNCHNANBJIDIQVB8AFK4HAN" localSheetId="19" hidden="1">'[3]AMI P &amp; L'!#REF!</definedName>
    <definedName name="BEx1SVNCHNANBJIDIQVB8AFK4HAN" hidden="1">'[3]AMI P &amp; L'!#REF!</definedName>
    <definedName name="BEx1TJ0WLS9O7KNSGIPWTYHDYI1D" localSheetId="8" hidden="1">'[3]AMI P &amp; L'!#REF!</definedName>
    <definedName name="BEx1TJ0WLS9O7KNSGIPWTYHDYI1D" localSheetId="7" hidden="1">'[3]AMI P &amp; L'!#REF!</definedName>
    <definedName name="BEx1TJ0WLS9O7KNSGIPWTYHDYI1D" localSheetId="15" hidden="1">'[3]AMI P &amp; L'!#REF!</definedName>
    <definedName name="BEx1TJ0WLS9O7KNSGIPWTYHDYI1D" localSheetId="14" hidden="1">'[3]AMI P &amp; L'!#REF!</definedName>
    <definedName name="BEx1TJ0WLS9O7KNSGIPWTYHDYI1D" localSheetId="12" hidden="1">'[3]AMI P &amp; L'!#REF!</definedName>
    <definedName name="BEx1TJ0WLS9O7KNSGIPWTYHDYI1D" localSheetId="5" hidden="1">'[3]AMI P &amp; L'!#REF!</definedName>
    <definedName name="BEx1TJ0WLS9O7KNSGIPWTYHDYI1D" localSheetId="1" hidden="1">'[3]AMI P &amp; L'!#REF!</definedName>
    <definedName name="BEx1TJ0WLS9O7KNSGIPWTYHDYI1D" localSheetId="0" hidden="1">'[3]AMI P &amp; L'!#REF!</definedName>
    <definedName name="BEx1TJ0WLS9O7KNSGIPWTYHDYI1D" localSheetId="18" hidden="1">'[3]AMI P &amp; L'!#REF!</definedName>
    <definedName name="BEx1TJ0WLS9O7KNSGIPWTYHDYI1D" localSheetId="13" hidden="1">'[3]AMI P &amp; L'!#REF!</definedName>
    <definedName name="BEx1TJ0WLS9O7KNSGIPWTYHDYI1D" localSheetId="6" hidden="1">'[3]AMI P &amp; L'!#REF!</definedName>
    <definedName name="BEx1TJ0WLS9O7KNSGIPWTYHDYI1D" localSheetId="16" hidden="1">'[3]AMI P &amp; L'!#REF!</definedName>
    <definedName name="BEx1TJ0WLS9O7KNSGIPWTYHDYI1D" localSheetId="9" hidden="1">'[3]AMI P &amp; L'!#REF!</definedName>
    <definedName name="BEx1TJ0WLS9O7KNSGIPWTYHDYI1D" localSheetId="19" hidden="1">'[3]AMI P &amp; L'!#REF!</definedName>
    <definedName name="BEx1TJ0WLS9O7KNSGIPWTYHDYI1D" hidden="1">'[3]AMI P &amp; L'!#REF!</definedName>
    <definedName name="BEx1TYR9YIVMD6E36LEX70E5H1UT" localSheetId="8" hidden="1">#REF!</definedName>
    <definedName name="BEx1TYR9YIVMD6E36LEX70E5H1UT" localSheetId="15" hidden="1">#REF!</definedName>
    <definedName name="BEx1TYR9YIVMD6E36LEX70E5H1UT" localSheetId="12" hidden="1">#REF!</definedName>
    <definedName name="BEx1TYR9YIVMD6E36LEX70E5H1UT" localSheetId="1" hidden="1">#REF!</definedName>
    <definedName name="BEx1TYR9YIVMD6E36LEX70E5H1UT" localSheetId="18" hidden="1">#REF!</definedName>
    <definedName name="BEx1TYR9YIVMD6E36LEX70E5H1UT" localSheetId="13" hidden="1">#REF!</definedName>
    <definedName name="BEx1TYR9YIVMD6E36LEX70E5H1UT" localSheetId="6" hidden="1">#REF!</definedName>
    <definedName name="BEx1TYR9YIVMD6E36LEX70E5H1UT" localSheetId="9" hidden="1">#REF!</definedName>
    <definedName name="BEx1TYR9YIVMD6E36LEX70E5H1UT" hidden="1">#REF!</definedName>
    <definedName name="BEx1U7AVJITLJSXQVVFD7SW3PG16" localSheetId="8" hidden="1">#REF!</definedName>
    <definedName name="BEx1U7AVJITLJSXQVVFD7SW3PG16" localSheetId="15" hidden="1">#REF!</definedName>
    <definedName name="BEx1U7AVJITLJSXQVVFD7SW3PG16" localSheetId="1" hidden="1">#REF!</definedName>
    <definedName name="BEx1U7AVJITLJSXQVVFD7SW3PG16" localSheetId="18" hidden="1">#REF!</definedName>
    <definedName name="BEx1U7AVJITLJSXQVVFD7SW3PG16" localSheetId="13" hidden="1">#REF!</definedName>
    <definedName name="BEx1U7AVJITLJSXQVVFD7SW3PG16" localSheetId="6" hidden="1">#REF!</definedName>
    <definedName name="BEx1U7AVJITLJSXQVVFD7SW3PG16" localSheetId="9" hidden="1">#REF!</definedName>
    <definedName name="BEx1U7AVJITLJSXQVVFD7SW3PG16" hidden="1">#REF!</definedName>
    <definedName name="BEx1U7WFO8OZKB1EBF4H386JW91L" hidden="1">'[2]Reco Sheet for Fcast'!$I$9:$J$9</definedName>
    <definedName name="BEx1U87938YR9N6HYI24KVBKLOS3" hidden="1">'[2]Reco Sheet for Fcast'!$G$2</definedName>
    <definedName name="BEx1UA5BKWQW06WM6TB4PO39DL1F" localSheetId="8" hidden="1">#REF!</definedName>
    <definedName name="BEx1UA5BKWQW06WM6TB4PO39DL1F" localSheetId="15" hidden="1">#REF!</definedName>
    <definedName name="BEx1UA5BKWQW06WM6TB4PO39DL1F" localSheetId="1" hidden="1">#REF!</definedName>
    <definedName name="BEx1UA5BKWQW06WM6TB4PO39DL1F" localSheetId="18" hidden="1">#REF!</definedName>
    <definedName name="BEx1UA5BKWQW06WM6TB4PO39DL1F" localSheetId="13" hidden="1">#REF!</definedName>
    <definedName name="BEx1UA5BKWQW06WM6TB4PO39DL1F" localSheetId="6" hidden="1">#REF!</definedName>
    <definedName name="BEx1UA5BKWQW06WM6TB4PO39DL1F" localSheetId="9" hidden="1">#REF!</definedName>
    <definedName name="BEx1UA5BKWQW06WM6TB4PO39DL1F" hidden="1">#REF!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OOOMCXM376QJ65W95MJ4RT3" localSheetId="8" hidden="1">'[5]Capital orders'!#REF!</definedName>
    <definedName name="BEx1UOOOMCXM376QJ65W95MJ4RT3" localSheetId="15" hidden="1">'[5]Capital orders'!#REF!</definedName>
    <definedName name="BEx1UOOOMCXM376QJ65W95MJ4RT3" localSheetId="1" hidden="1">'[5]Capital orders'!#REF!</definedName>
    <definedName name="BEx1UOOOMCXM376QJ65W95MJ4RT3" localSheetId="18" hidden="1">'[5]Capital orders'!#REF!</definedName>
    <definedName name="BEx1UOOOMCXM376QJ65W95MJ4RT3" localSheetId="13" hidden="1">'[5]Capital orders'!#REF!</definedName>
    <definedName name="BEx1UOOOMCXM376QJ65W95MJ4RT3" localSheetId="6" hidden="1">'[5]Capital orders'!#REF!</definedName>
    <definedName name="BEx1UOOOMCXM376QJ65W95MJ4RT3" localSheetId="9" hidden="1">'[5]Capital orders'!#REF!</definedName>
    <definedName name="BEx1UOOOMCXM376QJ65W95MJ4RT3" hidden="1">'[5]Capital orders'!#REF!</definedName>
    <definedName name="BEx1UUDIQPZ23XQ79GUL0RAWRSCK" hidden="1">'[2]Reco Sheet for Fcast'!$I$7:$J$7</definedName>
    <definedName name="BEx1V50N55N07Q5LD91VS9QF1WB6" localSheetId="8" hidden="1">#REF!</definedName>
    <definedName name="BEx1V50N55N07Q5LD91VS9QF1WB6" localSheetId="7" hidden="1">#REF!</definedName>
    <definedName name="BEx1V50N55N07Q5LD91VS9QF1WB6" localSheetId="15" hidden="1">#REF!</definedName>
    <definedName name="BEx1V50N55N07Q5LD91VS9QF1WB6" localSheetId="14" hidden="1">#REF!</definedName>
    <definedName name="BEx1V50N55N07Q5LD91VS9QF1WB6" localSheetId="12" hidden="1">#REF!</definedName>
    <definedName name="BEx1V50N55N07Q5LD91VS9QF1WB6" localSheetId="5" hidden="1">#REF!</definedName>
    <definedName name="BEx1V50N55N07Q5LD91VS9QF1WB6" localSheetId="1" hidden="1">#REF!</definedName>
    <definedName name="BEx1V50N55N07Q5LD91VS9QF1WB6" localSheetId="0" hidden="1">#REF!</definedName>
    <definedName name="BEx1V50N55N07Q5LD91VS9QF1WB6" localSheetId="18" hidden="1">#REF!</definedName>
    <definedName name="BEx1V50N55N07Q5LD91VS9QF1WB6" localSheetId="13" hidden="1">#REF!</definedName>
    <definedName name="BEx1V50N55N07Q5LD91VS9QF1WB6" localSheetId="6" hidden="1">#REF!</definedName>
    <definedName name="BEx1V50N55N07Q5LD91VS9QF1WB6" localSheetId="16" hidden="1">#REF!</definedName>
    <definedName name="BEx1V50N55N07Q5LD91VS9QF1WB6" localSheetId="9" hidden="1">#REF!</definedName>
    <definedName name="BEx1V50N55N07Q5LD91VS9QF1WB6" localSheetId="19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VUCAPY3N4FHIWFAG0EY2IDQU" localSheetId="8" hidden="1">#REF!</definedName>
    <definedName name="BEx1VUCAPY3N4FHIWFAG0EY2IDQU" localSheetId="15" hidden="1">#REF!</definedName>
    <definedName name="BEx1VUCAPY3N4FHIWFAG0EY2IDQU" localSheetId="1" hidden="1">#REF!</definedName>
    <definedName name="BEx1VUCAPY3N4FHIWFAG0EY2IDQU" localSheetId="18" hidden="1">#REF!</definedName>
    <definedName name="BEx1VUCAPY3N4FHIWFAG0EY2IDQU" localSheetId="13" hidden="1">#REF!</definedName>
    <definedName name="BEx1VUCAPY3N4FHIWFAG0EY2IDQU" localSheetId="6" hidden="1">#REF!</definedName>
    <definedName name="BEx1VUCAPY3N4FHIWFAG0EY2IDQU" localSheetId="9" hidden="1">#REF!</definedName>
    <definedName name="BEx1VUCAPY3N4FHIWFAG0EY2IDQU" hidden="1">#REF!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8" hidden="1">'[3]AMI P &amp; L'!#REF!</definedName>
    <definedName name="BEx1WHPURIV3D3PTJJ359H1OP7ZV" localSheetId="7" hidden="1">'[3]AMI P &amp; L'!#REF!</definedName>
    <definedName name="BEx1WHPURIV3D3PTJJ359H1OP7ZV" localSheetId="15" hidden="1">'[3]AMI P &amp; L'!#REF!</definedName>
    <definedName name="BEx1WHPURIV3D3PTJJ359H1OP7ZV" localSheetId="14" hidden="1">'[3]AMI P &amp; L'!#REF!</definedName>
    <definedName name="BEx1WHPURIV3D3PTJJ359H1OP7ZV" localSheetId="12" hidden="1">'[3]AMI P &amp; L'!#REF!</definedName>
    <definedName name="BEx1WHPURIV3D3PTJJ359H1OP7ZV" localSheetId="5" hidden="1">'[3]AMI P &amp; L'!#REF!</definedName>
    <definedName name="BEx1WHPURIV3D3PTJJ359H1OP7ZV" localSheetId="1" hidden="1">'[3]AMI P &amp; L'!#REF!</definedName>
    <definedName name="BEx1WHPURIV3D3PTJJ359H1OP7ZV" localSheetId="0" hidden="1">'[3]AMI P &amp; L'!#REF!</definedName>
    <definedName name="BEx1WHPURIV3D3PTJJ359H1OP7ZV" localSheetId="18" hidden="1">'[3]AMI P &amp; L'!#REF!</definedName>
    <definedName name="BEx1WHPURIV3D3PTJJ359H1OP7ZV" localSheetId="13" hidden="1">'[3]AMI P &amp; L'!#REF!</definedName>
    <definedName name="BEx1WHPURIV3D3PTJJ359H1OP7ZV" localSheetId="6" hidden="1">'[3]AMI P &amp; L'!#REF!</definedName>
    <definedName name="BEx1WHPURIV3D3PTJJ359H1OP7ZV" localSheetId="16" hidden="1">'[3]AMI P &amp; L'!#REF!</definedName>
    <definedName name="BEx1WHPURIV3D3PTJJ359H1OP7ZV" localSheetId="9" hidden="1">'[3]AMI P &amp; L'!#REF!</definedName>
    <definedName name="BEx1WHPURIV3D3PTJJ359H1OP7ZV" localSheetId="19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XWINNG82OQQSSVCENCJM7PWF" localSheetId="8" hidden="1">#REF!</definedName>
    <definedName name="BEx1XWINNG82OQQSSVCENCJM7PWF" localSheetId="15" hidden="1">#REF!</definedName>
    <definedName name="BEx1XWINNG82OQQSSVCENCJM7PWF" localSheetId="1" hidden="1">#REF!</definedName>
    <definedName name="BEx1XWINNG82OQQSSVCENCJM7PWF" localSheetId="18" hidden="1">#REF!</definedName>
    <definedName name="BEx1XWINNG82OQQSSVCENCJM7PWF" localSheetId="13" hidden="1">#REF!</definedName>
    <definedName name="BEx1XWINNG82OQQSSVCENCJM7PWF" localSheetId="6" hidden="1">#REF!</definedName>
    <definedName name="BEx1XWINNG82OQQSSVCENCJM7PWF" localSheetId="9" hidden="1">#REF!</definedName>
    <definedName name="BEx1XWINNG82OQQSSVCENCJM7PWF" hidden="1">#REF!</definedName>
    <definedName name="BEx1XYBEF60AUNIQ381B562NLYEL" localSheetId="8" hidden="1">#REF!</definedName>
    <definedName name="BEx1XYBEF60AUNIQ381B562NLYEL" localSheetId="15" hidden="1">#REF!</definedName>
    <definedName name="BEx1XYBEF60AUNIQ381B562NLYEL" localSheetId="12" hidden="1">#REF!</definedName>
    <definedName name="BEx1XYBEF60AUNIQ381B562NLYEL" localSheetId="1" hidden="1">#REF!</definedName>
    <definedName name="BEx1XYBEF60AUNIQ381B562NLYEL" localSheetId="18" hidden="1">#REF!</definedName>
    <definedName name="BEx1XYBEF60AUNIQ381B562NLYEL" localSheetId="13" hidden="1">#REF!</definedName>
    <definedName name="BEx1XYBEF60AUNIQ381B562NLYEL" localSheetId="6" hidden="1">#REF!</definedName>
    <definedName name="BEx1XYBEF60AUNIQ381B562NLYEL" localSheetId="9" hidden="1">#REF!</definedName>
    <definedName name="BEx1XYBEF60AUNIQ381B562NLYEL" hidden="1">#REF!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8" hidden="1">'[3]AMI P &amp; L'!#REF!</definedName>
    <definedName name="BEx1YL3DJ7Y4AZ01ERCOGW0FJ26T" localSheetId="7" hidden="1">'[3]AMI P &amp; L'!#REF!</definedName>
    <definedName name="BEx1YL3DJ7Y4AZ01ERCOGW0FJ26T" localSheetId="15" hidden="1">'[3]AMI P &amp; L'!#REF!</definedName>
    <definedName name="BEx1YL3DJ7Y4AZ01ERCOGW0FJ26T" localSheetId="14" hidden="1">'[3]AMI P &amp; L'!#REF!</definedName>
    <definedName name="BEx1YL3DJ7Y4AZ01ERCOGW0FJ26T" localSheetId="12" hidden="1">'[3]AMI P &amp; L'!#REF!</definedName>
    <definedName name="BEx1YL3DJ7Y4AZ01ERCOGW0FJ26T" localSheetId="5" hidden="1">'[3]AMI P &amp; L'!#REF!</definedName>
    <definedName name="BEx1YL3DJ7Y4AZ01ERCOGW0FJ26T" localSheetId="1" hidden="1">'[3]AMI P &amp; L'!#REF!</definedName>
    <definedName name="BEx1YL3DJ7Y4AZ01ERCOGW0FJ26T" localSheetId="0" hidden="1">'[3]AMI P &amp; L'!#REF!</definedName>
    <definedName name="BEx1YL3DJ7Y4AZ01ERCOGW0FJ26T" localSheetId="18" hidden="1">'[3]AMI P &amp; L'!#REF!</definedName>
    <definedName name="BEx1YL3DJ7Y4AZ01ERCOGW0FJ26T" localSheetId="13" hidden="1">'[3]AMI P &amp; L'!#REF!</definedName>
    <definedName name="BEx1YL3DJ7Y4AZ01ERCOGW0FJ26T" localSheetId="6" hidden="1">'[3]AMI P &amp; L'!#REF!</definedName>
    <definedName name="BEx1YL3DJ7Y4AZ01ERCOGW0FJ26T" localSheetId="16" hidden="1">'[3]AMI P &amp; L'!#REF!</definedName>
    <definedName name="BEx1YL3DJ7Y4AZ01ERCOGW0FJ26T" localSheetId="9" hidden="1">'[3]AMI P &amp; L'!#REF!</definedName>
    <definedName name="BEx1YL3DJ7Y4AZ01ERCOGW0FJ26T" localSheetId="19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8" hidden="1">'[3]AMI P &amp; L'!#REF!</definedName>
    <definedName name="BEx3AOOVM42G82TNF53W0EKXLUSI" localSheetId="7" hidden="1">'[3]AMI P &amp; L'!#REF!</definedName>
    <definedName name="BEx3AOOVM42G82TNF53W0EKXLUSI" localSheetId="15" hidden="1">'[3]AMI P &amp; L'!#REF!</definedName>
    <definedName name="BEx3AOOVM42G82TNF53W0EKXLUSI" localSheetId="14" hidden="1">'[3]AMI P &amp; L'!#REF!</definedName>
    <definedName name="BEx3AOOVM42G82TNF53W0EKXLUSI" localSheetId="12" hidden="1">'[3]AMI P &amp; L'!#REF!</definedName>
    <definedName name="BEx3AOOVM42G82TNF53W0EKXLUSI" localSheetId="5" hidden="1">'[3]AMI P &amp; L'!#REF!</definedName>
    <definedName name="BEx3AOOVM42G82TNF53W0EKXLUSI" localSheetId="1" hidden="1">'[3]AMI P &amp; L'!#REF!</definedName>
    <definedName name="BEx3AOOVM42G82TNF53W0EKXLUSI" localSheetId="0" hidden="1">'[3]AMI P &amp; L'!#REF!</definedName>
    <definedName name="BEx3AOOVM42G82TNF53W0EKXLUSI" localSheetId="18" hidden="1">'[3]AMI P &amp; L'!#REF!</definedName>
    <definedName name="BEx3AOOVM42G82TNF53W0EKXLUSI" localSheetId="13" hidden="1">'[3]AMI P &amp; L'!#REF!</definedName>
    <definedName name="BEx3AOOVM42G82TNF53W0EKXLUSI" localSheetId="6" hidden="1">'[3]AMI P &amp; L'!#REF!</definedName>
    <definedName name="BEx3AOOVM42G82TNF53W0EKXLUSI" localSheetId="16" hidden="1">'[3]AMI P &amp; L'!#REF!</definedName>
    <definedName name="BEx3AOOVM42G82TNF53W0EKXLUSI" localSheetId="9" hidden="1">'[3]AMI P &amp; L'!#REF!</definedName>
    <definedName name="BEx3AOOVM42G82TNF53W0EKXLUSI" localSheetId="19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8" hidden="1">'[3]AMI P &amp; L'!#REF!</definedName>
    <definedName name="BEx3BQR5VZXNQ4H949ORM8ESU3B3" localSheetId="7" hidden="1">'[3]AMI P &amp; L'!#REF!</definedName>
    <definedName name="BEx3BQR5VZXNQ4H949ORM8ESU3B3" localSheetId="15" hidden="1">'[3]AMI P &amp; L'!#REF!</definedName>
    <definedName name="BEx3BQR5VZXNQ4H949ORM8ESU3B3" localSheetId="14" hidden="1">'[3]AMI P &amp; L'!#REF!</definedName>
    <definedName name="BEx3BQR5VZXNQ4H949ORM8ESU3B3" localSheetId="12" hidden="1">'[3]AMI P &amp; L'!#REF!</definedName>
    <definedName name="BEx3BQR5VZXNQ4H949ORM8ESU3B3" localSheetId="5" hidden="1">'[3]AMI P &amp; L'!#REF!</definedName>
    <definedName name="BEx3BQR5VZXNQ4H949ORM8ESU3B3" localSheetId="1" hidden="1">'[3]AMI P &amp; L'!#REF!</definedName>
    <definedName name="BEx3BQR5VZXNQ4H949ORM8ESU3B3" localSheetId="0" hidden="1">'[3]AMI P &amp; L'!#REF!</definedName>
    <definedName name="BEx3BQR5VZXNQ4H949ORM8ESU3B3" localSheetId="18" hidden="1">'[3]AMI P &amp; L'!#REF!</definedName>
    <definedName name="BEx3BQR5VZXNQ4H949ORM8ESU3B3" localSheetId="13" hidden="1">'[3]AMI P &amp; L'!#REF!</definedName>
    <definedName name="BEx3BQR5VZXNQ4H949ORM8ESU3B3" localSheetId="6" hidden="1">'[3]AMI P &amp; L'!#REF!</definedName>
    <definedName name="BEx3BQR5VZXNQ4H949ORM8ESU3B3" localSheetId="16" hidden="1">'[3]AMI P &amp; L'!#REF!</definedName>
    <definedName name="BEx3BQR5VZXNQ4H949ORM8ESU3B3" localSheetId="9" hidden="1">'[3]AMI P &amp; L'!#REF!</definedName>
    <definedName name="BEx3BQR5VZXNQ4H949ORM8ESU3B3" localSheetId="19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CP7ZOFGLSCYTIG9VMZOBZ5BQ" localSheetId="8" hidden="1">#REF!</definedName>
    <definedName name="BEx3CP7ZOFGLSCYTIG9VMZOBZ5BQ" localSheetId="15" hidden="1">#REF!</definedName>
    <definedName name="BEx3CP7ZOFGLSCYTIG9VMZOBZ5BQ" localSheetId="12" hidden="1">#REF!</definedName>
    <definedName name="BEx3CP7ZOFGLSCYTIG9VMZOBZ5BQ" localSheetId="1" hidden="1">#REF!</definedName>
    <definedName name="BEx3CP7ZOFGLSCYTIG9VMZOBZ5BQ" localSheetId="18" hidden="1">#REF!</definedName>
    <definedName name="BEx3CP7ZOFGLSCYTIG9VMZOBZ5BQ" localSheetId="13" hidden="1">#REF!</definedName>
    <definedName name="BEx3CP7ZOFGLSCYTIG9VMZOBZ5BQ" localSheetId="6" hidden="1">#REF!</definedName>
    <definedName name="BEx3CP7ZOFGLSCYTIG9VMZOBZ5BQ" localSheetId="9" hidden="1">#REF!</definedName>
    <definedName name="BEx3CP7ZOFGLSCYTIG9VMZOBZ5BQ" hidden="1">#REF!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8" hidden="1">'[3]AMI P &amp; L'!#REF!</definedName>
    <definedName name="BEx3EHCSERZ2O2OAG8Y95UPG2IY9" localSheetId="7" hidden="1">'[3]AMI P &amp; L'!#REF!</definedName>
    <definedName name="BEx3EHCSERZ2O2OAG8Y95UPG2IY9" localSheetId="15" hidden="1">'[3]AMI P &amp; L'!#REF!</definedName>
    <definedName name="BEx3EHCSERZ2O2OAG8Y95UPG2IY9" localSheetId="14" hidden="1">'[3]AMI P &amp; L'!#REF!</definedName>
    <definedName name="BEx3EHCSERZ2O2OAG8Y95UPG2IY9" localSheetId="12" hidden="1">'[3]AMI P &amp; L'!#REF!</definedName>
    <definedName name="BEx3EHCSERZ2O2OAG8Y95UPG2IY9" localSheetId="5" hidden="1">'[3]AMI P &amp; L'!#REF!</definedName>
    <definedName name="BEx3EHCSERZ2O2OAG8Y95UPG2IY9" localSheetId="1" hidden="1">'[3]AMI P &amp; L'!#REF!</definedName>
    <definedName name="BEx3EHCSERZ2O2OAG8Y95UPG2IY9" localSheetId="0" hidden="1">'[3]AMI P &amp; L'!#REF!</definedName>
    <definedName name="BEx3EHCSERZ2O2OAG8Y95UPG2IY9" localSheetId="18" hidden="1">'[3]AMI P &amp; L'!#REF!</definedName>
    <definedName name="BEx3EHCSERZ2O2OAG8Y95UPG2IY9" localSheetId="13" hidden="1">'[3]AMI P &amp; L'!#REF!</definedName>
    <definedName name="BEx3EHCSERZ2O2OAG8Y95UPG2IY9" localSheetId="6" hidden="1">'[3]AMI P &amp; L'!#REF!</definedName>
    <definedName name="BEx3EHCSERZ2O2OAG8Y95UPG2IY9" localSheetId="16" hidden="1">'[3]AMI P &amp; L'!#REF!</definedName>
    <definedName name="BEx3EHCSERZ2O2OAG8Y95UPG2IY9" localSheetId="9" hidden="1">'[3]AMI P &amp; L'!#REF!</definedName>
    <definedName name="BEx3EHCSERZ2O2OAG8Y95UPG2IY9" localSheetId="19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8" hidden="1">#REF!</definedName>
    <definedName name="BEx3FERRE7HC84YCYRFTW3IGBJS0" localSheetId="7" hidden="1">#REF!</definedName>
    <definedName name="BEx3FERRE7HC84YCYRFTW3IGBJS0" localSheetId="15" hidden="1">#REF!</definedName>
    <definedName name="BEx3FERRE7HC84YCYRFTW3IGBJS0" localSheetId="14" hidden="1">#REF!</definedName>
    <definedName name="BEx3FERRE7HC84YCYRFTW3IGBJS0" localSheetId="12" hidden="1">#REF!</definedName>
    <definedName name="BEx3FERRE7HC84YCYRFTW3IGBJS0" localSheetId="5" hidden="1">#REF!</definedName>
    <definedName name="BEx3FERRE7HC84YCYRFTW3IGBJS0" localSheetId="1" hidden="1">#REF!</definedName>
    <definedName name="BEx3FERRE7HC84YCYRFTW3IGBJS0" localSheetId="0" hidden="1">#REF!</definedName>
    <definedName name="BEx3FERRE7HC84YCYRFTW3IGBJS0" localSheetId="18" hidden="1">#REF!</definedName>
    <definedName name="BEx3FERRE7HC84YCYRFTW3IGBJS0" localSheetId="13" hidden="1">#REF!</definedName>
    <definedName name="BEx3FERRE7HC84YCYRFTW3IGBJS0" localSheetId="6" hidden="1">#REF!</definedName>
    <definedName name="BEx3FERRE7HC84YCYRFTW3IGBJS0" localSheetId="16" hidden="1">#REF!</definedName>
    <definedName name="BEx3FERRE7HC84YCYRFTW3IGBJS0" localSheetId="9" hidden="1">#REF!</definedName>
    <definedName name="BEx3FERRE7HC84YCYRFTW3IGBJS0" localSheetId="19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8" hidden="1">'[3]AMI P &amp; L'!#REF!</definedName>
    <definedName name="BEx3FX7EJL47JSLSWP3EOC265WAE" localSheetId="7" hidden="1">'[3]AMI P &amp; L'!#REF!</definedName>
    <definedName name="BEx3FX7EJL47JSLSWP3EOC265WAE" localSheetId="15" hidden="1">'[3]AMI P &amp; L'!#REF!</definedName>
    <definedName name="BEx3FX7EJL47JSLSWP3EOC265WAE" localSheetId="14" hidden="1">'[3]AMI P &amp; L'!#REF!</definedName>
    <definedName name="BEx3FX7EJL47JSLSWP3EOC265WAE" localSheetId="12" hidden="1">'[3]AMI P &amp; L'!#REF!</definedName>
    <definedName name="BEx3FX7EJL47JSLSWP3EOC265WAE" localSheetId="5" hidden="1">'[3]AMI P &amp; L'!#REF!</definedName>
    <definedName name="BEx3FX7EJL47JSLSWP3EOC265WAE" localSheetId="1" hidden="1">'[3]AMI P &amp; L'!#REF!</definedName>
    <definedName name="BEx3FX7EJL47JSLSWP3EOC265WAE" localSheetId="0" hidden="1">'[3]AMI P &amp; L'!#REF!</definedName>
    <definedName name="BEx3FX7EJL47JSLSWP3EOC265WAE" localSheetId="18" hidden="1">'[3]AMI P &amp; L'!#REF!</definedName>
    <definedName name="BEx3FX7EJL47JSLSWP3EOC265WAE" localSheetId="13" hidden="1">'[3]AMI P &amp; L'!#REF!</definedName>
    <definedName name="BEx3FX7EJL47JSLSWP3EOC265WAE" localSheetId="6" hidden="1">'[3]AMI P &amp; L'!#REF!</definedName>
    <definedName name="BEx3FX7EJL47JSLSWP3EOC265WAE" localSheetId="16" hidden="1">'[3]AMI P &amp; L'!#REF!</definedName>
    <definedName name="BEx3FX7EJL47JSLSWP3EOC265WAE" localSheetId="9" hidden="1">'[3]AMI P &amp; L'!#REF!</definedName>
    <definedName name="BEx3FX7EJL47JSLSWP3EOC265WAE" localSheetId="19" hidden="1">'[3]AMI P &amp; L'!#REF!</definedName>
    <definedName name="BEx3FX7EJL47JSLSWP3EOC265WAE" hidden="1">'[3]AMI P &amp; L'!#REF!</definedName>
    <definedName name="BEx3FZG91H1CY5ASLHP4YHKREYG9" localSheetId="8" hidden="1">#REF!</definedName>
    <definedName name="BEx3FZG91H1CY5ASLHP4YHKREYG9" localSheetId="15" hidden="1">#REF!</definedName>
    <definedName name="BEx3FZG91H1CY5ASLHP4YHKREYG9" localSheetId="12" hidden="1">#REF!</definedName>
    <definedName name="BEx3FZG91H1CY5ASLHP4YHKREYG9" localSheetId="1" hidden="1">#REF!</definedName>
    <definedName name="BEx3FZG91H1CY5ASLHP4YHKREYG9" localSheetId="18" hidden="1">#REF!</definedName>
    <definedName name="BEx3FZG91H1CY5ASLHP4YHKREYG9" localSheetId="13" hidden="1">#REF!</definedName>
    <definedName name="BEx3FZG91H1CY5ASLHP4YHKREYG9" localSheetId="6" hidden="1">#REF!</definedName>
    <definedName name="BEx3FZG91H1CY5ASLHP4YHKREYG9" localSheetId="9" hidden="1">#REF!</definedName>
    <definedName name="BEx3FZG91H1CY5ASLHP4YHKREYG9" hidden="1">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8" hidden="1">'[3]AMI P &amp; L'!#REF!</definedName>
    <definedName name="BEx3GEVV18SEQDI1JGY7EN6D1GT1" localSheetId="7" hidden="1">'[3]AMI P &amp; L'!#REF!</definedName>
    <definedName name="BEx3GEVV18SEQDI1JGY7EN6D1GT1" localSheetId="15" hidden="1">'[3]AMI P &amp; L'!#REF!</definedName>
    <definedName name="BEx3GEVV18SEQDI1JGY7EN6D1GT1" localSheetId="14" hidden="1">'[3]AMI P &amp; L'!#REF!</definedName>
    <definedName name="BEx3GEVV18SEQDI1JGY7EN6D1GT1" localSheetId="12" hidden="1">'[3]AMI P &amp; L'!#REF!</definedName>
    <definedName name="BEx3GEVV18SEQDI1JGY7EN6D1GT1" localSheetId="5" hidden="1">'[3]AMI P &amp; L'!#REF!</definedName>
    <definedName name="BEx3GEVV18SEQDI1JGY7EN6D1GT1" localSheetId="1" hidden="1">'[3]AMI P &amp; L'!#REF!</definedName>
    <definedName name="BEx3GEVV18SEQDI1JGY7EN6D1GT1" localSheetId="0" hidden="1">'[3]AMI P &amp; L'!#REF!</definedName>
    <definedName name="BEx3GEVV18SEQDI1JGY7EN6D1GT1" localSheetId="18" hidden="1">'[3]AMI P &amp; L'!#REF!</definedName>
    <definedName name="BEx3GEVV18SEQDI1JGY7EN6D1GT1" localSheetId="13" hidden="1">'[3]AMI P &amp; L'!#REF!</definedName>
    <definedName name="BEx3GEVV18SEQDI1JGY7EN6D1GT1" localSheetId="6" hidden="1">'[3]AMI P &amp; L'!#REF!</definedName>
    <definedName name="BEx3GEVV18SEQDI1JGY7EN6D1GT1" localSheetId="16" hidden="1">'[3]AMI P &amp; L'!#REF!</definedName>
    <definedName name="BEx3GEVV18SEQDI1JGY7EN6D1GT1" localSheetId="9" hidden="1">'[3]AMI P &amp; L'!#REF!</definedName>
    <definedName name="BEx3GEVV18SEQDI1JGY7EN6D1GT1" localSheetId="19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8" hidden="1">'[3]AMI P &amp; L'!#REF!</definedName>
    <definedName name="BEx3GMJ1Y6UU02DLRL0QXCEKDA6C" localSheetId="7" hidden="1">'[3]AMI P &amp; L'!#REF!</definedName>
    <definedName name="BEx3GMJ1Y6UU02DLRL0QXCEKDA6C" localSheetId="15" hidden="1">'[3]AMI P &amp; L'!#REF!</definedName>
    <definedName name="BEx3GMJ1Y6UU02DLRL0QXCEKDA6C" localSheetId="14" hidden="1">'[3]AMI P &amp; L'!#REF!</definedName>
    <definedName name="BEx3GMJ1Y6UU02DLRL0QXCEKDA6C" localSheetId="12" hidden="1">'[3]AMI P &amp; L'!#REF!</definedName>
    <definedName name="BEx3GMJ1Y6UU02DLRL0QXCEKDA6C" localSheetId="5" hidden="1">'[3]AMI P &amp; L'!#REF!</definedName>
    <definedName name="BEx3GMJ1Y6UU02DLRL0QXCEKDA6C" localSheetId="1" hidden="1">'[3]AMI P &amp; L'!#REF!</definedName>
    <definedName name="BEx3GMJ1Y6UU02DLRL0QXCEKDA6C" localSheetId="0" hidden="1">'[3]AMI P &amp; L'!#REF!</definedName>
    <definedName name="BEx3GMJ1Y6UU02DLRL0QXCEKDA6C" localSheetId="18" hidden="1">'[3]AMI P &amp; L'!#REF!</definedName>
    <definedName name="BEx3GMJ1Y6UU02DLRL0QXCEKDA6C" localSheetId="13" hidden="1">'[3]AMI P &amp; L'!#REF!</definedName>
    <definedName name="BEx3GMJ1Y6UU02DLRL0QXCEKDA6C" localSheetId="6" hidden="1">'[3]AMI P &amp; L'!#REF!</definedName>
    <definedName name="BEx3GMJ1Y6UU02DLRL0QXCEKDA6C" localSheetId="16" hidden="1">'[3]AMI P &amp; L'!#REF!</definedName>
    <definedName name="BEx3GMJ1Y6UU02DLRL0QXCEKDA6C" localSheetId="9" hidden="1">'[3]AMI P &amp; L'!#REF!</definedName>
    <definedName name="BEx3GMJ1Y6UU02DLRL0QXCEKDA6C" localSheetId="19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8" hidden="1">'[3]AMI P &amp; L'!#REF!</definedName>
    <definedName name="BEx3H5UX2GZFZZT657YR76RHW5I6" localSheetId="7" hidden="1">'[3]AMI P &amp; L'!#REF!</definedName>
    <definedName name="BEx3H5UX2GZFZZT657YR76RHW5I6" localSheetId="15" hidden="1">'[3]AMI P &amp; L'!#REF!</definedName>
    <definedName name="BEx3H5UX2GZFZZT657YR76RHW5I6" localSheetId="14" hidden="1">'[3]AMI P &amp; L'!#REF!</definedName>
    <definedName name="BEx3H5UX2GZFZZT657YR76RHW5I6" localSheetId="12" hidden="1">'[3]AMI P &amp; L'!#REF!</definedName>
    <definedName name="BEx3H5UX2GZFZZT657YR76RHW5I6" localSheetId="5" hidden="1">'[3]AMI P &amp; L'!#REF!</definedName>
    <definedName name="BEx3H5UX2GZFZZT657YR76RHW5I6" localSheetId="1" hidden="1">'[3]AMI P &amp; L'!#REF!</definedName>
    <definedName name="BEx3H5UX2GZFZZT657YR76RHW5I6" localSheetId="0" hidden="1">'[3]AMI P &amp; L'!#REF!</definedName>
    <definedName name="BEx3H5UX2GZFZZT657YR76RHW5I6" localSheetId="18" hidden="1">'[3]AMI P &amp; L'!#REF!</definedName>
    <definedName name="BEx3H5UX2GZFZZT657YR76RHW5I6" localSheetId="13" hidden="1">'[3]AMI P &amp; L'!#REF!</definedName>
    <definedName name="BEx3H5UX2GZFZZT657YR76RHW5I6" localSheetId="6" hidden="1">'[3]AMI P &amp; L'!#REF!</definedName>
    <definedName name="BEx3H5UX2GZFZZT657YR76RHW5I6" localSheetId="16" hidden="1">'[3]AMI P &amp; L'!#REF!</definedName>
    <definedName name="BEx3H5UX2GZFZZT657YR76RHW5I6" localSheetId="9" hidden="1">'[3]AMI P &amp; L'!#REF!</definedName>
    <definedName name="BEx3H5UX2GZFZZT657YR76RHW5I6" localSheetId="19" hidden="1">'[3]AMI P &amp; L'!#REF!</definedName>
    <definedName name="BEx3H5UX2GZFZZT657YR76RHW5I6" hidden="1">'[3]AMI P &amp; L'!#REF!</definedName>
    <definedName name="BEx3HA1YAMCT0GK89031ZWXQ3VK3" localSheetId="8" hidden="1">#REF!</definedName>
    <definedName name="BEx3HA1YAMCT0GK89031ZWXQ3VK3" localSheetId="7" hidden="1">#REF!</definedName>
    <definedName name="BEx3HA1YAMCT0GK89031ZWXQ3VK3" localSheetId="15" hidden="1">#REF!</definedName>
    <definedName name="BEx3HA1YAMCT0GK89031ZWXQ3VK3" localSheetId="14" hidden="1">#REF!</definedName>
    <definedName name="BEx3HA1YAMCT0GK89031ZWXQ3VK3" localSheetId="12" hidden="1">#REF!</definedName>
    <definedName name="BEx3HA1YAMCT0GK89031ZWXQ3VK3" localSheetId="5" hidden="1">#REF!</definedName>
    <definedName name="BEx3HA1YAMCT0GK89031ZWXQ3VK3" localSheetId="1" hidden="1">#REF!</definedName>
    <definedName name="BEx3HA1YAMCT0GK89031ZWXQ3VK3" localSheetId="0" hidden="1">#REF!</definedName>
    <definedName name="BEx3HA1YAMCT0GK89031ZWXQ3VK3" localSheetId="18" hidden="1">#REF!</definedName>
    <definedName name="BEx3HA1YAMCT0GK89031ZWXQ3VK3" localSheetId="13" hidden="1">#REF!</definedName>
    <definedName name="BEx3HA1YAMCT0GK89031ZWXQ3VK3" localSheetId="6" hidden="1">#REF!</definedName>
    <definedName name="BEx3HA1YAMCT0GK89031ZWXQ3VK3" localSheetId="16" hidden="1">#REF!</definedName>
    <definedName name="BEx3HA1YAMCT0GK89031ZWXQ3VK3" localSheetId="9" hidden="1">#REF!</definedName>
    <definedName name="BEx3HA1YAMCT0GK89031ZWXQ3VK3" localSheetId="19" hidden="1">#REF!</definedName>
    <definedName name="BEx3HA1YAMCT0GK89031ZWXQ3VK3" hidden="1">#REF!</definedName>
    <definedName name="BEx3HJ1MIYFNI7Y25LLE6AGZ52U2" localSheetId="8" hidden="1">'[5]Capital orders'!#REF!</definedName>
    <definedName name="BEx3HJ1MIYFNI7Y25LLE6AGZ52U2" localSheetId="15" hidden="1">'[5]Capital orders'!#REF!</definedName>
    <definedName name="BEx3HJ1MIYFNI7Y25LLE6AGZ52U2" localSheetId="1" hidden="1">'[5]Capital orders'!#REF!</definedName>
    <definedName name="BEx3HJ1MIYFNI7Y25LLE6AGZ52U2" localSheetId="18" hidden="1">'[5]Capital orders'!#REF!</definedName>
    <definedName name="BEx3HJ1MIYFNI7Y25LLE6AGZ52U2" localSheetId="13" hidden="1">'[5]Capital orders'!#REF!</definedName>
    <definedName name="BEx3HJ1MIYFNI7Y25LLE6AGZ52U2" localSheetId="6" hidden="1">'[5]Capital orders'!#REF!</definedName>
    <definedName name="BEx3HJ1MIYFNI7Y25LLE6AGZ52U2" localSheetId="9" hidden="1">'[5]Capital orders'!#REF!</definedName>
    <definedName name="BEx3HJ1MIYFNI7Y25LLE6AGZ52U2" hidden="1">'[5]Capital orders'!#REF!</definedName>
    <definedName name="BEx3HMN4HBR0MZ546XIBTOE5PHAT" localSheetId="8" hidden="1">'[5]Capital orders'!#REF!</definedName>
    <definedName name="BEx3HMN4HBR0MZ546XIBTOE5PHAT" localSheetId="15" hidden="1">'[5]Capital orders'!#REF!</definedName>
    <definedName name="BEx3HMN4HBR0MZ546XIBTOE5PHAT" localSheetId="1" hidden="1">'[5]Capital orders'!#REF!</definedName>
    <definedName name="BEx3HMN4HBR0MZ546XIBTOE5PHAT" localSheetId="18" hidden="1">'[5]Capital orders'!#REF!</definedName>
    <definedName name="BEx3HMN4HBR0MZ546XIBTOE5PHAT" localSheetId="13" hidden="1">'[5]Capital orders'!#REF!</definedName>
    <definedName name="BEx3HMN4HBR0MZ546XIBTOE5PHAT" localSheetId="6" hidden="1">'[5]Capital orders'!#REF!</definedName>
    <definedName name="BEx3HMN4HBR0MZ546XIBTOE5PHAT" localSheetId="9" hidden="1">'[5]Capital orders'!#REF!</definedName>
    <definedName name="BEx3HMN4HBR0MZ546XIBTOE5PHAT" hidden="1">'[5]Capital orders'!#REF!</definedName>
    <definedName name="BEx3HMSEFOP6DBM4R97XA6B7NFG6" hidden="1">'[2]Reco Sheet for Fcast'!$F$8:$G$8</definedName>
    <definedName name="BEx3HOQN57QKFWCTSFFBV19FE17U" localSheetId="8" hidden="1">'[5]Capital orders'!#REF!</definedName>
    <definedName name="BEx3HOQN57QKFWCTSFFBV19FE17U" localSheetId="15" hidden="1">'[5]Capital orders'!#REF!</definedName>
    <definedName name="BEx3HOQN57QKFWCTSFFBV19FE17U" localSheetId="1" hidden="1">'[5]Capital orders'!#REF!</definedName>
    <definedName name="BEx3HOQN57QKFWCTSFFBV19FE17U" localSheetId="18" hidden="1">'[5]Capital orders'!#REF!</definedName>
    <definedName name="BEx3HOQN57QKFWCTSFFBV19FE17U" localSheetId="13" hidden="1">'[5]Capital orders'!#REF!</definedName>
    <definedName name="BEx3HOQN57QKFWCTSFFBV19FE17U" localSheetId="6" hidden="1">'[5]Capital orders'!#REF!</definedName>
    <definedName name="BEx3HOQN57QKFWCTSFFBV19FE17U" localSheetId="9" hidden="1">'[5]Capital orders'!#REF!</definedName>
    <definedName name="BEx3HOQN57QKFWCTSFFBV19FE17U" hidden="1">'[5]Capital orders'!#REF!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MR61GX9W41FLO58UWSRANKO" localSheetId="8" hidden="1">#REF!</definedName>
    <definedName name="BEx3IMR61GX9W41FLO58UWSRANKO" localSheetId="15" hidden="1">#REF!</definedName>
    <definedName name="BEx3IMR61GX9W41FLO58UWSRANKO" localSheetId="1" hidden="1">#REF!</definedName>
    <definedName name="BEx3IMR61GX9W41FLO58UWSRANKO" localSheetId="18" hidden="1">#REF!</definedName>
    <definedName name="BEx3IMR61GX9W41FLO58UWSRANKO" localSheetId="13" hidden="1">#REF!</definedName>
    <definedName name="BEx3IMR61GX9W41FLO58UWSRANKO" localSheetId="6" hidden="1">#REF!</definedName>
    <definedName name="BEx3IMR61GX9W41FLO58UWSRANKO" localSheetId="9" hidden="1">#REF!</definedName>
    <definedName name="BEx3IMR61GX9W41FLO58UWSRANKO" hidden="1">#REF!</definedName>
    <definedName name="BEx3IQCO1C0W3USXAADRS1Q10X5F" localSheetId="8" hidden="1">#REF!</definedName>
    <definedName name="BEx3IQCO1C0W3USXAADRS1Q10X5F" localSheetId="15" hidden="1">#REF!</definedName>
    <definedName name="BEx3IQCO1C0W3USXAADRS1Q10X5F" localSheetId="1" hidden="1">#REF!</definedName>
    <definedName name="BEx3IQCO1C0W3USXAADRS1Q10X5F" localSheetId="18" hidden="1">#REF!</definedName>
    <definedName name="BEx3IQCO1C0W3USXAADRS1Q10X5F" localSheetId="13" hidden="1">#REF!</definedName>
    <definedName name="BEx3IQCO1C0W3USXAADRS1Q10X5F" localSheetId="6" hidden="1">#REF!</definedName>
    <definedName name="BEx3IQCO1C0W3USXAADRS1Q10X5F" localSheetId="9" hidden="1">#REF!</definedName>
    <definedName name="BEx3IQCO1C0W3USXAADRS1Q10X5F" hidden="1">#REF!</definedName>
    <definedName name="BEx3IYAH2DEBFWO8F94H4MXE3RLY" localSheetId="8" hidden="1">'[3]AMI P &amp; L'!#REF!</definedName>
    <definedName name="BEx3IYAH2DEBFWO8F94H4MXE3RLY" localSheetId="7" hidden="1">'[3]AMI P &amp; L'!#REF!</definedName>
    <definedName name="BEx3IYAH2DEBFWO8F94H4MXE3RLY" localSheetId="15" hidden="1">'[3]AMI P &amp; L'!#REF!</definedName>
    <definedName name="BEx3IYAH2DEBFWO8F94H4MXE3RLY" localSheetId="14" hidden="1">'[3]AMI P &amp; L'!#REF!</definedName>
    <definedName name="BEx3IYAH2DEBFWO8F94H4MXE3RLY" localSheetId="12" hidden="1">'[3]AMI P &amp; L'!#REF!</definedName>
    <definedName name="BEx3IYAH2DEBFWO8F94H4MXE3RLY" localSheetId="5" hidden="1">'[3]AMI P &amp; L'!#REF!</definedName>
    <definedName name="BEx3IYAH2DEBFWO8F94H4MXE3RLY" localSheetId="1" hidden="1">'[3]AMI P &amp; L'!#REF!</definedName>
    <definedName name="BEx3IYAH2DEBFWO8F94H4MXE3RLY" localSheetId="0" hidden="1">'[3]AMI P &amp; L'!#REF!</definedName>
    <definedName name="BEx3IYAH2DEBFWO8F94H4MXE3RLY" localSheetId="18" hidden="1">'[3]AMI P &amp; L'!#REF!</definedName>
    <definedName name="BEx3IYAH2DEBFWO8F94H4MXE3RLY" localSheetId="13" hidden="1">'[3]AMI P &amp; L'!#REF!</definedName>
    <definedName name="BEx3IYAH2DEBFWO8F94H4MXE3RLY" localSheetId="6" hidden="1">'[3]AMI P &amp; L'!#REF!</definedName>
    <definedName name="BEx3IYAH2DEBFWO8F94H4MXE3RLY" localSheetId="16" hidden="1">'[3]AMI P &amp; L'!#REF!</definedName>
    <definedName name="BEx3IYAH2DEBFWO8F94H4MXE3RLY" localSheetId="9" hidden="1">'[3]AMI P &amp; L'!#REF!</definedName>
    <definedName name="BEx3IYAH2DEBFWO8F94H4MXE3RLY" localSheetId="19" hidden="1">'[3]AMI P &amp; L'!#REF!</definedName>
    <definedName name="BEx3IYAH2DEBFWO8F94H4MXE3RLY" hidden="1">'[3]AMI P &amp; L'!#REF!</definedName>
    <definedName name="BEx3IZXXSYEW50379N2EAFWO8DZV" localSheetId="8" hidden="1">'[3]AMI P &amp; L'!#REF!</definedName>
    <definedName name="BEx3IZXXSYEW50379N2EAFWO8DZV" localSheetId="7" hidden="1">'[3]AMI P &amp; L'!#REF!</definedName>
    <definedName name="BEx3IZXXSYEW50379N2EAFWO8DZV" localSheetId="15" hidden="1">'[3]AMI P &amp; L'!#REF!</definedName>
    <definedName name="BEx3IZXXSYEW50379N2EAFWO8DZV" localSheetId="14" hidden="1">'[3]AMI P &amp; L'!#REF!</definedName>
    <definedName name="BEx3IZXXSYEW50379N2EAFWO8DZV" localSheetId="12" hidden="1">'[3]AMI P &amp; L'!#REF!</definedName>
    <definedName name="BEx3IZXXSYEW50379N2EAFWO8DZV" localSheetId="5" hidden="1">'[3]AMI P &amp; L'!#REF!</definedName>
    <definedName name="BEx3IZXXSYEW50379N2EAFWO8DZV" localSheetId="1" hidden="1">'[3]AMI P &amp; L'!#REF!</definedName>
    <definedName name="BEx3IZXXSYEW50379N2EAFWO8DZV" localSheetId="0" hidden="1">'[3]AMI P &amp; L'!#REF!</definedName>
    <definedName name="BEx3IZXXSYEW50379N2EAFWO8DZV" localSheetId="18" hidden="1">'[3]AMI P &amp; L'!#REF!</definedName>
    <definedName name="BEx3IZXXSYEW50379N2EAFWO8DZV" localSheetId="13" hidden="1">'[3]AMI P &amp; L'!#REF!</definedName>
    <definedName name="BEx3IZXXSYEW50379N2EAFWO8DZV" localSheetId="6" hidden="1">'[3]AMI P &amp; L'!#REF!</definedName>
    <definedName name="BEx3IZXXSYEW50379N2EAFWO8DZV" localSheetId="16" hidden="1">'[3]AMI P &amp; L'!#REF!</definedName>
    <definedName name="BEx3IZXXSYEW50379N2EAFWO8DZV" localSheetId="9" hidden="1">'[3]AMI P &amp; L'!#REF!</definedName>
    <definedName name="BEx3IZXXSYEW50379N2EAFWO8DZV" localSheetId="19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8" hidden="1">'[3]AMI P &amp; L'!#REF!</definedName>
    <definedName name="BEx3K4EII7GU1CG0BN7UL15M6J8Z" localSheetId="7" hidden="1">'[3]AMI P &amp; L'!#REF!</definedName>
    <definedName name="BEx3K4EII7GU1CG0BN7UL15M6J8Z" localSheetId="15" hidden="1">'[3]AMI P &amp; L'!#REF!</definedName>
    <definedName name="BEx3K4EII7GU1CG0BN7UL15M6J8Z" localSheetId="14" hidden="1">'[3]AMI P &amp; L'!#REF!</definedName>
    <definedName name="BEx3K4EII7GU1CG0BN7UL15M6J8Z" localSheetId="12" hidden="1">'[3]AMI P &amp; L'!#REF!</definedName>
    <definedName name="BEx3K4EII7GU1CG0BN7UL15M6J8Z" localSheetId="5" hidden="1">'[3]AMI P &amp; L'!#REF!</definedName>
    <definedName name="BEx3K4EII7GU1CG0BN7UL15M6J8Z" localSheetId="1" hidden="1">'[3]AMI P &amp; L'!#REF!</definedName>
    <definedName name="BEx3K4EII7GU1CG0BN7UL15M6J8Z" localSheetId="0" hidden="1">'[3]AMI P &amp; L'!#REF!</definedName>
    <definedName name="BEx3K4EII7GU1CG0BN7UL15M6J8Z" localSheetId="18" hidden="1">'[3]AMI P &amp; L'!#REF!</definedName>
    <definedName name="BEx3K4EII7GU1CG0BN7UL15M6J8Z" localSheetId="13" hidden="1">'[3]AMI P &amp; L'!#REF!</definedName>
    <definedName name="BEx3K4EII7GU1CG0BN7UL15M6J8Z" localSheetId="6" hidden="1">'[3]AMI P &amp; L'!#REF!</definedName>
    <definedName name="BEx3K4EII7GU1CG0BN7UL15M6J8Z" localSheetId="16" hidden="1">'[3]AMI P &amp; L'!#REF!</definedName>
    <definedName name="BEx3K4EII7GU1CG0BN7UL15M6J8Z" localSheetId="9" hidden="1">'[3]AMI P &amp; L'!#REF!</definedName>
    <definedName name="BEx3K4EII7GU1CG0BN7UL15M6J8Z" localSheetId="19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HFTUPUPZJH4ER0RQ5CMQ7ZC" localSheetId="8" hidden="1">#REF!</definedName>
    <definedName name="BEx3KHFTUPUPZJH4ER0RQ5CMQ7ZC" localSheetId="15" hidden="1">#REF!</definedName>
    <definedName name="BEx3KHFTUPUPZJH4ER0RQ5CMQ7ZC" localSheetId="12" hidden="1">#REF!</definedName>
    <definedName name="BEx3KHFTUPUPZJH4ER0RQ5CMQ7ZC" localSheetId="1" hidden="1">#REF!</definedName>
    <definedName name="BEx3KHFTUPUPZJH4ER0RQ5CMQ7ZC" localSheetId="18" hidden="1">#REF!</definedName>
    <definedName name="BEx3KHFTUPUPZJH4ER0RQ5CMQ7ZC" localSheetId="13" hidden="1">#REF!</definedName>
    <definedName name="BEx3KHFTUPUPZJH4ER0RQ5CMQ7ZC" localSheetId="6" hidden="1">#REF!</definedName>
    <definedName name="BEx3KHFTUPUPZJH4ER0RQ5CMQ7ZC" localSheetId="9" hidden="1">#REF!</definedName>
    <definedName name="BEx3KHFTUPUPZJH4ER0RQ5CMQ7ZC" hidden="1">#REF!</definedName>
    <definedName name="BEx3KIXQYOGMPK4WJJAVBRX4NR28" localSheetId="8" hidden="1">'[3]AMI P &amp; L'!#REF!</definedName>
    <definedName name="BEx3KIXQYOGMPK4WJJAVBRX4NR28" localSheetId="7" hidden="1">'[3]AMI P &amp; L'!#REF!</definedName>
    <definedName name="BEx3KIXQYOGMPK4WJJAVBRX4NR28" localSheetId="15" hidden="1">'[3]AMI P &amp; L'!#REF!</definedName>
    <definedName name="BEx3KIXQYOGMPK4WJJAVBRX4NR28" localSheetId="14" hidden="1">'[3]AMI P &amp; L'!#REF!</definedName>
    <definedName name="BEx3KIXQYOGMPK4WJJAVBRX4NR28" localSheetId="12" hidden="1">'[3]AMI P &amp; L'!#REF!</definedName>
    <definedName name="BEx3KIXQYOGMPK4WJJAVBRX4NR28" localSheetId="5" hidden="1">'[3]AMI P &amp; L'!#REF!</definedName>
    <definedName name="BEx3KIXQYOGMPK4WJJAVBRX4NR28" localSheetId="1" hidden="1">'[3]AMI P &amp; L'!#REF!</definedName>
    <definedName name="BEx3KIXQYOGMPK4WJJAVBRX4NR28" localSheetId="0" hidden="1">'[3]AMI P &amp; L'!#REF!</definedName>
    <definedName name="BEx3KIXQYOGMPK4WJJAVBRX4NR28" localSheetId="18" hidden="1">'[3]AMI P &amp; L'!#REF!</definedName>
    <definedName name="BEx3KIXQYOGMPK4WJJAVBRX4NR28" localSheetId="13" hidden="1">'[3]AMI P &amp; L'!#REF!</definedName>
    <definedName name="BEx3KIXQYOGMPK4WJJAVBRX4NR28" localSheetId="6" hidden="1">'[3]AMI P &amp; L'!#REF!</definedName>
    <definedName name="BEx3KIXQYOGMPK4WJJAVBRX4NR28" localSheetId="16" hidden="1">'[3]AMI P &amp; L'!#REF!</definedName>
    <definedName name="BEx3KIXQYOGMPK4WJJAVBRX4NR28" localSheetId="9" hidden="1">'[3]AMI P &amp; L'!#REF!</definedName>
    <definedName name="BEx3KIXQYOGMPK4WJJAVBRX4NR28" localSheetId="19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TEN6GRE0LY9ZXOGB3AS8JU" localSheetId="8" hidden="1">#REF!</definedName>
    <definedName name="BEx3L4TEN6GRE0LY9ZXOGB3AS8JU" localSheetId="15" hidden="1">#REF!</definedName>
    <definedName name="BEx3L4TEN6GRE0LY9ZXOGB3AS8JU" localSheetId="1" hidden="1">#REF!</definedName>
    <definedName name="BEx3L4TEN6GRE0LY9ZXOGB3AS8JU" localSheetId="18" hidden="1">#REF!</definedName>
    <definedName name="BEx3L4TEN6GRE0LY9ZXOGB3AS8JU" localSheetId="13" hidden="1">#REF!</definedName>
    <definedName name="BEx3L4TEN6GRE0LY9ZXOGB3AS8JU" localSheetId="6" hidden="1">#REF!</definedName>
    <definedName name="BEx3L4TEN6GRE0LY9ZXOGB3AS8JU" localSheetId="9" hidden="1">#REF!</definedName>
    <definedName name="BEx3L4TEN6GRE0LY9ZXOGB3AS8JU" hidden="1">#REF!</definedName>
    <definedName name="BEx3L4YQ0J7ZU0M5QM6YIPCEYC9K" localSheetId="8" hidden="1">'[3]AMI P &amp; L'!#REF!</definedName>
    <definedName name="BEx3L4YQ0J7ZU0M5QM6YIPCEYC9K" localSheetId="7" hidden="1">'[3]AMI P &amp; L'!#REF!</definedName>
    <definedName name="BEx3L4YQ0J7ZU0M5QM6YIPCEYC9K" localSheetId="15" hidden="1">'[3]AMI P &amp; L'!#REF!</definedName>
    <definedName name="BEx3L4YQ0J7ZU0M5QM6YIPCEYC9K" localSheetId="14" hidden="1">'[3]AMI P &amp; L'!#REF!</definedName>
    <definedName name="BEx3L4YQ0J7ZU0M5QM6YIPCEYC9K" localSheetId="12" hidden="1">'[3]AMI P &amp; L'!#REF!</definedName>
    <definedName name="BEx3L4YQ0J7ZU0M5QM6YIPCEYC9K" localSheetId="5" hidden="1">'[3]AMI P &amp; L'!#REF!</definedName>
    <definedName name="BEx3L4YQ0J7ZU0M5QM6YIPCEYC9K" localSheetId="1" hidden="1">'[3]AMI P &amp; L'!#REF!</definedName>
    <definedName name="BEx3L4YQ0J7ZU0M5QM6YIPCEYC9K" localSheetId="0" hidden="1">'[3]AMI P &amp; L'!#REF!</definedName>
    <definedName name="BEx3L4YQ0J7ZU0M5QM6YIPCEYC9K" localSheetId="18" hidden="1">'[3]AMI P &amp; L'!#REF!</definedName>
    <definedName name="BEx3L4YQ0J7ZU0M5QM6YIPCEYC9K" localSheetId="13" hidden="1">'[3]AMI P &amp; L'!#REF!</definedName>
    <definedName name="BEx3L4YQ0J7ZU0M5QM6YIPCEYC9K" localSheetId="6" hidden="1">'[3]AMI P &amp; L'!#REF!</definedName>
    <definedName name="BEx3L4YQ0J7ZU0M5QM6YIPCEYC9K" localSheetId="16" hidden="1">'[3]AMI P &amp; L'!#REF!</definedName>
    <definedName name="BEx3L4YQ0J7ZU0M5QM6YIPCEYC9K" localSheetId="9" hidden="1">'[3]AMI P &amp; L'!#REF!</definedName>
    <definedName name="BEx3L4YQ0J7ZU0M5QM6YIPCEYC9K" localSheetId="19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LANOTINBHAJ3AOID9T7Y05X" localSheetId="8" hidden="1">#REF!</definedName>
    <definedName name="BEx3LLANOTINBHAJ3AOID9T7Y05X" localSheetId="15" hidden="1">#REF!</definedName>
    <definedName name="BEx3LLANOTINBHAJ3AOID9T7Y05X" localSheetId="12" hidden="1">#REF!</definedName>
    <definedName name="BEx3LLANOTINBHAJ3AOID9T7Y05X" localSheetId="1" hidden="1">#REF!</definedName>
    <definedName name="BEx3LLANOTINBHAJ3AOID9T7Y05X" localSheetId="18" hidden="1">#REF!</definedName>
    <definedName name="BEx3LLANOTINBHAJ3AOID9T7Y05X" localSheetId="13" hidden="1">#REF!</definedName>
    <definedName name="BEx3LLANOTINBHAJ3AOID9T7Y05X" localSheetId="6" hidden="1">#REF!</definedName>
    <definedName name="BEx3LLANOTINBHAJ3AOID9T7Y05X" localSheetId="9" hidden="1">#REF!</definedName>
    <definedName name="BEx3LLANOTINBHAJ3AOID9T7Y05X" hidden="1">#REF!</definedName>
    <definedName name="BEx3LM1PR4Y7KINKMTMKR984GX8Q" hidden="1">'[2]Reco Sheet for Fcast'!$I$8:$J$8</definedName>
    <definedName name="BEx3LPCEZ1C0XEKNCM3YT09JWCUO" hidden="1">'[2]Reco Sheet for Fcast'!$I$10:$J$10</definedName>
    <definedName name="BEx3M1BZ3GQC6D7YTGDIT0JUJ9EC" localSheetId="8" hidden="1">#REF!</definedName>
    <definedName name="BEx3M1BZ3GQC6D7YTGDIT0JUJ9EC" localSheetId="15" hidden="1">#REF!</definedName>
    <definedName name="BEx3M1BZ3GQC6D7YTGDIT0JUJ9EC" localSheetId="12" hidden="1">#REF!</definedName>
    <definedName name="BEx3M1BZ3GQC6D7YTGDIT0JUJ9EC" localSheetId="1" hidden="1">#REF!</definedName>
    <definedName name="BEx3M1BZ3GQC6D7YTGDIT0JUJ9EC" localSheetId="18" hidden="1">#REF!</definedName>
    <definedName name="BEx3M1BZ3GQC6D7YTGDIT0JUJ9EC" localSheetId="13" hidden="1">#REF!</definedName>
    <definedName name="BEx3M1BZ3GQC6D7YTGDIT0JUJ9EC" localSheetId="6" hidden="1">#REF!</definedName>
    <definedName name="BEx3M1BZ3GQC6D7YTGDIT0JUJ9EC" localSheetId="9" hidden="1">#REF!</definedName>
    <definedName name="BEx3M1BZ3GQC6D7YTGDIT0JUJ9EC" hidden="1">#REF!</definedName>
    <definedName name="BEx3M1MR1K1NQD03H74BFWOK4MWQ" hidden="1">'[2]Reco Sheet for Fcast'!$F$15</definedName>
    <definedName name="BEx3M4H77MYUKOOD31H9F80NMVK8" hidden="1">'[2]Reco Sheet for Fcast'!$H$2:$I$2</definedName>
    <definedName name="BEx3M6VO0UGM4OO58SB94R6U0UKE" localSheetId="8" hidden="1">#REF!</definedName>
    <definedName name="BEx3M6VO0UGM4OO58SB94R6U0UKE" localSheetId="15" hidden="1">#REF!</definedName>
    <definedName name="BEx3M6VO0UGM4OO58SB94R6U0UKE" localSheetId="1" hidden="1">#REF!</definedName>
    <definedName name="BEx3M6VO0UGM4OO58SB94R6U0UKE" localSheetId="18" hidden="1">#REF!</definedName>
    <definedName name="BEx3M6VO0UGM4OO58SB94R6U0UKE" localSheetId="13" hidden="1">#REF!</definedName>
    <definedName name="BEx3M6VO0UGM4OO58SB94R6U0UKE" localSheetId="6" hidden="1">#REF!</definedName>
    <definedName name="BEx3M6VO0UGM4OO58SB94R6U0UKE" localSheetId="9" hidden="1">#REF!</definedName>
    <definedName name="BEx3M6VO0UGM4OO58SB94R6U0UKE" hidden="1">#REF!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MSAX474ABZKYQ7WBYQI19FN1" localSheetId="8" hidden="1">#REF!</definedName>
    <definedName name="BEx3MSAX474ABZKYQ7WBYQI19FN1" localSheetId="15" hidden="1">#REF!</definedName>
    <definedName name="BEx3MSAX474ABZKYQ7WBYQI19FN1" localSheetId="12" hidden="1">#REF!</definedName>
    <definedName name="BEx3MSAX474ABZKYQ7WBYQI19FN1" localSheetId="1" hidden="1">#REF!</definedName>
    <definedName name="BEx3MSAX474ABZKYQ7WBYQI19FN1" localSheetId="18" hidden="1">#REF!</definedName>
    <definedName name="BEx3MSAX474ABZKYQ7WBYQI19FN1" localSheetId="13" hidden="1">#REF!</definedName>
    <definedName name="BEx3MSAX474ABZKYQ7WBYQI19FN1" localSheetId="6" hidden="1">#REF!</definedName>
    <definedName name="BEx3MSAX474ABZKYQ7WBYQI19FN1" localSheetId="9" hidden="1">#REF!</definedName>
    <definedName name="BEx3MSAX474ABZKYQ7WBYQI19FN1" hidden="1">#REF!</definedName>
    <definedName name="BEx3N9JDP50MA4MMRXI6DO38SIEQ" localSheetId="8" hidden="1">#REF!</definedName>
    <definedName name="BEx3N9JDP50MA4MMRXI6DO38SIEQ" localSheetId="15" hidden="1">#REF!</definedName>
    <definedName name="BEx3N9JDP50MA4MMRXI6DO38SIEQ" localSheetId="12" hidden="1">#REF!</definedName>
    <definedName name="BEx3N9JDP50MA4MMRXI6DO38SIEQ" localSheetId="1" hidden="1">#REF!</definedName>
    <definedName name="BEx3N9JDP50MA4MMRXI6DO38SIEQ" localSheetId="18" hidden="1">#REF!</definedName>
    <definedName name="BEx3N9JDP50MA4MMRXI6DO38SIEQ" localSheetId="13" hidden="1">#REF!</definedName>
    <definedName name="BEx3N9JDP50MA4MMRXI6DO38SIEQ" localSheetId="6" hidden="1">#REF!</definedName>
    <definedName name="BEx3N9JDP50MA4MMRXI6DO38SIEQ" localSheetId="9" hidden="1">#REF!</definedName>
    <definedName name="BEx3N9JDP50MA4MMRXI6DO38SIEQ" hidden="1">#REF!</definedName>
    <definedName name="BEx3NBS83TP04EO9LQWM9XWO1JEV" localSheetId="8" hidden="1">'[5]Capital orders'!#REF!</definedName>
    <definedName name="BEx3NBS83TP04EO9LQWM9XWO1JEV" localSheetId="15" hidden="1">'[5]Capital orders'!#REF!</definedName>
    <definedName name="BEx3NBS83TP04EO9LQWM9XWO1JEV" localSheetId="1" hidden="1">'[5]Capital orders'!#REF!</definedName>
    <definedName name="BEx3NBS83TP04EO9LQWM9XWO1JEV" localSheetId="18" hidden="1">'[5]Capital orders'!#REF!</definedName>
    <definedName name="BEx3NBS83TP04EO9LQWM9XWO1JEV" localSheetId="13" hidden="1">'[5]Capital orders'!#REF!</definedName>
    <definedName name="BEx3NBS83TP04EO9LQWM9XWO1JEV" localSheetId="6" hidden="1">'[5]Capital orders'!#REF!</definedName>
    <definedName name="BEx3NBS83TP04EO9LQWM9XWO1JEV" localSheetId="9" hidden="1">'[5]Capital orders'!#REF!</definedName>
    <definedName name="BEx3NBS83TP04EO9LQWM9XWO1JEV" hidden="1">'[5]Capital orders'!#REF!</definedName>
    <definedName name="BEx3NDL42HVLOSCW6X9BEOB0XN9F" localSheetId="8" hidden="1">#REF!</definedName>
    <definedName name="BEx3NDL42HVLOSCW6X9BEOB0XN9F" localSheetId="15" hidden="1">#REF!</definedName>
    <definedName name="BEx3NDL42HVLOSCW6X9BEOB0XN9F" localSheetId="1" hidden="1">#REF!</definedName>
    <definedName name="BEx3NDL42HVLOSCW6X9BEOB0XN9F" localSheetId="18" hidden="1">#REF!</definedName>
    <definedName name="BEx3NDL42HVLOSCW6X9BEOB0XN9F" localSheetId="13" hidden="1">#REF!</definedName>
    <definedName name="BEx3NDL42HVLOSCW6X9BEOB0XN9F" localSheetId="6" hidden="1">#REF!</definedName>
    <definedName name="BEx3NDL42HVLOSCW6X9BEOB0XN9F" localSheetId="9" hidden="1">#REF!</definedName>
    <definedName name="BEx3NDL42HVLOSCW6X9BEOB0XN9F" hidden="1">#REF!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37KIVMTEXDNBMSQLK0KFCF6" localSheetId="8" hidden="1">#REF!</definedName>
    <definedName name="BEx3O37KIVMTEXDNBMSQLK0KFCF6" localSheetId="15" hidden="1">#REF!</definedName>
    <definedName name="BEx3O37KIVMTEXDNBMSQLK0KFCF6" localSheetId="12" hidden="1">#REF!</definedName>
    <definedName name="BEx3O37KIVMTEXDNBMSQLK0KFCF6" localSheetId="1" hidden="1">#REF!</definedName>
    <definedName name="BEx3O37KIVMTEXDNBMSQLK0KFCF6" localSheetId="18" hidden="1">#REF!</definedName>
    <definedName name="BEx3O37KIVMTEXDNBMSQLK0KFCF6" localSheetId="13" hidden="1">#REF!</definedName>
    <definedName name="BEx3O37KIVMTEXDNBMSQLK0KFCF6" localSheetId="6" hidden="1">#REF!</definedName>
    <definedName name="BEx3O37KIVMTEXDNBMSQLK0KFCF6" localSheetId="9" hidden="1">#REF!</definedName>
    <definedName name="BEx3O37KIVMTEXDNBMSQLK0KFCF6" hidden="1">#REF!</definedName>
    <definedName name="BEx3O85IKWARA6NCJOLRBRJFMEWW" localSheetId="8" hidden="1">'[3]AMI P &amp; L'!#REF!</definedName>
    <definedName name="BEx3O85IKWARA6NCJOLRBRJFMEWW" localSheetId="7" hidden="1">'[3]AMI P &amp; L'!#REF!</definedName>
    <definedName name="BEx3O85IKWARA6NCJOLRBRJFMEWW" localSheetId="15" hidden="1">'[3]AMI P &amp; L'!#REF!</definedName>
    <definedName name="BEx3O85IKWARA6NCJOLRBRJFMEWW" localSheetId="14" hidden="1">'[3]AMI P &amp; L'!#REF!</definedName>
    <definedName name="BEx3O85IKWARA6NCJOLRBRJFMEWW" localSheetId="12" hidden="1">'[3]AMI P &amp; L'!#REF!</definedName>
    <definedName name="BEx3O85IKWARA6NCJOLRBRJFMEWW" localSheetId="5" hidden="1">'[3]AMI P &amp; L'!#REF!</definedName>
    <definedName name="BEx3O85IKWARA6NCJOLRBRJFMEWW" localSheetId="1" hidden="1">'[3]AMI P &amp; L'!#REF!</definedName>
    <definedName name="BEx3O85IKWARA6NCJOLRBRJFMEWW" localSheetId="0" hidden="1">'[3]AMI P &amp; L'!#REF!</definedName>
    <definedName name="BEx3O85IKWARA6NCJOLRBRJFMEWW" localSheetId="18" hidden="1">'[3]AMI P &amp; L'!#REF!</definedName>
    <definedName name="BEx3O85IKWARA6NCJOLRBRJFMEWW" localSheetId="13" hidden="1">'[3]AMI P &amp; L'!#REF!</definedName>
    <definedName name="BEx3O85IKWARA6NCJOLRBRJFMEWW" localSheetId="6" hidden="1">'[3]AMI P &amp; L'!#REF!</definedName>
    <definedName name="BEx3O85IKWARA6NCJOLRBRJFMEWW" localSheetId="16" hidden="1">'[3]AMI P &amp; L'!#REF!</definedName>
    <definedName name="BEx3O85IKWARA6NCJOLRBRJFMEWW" localSheetId="9" hidden="1">'[3]AMI P &amp; L'!#REF!</definedName>
    <definedName name="BEx3O85IKWARA6NCJOLRBRJFMEWW" localSheetId="19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VDR9BY1SBRX3I92LJ228GPZ" localSheetId="8" hidden="1">#REF!</definedName>
    <definedName name="BEx3OVDR9BY1SBRX3I92LJ228GPZ" localSheetId="15" hidden="1">#REF!</definedName>
    <definedName name="BEx3OVDR9BY1SBRX3I92LJ228GPZ" localSheetId="12" hidden="1">#REF!</definedName>
    <definedName name="BEx3OVDR9BY1SBRX3I92LJ228GPZ" localSheetId="1" hidden="1">#REF!</definedName>
    <definedName name="BEx3OVDR9BY1SBRX3I92LJ228GPZ" localSheetId="18" hidden="1">#REF!</definedName>
    <definedName name="BEx3OVDR9BY1SBRX3I92LJ228GPZ" localSheetId="13" hidden="1">#REF!</definedName>
    <definedName name="BEx3OVDR9BY1SBRX3I92LJ228GPZ" localSheetId="6" hidden="1">#REF!</definedName>
    <definedName name="BEx3OVDR9BY1SBRX3I92LJ228GPZ" localSheetId="9" hidden="1">#REF!</definedName>
    <definedName name="BEx3OVDR9BY1SBRX3I92LJ228GPZ" hidden="1">#REF!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5U1E8DSCYITLNZG4FG813OR" localSheetId="8" hidden="1">'[5]Capital orders'!#REF!</definedName>
    <definedName name="BEx3Q5U1E8DSCYITLNZG4FG813OR" localSheetId="15" hidden="1">'[5]Capital orders'!#REF!</definedName>
    <definedName name="BEx3Q5U1E8DSCYITLNZG4FG813OR" localSheetId="1" hidden="1">'[5]Capital orders'!#REF!</definedName>
    <definedName name="BEx3Q5U1E8DSCYITLNZG4FG813OR" localSheetId="18" hidden="1">'[5]Capital orders'!#REF!</definedName>
    <definedName name="BEx3Q5U1E8DSCYITLNZG4FG813OR" localSheetId="13" hidden="1">'[5]Capital orders'!#REF!</definedName>
    <definedName name="BEx3Q5U1E8DSCYITLNZG4FG813OR" localSheetId="6" hidden="1">'[5]Capital orders'!#REF!</definedName>
    <definedName name="BEx3Q5U1E8DSCYITLNZG4FG813OR" localSheetId="9" hidden="1">'[5]Capital orders'!#REF!</definedName>
    <definedName name="BEx3Q5U1E8DSCYITLNZG4FG813OR" hidden="1">'[5]Capital orders'!#REF!</definedName>
    <definedName name="BEx3Q7BZ9PUXK2RLIOFSIS9AHU1B" hidden="1">'[2]Reco Sheet for Fcast'!$F$9:$G$9</definedName>
    <definedName name="BEx3Q8J42S9VU6EAN2Y28MR6DF88" hidden="1">'[2]Reco Sheet for Fcast'!$I$9:$J$9</definedName>
    <definedName name="BEx3Q8TWT96JPOACM5LZ9LDNHRK2" localSheetId="8" hidden="1">#REF!</definedName>
    <definedName name="BEx3Q8TWT96JPOACM5LZ9LDNHRK2" localSheetId="15" hidden="1">#REF!</definedName>
    <definedName name="BEx3Q8TWT96JPOACM5LZ9LDNHRK2" localSheetId="1" hidden="1">#REF!</definedName>
    <definedName name="BEx3Q8TWT96JPOACM5LZ9LDNHRK2" localSheetId="18" hidden="1">#REF!</definedName>
    <definedName name="BEx3Q8TWT96JPOACM5LZ9LDNHRK2" localSheetId="13" hidden="1">#REF!</definedName>
    <definedName name="BEx3Q8TWT96JPOACM5LZ9LDNHRK2" localSheetId="6" hidden="1">#REF!</definedName>
    <definedName name="BEx3Q8TWT96JPOACM5LZ9LDNHRK2" localSheetId="9" hidden="1">#REF!</definedName>
    <definedName name="BEx3Q8TWT96JPOACM5LZ9LDNHRK2" hidden="1">#REF!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PGNBFAPHNWN14HP5HGBZUHY" localSheetId="8" hidden="1">#REF!</definedName>
    <definedName name="BEx3QPGNBFAPHNWN14HP5HGBZUHY" localSheetId="15" hidden="1">#REF!</definedName>
    <definedName name="BEx3QPGNBFAPHNWN14HP5HGBZUHY" localSheetId="12" hidden="1">#REF!</definedName>
    <definedName name="BEx3QPGNBFAPHNWN14HP5HGBZUHY" localSheetId="1" hidden="1">#REF!</definedName>
    <definedName name="BEx3QPGNBFAPHNWN14HP5HGBZUHY" localSheetId="18" hidden="1">#REF!</definedName>
    <definedName name="BEx3QPGNBFAPHNWN14HP5HGBZUHY" localSheetId="13" hidden="1">#REF!</definedName>
    <definedName name="BEx3QPGNBFAPHNWN14HP5HGBZUHY" localSheetId="6" hidden="1">#REF!</definedName>
    <definedName name="BEx3QPGNBFAPHNWN14HP5HGBZUHY" localSheetId="9" hidden="1">#REF!</definedName>
    <definedName name="BEx3QPGNBFAPHNWN14HP5HGBZUHY" hidden="1">#REF!</definedName>
    <definedName name="BEx3QR9D45DHW50VQ7Y3Q1AXPOB9" hidden="1">'[2]Reco Sheet for Fcast'!$F$10:$G$10</definedName>
    <definedName name="BEx3QS5SHLD7I8Y6BUT2B3IFFLDR" localSheetId="8" hidden="1">#REF!</definedName>
    <definedName name="BEx3QS5SHLD7I8Y6BUT2B3IFFLDR" localSheetId="15" hidden="1">#REF!</definedName>
    <definedName name="BEx3QS5SHLD7I8Y6BUT2B3IFFLDR" localSheetId="1" hidden="1">#REF!</definedName>
    <definedName name="BEx3QS5SHLD7I8Y6BUT2B3IFFLDR" localSheetId="18" hidden="1">#REF!</definedName>
    <definedName name="BEx3QS5SHLD7I8Y6BUT2B3IFFLDR" localSheetId="13" hidden="1">#REF!</definedName>
    <definedName name="BEx3QS5SHLD7I8Y6BUT2B3IFFLDR" localSheetId="6" hidden="1">#REF!</definedName>
    <definedName name="BEx3QS5SHLD7I8Y6BUT2B3IFFLDR" localSheetId="9" hidden="1">#REF!</definedName>
    <definedName name="BEx3QS5SHLD7I8Y6BUT2B3IFFLDR" hidden="1">#REF!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6JNDZ5SKLXPE4E8AGJCT6XV" hidden="1">'[4]Bud Mth'!$I$10:$J$10</definedName>
    <definedName name="BEx3R81NFRO7M81VHVKOBFT0QBIL" hidden="1">'[2]Reco Sheet for Fcast'!$I$11:$J$11</definedName>
    <definedName name="BEx3RHC2ZD5UFS6QD4OPFCNNMWH1" localSheetId="8" hidden="1">'[3]AMI P &amp; L'!#REF!</definedName>
    <definedName name="BEx3RHC2ZD5UFS6QD4OPFCNNMWH1" localSheetId="7" hidden="1">'[3]AMI P &amp; L'!#REF!</definedName>
    <definedName name="BEx3RHC2ZD5UFS6QD4OPFCNNMWH1" localSheetId="15" hidden="1">'[3]AMI P &amp; L'!#REF!</definedName>
    <definedName name="BEx3RHC2ZD5UFS6QD4OPFCNNMWH1" localSheetId="14" hidden="1">'[3]AMI P &amp; L'!#REF!</definedName>
    <definedName name="BEx3RHC2ZD5UFS6QD4OPFCNNMWH1" localSheetId="12" hidden="1">'[3]AMI P &amp; L'!#REF!</definedName>
    <definedName name="BEx3RHC2ZD5UFS6QD4OPFCNNMWH1" localSheetId="5" hidden="1">'[3]AMI P &amp; L'!#REF!</definedName>
    <definedName name="BEx3RHC2ZD5UFS6QD4OPFCNNMWH1" localSheetId="1" hidden="1">'[3]AMI P &amp; L'!#REF!</definedName>
    <definedName name="BEx3RHC2ZD5UFS6QD4OPFCNNMWH1" localSheetId="0" hidden="1">'[3]AMI P &amp; L'!#REF!</definedName>
    <definedName name="BEx3RHC2ZD5UFS6QD4OPFCNNMWH1" localSheetId="18" hidden="1">'[3]AMI P &amp; L'!#REF!</definedName>
    <definedName name="BEx3RHC2ZD5UFS6QD4OPFCNNMWH1" localSheetId="13" hidden="1">'[3]AMI P &amp; L'!#REF!</definedName>
    <definedName name="BEx3RHC2ZD5UFS6QD4OPFCNNMWH1" localSheetId="6" hidden="1">'[3]AMI P &amp; L'!#REF!</definedName>
    <definedName name="BEx3RHC2ZD5UFS6QD4OPFCNNMWH1" localSheetId="16" hidden="1">'[3]AMI P &amp; L'!#REF!</definedName>
    <definedName name="BEx3RHC2ZD5UFS6QD4OPFCNNMWH1" localSheetId="9" hidden="1">'[3]AMI P &amp; L'!#REF!</definedName>
    <definedName name="BEx3RHC2ZD5UFS6QD4OPFCNNMWH1" localSheetId="19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6YJ4FSE6L232EC7JMBHL9LG" localSheetId="8" hidden="1">'[5]Capital orders'!#REF!</definedName>
    <definedName name="BEx3S6YJ4FSE6L232EC7JMBHL9LG" localSheetId="15" hidden="1">'[5]Capital orders'!#REF!</definedName>
    <definedName name="BEx3S6YJ4FSE6L232EC7JMBHL9LG" localSheetId="1" hidden="1">'[5]Capital orders'!#REF!</definedName>
    <definedName name="BEx3S6YJ4FSE6L232EC7JMBHL9LG" localSheetId="18" hidden="1">'[5]Capital orders'!#REF!</definedName>
    <definedName name="BEx3S6YJ4FSE6L232EC7JMBHL9LG" localSheetId="13" hidden="1">'[5]Capital orders'!#REF!</definedName>
    <definedName name="BEx3S6YJ4FSE6L232EC7JMBHL9LG" localSheetId="6" hidden="1">'[5]Capital orders'!#REF!</definedName>
    <definedName name="BEx3S6YJ4FSE6L232EC7JMBHL9LG" localSheetId="9" hidden="1">'[5]Capital orders'!#REF!</definedName>
    <definedName name="BEx3S6YJ4FSE6L232EC7JMBHL9LG" hidden="1">'[5]Capital orders'!#REF!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2FG1ZY4WZBQSPCTC91YU2YJ" localSheetId="8" hidden="1">#REF!</definedName>
    <definedName name="BEx3T2FG1ZY4WZBQSPCTC91YU2YJ" localSheetId="15" hidden="1">#REF!</definedName>
    <definedName name="BEx3T2FG1ZY4WZBQSPCTC91YU2YJ" localSheetId="12" hidden="1">#REF!</definedName>
    <definedName name="BEx3T2FG1ZY4WZBQSPCTC91YU2YJ" localSheetId="1" hidden="1">#REF!</definedName>
    <definedName name="BEx3T2FG1ZY4WZBQSPCTC91YU2YJ" localSheetId="18" hidden="1">#REF!</definedName>
    <definedName name="BEx3T2FG1ZY4WZBQSPCTC91YU2YJ" localSheetId="13" hidden="1">#REF!</definedName>
    <definedName name="BEx3T2FG1ZY4WZBQSPCTC91YU2YJ" localSheetId="6" hidden="1">#REF!</definedName>
    <definedName name="BEx3T2FG1ZY4WZBQSPCTC91YU2YJ" localSheetId="9" hidden="1">#REF!</definedName>
    <definedName name="BEx3T2FG1ZY4WZBQSPCTC91YU2YJ" hidden="1">#REF!</definedName>
    <definedName name="BEx3T4IZGK43ZE6V9H3KCE7P9PTV" localSheetId="8" hidden="1">#REF!</definedName>
    <definedName name="BEx3T4IZGK43ZE6V9H3KCE7P9PTV" localSheetId="15" hidden="1">#REF!</definedName>
    <definedName name="BEx3T4IZGK43ZE6V9H3KCE7P9PTV" localSheetId="1" hidden="1">#REF!</definedName>
    <definedName name="BEx3T4IZGK43ZE6V9H3KCE7P9PTV" localSheetId="18" hidden="1">#REF!</definedName>
    <definedName name="BEx3T4IZGK43ZE6V9H3KCE7P9PTV" localSheetId="13" hidden="1">#REF!</definedName>
    <definedName name="BEx3T4IZGK43ZE6V9H3KCE7P9PTV" localSheetId="6" hidden="1">#REF!</definedName>
    <definedName name="BEx3T4IZGK43ZE6V9H3KCE7P9PTV" localSheetId="9" hidden="1">#REF!</definedName>
    <definedName name="BEx3T4IZGK43ZE6V9H3KCE7P9PTV" hidden="1">#REF!</definedName>
    <definedName name="BEx3T6H1GANMM2I05ZEVPCP6MRU2" localSheetId="8" hidden="1">'[5]Capital orders'!#REF!</definedName>
    <definedName name="BEx3T6H1GANMM2I05ZEVPCP6MRU2" localSheetId="15" hidden="1">'[5]Capital orders'!#REF!</definedName>
    <definedName name="BEx3T6H1GANMM2I05ZEVPCP6MRU2" localSheetId="1" hidden="1">'[5]Capital orders'!#REF!</definedName>
    <definedName name="BEx3T6H1GANMM2I05ZEVPCP6MRU2" localSheetId="18" hidden="1">'[5]Capital orders'!#REF!</definedName>
    <definedName name="BEx3T6H1GANMM2I05ZEVPCP6MRU2" localSheetId="13" hidden="1">'[5]Capital orders'!#REF!</definedName>
    <definedName name="BEx3T6H1GANMM2I05ZEVPCP6MRU2" localSheetId="6" hidden="1">'[5]Capital orders'!#REF!</definedName>
    <definedName name="BEx3T6H1GANMM2I05ZEVPCP6MRU2" localSheetId="9" hidden="1">'[5]Capital orders'!#REF!</definedName>
    <definedName name="BEx3T6H1GANMM2I05ZEVPCP6MRU2" hidden="1">'[5]Capital orders'!#REF!</definedName>
    <definedName name="BEx3T6MJ1QDJ929WMUDVZ0O3UW0Y" hidden="1">'[2]Reco Sheet for Fcast'!$K$2</definedName>
    <definedName name="BEx3TL0EBCEEUJ1A7EWNJRIN2795" localSheetId="8" hidden="1">'[5]Capital orders'!#REF!</definedName>
    <definedName name="BEx3TL0EBCEEUJ1A7EWNJRIN2795" localSheetId="15" hidden="1">'[5]Capital orders'!#REF!</definedName>
    <definedName name="BEx3TL0EBCEEUJ1A7EWNJRIN2795" localSheetId="1" hidden="1">'[5]Capital orders'!#REF!</definedName>
    <definedName name="BEx3TL0EBCEEUJ1A7EWNJRIN2795" localSheetId="18" hidden="1">'[5]Capital orders'!#REF!</definedName>
    <definedName name="BEx3TL0EBCEEUJ1A7EWNJRIN2795" localSheetId="13" hidden="1">'[5]Capital orders'!#REF!</definedName>
    <definedName name="BEx3TL0EBCEEUJ1A7EWNJRIN2795" localSheetId="6" hidden="1">'[5]Capital orders'!#REF!</definedName>
    <definedName name="BEx3TL0EBCEEUJ1A7EWNJRIN2795" localSheetId="9" hidden="1">'[5]Capital orders'!#REF!</definedName>
    <definedName name="BEx3TL0EBCEEUJ1A7EWNJRIN2795" hidden="1">'[5]Capital orders'!#REF!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IWG5S3MUHEHHUE1B2LKH0R" localSheetId="8" hidden="1">#REF!</definedName>
    <definedName name="BEx3UKIWG5S3MUHEHHUE1B2LKH0R" localSheetId="15" hidden="1">#REF!</definedName>
    <definedName name="BEx3UKIWG5S3MUHEHHUE1B2LKH0R" localSheetId="1" hidden="1">#REF!</definedName>
    <definedName name="BEx3UKIWG5S3MUHEHHUE1B2LKH0R" localSheetId="18" hidden="1">#REF!</definedName>
    <definedName name="BEx3UKIWG5S3MUHEHHUE1B2LKH0R" localSheetId="13" hidden="1">#REF!</definedName>
    <definedName name="BEx3UKIWG5S3MUHEHHUE1B2LKH0R" localSheetId="6" hidden="1">#REF!</definedName>
    <definedName name="BEx3UKIWG5S3MUHEHHUE1B2LKH0R" localSheetId="9" hidden="1">#REF!</definedName>
    <definedName name="BEx3UKIWG5S3MUHEHHUE1B2LKH0R" hidden="1">#REF!</definedName>
    <definedName name="BEx3UKOCOQG7S1YQ436S997K1KWV" hidden="1">'[2]Reco Sheet for Fcast'!$I$6:$J$6</definedName>
    <definedName name="BEx3UM0THK7XHBY53ADQX650TQR3" localSheetId="8" hidden="1">'[5]Capital orders'!#REF!</definedName>
    <definedName name="BEx3UM0THK7XHBY53ADQX650TQR3" localSheetId="15" hidden="1">'[5]Capital orders'!#REF!</definedName>
    <definedName name="BEx3UM0THK7XHBY53ADQX650TQR3" localSheetId="1" hidden="1">'[5]Capital orders'!#REF!</definedName>
    <definedName name="BEx3UM0THK7XHBY53ADQX650TQR3" localSheetId="18" hidden="1">'[5]Capital orders'!#REF!</definedName>
    <definedName name="BEx3UM0THK7XHBY53ADQX650TQR3" localSheetId="13" hidden="1">'[5]Capital orders'!#REF!</definedName>
    <definedName name="BEx3UM0THK7XHBY53ADQX650TQR3" localSheetId="6" hidden="1">'[5]Capital orders'!#REF!</definedName>
    <definedName name="BEx3UM0THK7XHBY53ADQX650TQR3" localSheetId="9" hidden="1">'[5]Capital orders'!#REF!</definedName>
    <definedName name="BEx3UM0THK7XHBY53ADQX650TQR3" hidden="1">'[5]Capital orders'!#REF!</definedName>
    <definedName name="BEx3UO4CSA2W3UIZSAB83N5MOYUI" localSheetId="8" hidden="1">#REF!</definedName>
    <definedName name="BEx3UO4CSA2W3UIZSAB83N5MOYUI" localSheetId="15" hidden="1">#REF!</definedName>
    <definedName name="BEx3UO4CSA2W3UIZSAB83N5MOYUI" localSheetId="12" hidden="1">#REF!</definedName>
    <definedName name="BEx3UO4CSA2W3UIZSAB83N5MOYUI" localSheetId="1" hidden="1">#REF!</definedName>
    <definedName name="BEx3UO4CSA2W3UIZSAB83N5MOYUI" localSheetId="18" hidden="1">#REF!</definedName>
    <definedName name="BEx3UO4CSA2W3UIZSAB83N5MOYUI" localSheetId="13" hidden="1">#REF!</definedName>
    <definedName name="BEx3UO4CSA2W3UIZSAB83N5MOYUI" localSheetId="6" hidden="1">#REF!</definedName>
    <definedName name="BEx3UO4CSA2W3UIZSAB83N5MOYUI" localSheetId="9" hidden="1">#REF!</definedName>
    <definedName name="BEx3UO4CSA2W3UIZSAB83N5MOYUI" hidden="1">#REF!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7VA3047K0O5EFD2ACSAEWD6C" localSheetId="8" hidden="1">#REF!</definedName>
    <definedName name="BEx57VA3047K0O5EFD2ACSAEWD6C" localSheetId="15" hidden="1">#REF!</definedName>
    <definedName name="BEx57VA3047K0O5EFD2ACSAEWD6C" localSheetId="1" hidden="1">#REF!</definedName>
    <definedName name="BEx57VA3047K0O5EFD2ACSAEWD6C" localSheetId="18" hidden="1">#REF!</definedName>
    <definedName name="BEx57VA3047K0O5EFD2ACSAEWD6C" localSheetId="13" hidden="1">#REF!</definedName>
    <definedName name="BEx57VA3047K0O5EFD2ACSAEWD6C" localSheetId="6" hidden="1">#REF!</definedName>
    <definedName name="BEx57VA3047K0O5EFD2ACSAEWD6C" localSheetId="9" hidden="1">#REF!</definedName>
    <definedName name="BEx57VA3047K0O5EFD2ACSAEWD6C" hidden="1">#REF!</definedName>
    <definedName name="BEx587EYSS57E3PI8DT973HLJM9E" hidden="1">'[2]Reco Sheet for Fcast'!$I$11:$J$11</definedName>
    <definedName name="BEx587KFQ3VKCOCY1SA5F24PQGUI" hidden="1">'[2]Reco Sheet for Fcast'!$F$11:$G$11</definedName>
    <definedName name="BEx589O00VWB2CRMRCLO3I5IX5HO" localSheetId="8" hidden="1">#REF!</definedName>
    <definedName name="BEx589O00VWB2CRMRCLO3I5IX5HO" localSheetId="15" hidden="1">#REF!</definedName>
    <definedName name="BEx589O00VWB2CRMRCLO3I5IX5HO" localSheetId="12" hidden="1">#REF!</definedName>
    <definedName name="BEx589O00VWB2CRMRCLO3I5IX5HO" localSheetId="1" hidden="1">#REF!</definedName>
    <definedName name="BEx589O00VWB2CRMRCLO3I5IX5HO" localSheetId="18" hidden="1">#REF!</definedName>
    <definedName name="BEx589O00VWB2CRMRCLO3I5IX5HO" localSheetId="13" hidden="1">#REF!</definedName>
    <definedName name="BEx589O00VWB2CRMRCLO3I5IX5HO" localSheetId="6" hidden="1">#REF!</definedName>
    <definedName name="BEx589O00VWB2CRMRCLO3I5IX5HO" localSheetId="9" hidden="1">#REF!</definedName>
    <definedName name="BEx589O00VWB2CRMRCLO3I5IX5HO" hidden="1">#REF!</definedName>
    <definedName name="BEx58O780PQ05NF0Z1SKKRB3N099" hidden="1">'[2]Reco Sheet for Fcast'!$F$7:$G$7</definedName>
    <definedName name="BEx58XHO7ZULLF2EUD7YIS0MGQJ5" localSheetId="8" hidden="1">'[3]AMI P &amp; L'!#REF!</definedName>
    <definedName name="BEx58XHO7ZULLF2EUD7YIS0MGQJ5" localSheetId="7" hidden="1">'[3]AMI P &amp; L'!#REF!</definedName>
    <definedName name="BEx58XHO7ZULLF2EUD7YIS0MGQJ5" localSheetId="15" hidden="1">'[3]AMI P &amp; L'!#REF!</definedName>
    <definedName name="BEx58XHO7ZULLF2EUD7YIS0MGQJ5" localSheetId="14" hidden="1">'[3]AMI P &amp; L'!#REF!</definedName>
    <definedName name="BEx58XHO7ZULLF2EUD7YIS0MGQJ5" localSheetId="12" hidden="1">'[3]AMI P &amp; L'!#REF!</definedName>
    <definedName name="BEx58XHO7ZULLF2EUD7YIS0MGQJ5" localSheetId="5" hidden="1">'[3]AMI P &amp; L'!#REF!</definedName>
    <definedName name="BEx58XHO7ZULLF2EUD7YIS0MGQJ5" localSheetId="1" hidden="1">'[3]AMI P &amp; L'!#REF!</definedName>
    <definedName name="BEx58XHO7ZULLF2EUD7YIS0MGQJ5" localSheetId="0" hidden="1">'[3]AMI P &amp; L'!#REF!</definedName>
    <definedName name="BEx58XHO7ZULLF2EUD7YIS0MGQJ5" localSheetId="18" hidden="1">'[3]AMI P &amp; L'!#REF!</definedName>
    <definedName name="BEx58XHO7ZULLF2EUD7YIS0MGQJ5" localSheetId="13" hidden="1">'[3]AMI P &amp; L'!#REF!</definedName>
    <definedName name="BEx58XHO7ZULLF2EUD7YIS0MGQJ5" localSheetId="6" hidden="1">'[3]AMI P &amp; L'!#REF!</definedName>
    <definedName name="BEx58XHO7ZULLF2EUD7YIS0MGQJ5" localSheetId="16" hidden="1">'[3]AMI P &amp; L'!#REF!</definedName>
    <definedName name="BEx58XHO7ZULLF2EUD7YIS0MGQJ5" localSheetId="9" hidden="1">'[3]AMI P &amp; L'!#REF!</definedName>
    <definedName name="BEx58XHO7ZULLF2EUD7YIS0MGQJ5" localSheetId="19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AZ7IMWYQU6DW5MVTLDMFU8X" localSheetId="8" hidden="1">#REF!</definedName>
    <definedName name="BEx59AZ7IMWYQU6DW5MVTLDMFU8X" localSheetId="15" hidden="1">#REF!</definedName>
    <definedName name="BEx59AZ7IMWYQU6DW5MVTLDMFU8X" localSheetId="12" hidden="1">#REF!</definedName>
    <definedName name="BEx59AZ7IMWYQU6DW5MVTLDMFU8X" localSheetId="1" hidden="1">#REF!</definedName>
    <definedName name="BEx59AZ7IMWYQU6DW5MVTLDMFU8X" localSheetId="18" hidden="1">#REF!</definedName>
    <definedName name="BEx59AZ7IMWYQU6DW5MVTLDMFU8X" localSheetId="13" hidden="1">#REF!</definedName>
    <definedName name="BEx59AZ7IMWYQU6DW5MVTLDMFU8X" localSheetId="6" hidden="1">#REF!</definedName>
    <definedName name="BEx59AZ7IMWYQU6DW5MVTLDMFU8X" localSheetId="9" hidden="1">#REF!</definedName>
    <definedName name="BEx59AZ7IMWYQU6DW5MVTLDMFU8X" hidden="1">#REF!</definedName>
    <definedName name="BEx59BA1KH3RG6K1LHL7YS2VB79N" hidden="1">'[2]Reco Sheet for Fcast'!$F$11:$G$11</definedName>
    <definedName name="BEx59E9WABJP2TN71QAIKK79HPK9" hidden="1">'[2]Reco Sheet for Fcast'!$I$8:$J$8</definedName>
    <definedName name="BEx59K9PRQRQS5W70KVXXEIH3Q9E" localSheetId="8" hidden="1">#REF!</definedName>
    <definedName name="BEx59K9PRQRQS5W70KVXXEIH3Q9E" localSheetId="15" hidden="1">#REF!</definedName>
    <definedName name="BEx59K9PRQRQS5W70KVXXEIH3Q9E" localSheetId="1" hidden="1">#REF!</definedName>
    <definedName name="BEx59K9PRQRQS5W70KVXXEIH3Q9E" localSheetId="18" hidden="1">#REF!</definedName>
    <definedName name="BEx59K9PRQRQS5W70KVXXEIH3Q9E" localSheetId="13" hidden="1">#REF!</definedName>
    <definedName name="BEx59K9PRQRQS5W70KVXXEIH3Q9E" localSheetId="6" hidden="1">#REF!</definedName>
    <definedName name="BEx59K9PRQRQS5W70KVXXEIH3Q9E" localSheetId="9" hidden="1">#REF!</definedName>
    <definedName name="BEx59K9PRQRQS5W70KVXXEIH3Q9E" hidden="1">#REF!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8" hidden="1">'[3]AMI P &amp; L'!#REF!</definedName>
    <definedName name="BEx5BHSQ42B50IU1TEQFUXFX9XQD" localSheetId="7" hidden="1">'[3]AMI P &amp; L'!#REF!</definedName>
    <definedName name="BEx5BHSQ42B50IU1TEQFUXFX9XQD" localSheetId="15" hidden="1">'[3]AMI P &amp; L'!#REF!</definedName>
    <definedName name="BEx5BHSQ42B50IU1TEQFUXFX9XQD" localSheetId="14" hidden="1">'[3]AMI P &amp; L'!#REF!</definedName>
    <definedName name="BEx5BHSQ42B50IU1TEQFUXFX9XQD" localSheetId="12" hidden="1">'[3]AMI P &amp; L'!#REF!</definedName>
    <definedName name="BEx5BHSQ42B50IU1TEQFUXFX9XQD" localSheetId="5" hidden="1">'[3]AMI P &amp; L'!#REF!</definedName>
    <definedName name="BEx5BHSQ42B50IU1TEQFUXFX9XQD" localSheetId="1" hidden="1">'[3]AMI P &amp; L'!#REF!</definedName>
    <definedName name="BEx5BHSQ42B50IU1TEQFUXFX9XQD" localSheetId="0" hidden="1">'[3]AMI P &amp; L'!#REF!</definedName>
    <definedName name="BEx5BHSQ42B50IU1TEQFUXFX9XQD" localSheetId="18" hidden="1">'[3]AMI P &amp; L'!#REF!</definedName>
    <definedName name="BEx5BHSQ42B50IU1TEQFUXFX9XQD" localSheetId="13" hidden="1">'[3]AMI P &amp; L'!#REF!</definedName>
    <definedName name="BEx5BHSQ42B50IU1TEQFUXFX9XQD" localSheetId="6" hidden="1">'[3]AMI P &amp; L'!#REF!</definedName>
    <definedName name="BEx5BHSQ42B50IU1TEQFUXFX9XQD" localSheetId="16" hidden="1">'[3]AMI P &amp; L'!#REF!</definedName>
    <definedName name="BEx5BHSQ42B50IU1TEQFUXFX9XQD" localSheetId="9" hidden="1">'[3]AMI P &amp; L'!#REF!</definedName>
    <definedName name="BEx5BHSQ42B50IU1TEQFUXFX9XQD" localSheetId="19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RE14A35NO42BCK912IP8Y6G" localSheetId="8" hidden="1">#REF!</definedName>
    <definedName name="BEx5BRE14A35NO42BCK912IP8Y6G" localSheetId="15" hidden="1">#REF!</definedName>
    <definedName name="BEx5BRE14A35NO42BCK912IP8Y6G" localSheetId="1" hidden="1">#REF!</definedName>
    <definedName name="BEx5BRE14A35NO42BCK912IP8Y6G" localSheetId="18" hidden="1">#REF!</definedName>
    <definedName name="BEx5BRE14A35NO42BCK912IP8Y6G" localSheetId="13" hidden="1">#REF!</definedName>
    <definedName name="BEx5BRE14A35NO42BCK912IP8Y6G" localSheetId="6" hidden="1">#REF!</definedName>
    <definedName name="BEx5BRE14A35NO42BCK912IP8Y6G" localSheetId="9" hidden="1">#REF!</definedName>
    <definedName name="BEx5BRE14A35NO42BCK912IP8Y6G" hidden="1">#REF!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8" hidden="1">'[3]AMI P &amp; L'!#REF!</definedName>
    <definedName name="BEx5CFYQ0F1Z6P8SCVJ0I3UPVFE4" localSheetId="7" hidden="1">'[3]AMI P &amp; L'!#REF!</definedName>
    <definedName name="BEx5CFYQ0F1Z6P8SCVJ0I3UPVFE4" localSheetId="15" hidden="1">'[3]AMI P &amp; L'!#REF!</definedName>
    <definedName name="BEx5CFYQ0F1Z6P8SCVJ0I3UPVFE4" localSheetId="14" hidden="1">'[3]AMI P &amp; L'!#REF!</definedName>
    <definedName name="BEx5CFYQ0F1Z6P8SCVJ0I3UPVFE4" localSheetId="12" hidden="1">'[3]AMI P &amp; L'!#REF!</definedName>
    <definedName name="BEx5CFYQ0F1Z6P8SCVJ0I3UPVFE4" localSheetId="5" hidden="1">'[3]AMI P &amp; L'!#REF!</definedName>
    <definedName name="BEx5CFYQ0F1Z6P8SCVJ0I3UPVFE4" localSheetId="1" hidden="1">'[3]AMI P &amp; L'!#REF!</definedName>
    <definedName name="BEx5CFYQ0F1Z6P8SCVJ0I3UPVFE4" localSheetId="0" hidden="1">'[3]AMI P &amp; L'!#REF!</definedName>
    <definedName name="BEx5CFYQ0F1Z6P8SCVJ0I3UPVFE4" localSheetId="18" hidden="1">'[3]AMI P &amp; L'!#REF!</definedName>
    <definedName name="BEx5CFYQ0F1Z6P8SCVJ0I3UPVFE4" localSheetId="13" hidden="1">'[3]AMI P &amp; L'!#REF!</definedName>
    <definedName name="BEx5CFYQ0F1Z6P8SCVJ0I3UPVFE4" localSheetId="6" hidden="1">'[3]AMI P &amp; L'!#REF!</definedName>
    <definedName name="BEx5CFYQ0F1Z6P8SCVJ0I3UPVFE4" localSheetId="16" hidden="1">'[3]AMI P &amp; L'!#REF!</definedName>
    <definedName name="BEx5CFYQ0F1Z6P8SCVJ0I3UPVFE4" localSheetId="9" hidden="1">'[3]AMI P &amp; L'!#REF!</definedName>
    <definedName name="BEx5CFYQ0F1Z6P8SCVJ0I3UPVFE4" localSheetId="19" hidden="1">'[3]AMI P &amp; L'!#REF!</definedName>
    <definedName name="BEx5CFYQ0F1Z6P8SCVJ0I3UPVFE4" hidden="1">'[3]AMI P &amp; L'!#REF!</definedName>
    <definedName name="BEx5CKWQHHP966IXELUOVK2L3J48" localSheetId="8" hidden="1">'[5]Capital orders'!#REF!</definedName>
    <definedName name="BEx5CKWQHHP966IXELUOVK2L3J48" localSheetId="15" hidden="1">'[5]Capital orders'!#REF!</definedName>
    <definedName name="BEx5CKWQHHP966IXELUOVK2L3J48" localSheetId="1" hidden="1">'[5]Capital orders'!#REF!</definedName>
    <definedName name="BEx5CKWQHHP966IXELUOVK2L3J48" localSheetId="18" hidden="1">'[5]Capital orders'!#REF!</definedName>
    <definedName name="BEx5CKWQHHP966IXELUOVK2L3J48" localSheetId="13" hidden="1">'[5]Capital orders'!#REF!</definedName>
    <definedName name="BEx5CKWQHHP966IXELUOVK2L3J48" localSheetId="6" hidden="1">'[5]Capital orders'!#REF!</definedName>
    <definedName name="BEx5CKWQHHP966IXELUOVK2L3J48" localSheetId="9" hidden="1">'[5]Capital orders'!#REF!</definedName>
    <definedName name="BEx5CKWQHHP966IXELUOVK2L3J48" hidden="1">'[5]Capital orders'!#REF!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8" hidden="1">#REF!</definedName>
    <definedName name="BEx5D7U7MZFE0E9SNH9NX01XLKLP" localSheetId="7" hidden="1">#REF!</definedName>
    <definedName name="BEx5D7U7MZFE0E9SNH9NX01XLKLP" localSheetId="15" hidden="1">#REF!</definedName>
    <definedName name="BEx5D7U7MZFE0E9SNH9NX01XLKLP" localSheetId="14" hidden="1">#REF!</definedName>
    <definedName name="BEx5D7U7MZFE0E9SNH9NX01XLKLP" localSheetId="12" hidden="1">#REF!</definedName>
    <definedName name="BEx5D7U7MZFE0E9SNH9NX01XLKLP" localSheetId="5" hidden="1">#REF!</definedName>
    <definedName name="BEx5D7U7MZFE0E9SNH9NX01XLKLP" localSheetId="1" hidden="1">#REF!</definedName>
    <definedName name="BEx5D7U7MZFE0E9SNH9NX01XLKLP" localSheetId="0" hidden="1">#REF!</definedName>
    <definedName name="BEx5D7U7MZFE0E9SNH9NX01XLKLP" localSheetId="18" hidden="1">#REF!</definedName>
    <definedName name="BEx5D7U7MZFE0E9SNH9NX01XLKLP" localSheetId="13" hidden="1">#REF!</definedName>
    <definedName name="BEx5D7U7MZFE0E9SNH9NX01XLKLP" localSheetId="6" hidden="1">#REF!</definedName>
    <definedName name="BEx5D7U7MZFE0E9SNH9NX01XLKLP" localSheetId="16" hidden="1">#REF!</definedName>
    <definedName name="BEx5D7U7MZFE0E9SNH9NX01XLKLP" localSheetId="9" hidden="1">#REF!</definedName>
    <definedName name="BEx5D7U7MZFE0E9SNH9NX01XLKLP" localSheetId="19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8" hidden="1">#REF!</definedName>
    <definedName name="BEx5DAZEGUTH4C1FCHVO3EWOQDU3" localSheetId="7" hidden="1">#REF!</definedName>
    <definedName name="BEx5DAZEGUTH4C1FCHVO3EWOQDU3" localSheetId="15" hidden="1">#REF!</definedName>
    <definedName name="BEx5DAZEGUTH4C1FCHVO3EWOQDU3" localSheetId="14" hidden="1">#REF!</definedName>
    <definedName name="BEx5DAZEGUTH4C1FCHVO3EWOQDU3" localSheetId="12" hidden="1">#REF!</definedName>
    <definedName name="BEx5DAZEGUTH4C1FCHVO3EWOQDU3" localSheetId="5" hidden="1">#REF!</definedName>
    <definedName name="BEx5DAZEGUTH4C1FCHVO3EWOQDU3" localSheetId="1" hidden="1">#REF!</definedName>
    <definedName name="BEx5DAZEGUTH4C1FCHVO3EWOQDU3" localSheetId="0" hidden="1">#REF!</definedName>
    <definedName name="BEx5DAZEGUTH4C1FCHVO3EWOQDU3" localSheetId="18" hidden="1">#REF!</definedName>
    <definedName name="BEx5DAZEGUTH4C1FCHVO3EWOQDU3" localSheetId="13" hidden="1">#REF!</definedName>
    <definedName name="BEx5DAZEGUTH4C1FCHVO3EWOQDU3" localSheetId="6" hidden="1">#REF!</definedName>
    <definedName name="BEx5DAZEGUTH4C1FCHVO3EWOQDU3" localSheetId="16" hidden="1">#REF!</definedName>
    <definedName name="BEx5DAZEGUTH4C1FCHVO3EWOQDU3" localSheetId="9" hidden="1">#REF!</definedName>
    <definedName name="BEx5DAZEGUTH4C1FCHVO3EWOQDU3" localSheetId="19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EJLW729ROTXH1VWX5876WHE" localSheetId="8" hidden="1">#REF!</definedName>
    <definedName name="BEx5EEJLW729ROTXH1VWX5876WHE" localSheetId="15" hidden="1">#REF!</definedName>
    <definedName name="BEx5EEJLW729ROTXH1VWX5876WHE" localSheetId="1" hidden="1">#REF!</definedName>
    <definedName name="BEx5EEJLW729ROTXH1VWX5876WHE" localSheetId="18" hidden="1">#REF!</definedName>
    <definedName name="BEx5EEJLW729ROTXH1VWX5876WHE" localSheetId="13" hidden="1">#REF!</definedName>
    <definedName name="BEx5EEJLW729ROTXH1VWX5876WHE" localSheetId="6" hidden="1">#REF!</definedName>
    <definedName name="BEx5EEJLW729ROTXH1VWX5876WHE" localSheetId="9" hidden="1">#REF!</definedName>
    <definedName name="BEx5EEJLW729ROTXH1VWX5876WHE" hidden="1">#REF!</definedName>
    <definedName name="BEx5EGXYIQ0YTJG0LCF9S954QAQH" localSheetId="8" hidden="1">#REF!</definedName>
    <definedName name="BEx5EGXYIQ0YTJG0LCF9S954QAQH" localSheetId="15" hidden="1">#REF!</definedName>
    <definedName name="BEx5EGXYIQ0YTJG0LCF9S954QAQH" localSheetId="1" hidden="1">#REF!</definedName>
    <definedName name="BEx5EGXYIQ0YTJG0LCF9S954QAQH" localSheetId="18" hidden="1">#REF!</definedName>
    <definedName name="BEx5EGXYIQ0YTJG0LCF9S954QAQH" localSheetId="13" hidden="1">#REF!</definedName>
    <definedName name="BEx5EGXYIQ0YTJG0LCF9S954QAQH" localSheetId="6" hidden="1">#REF!</definedName>
    <definedName name="BEx5EGXYIQ0YTJG0LCF9S954QAQH" localSheetId="9" hidden="1">#REF!</definedName>
    <definedName name="BEx5EGXYIQ0YTJG0LCF9S954QAQH" hidden="1">#REF!</definedName>
    <definedName name="BEx5EIVZH4CP2BDE0BSMQHBY5MQ3" localSheetId="8" hidden="1">#REF!</definedName>
    <definedName name="BEx5EIVZH4CP2BDE0BSMQHBY5MQ3" localSheetId="15" hidden="1">#REF!</definedName>
    <definedName name="BEx5EIVZH4CP2BDE0BSMQHBY5MQ3" localSheetId="1" hidden="1">#REF!</definedName>
    <definedName name="BEx5EIVZH4CP2BDE0BSMQHBY5MQ3" localSheetId="18" hidden="1">#REF!</definedName>
    <definedName name="BEx5EIVZH4CP2BDE0BSMQHBY5MQ3" localSheetId="13" hidden="1">#REF!</definedName>
    <definedName name="BEx5EIVZH4CP2BDE0BSMQHBY5MQ3" localSheetId="6" hidden="1">#REF!</definedName>
    <definedName name="BEx5EIVZH4CP2BDE0BSMQHBY5MQ3" localSheetId="9" hidden="1">#REF!</definedName>
    <definedName name="BEx5EIVZH4CP2BDE0BSMQHBY5MQ3" hidden="1">#REF!</definedName>
    <definedName name="BEx5ELQL9B0VR6UT18KP11DHOTFX" hidden="1">'[2]Reco Sheet for Fcast'!$I$10:$J$10</definedName>
    <definedName name="BEx5ER4TJTFPN7IB1MNEB1ZFR5M6" hidden="1">'[2]Reco Sheet for Fcast'!$H$2:$I$2</definedName>
    <definedName name="BEx5ERQE4JE8890QDCQFB0IMTC4I" localSheetId="8" hidden="1">'[5]Capital orders'!#REF!</definedName>
    <definedName name="BEx5ERQE4JE8890QDCQFB0IMTC4I" localSheetId="15" hidden="1">'[5]Capital orders'!#REF!</definedName>
    <definedName name="BEx5ERQE4JE8890QDCQFB0IMTC4I" localSheetId="1" hidden="1">'[5]Capital orders'!#REF!</definedName>
    <definedName name="BEx5ERQE4JE8890QDCQFB0IMTC4I" localSheetId="18" hidden="1">'[5]Capital orders'!#REF!</definedName>
    <definedName name="BEx5ERQE4JE8890QDCQFB0IMTC4I" localSheetId="13" hidden="1">'[5]Capital orders'!#REF!</definedName>
    <definedName name="BEx5ERQE4JE8890QDCQFB0IMTC4I" localSheetId="6" hidden="1">'[5]Capital orders'!#REF!</definedName>
    <definedName name="BEx5ERQE4JE8890QDCQFB0IMTC4I" localSheetId="9" hidden="1">'[5]Capital orders'!#REF!</definedName>
    <definedName name="BEx5ERQE4JE8890QDCQFB0IMTC4I" hidden="1">'[5]Capital orders'!#REF!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8" hidden="1">'[3]AMI P &amp; L'!#REF!</definedName>
    <definedName name="BEx5FO8YRFSZCG3L608EHIHIHFY4" localSheetId="7" hidden="1">'[3]AMI P &amp; L'!#REF!</definedName>
    <definedName name="BEx5FO8YRFSZCG3L608EHIHIHFY4" localSheetId="15" hidden="1">'[3]AMI P &amp; L'!#REF!</definedName>
    <definedName name="BEx5FO8YRFSZCG3L608EHIHIHFY4" localSheetId="14" hidden="1">'[3]AMI P &amp; L'!#REF!</definedName>
    <definedName name="BEx5FO8YRFSZCG3L608EHIHIHFY4" localSheetId="12" hidden="1">'[3]AMI P &amp; L'!#REF!</definedName>
    <definedName name="BEx5FO8YRFSZCG3L608EHIHIHFY4" localSheetId="5" hidden="1">'[3]AMI P &amp; L'!#REF!</definedName>
    <definedName name="BEx5FO8YRFSZCG3L608EHIHIHFY4" localSheetId="1" hidden="1">'[3]AMI P &amp; L'!#REF!</definedName>
    <definedName name="BEx5FO8YRFSZCG3L608EHIHIHFY4" localSheetId="0" hidden="1">'[3]AMI P &amp; L'!#REF!</definedName>
    <definedName name="BEx5FO8YRFSZCG3L608EHIHIHFY4" localSheetId="18" hidden="1">'[3]AMI P &amp; L'!#REF!</definedName>
    <definedName name="BEx5FO8YRFSZCG3L608EHIHIHFY4" localSheetId="13" hidden="1">'[3]AMI P &amp; L'!#REF!</definedName>
    <definedName name="BEx5FO8YRFSZCG3L608EHIHIHFY4" localSheetId="6" hidden="1">'[3]AMI P &amp; L'!#REF!</definedName>
    <definedName name="BEx5FO8YRFSZCG3L608EHIHIHFY4" localSheetId="16" hidden="1">'[3]AMI P &amp; L'!#REF!</definedName>
    <definedName name="BEx5FO8YRFSZCG3L608EHIHIHFY4" localSheetId="9" hidden="1">'[3]AMI P &amp; L'!#REF!</definedName>
    <definedName name="BEx5FO8YRFSZCG3L608EHIHIHFY4" localSheetId="19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8" hidden="1">'[3]AMI P &amp; L'!#REF!</definedName>
    <definedName name="BEx5G1A8TFN4C4QII35U9DKYNIS8" localSheetId="7" hidden="1">'[3]AMI P &amp; L'!#REF!</definedName>
    <definedName name="BEx5G1A8TFN4C4QII35U9DKYNIS8" localSheetId="15" hidden="1">'[3]AMI P &amp; L'!#REF!</definedName>
    <definedName name="BEx5G1A8TFN4C4QII35U9DKYNIS8" localSheetId="14" hidden="1">'[3]AMI P &amp; L'!#REF!</definedName>
    <definedName name="BEx5G1A8TFN4C4QII35U9DKYNIS8" localSheetId="12" hidden="1">'[3]AMI P &amp; L'!#REF!</definedName>
    <definedName name="BEx5G1A8TFN4C4QII35U9DKYNIS8" localSheetId="5" hidden="1">'[3]AMI P &amp; L'!#REF!</definedName>
    <definedName name="BEx5G1A8TFN4C4QII35U9DKYNIS8" localSheetId="1" hidden="1">'[3]AMI P &amp; L'!#REF!</definedName>
    <definedName name="BEx5G1A8TFN4C4QII35U9DKYNIS8" localSheetId="0" hidden="1">'[3]AMI P &amp; L'!#REF!</definedName>
    <definedName name="BEx5G1A8TFN4C4QII35U9DKYNIS8" localSheetId="18" hidden="1">'[3]AMI P &amp; L'!#REF!</definedName>
    <definedName name="BEx5G1A8TFN4C4QII35U9DKYNIS8" localSheetId="13" hidden="1">'[3]AMI P &amp; L'!#REF!</definedName>
    <definedName name="BEx5G1A8TFN4C4QII35U9DKYNIS8" localSheetId="6" hidden="1">'[3]AMI P &amp; L'!#REF!</definedName>
    <definedName name="BEx5G1A8TFN4C4QII35U9DKYNIS8" localSheetId="16" hidden="1">'[3]AMI P &amp; L'!#REF!</definedName>
    <definedName name="BEx5G1A8TFN4C4QII35U9DKYNIS8" localSheetId="9" hidden="1">'[3]AMI P &amp; L'!#REF!</definedName>
    <definedName name="BEx5G1A8TFN4C4QII35U9DKYNIS8" localSheetId="19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AVIL220VIPAKH02UYIUB7EU" localSheetId="8" hidden="1">'[5]Capital orders'!#REF!</definedName>
    <definedName name="BEx5GAVIL220VIPAKH02UYIUB7EU" localSheetId="15" hidden="1">'[5]Capital orders'!#REF!</definedName>
    <definedName name="BEx5GAVIL220VIPAKH02UYIUB7EU" localSheetId="1" hidden="1">'[5]Capital orders'!#REF!</definedName>
    <definedName name="BEx5GAVIL220VIPAKH02UYIUB7EU" localSheetId="18" hidden="1">'[5]Capital orders'!#REF!</definedName>
    <definedName name="BEx5GAVIL220VIPAKH02UYIUB7EU" localSheetId="13" hidden="1">'[5]Capital orders'!#REF!</definedName>
    <definedName name="BEx5GAVIL220VIPAKH02UYIUB7EU" localSheetId="6" hidden="1">'[5]Capital orders'!#REF!</definedName>
    <definedName name="BEx5GAVIL220VIPAKH02UYIUB7EU" localSheetId="9" hidden="1">'[5]Capital orders'!#REF!</definedName>
    <definedName name="BEx5GAVIL220VIPAKH02UYIUB7EU" hidden="1">'[5]Capital orders'!#REF!</definedName>
    <definedName name="BEx5GID9MVBUPFFT9M8K8B5MO9NV" hidden="1">'[2]Reco Sheet for Fcast'!$F$15:$G$16</definedName>
    <definedName name="BEx5GLD6CMDEYT8QI3HVPGEES2A5" localSheetId="8" hidden="1">#REF!</definedName>
    <definedName name="BEx5GLD6CMDEYT8QI3HVPGEES2A5" localSheetId="7" hidden="1">#REF!</definedName>
    <definedName name="BEx5GLD6CMDEYT8QI3HVPGEES2A5" localSheetId="15" hidden="1">#REF!</definedName>
    <definedName name="BEx5GLD6CMDEYT8QI3HVPGEES2A5" localSheetId="14" hidden="1">#REF!</definedName>
    <definedName name="BEx5GLD6CMDEYT8QI3HVPGEES2A5" localSheetId="12" hidden="1">#REF!</definedName>
    <definedName name="BEx5GLD6CMDEYT8QI3HVPGEES2A5" localSheetId="5" hidden="1">#REF!</definedName>
    <definedName name="BEx5GLD6CMDEYT8QI3HVPGEES2A5" localSheetId="1" hidden="1">#REF!</definedName>
    <definedName name="BEx5GLD6CMDEYT8QI3HVPGEES2A5" localSheetId="0" hidden="1">#REF!</definedName>
    <definedName name="BEx5GLD6CMDEYT8QI3HVPGEES2A5" localSheetId="18" hidden="1">#REF!</definedName>
    <definedName name="BEx5GLD6CMDEYT8QI3HVPGEES2A5" localSheetId="13" hidden="1">#REF!</definedName>
    <definedName name="BEx5GLD6CMDEYT8QI3HVPGEES2A5" localSheetId="6" hidden="1">#REF!</definedName>
    <definedName name="BEx5GLD6CMDEYT8QI3HVPGEES2A5" localSheetId="16" hidden="1">#REF!</definedName>
    <definedName name="BEx5GLD6CMDEYT8QI3HVPGEES2A5" localSheetId="9" hidden="1">#REF!</definedName>
    <definedName name="BEx5GLD6CMDEYT8QI3HVPGEES2A5" localSheetId="19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HZV4KY20K2E2E581QT80KGFL" localSheetId="8" hidden="1">'[5]Capital orders'!#REF!</definedName>
    <definedName name="BEx5HZV4KY20K2E2E581QT80KGFL" localSheetId="15" hidden="1">'[5]Capital orders'!#REF!</definedName>
    <definedName name="BEx5HZV4KY20K2E2E581QT80KGFL" localSheetId="1" hidden="1">'[5]Capital orders'!#REF!</definedName>
    <definedName name="BEx5HZV4KY20K2E2E581QT80KGFL" localSheetId="18" hidden="1">'[5]Capital orders'!#REF!</definedName>
    <definedName name="BEx5HZV4KY20K2E2E581QT80KGFL" localSheetId="13" hidden="1">'[5]Capital orders'!#REF!</definedName>
    <definedName name="BEx5HZV4KY20K2E2E581QT80KGFL" localSheetId="6" hidden="1">'[5]Capital orders'!#REF!</definedName>
    <definedName name="BEx5HZV4KY20K2E2E581QT80KGFL" localSheetId="9" hidden="1">'[5]Capital orders'!#REF!</definedName>
    <definedName name="BEx5HZV4KY20K2E2E581QT80KGFL" hidden="1">'[5]Capital orders'!#REF!</definedName>
    <definedName name="BEx5I244LQHZTF3XI66J8705R9XX" localSheetId="8" hidden="1">'[3]AMI P &amp; L'!#REF!</definedName>
    <definedName name="BEx5I244LQHZTF3XI66J8705R9XX" localSheetId="7" hidden="1">'[3]AMI P &amp; L'!#REF!</definedName>
    <definedName name="BEx5I244LQHZTF3XI66J8705R9XX" localSheetId="15" hidden="1">'[3]AMI P &amp; L'!#REF!</definedName>
    <definedName name="BEx5I244LQHZTF3XI66J8705R9XX" localSheetId="14" hidden="1">'[3]AMI P &amp; L'!#REF!</definedName>
    <definedName name="BEx5I244LQHZTF3XI66J8705R9XX" localSheetId="12" hidden="1">'[3]AMI P &amp; L'!#REF!</definedName>
    <definedName name="BEx5I244LQHZTF3XI66J8705R9XX" localSheetId="5" hidden="1">'[3]AMI P &amp; L'!#REF!</definedName>
    <definedName name="BEx5I244LQHZTF3XI66J8705R9XX" localSheetId="1" hidden="1">'[3]AMI P &amp; L'!#REF!</definedName>
    <definedName name="BEx5I244LQHZTF3XI66J8705R9XX" localSheetId="0" hidden="1">'[3]AMI P &amp; L'!#REF!</definedName>
    <definedName name="BEx5I244LQHZTF3XI66J8705R9XX" localSheetId="18" hidden="1">'[3]AMI P &amp; L'!#REF!</definedName>
    <definedName name="BEx5I244LQHZTF3XI66J8705R9XX" localSheetId="13" hidden="1">'[3]AMI P &amp; L'!#REF!</definedName>
    <definedName name="BEx5I244LQHZTF3XI66J8705R9XX" localSheetId="6" hidden="1">'[3]AMI P &amp; L'!#REF!</definedName>
    <definedName name="BEx5I244LQHZTF3XI66J8705R9XX" localSheetId="16" hidden="1">'[3]AMI P &amp; L'!#REF!</definedName>
    <definedName name="BEx5I244LQHZTF3XI66J8705R9XX" localSheetId="9" hidden="1">'[3]AMI P &amp; L'!#REF!</definedName>
    <definedName name="BEx5I244LQHZTF3XI66J8705R9XX" localSheetId="19" hidden="1">'[3]AMI P &amp; L'!#REF!</definedName>
    <definedName name="BEx5I244LQHZTF3XI66J8705R9XX" hidden="1">'[3]AMI P &amp; L'!#REF!</definedName>
    <definedName name="BEx5I8PBP4LIXDGID5BP0THLO0AQ" localSheetId="8" hidden="1">'[3]AMI P &amp; L'!#REF!</definedName>
    <definedName name="BEx5I8PBP4LIXDGID5BP0THLO0AQ" localSheetId="7" hidden="1">'[3]AMI P &amp; L'!#REF!</definedName>
    <definedName name="BEx5I8PBP4LIXDGID5BP0THLO0AQ" localSheetId="15" hidden="1">'[3]AMI P &amp; L'!#REF!</definedName>
    <definedName name="BEx5I8PBP4LIXDGID5BP0THLO0AQ" localSheetId="14" hidden="1">'[3]AMI P &amp; L'!#REF!</definedName>
    <definedName name="BEx5I8PBP4LIXDGID5BP0THLO0AQ" localSheetId="12" hidden="1">'[3]AMI P &amp; L'!#REF!</definedName>
    <definedName name="BEx5I8PBP4LIXDGID5BP0THLO0AQ" localSheetId="5" hidden="1">'[3]AMI P &amp; L'!#REF!</definedName>
    <definedName name="BEx5I8PBP4LIXDGID5BP0THLO0AQ" localSheetId="1" hidden="1">'[3]AMI P &amp; L'!#REF!</definedName>
    <definedName name="BEx5I8PBP4LIXDGID5BP0THLO0AQ" localSheetId="0" hidden="1">'[3]AMI P &amp; L'!#REF!</definedName>
    <definedName name="BEx5I8PBP4LIXDGID5BP0THLO0AQ" localSheetId="18" hidden="1">'[3]AMI P &amp; L'!#REF!</definedName>
    <definedName name="BEx5I8PBP4LIXDGID5BP0THLO0AQ" localSheetId="13" hidden="1">'[3]AMI P &amp; L'!#REF!</definedName>
    <definedName name="BEx5I8PBP4LIXDGID5BP0THLO0AQ" localSheetId="6" hidden="1">'[3]AMI P &amp; L'!#REF!</definedName>
    <definedName name="BEx5I8PBP4LIXDGID5BP0THLO0AQ" localSheetId="16" hidden="1">'[3]AMI P &amp; L'!#REF!</definedName>
    <definedName name="BEx5I8PBP4LIXDGID5BP0THLO0AQ" localSheetId="9" hidden="1">'[3]AMI P &amp; L'!#REF!</definedName>
    <definedName name="BEx5I8PBP4LIXDGID5BP0THLO0AQ" localSheetId="19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IFLNF3FADLCRC1334L3LVOSY" localSheetId="8" hidden="1">'[5]Capital orders'!#REF!</definedName>
    <definedName name="BEx5IFLNF3FADLCRC1334L3LVOSY" localSheetId="15" hidden="1">'[5]Capital orders'!#REF!</definedName>
    <definedName name="BEx5IFLNF3FADLCRC1334L3LVOSY" localSheetId="1" hidden="1">'[5]Capital orders'!#REF!</definedName>
    <definedName name="BEx5IFLNF3FADLCRC1334L3LVOSY" localSheetId="18" hidden="1">'[5]Capital orders'!#REF!</definedName>
    <definedName name="BEx5IFLNF3FADLCRC1334L3LVOSY" localSheetId="13" hidden="1">'[5]Capital orders'!#REF!</definedName>
    <definedName name="BEx5IFLNF3FADLCRC1334L3LVOSY" localSheetId="6" hidden="1">'[5]Capital orders'!#REF!</definedName>
    <definedName name="BEx5IFLNF3FADLCRC1334L3LVOSY" localSheetId="9" hidden="1">'[5]Capital orders'!#REF!</definedName>
    <definedName name="BEx5IFLNF3FADLCRC1334L3LVOSY" hidden="1">'[5]Capital orders'!#REF!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8" hidden="1">'[3]AMI P &amp; L'!#REF!</definedName>
    <definedName name="BEx5JHCZJ8G6OOOW6EF3GABXKH6F" localSheetId="7" hidden="1">'[3]AMI P &amp; L'!#REF!</definedName>
    <definedName name="BEx5JHCZJ8G6OOOW6EF3GABXKH6F" localSheetId="15" hidden="1">'[3]AMI P &amp; L'!#REF!</definedName>
    <definedName name="BEx5JHCZJ8G6OOOW6EF3GABXKH6F" localSheetId="14" hidden="1">'[3]AMI P &amp; L'!#REF!</definedName>
    <definedName name="BEx5JHCZJ8G6OOOW6EF3GABXKH6F" localSheetId="12" hidden="1">'[3]AMI P &amp; L'!#REF!</definedName>
    <definedName name="BEx5JHCZJ8G6OOOW6EF3GABXKH6F" localSheetId="5" hidden="1">'[3]AMI P &amp; L'!#REF!</definedName>
    <definedName name="BEx5JHCZJ8G6OOOW6EF3GABXKH6F" localSheetId="1" hidden="1">'[3]AMI P &amp; L'!#REF!</definedName>
    <definedName name="BEx5JHCZJ8G6OOOW6EF3GABXKH6F" localSheetId="0" hidden="1">'[3]AMI P &amp; L'!#REF!</definedName>
    <definedName name="BEx5JHCZJ8G6OOOW6EF3GABXKH6F" localSheetId="18" hidden="1">'[3]AMI P &amp; L'!#REF!</definedName>
    <definedName name="BEx5JHCZJ8G6OOOW6EF3GABXKH6F" localSheetId="13" hidden="1">'[3]AMI P &amp; L'!#REF!</definedName>
    <definedName name="BEx5JHCZJ8G6OOOW6EF3GABXKH6F" localSheetId="6" hidden="1">'[3]AMI P &amp; L'!#REF!</definedName>
    <definedName name="BEx5JHCZJ8G6OOOW6EF3GABXKH6F" localSheetId="16" hidden="1">'[3]AMI P &amp; L'!#REF!</definedName>
    <definedName name="BEx5JHCZJ8G6OOOW6EF3GABXKH6F" localSheetId="9" hidden="1">'[3]AMI P &amp; L'!#REF!</definedName>
    <definedName name="BEx5JHCZJ8G6OOOW6EF3GABXKH6F" localSheetId="19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8" hidden="1">'[3]AMI P &amp; L'!#REF!</definedName>
    <definedName name="BEx5JNCT8Z7XSSPD5EMNAJELCU2V" localSheetId="7" hidden="1">'[3]AMI P &amp; L'!#REF!</definedName>
    <definedName name="BEx5JNCT8Z7XSSPD5EMNAJELCU2V" localSheetId="15" hidden="1">'[3]AMI P &amp; L'!#REF!</definedName>
    <definedName name="BEx5JNCT8Z7XSSPD5EMNAJELCU2V" localSheetId="14" hidden="1">'[3]AMI P &amp; L'!#REF!</definedName>
    <definedName name="BEx5JNCT8Z7XSSPD5EMNAJELCU2V" localSheetId="12" hidden="1">'[3]AMI P &amp; L'!#REF!</definedName>
    <definedName name="BEx5JNCT8Z7XSSPD5EMNAJELCU2V" localSheetId="5" hidden="1">'[3]AMI P &amp; L'!#REF!</definedName>
    <definedName name="BEx5JNCT8Z7XSSPD5EMNAJELCU2V" localSheetId="1" hidden="1">'[3]AMI P &amp; L'!#REF!</definedName>
    <definedName name="BEx5JNCT8Z7XSSPD5EMNAJELCU2V" localSheetId="0" hidden="1">'[3]AMI P &amp; L'!#REF!</definedName>
    <definedName name="BEx5JNCT8Z7XSSPD5EMNAJELCU2V" localSheetId="18" hidden="1">'[3]AMI P &amp; L'!#REF!</definedName>
    <definedName name="BEx5JNCT8Z7XSSPD5EMNAJELCU2V" localSheetId="13" hidden="1">'[3]AMI P &amp; L'!#REF!</definedName>
    <definedName name="BEx5JNCT8Z7XSSPD5EMNAJELCU2V" localSheetId="6" hidden="1">'[3]AMI P &amp; L'!#REF!</definedName>
    <definedName name="BEx5JNCT8Z7XSSPD5EMNAJELCU2V" localSheetId="16" hidden="1">'[3]AMI P &amp; L'!#REF!</definedName>
    <definedName name="BEx5JNCT8Z7XSSPD5EMNAJELCU2V" localSheetId="9" hidden="1">'[3]AMI P &amp; L'!#REF!</definedName>
    <definedName name="BEx5JNCT8Z7XSSPD5EMNAJELCU2V" localSheetId="19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8" hidden="1">#REF!</definedName>
    <definedName name="BEx5K7A7V5B87CW37IBINCOQ134P" localSheetId="7" hidden="1">#REF!</definedName>
    <definedName name="BEx5K7A7V5B87CW37IBINCOQ134P" localSheetId="15" hidden="1">#REF!</definedName>
    <definedName name="BEx5K7A7V5B87CW37IBINCOQ134P" localSheetId="14" hidden="1">#REF!</definedName>
    <definedName name="BEx5K7A7V5B87CW37IBINCOQ134P" localSheetId="12" hidden="1">#REF!</definedName>
    <definedName name="BEx5K7A7V5B87CW37IBINCOQ134P" localSheetId="5" hidden="1">#REF!</definedName>
    <definedName name="BEx5K7A7V5B87CW37IBINCOQ134P" localSheetId="1" hidden="1">#REF!</definedName>
    <definedName name="BEx5K7A7V5B87CW37IBINCOQ134P" localSheetId="0" hidden="1">#REF!</definedName>
    <definedName name="BEx5K7A7V5B87CW37IBINCOQ134P" localSheetId="18" hidden="1">#REF!</definedName>
    <definedName name="BEx5K7A7V5B87CW37IBINCOQ134P" localSheetId="13" hidden="1">#REF!</definedName>
    <definedName name="BEx5K7A7V5B87CW37IBINCOQ134P" localSheetId="6" hidden="1">#REF!</definedName>
    <definedName name="BEx5K7A7V5B87CW37IBINCOQ134P" localSheetId="16" hidden="1">#REF!</definedName>
    <definedName name="BEx5K7A7V5B87CW37IBINCOQ134P" localSheetId="9" hidden="1">#REF!</definedName>
    <definedName name="BEx5K7A7V5B87CW37IBINCOQ134P" localSheetId="19" hidden="1">#REF!</definedName>
    <definedName name="BEx5K7A7V5B87CW37IBINCOQ134P" hidden="1">#REF!</definedName>
    <definedName name="BEx5KPPUWH07Z2O11MRLNQCDXDNV" localSheetId="8" hidden="1">#REF!</definedName>
    <definedName name="BEx5KPPUWH07Z2O11MRLNQCDXDNV" localSheetId="15" hidden="1">#REF!</definedName>
    <definedName name="BEx5KPPUWH07Z2O11MRLNQCDXDNV" localSheetId="1" hidden="1">#REF!</definedName>
    <definedName name="BEx5KPPUWH07Z2O11MRLNQCDXDNV" localSheetId="18" hidden="1">#REF!</definedName>
    <definedName name="BEx5KPPUWH07Z2O11MRLNQCDXDNV" localSheetId="13" hidden="1">#REF!</definedName>
    <definedName name="BEx5KPPUWH07Z2O11MRLNQCDXDNV" localSheetId="6" hidden="1">#REF!</definedName>
    <definedName name="BEx5KPPUWH07Z2O11MRLNQCDXDNV" localSheetId="9" hidden="1">#REF!</definedName>
    <definedName name="BEx5KPPUWH07Z2O11MRLNQCDXDNV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8" hidden="1">'[3]AMI P &amp; L'!#REF!</definedName>
    <definedName name="BEx5LSJ1LPUAX3ENSPECWPG4J7D1" localSheetId="7" hidden="1">'[3]AMI P &amp; L'!#REF!</definedName>
    <definedName name="BEx5LSJ1LPUAX3ENSPECWPG4J7D1" localSheetId="15" hidden="1">'[3]AMI P &amp; L'!#REF!</definedName>
    <definedName name="BEx5LSJ1LPUAX3ENSPECWPG4J7D1" localSheetId="14" hidden="1">'[3]AMI P &amp; L'!#REF!</definedName>
    <definedName name="BEx5LSJ1LPUAX3ENSPECWPG4J7D1" localSheetId="12" hidden="1">'[3]AMI P &amp; L'!#REF!</definedName>
    <definedName name="BEx5LSJ1LPUAX3ENSPECWPG4J7D1" localSheetId="5" hidden="1">'[3]AMI P &amp; L'!#REF!</definedName>
    <definedName name="BEx5LSJ1LPUAX3ENSPECWPG4J7D1" localSheetId="1" hidden="1">'[3]AMI P &amp; L'!#REF!</definedName>
    <definedName name="BEx5LSJ1LPUAX3ENSPECWPG4J7D1" localSheetId="0" hidden="1">'[3]AMI P &amp; L'!#REF!</definedName>
    <definedName name="BEx5LSJ1LPUAX3ENSPECWPG4J7D1" localSheetId="18" hidden="1">'[3]AMI P &amp; L'!#REF!</definedName>
    <definedName name="BEx5LSJ1LPUAX3ENSPECWPG4J7D1" localSheetId="13" hidden="1">'[3]AMI P &amp; L'!#REF!</definedName>
    <definedName name="BEx5LSJ1LPUAX3ENSPECWPG4J7D1" localSheetId="6" hidden="1">'[3]AMI P &amp; L'!#REF!</definedName>
    <definedName name="BEx5LSJ1LPUAX3ENSPECWPG4J7D1" localSheetId="16" hidden="1">'[3]AMI P &amp; L'!#REF!</definedName>
    <definedName name="BEx5LSJ1LPUAX3ENSPECWPG4J7D1" localSheetId="9" hidden="1">'[3]AMI P &amp; L'!#REF!</definedName>
    <definedName name="BEx5LSJ1LPUAX3ENSPECWPG4J7D1" localSheetId="19" hidden="1">'[3]AMI P &amp; L'!#REF!</definedName>
    <definedName name="BEx5LSJ1LPUAX3ENSPECWPG4J7D1" hidden="1">'[3]AMI P &amp; L'!#REF!</definedName>
    <definedName name="BEx5LTKQ8RQWJE4BC88OP928893U" localSheetId="8" hidden="1">'[3]AMI P &amp; L'!#REF!</definedName>
    <definedName name="BEx5LTKQ8RQWJE4BC88OP928893U" localSheetId="7" hidden="1">'[3]AMI P &amp; L'!#REF!</definedName>
    <definedName name="BEx5LTKQ8RQWJE4BC88OP928893U" localSheetId="15" hidden="1">'[3]AMI P &amp; L'!#REF!</definedName>
    <definedName name="BEx5LTKQ8RQWJE4BC88OP928893U" localSheetId="14" hidden="1">'[3]AMI P &amp; L'!#REF!</definedName>
    <definedName name="BEx5LTKQ8RQWJE4BC88OP928893U" localSheetId="12" hidden="1">'[3]AMI P &amp; L'!#REF!</definedName>
    <definedName name="BEx5LTKQ8RQWJE4BC88OP928893U" localSheetId="5" hidden="1">'[3]AMI P &amp; L'!#REF!</definedName>
    <definedName name="BEx5LTKQ8RQWJE4BC88OP928893U" localSheetId="1" hidden="1">'[3]AMI P &amp; L'!#REF!</definedName>
    <definedName name="BEx5LTKQ8RQWJE4BC88OP928893U" localSheetId="0" hidden="1">'[3]AMI P &amp; L'!#REF!</definedName>
    <definedName name="BEx5LTKQ8RQWJE4BC88OP928893U" localSheetId="18" hidden="1">'[3]AMI P &amp; L'!#REF!</definedName>
    <definedName name="BEx5LTKQ8RQWJE4BC88OP928893U" localSheetId="13" hidden="1">'[3]AMI P &amp; L'!#REF!</definedName>
    <definedName name="BEx5LTKQ8RQWJE4BC88OP928893U" localSheetId="6" hidden="1">'[3]AMI P &amp; L'!#REF!</definedName>
    <definedName name="BEx5LTKQ8RQWJE4BC88OP928893U" localSheetId="16" hidden="1">'[3]AMI P &amp; L'!#REF!</definedName>
    <definedName name="BEx5LTKQ8RQWJE4BC88OP928893U" localSheetId="9" hidden="1">'[3]AMI P &amp; L'!#REF!</definedName>
    <definedName name="BEx5LTKQ8RQWJE4BC88OP928893U" localSheetId="19" hidden="1">'[3]AMI P &amp; L'!#REF!</definedName>
    <definedName name="BEx5LTKQ8RQWJE4BC88OP928893U" hidden="1">'[3]AMI P &amp; L'!#REF!</definedName>
    <definedName name="BEx5M546YZ7NO71MCE85UEOMLNNA" localSheetId="8" hidden="1">#REF!</definedName>
    <definedName name="BEx5M546YZ7NO71MCE85UEOMLNNA" localSheetId="15" hidden="1">#REF!</definedName>
    <definedName name="BEx5M546YZ7NO71MCE85UEOMLNNA" localSheetId="1" hidden="1">#REF!</definedName>
    <definedName name="BEx5M546YZ7NO71MCE85UEOMLNNA" localSheetId="18" hidden="1">#REF!</definedName>
    <definedName name="BEx5M546YZ7NO71MCE85UEOMLNNA" localSheetId="13" hidden="1">#REF!</definedName>
    <definedName name="BEx5M546YZ7NO71MCE85UEOMLNNA" localSheetId="6" hidden="1">#REF!</definedName>
    <definedName name="BEx5M546YZ7NO71MCE85UEOMLNNA" localSheetId="9" hidden="1">#REF!</definedName>
    <definedName name="BEx5M546YZ7NO71MCE85UEOMLNNA" hidden="1">#REF!</definedName>
    <definedName name="BEx5M8K77051VPFG26GB653QP5Z8" localSheetId="8" hidden="1">#REF!</definedName>
    <definedName name="BEx5M8K77051VPFG26GB653QP5Z8" localSheetId="15" hidden="1">#REF!</definedName>
    <definedName name="BEx5M8K77051VPFG26GB653QP5Z8" localSheetId="1" hidden="1">#REF!</definedName>
    <definedName name="BEx5M8K77051VPFG26GB653QP5Z8" localSheetId="18" hidden="1">#REF!</definedName>
    <definedName name="BEx5M8K77051VPFG26GB653QP5Z8" localSheetId="13" hidden="1">#REF!</definedName>
    <definedName name="BEx5M8K77051VPFG26GB653QP5Z8" localSheetId="6" hidden="1">#REF!</definedName>
    <definedName name="BEx5M8K77051VPFG26GB653QP5Z8" localSheetId="9" hidden="1">#REF!</definedName>
    <definedName name="BEx5M8K77051VPFG26GB653QP5Z8" hidden="1">#REF!</definedName>
    <definedName name="BEx5MB9BR71LZDG7XXQ2EO58JC5F" hidden="1">'[2]Reco Sheet for Fcast'!$H$2:$I$2</definedName>
    <definedName name="BEx5MLQZM68YQSKARVWTTPINFQ2C" localSheetId="8" hidden="1">'[3]AMI P &amp; L'!#REF!</definedName>
    <definedName name="BEx5MLQZM68YQSKARVWTTPINFQ2C" localSheetId="7" hidden="1">'[3]AMI P &amp; L'!#REF!</definedName>
    <definedName name="BEx5MLQZM68YQSKARVWTTPINFQ2C" localSheetId="15" hidden="1">'[3]AMI P &amp; L'!#REF!</definedName>
    <definedName name="BEx5MLQZM68YQSKARVWTTPINFQ2C" localSheetId="14" hidden="1">'[3]AMI P &amp; L'!#REF!</definedName>
    <definedName name="BEx5MLQZM68YQSKARVWTTPINFQ2C" localSheetId="12" hidden="1">'[3]AMI P &amp; L'!#REF!</definedName>
    <definedName name="BEx5MLQZM68YQSKARVWTTPINFQ2C" localSheetId="5" hidden="1">'[3]AMI P &amp; L'!#REF!</definedName>
    <definedName name="BEx5MLQZM68YQSKARVWTTPINFQ2C" localSheetId="1" hidden="1">'[3]AMI P &amp; L'!#REF!</definedName>
    <definedName name="BEx5MLQZM68YQSKARVWTTPINFQ2C" localSheetId="0" hidden="1">'[3]AMI P &amp; L'!#REF!</definedName>
    <definedName name="BEx5MLQZM68YQSKARVWTTPINFQ2C" localSheetId="18" hidden="1">'[3]AMI P &amp; L'!#REF!</definedName>
    <definedName name="BEx5MLQZM68YQSKARVWTTPINFQ2C" localSheetId="13" hidden="1">'[3]AMI P &amp; L'!#REF!</definedName>
    <definedName name="BEx5MLQZM68YQSKARVWTTPINFQ2C" localSheetId="6" hidden="1">'[3]AMI P &amp; L'!#REF!</definedName>
    <definedName name="BEx5MLQZM68YQSKARVWTTPINFQ2C" localSheetId="16" hidden="1">'[3]AMI P &amp; L'!#REF!</definedName>
    <definedName name="BEx5MLQZM68YQSKARVWTTPINFQ2C" localSheetId="9" hidden="1">'[3]AMI P &amp; L'!#REF!</definedName>
    <definedName name="BEx5MLQZM68YQSKARVWTTPINFQ2C" localSheetId="19" hidden="1">'[3]AMI P &amp; L'!#REF!</definedName>
    <definedName name="BEx5MLQZM68YQSKARVWTTPINFQ2C" hidden="1">'[3]AMI P &amp; L'!#REF!</definedName>
    <definedName name="BEx5MRL96B0L82YH61D134C2XSGQ" localSheetId="8" hidden="1">#REF!</definedName>
    <definedName name="BEx5MRL96B0L82YH61D134C2XSGQ" localSheetId="15" hidden="1">#REF!</definedName>
    <definedName name="BEx5MRL96B0L82YH61D134C2XSGQ" localSheetId="1" hidden="1">#REF!</definedName>
    <definedName name="BEx5MRL96B0L82YH61D134C2XSGQ" localSheetId="18" hidden="1">#REF!</definedName>
    <definedName name="BEx5MRL96B0L82YH61D134C2XSGQ" localSheetId="13" hidden="1">#REF!</definedName>
    <definedName name="BEx5MRL96B0L82YH61D134C2XSGQ" localSheetId="6" hidden="1">#REF!</definedName>
    <definedName name="BEx5MRL96B0L82YH61D134C2XSGQ" localSheetId="9" hidden="1">#REF!</definedName>
    <definedName name="BEx5MRL96B0L82YH61D134C2XSGQ" hidden="1">#REF!</definedName>
    <definedName name="BEx5MVHOG4GCI4HKTOTP194VMNRA" localSheetId="8" hidden="1">#REF!</definedName>
    <definedName name="BEx5MVHOG4GCI4HKTOTP194VMNRA" localSheetId="7" hidden="1">#REF!</definedName>
    <definedName name="BEx5MVHOG4GCI4HKTOTP194VMNRA" localSheetId="15" hidden="1">#REF!</definedName>
    <definedName name="BEx5MVHOG4GCI4HKTOTP194VMNRA" localSheetId="14" hidden="1">#REF!</definedName>
    <definedName name="BEx5MVHOG4GCI4HKTOTP194VMNRA" localSheetId="12" hidden="1">#REF!</definedName>
    <definedName name="BEx5MVHOG4GCI4HKTOTP194VMNRA" localSheetId="5" hidden="1">#REF!</definedName>
    <definedName name="BEx5MVHOG4GCI4HKTOTP194VMNRA" localSheetId="1" hidden="1">#REF!</definedName>
    <definedName name="BEx5MVHOG4GCI4HKTOTP194VMNRA" localSheetId="0" hidden="1">#REF!</definedName>
    <definedName name="BEx5MVHOG4GCI4HKTOTP194VMNRA" localSheetId="18" hidden="1">#REF!</definedName>
    <definedName name="BEx5MVHOG4GCI4HKTOTP194VMNRA" localSheetId="13" hidden="1">#REF!</definedName>
    <definedName name="BEx5MVHOG4GCI4HKTOTP194VMNRA" localSheetId="6" hidden="1">#REF!</definedName>
    <definedName name="BEx5MVHOG4GCI4HKTOTP194VMNRA" localSheetId="16" hidden="1">#REF!</definedName>
    <definedName name="BEx5MVHOG4GCI4HKTOTP194VMNRA" localSheetId="9" hidden="1">#REF!</definedName>
    <definedName name="BEx5MVHOG4GCI4HKTOTP194VMNRA" localSheetId="19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7XD7KVST36P3QB9SQKKS2L8" localSheetId="8" hidden="1">#REF!</definedName>
    <definedName name="BEx5N7XD7KVST36P3QB9SQKKS2L8" localSheetId="15" hidden="1">#REF!</definedName>
    <definedName name="BEx5N7XD7KVST36P3QB9SQKKS2L8" localSheetId="1" hidden="1">#REF!</definedName>
    <definedName name="BEx5N7XD7KVST36P3QB9SQKKS2L8" localSheetId="18" hidden="1">#REF!</definedName>
    <definedName name="BEx5N7XD7KVST36P3QB9SQKKS2L8" localSheetId="13" hidden="1">#REF!</definedName>
    <definedName name="BEx5N7XD7KVST36P3QB9SQKKS2L8" localSheetId="6" hidden="1">#REF!</definedName>
    <definedName name="BEx5N7XD7KVST36P3QB9SQKKS2L8" localSheetId="9" hidden="1">#REF!</definedName>
    <definedName name="BEx5N7XD7KVST36P3QB9SQKKS2L8" hidden="1">#REF!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8" hidden="1">'[3]AMI P &amp; L'!#REF!</definedName>
    <definedName name="BEx5NV06L5J5IMKGOMGKGJ4PBZCD" localSheetId="7" hidden="1">'[3]AMI P &amp; L'!#REF!</definedName>
    <definedName name="BEx5NV06L5J5IMKGOMGKGJ4PBZCD" localSheetId="15" hidden="1">'[3]AMI P &amp; L'!#REF!</definedName>
    <definedName name="BEx5NV06L5J5IMKGOMGKGJ4PBZCD" localSheetId="14" hidden="1">'[3]AMI P &amp; L'!#REF!</definedName>
    <definedName name="BEx5NV06L5J5IMKGOMGKGJ4PBZCD" localSheetId="12" hidden="1">'[3]AMI P &amp; L'!#REF!</definedName>
    <definedName name="BEx5NV06L5J5IMKGOMGKGJ4PBZCD" localSheetId="5" hidden="1">'[3]AMI P &amp; L'!#REF!</definedName>
    <definedName name="BEx5NV06L5J5IMKGOMGKGJ4PBZCD" localSheetId="1" hidden="1">'[3]AMI P &amp; L'!#REF!</definedName>
    <definedName name="BEx5NV06L5J5IMKGOMGKGJ4PBZCD" localSheetId="0" hidden="1">'[3]AMI P &amp; L'!#REF!</definedName>
    <definedName name="BEx5NV06L5J5IMKGOMGKGJ4PBZCD" localSheetId="18" hidden="1">'[3]AMI P &amp; L'!#REF!</definedName>
    <definedName name="BEx5NV06L5J5IMKGOMGKGJ4PBZCD" localSheetId="13" hidden="1">'[3]AMI P &amp; L'!#REF!</definedName>
    <definedName name="BEx5NV06L5J5IMKGOMGKGJ4PBZCD" localSheetId="6" hidden="1">'[3]AMI P &amp; L'!#REF!</definedName>
    <definedName name="BEx5NV06L5J5IMKGOMGKGJ4PBZCD" localSheetId="16" hidden="1">'[3]AMI P &amp; L'!#REF!</definedName>
    <definedName name="BEx5NV06L5J5IMKGOMGKGJ4PBZCD" localSheetId="9" hidden="1">'[3]AMI P &amp; L'!#REF!</definedName>
    <definedName name="BEx5NV06L5J5IMKGOMGKGJ4PBZCD" localSheetId="19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8N0SPY10WRHN2NNGU5BUWPZ" localSheetId="8" hidden="1">#REF!</definedName>
    <definedName name="BEx5O8N0SPY10WRHN2NNGU5BUWPZ" localSheetId="15" hidden="1">#REF!</definedName>
    <definedName name="BEx5O8N0SPY10WRHN2NNGU5BUWPZ" localSheetId="12" hidden="1">#REF!</definedName>
    <definedName name="BEx5O8N0SPY10WRHN2NNGU5BUWPZ" localSheetId="1" hidden="1">#REF!</definedName>
    <definedName name="BEx5O8N0SPY10WRHN2NNGU5BUWPZ" localSheetId="18" hidden="1">#REF!</definedName>
    <definedName name="BEx5O8N0SPY10WRHN2NNGU5BUWPZ" localSheetId="13" hidden="1">#REF!</definedName>
    <definedName name="BEx5O8N0SPY10WRHN2NNGU5BUWPZ" localSheetId="6" hidden="1">#REF!</definedName>
    <definedName name="BEx5O8N0SPY10WRHN2NNGU5BUWPZ" localSheetId="9" hidden="1">#REF!</definedName>
    <definedName name="BEx5O8N0SPY10WRHN2NNGU5BUWPZ" hidden="1">#REF!</definedName>
    <definedName name="BEx5OAFS0NJ2CB86A02E1JYHMLQ1" hidden="1">'[2]Reco Sheet for Fcast'!$I$6:$J$6</definedName>
    <definedName name="BEx5OG4RPU8W1ETWDWM234NYYYEN" hidden="1">'[2]Reco Sheet for Fcast'!$F$8:$G$8</definedName>
    <definedName name="BEx5OI8A918ASPES3DKIOFPMA4SS" localSheetId="8" hidden="1">#REF!</definedName>
    <definedName name="BEx5OI8A918ASPES3DKIOFPMA4SS" localSheetId="15" hidden="1">#REF!</definedName>
    <definedName name="BEx5OI8A918ASPES3DKIOFPMA4SS" localSheetId="1" hidden="1">#REF!</definedName>
    <definedName name="BEx5OI8A918ASPES3DKIOFPMA4SS" localSheetId="18" hidden="1">#REF!</definedName>
    <definedName name="BEx5OI8A918ASPES3DKIOFPMA4SS" localSheetId="13" hidden="1">#REF!</definedName>
    <definedName name="BEx5OI8A918ASPES3DKIOFPMA4SS" localSheetId="6" hidden="1">#REF!</definedName>
    <definedName name="BEx5OI8A918ASPES3DKIOFPMA4SS" localSheetId="9" hidden="1">#REF!</definedName>
    <definedName name="BEx5OI8A918ASPES3DKIOFPMA4SS" hidden="1">#REF!</definedName>
    <definedName name="BEx5OP9Y43F99O2IT69MKCCXGL61" hidden="1">'[2]Reco Sheet for Fcast'!$F$9:$G$9</definedName>
    <definedName name="BEx5P9Y9RDXNUAJ6CZ2LHMM8IM7T" hidden="1">'[2]Reco Sheet for Fcast'!$F$8:$G$8</definedName>
    <definedName name="BEx5PFHZ2UN3YUFWK441BHJLXFZ5" localSheetId="8" hidden="1">#REF!</definedName>
    <definedName name="BEx5PFHZ2UN3YUFWK441BHJLXFZ5" localSheetId="15" hidden="1">#REF!</definedName>
    <definedName name="BEx5PFHZ2UN3YUFWK441BHJLXFZ5" localSheetId="1" hidden="1">#REF!</definedName>
    <definedName name="BEx5PFHZ2UN3YUFWK441BHJLXFZ5" localSheetId="18" hidden="1">#REF!</definedName>
    <definedName name="BEx5PFHZ2UN3YUFWK441BHJLXFZ5" localSheetId="13" hidden="1">#REF!</definedName>
    <definedName name="BEx5PFHZ2UN3YUFWK441BHJLXFZ5" localSheetId="6" hidden="1">#REF!</definedName>
    <definedName name="BEx5PFHZ2UN3YUFWK441BHJLXFZ5" localSheetId="9" hidden="1">#REF!</definedName>
    <definedName name="BEx5PFHZ2UN3YUFWK441BHJLXFZ5" hidden="1">#REF!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FOW04FOAHD3W8FOXUQCGEE0" hidden="1">'[4]Bud Mth'!$C$15:$D$29</definedName>
    <definedName name="BEx74Q6H3O7133AWQXWC21MI2UFT" hidden="1">'[2]Reco Sheet for Fcast'!$I$6:$J$6</definedName>
    <definedName name="BEx74SQ5R0VH9X24PI4DADFFLZ9N" localSheetId="8" hidden="1">#REF!</definedName>
    <definedName name="BEx74SQ5R0VH9X24PI4DADFFLZ9N" localSheetId="15" hidden="1">#REF!</definedName>
    <definedName name="BEx74SQ5R0VH9X24PI4DADFFLZ9N" localSheetId="12" hidden="1">#REF!</definedName>
    <definedName name="BEx74SQ5R0VH9X24PI4DADFFLZ9N" localSheetId="1" hidden="1">#REF!</definedName>
    <definedName name="BEx74SQ5R0VH9X24PI4DADFFLZ9N" localSheetId="18" hidden="1">#REF!</definedName>
    <definedName name="BEx74SQ5R0VH9X24PI4DADFFLZ9N" localSheetId="13" hidden="1">#REF!</definedName>
    <definedName name="BEx74SQ5R0VH9X24PI4DADFFLZ9N" localSheetId="6" hidden="1">#REF!</definedName>
    <definedName name="BEx74SQ5R0VH9X24PI4DADFFLZ9N" localSheetId="9" hidden="1">#REF!</definedName>
    <definedName name="BEx74SQ5R0VH9X24PI4DADFFLZ9N" hidden="1">#REF!</definedName>
    <definedName name="BEx74W6BJ8ENO3J25WNM5H5APKA3" localSheetId="8" hidden="1">'[3]AMI P &amp; L'!#REF!</definedName>
    <definedName name="BEx74W6BJ8ENO3J25WNM5H5APKA3" localSheetId="7" hidden="1">'[3]AMI P &amp; L'!#REF!</definedName>
    <definedName name="BEx74W6BJ8ENO3J25WNM5H5APKA3" localSheetId="15" hidden="1">'[3]AMI P &amp; L'!#REF!</definedName>
    <definedName name="BEx74W6BJ8ENO3J25WNM5H5APKA3" localSheetId="14" hidden="1">'[3]AMI P &amp; L'!#REF!</definedName>
    <definedName name="BEx74W6BJ8ENO3J25WNM5H5APKA3" localSheetId="12" hidden="1">'[3]AMI P &amp; L'!#REF!</definedName>
    <definedName name="BEx74W6BJ8ENO3J25WNM5H5APKA3" localSheetId="5" hidden="1">'[3]AMI P &amp; L'!#REF!</definedName>
    <definedName name="BEx74W6BJ8ENO3J25WNM5H5APKA3" localSheetId="1" hidden="1">'[3]AMI P &amp; L'!#REF!</definedName>
    <definedName name="BEx74W6BJ8ENO3J25WNM5H5APKA3" localSheetId="0" hidden="1">'[3]AMI P &amp; L'!#REF!</definedName>
    <definedName name="BEx74W6BJ8ENO3J25WNM5H5APKA3" localSheetId="18" hidden="1">'[3]AMI P &amp; L'!#REF!</definedName>
    <definedName name="BEx74W6BJ8ENO3J25WNM5H5APKA3" localSheetId="13" hidden="1">'[3]AMI P &amp; L'!#REF!</definedName>
    <definedName name="BEx74W6BJ8ENO3J25WNM5H5APKA3" localSheetId="6" hidden="1">'[3]AMI P &amp; L'!#REF!</definedName>
    <definedName name="BEx74W6BJ8ENO3J25WNM5H5APKA3" localSheetId="16" hidden="1">'[3]AMI P &amp; L'!#REF!</definedName>
    <definedName name="BEx74W6BJ8ENO3J25WNM5H5APKA3" localSheetId="9" hidden="1">'[3]AMI P &amp; L'!#REF!</definedName>
    <definedName name="BEx74W6BJ8ENO3J25WNM5H5APKA3" localSheetId="19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M8YU9VISUVICOSCP5YAMZPI" localSheetId="8" hidden="1">#REF!</definedName>
    <definedName name="BEx75M8YU9VISUVICOSCP5YAMZPI" localSheetId="15" hidden="1">#REF!</definedName>
    <definedName name="BEx75M8YU9VISUVICOSCP5YAMZPI" localSheetId="12" hidden="1">#REF!</definedName>
    <definedName name="BEx75M8YU9VISUVICOSCP5YAMZPI" localSheetId="1" hidden="1">#REF!</definedName>
    <definedName name="BEx75M8YU9VISUVICOSCP5YAMZPI" localSheetId="18" hidden="1">#REF!</definedName>
    <definedName name="BEx75M8YU9VISUVICOSCP5YAMZPI" localSheetId="13" hidden="1">#REF!</definedName>
    <definedName name="BEx75M8YU9VISUVICOSCP5YAMZPI" localSheetId="6" hidden="1">#REF!</definedName>
    <definedName name="BEx75M8YU9VISUVICOSCP5YAMZPI" localSheetId="9" hidden="1">#REF!</definedName>
    <definedName name="BEx75M8YU9VISUVICOSCP5YAMZPI" hidden="1">#REF!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8" hidden="1">#REF!</definedName>
    <definedName name="BEx76SNOC6R18OVRQYBQ0JGPW2Z7" localSheetId="7" hidden="1">#REF!</definedName>
    <definedName name="BEx76SNOC6R18OVRQYBQ0JGPW2Z7" localSheetId="15" hidden="1">#REF!</definedName>
    <definedName name="BEx76SNOC6R18OVRQYBQ0JGPW2Z7" localSheetId="14" hidden="1">#REF!</definedName>
    <definedName name="BEx76SNOC6R18OVRQYBQ0JGPW2Z7" localSheetId="12" hidden="1">#REF!</definedName>
    <definedName name="BEx76SNOC6R18OVRQYBQ0JGPW2Z7" localSheetId="5" hidden="1">#REF!</definedName>
    <definedName name="BEx76SNOC6R18OVRQYBQ0JGPW2Z7" localSheetId="1" hidden="1">#REF!</definedName>
    <definedName name="BEx76SNOC6R18OVRQYBQ0JGPW2Z7" localSheetId="0" hidden="1">#REF!</definedName>
    <definedName name="BEx76SNOC6R18OVRQYBQ0JGPW2Z7" localSheetId="18" hidden="1">#REF!</definedName>
    <definedName name="BEx76SNOC6R18OVRQYBQ0JGPW2Z7" localSheetId="13" hidden="1">#REF!</definedName>
    <definedName name="BEx76SNOC6R18OVRQYBQ0JGPW2Z7" localSheetId="6" hidden="1">#REF!</definedName>
    <definedName name="BEx76SNOC6R18OVRQYBQ0JGPW2Z7" localSheetId="16" hidden="1">#REF!</definedName>
    <definedName name="BEx76SNOC6R18OVRQYBQ0JGPW2Z7" localSheetId="9" hidden="1">#REF!</definedName>
    <definedName name="BEx76SNOC6R18OVRQYBQ0JGPW2Z7" localSheetId="19" hidden="1">#REF!</definedName>
    <definedName name="BEx76SNOC6R18OVRQYBQ0JGPW2Z7" hidden="1">#REF!</definedName>
    <definedName name="BEx771SMWJDAFC6Y4FKDDGEFBQ4W" localSheetId="8" hidden="1">'[5]Capital orders'!#REF!</definedName>
    <definedName name="BEx771SMWJDAFC6Y4FKDDGEFBQ4W" localSheetId="15" hidden="1">'[5]Capital orders'!#REF!</definedName>
    <definedName name="BEx771SMWJDAFC6Y4FKDDGEFBQ4W" localSheetId="1" hidden="1">'[5]Capital orders'!#REF!</definedName>
    <definedName name="BEx771SMWJDAFC6Y4FKDDGEFBQ4W" localSheetId="18" hidden="1">'[5]Capital orders'!#REF!</definedName>
    <definedName name="BEx771SMWJDAFC6Y4FKDDGEFBQ4W" localSheetId="13" hidden="1">'[5]Capital orders'!#REF!</definedName>
    <definedName name="BEx771SMWJDAFC6Y4FKDDGEFBQ4W" localSheetId="6" hidden="1">'[5]Capital orders'!#REF!</definedName>
    <definedName name="BEx771SMWJDAFC6Y4FKDDGEFBQ4W" localSheetId="9" hidden="1">'[5]Capital orders'!#REF!</definedName>
    <definedName name="BEx771SMWJDAFC6Y4FKDDGEFBQ4W" hidden="1">'[5]Capital orders'!#REF!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KOE3LX3JOLFV1E0VZZVCULJ" localSheetId="8" hidden="1">#REF!</definedName>
    <definedName name="BEx77KOE3LX3JOLFV1E0VZZVCULJ" localSheetId="15" hidden="1">#REF!</definedName>
    <definedName name="BEx77KOE3LX3JOLFV1E0VZZVCULJ" localSheetId="12" hidden="1">#REF!</definedName>
    <definedName name="BEx77KOE3LX3JOLFV1E0VZZVCULJ" localSheetId="1" hidden="1">#REF!</definedName>
    <definedName name="BEx77KOE3LX3JOLFV1E0VZZVCULJ" localSheetId="18" hidden="1">#REF!</definedName>
    <definedName name="BEx77KOE3LX3JOLFV1E0VZZVCULJ" localSheetId="13" hidden="1">#REF!</definedName>
    <definedName name="BEx77KOE3LX3JOLFV1E0VZZVCULJ" localSheetId="6" hidden="1">#REF!</definedName>
    <definedName name="BEx77KOE3LX3JOLFV1E0VZZVCULJ" localSheetId="9" hidden="1">#REF!</definedName>
    <definedName name="BEx77KOE3LX3JOLFV1E0VZZVCULJ" hidden="1">#REF!</definedName>
    <definedName name="BEx77P0S3GVMS7BJUL9OWUGJ1B02" hidden="1">'[2]Reco Sheet for Fcast'!$I$6:$J$6</definedName>
    <definedName name="BEx77QDESURI6WW5582YXSK3A972" hidden="1">'[2]Reco Sheet for Fcast'!$I$11:$J$11</definedName>
    <definedName name="BEx77T2IH1H0FZ9UCV02Y6BAW0KF" localSheetId="8" hidden="1">#REF!</definedName>
    <definedName name="BEx77T2IH1H0FZ9UCV02Y6BAW0KF" localSheetId="15" hidden="1">#REF!</definedName>
    <definedName name="BEx77T2IH1H0FZ9UCV02Y6BAW0KF" localSheetId="1" hidden="1">#REF!</definedName>
    <definedName name="BEx77T2IH1H0FZ9UCV02Y6BAW0KF" localSheetId="18" hidden="1">#REF!</definedName>
    <definedName name="BEx77T2IH1H0FZ9UCV02Y6BAW0KF" localSheetId="13" hidden="1">#REF!</definedName>
    <definedName name="BEx77T2IH1H0FZ9UCV02Y6BAW0KF" localSheetId="6" hidden="1">#REF!</definedName>
    <definedName name="BEx77T2IH1H0FZ9UCV02Y6BAW0KF" localSheetId="9" hidden="1">#REF!</definedName>
    <definedName name="BEx77T2IH1H0FZ9UCV02Y6BAW0KF" hidden="1">#REF!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2RUJ1UJ4CWX66KHKUW2D5UU" localSheetId="8" hidden="1">#REF!</definedName>
    <definedName name="BEx792RUJ1UJ4CWX66KHKUW2D5UU" localSheetId="15" hidden="1">#REF!</definedName>
    <definedName name="BEx792RUJ1UJ4CWX66KHKUW2D5UU" localSheetId="1" hidden="1">#REF!</definedName>
    <definedName name="BEx792RUJ1UJ4CWX66KHKUW2D5UU" localSheetId="18" hidden="1">#REF!</definedName>
    <definedName name="BEx792RUJ1UJ4CWX66KHKUW2D5UU" localSheetId="13" hidden="1">#REF!</definedName>
    <definedName name="BEx792RUJ1UJ4CWX66KHKUW2D5UU" localSheetId="6" hidden="1">#REF!</definedName>
    <definedName name="BEx792RUJ1UJ4CWX66KHKUW2D5UU" localSheetId="9" hidden="1">#REF!</definedName>
    <definedName name="BEx792RUJ1UJ4CWX66KHKUW2D5UU" hidden="1">#REF!</definedName>
    <definedName name="BEx7979PNPDS84LLOBF4WFUS8RGC" localSheetId="8" hidden="1">#REF!</definedName>
    <definedName name="BEx7979PNPDS84LLOBF4WFUS8RGC" localSheetId="15" hidden="1">#REF!</definedName>
    <definedName name="BEx7979PNPDS84LLOBF4WFUS8RGC" localSheetId="1" hidden="1">#REF!</definedName>
    <definedName name="BEx7979PNPDS84LLOBF4WFUS8RGC" localSheetId="18" hidden="1">#REF!</definedName>
    <definedName name="BEx7979PNPDS84LLOBF4WFUS8RGC" localSheetId="13" hidden="1">#REF!</definedName>
    <definedName name="BEx7979PNPDS84LLOBF4WFUS8RGC" localSheetId="6" hidden="1">#REF!</definedName>
    <definedName name="BEx7979PNPDS84LLOBF4WFUS8RGC" localSheetId="9" hidden="1">#REF!</definedName>
    <definedName name="BEx7979PNPDS84LLOBF4WFUS8RGC" hidden="1">#REF!</definedName>
    <definedName name="BEx79JK3E6JO8MX4O35A5G8NZCC8" hidden="1">'[2]Reco Sheet for Fcast'!$I$8:$J$8</definedName>
    <definedName name="BEx79LCTDQFKD1KV7R8NW15KLAFT" localSheetId="8" hidden="1">#REF!</definedName>
    <definedName name="BEx79LCTDQFKD1KV7R8NW15KLAFT" localSheetId="15" hidden="1">#REF!</definedName>
    <definedName name="BEx79LCTDQFKD1KV7R8NW15KLAFT" localSheetId="12" hidden="1">#REF!</definedName>
    <definedName name="BEx79LCTDQFKD1KV7R8NW15KLAFT" localSheetId="1" hidden="1">#REF!</definedName>
    <definedName name="BEx79LCTDQFKD1KV7R8NW15KLAFT" localSheetId="18" hidden="1">#REF!</definedName>
    <definedName name="BEx79LCTDQFKD1KV7R8NW15KLAFT" localSheetId="13" hidden="1">#REF!</definedName>
    <definedName name="BEx79LCTDQFKD1KV7R8NW15KLAFT" localSheetId="6" hidden="1">#REF!</definedName>
    <definedName name="BEx79LCTDQFKD1KV7R8NW15KLAFT" localSheetId="9" hidden="1">#REF!</definedName>
    <definedName name="BEx79LCTDQFKD1KV7R8NW15KLAFT" hidden="1">#REF!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8" hidden="1">'[3]AMI P &amp; L'!#REF!</definedName>
    <definedName name="BEx79YJJLBELICW9F9FRYSCQ101L" localSheetId="7" hidden="1">'[3]AMI P &amp; L'!#REF!</definedName>
    <definedName name="BEx79YJJLBELICW9F9FRYSCQ101L" localSheetId="15" hidden="1">'[3]AMI P &amp; L'!#REF!</definedName>
    <definedName name="BEx79YJJLBELICW9F9FRYSCQ101L" localSheetId="14" hidden="1">'[3]AMI P &amp; L'!#REF!</definedName>
    <definedName name="BEx79YJJLBELICW9F9FRYSCQ101L" localSheetId="12" hidden="1">'[3]AMI P &amp; L'!#REF!</definedName>
    <definedName name="BEx79YJJLBELICW9F9FRYSCQ101L" localSheetId="5" hidden="1">'[3]AMI P &amp; L'!#REF!</definedName>
    <definedName name="BEx79YJJLBELICW9F9FRYSCQ101L" localSheetId="1" hidden="1">'[3]AMI P &amp; L'!#REF!</definedName>
    <definedName name="BEx79YJJLBELICW9F9FRYSCQ101L" localSheetId="0" hidden="1">'[3]AMI P &amp; L'!#REF!</definedName>
    <definedName name="BEx79YJJLBELICW9F9FRYSCQ101L" localSheetId="18" hidden="1">'[3]AMI P &amp; L'!#REF!</definedName>
    <definedName name="BEx79YJJLBELICW9F9FRYSCQ101L" localSheetId="13" hidden="1">'[3]AMI P &amp; L'!#REF!</definedName>
    <definedName name="BEx79YJJLBELICW9F9FRYSCQ101L" localSheetId="6" hidden="1">'[3]AMI P &amp; L'!#REF!</definedName>
    <definedName name="BEx79YJJLBELICW9F9FRYSCQ101L" localSheetId="16" hidden="1">'[3]AMI P &amp; L'!#REF!</definedName>
    <definedName name="BEx79YJJLBELICW9F9FRYSCQ101L" localSheetId="9" hidden="1">'[3]AMI P &amp; L'!#REF!</definedName>
    <definedName name="BEx79YJJLBELICW9F9FRYSCQ101L" localSheetId="19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8" hidden="1">'[3]AMI P &amp; L'!#REF!</definedName>
    <definedName name="BEx7A06T3RC2891FUX05G3QPRAUE" localSheetId="7" hidden="1">'[3]AMI P &amp; L'!#REF!</definedName>
    <definedName name="BEx7A06T3RC2891FUX05G3QPRAUE" localSheetId="15" hidden="1">'[3]AMI P &amp; L'!#REF!</definedName>
    <definedName name="BEx7A06T3RC2891FUX05G3QPRAUE" localSheetId="14" hidden="1">'[3]AMI P &amp; L'!#REF!</definedName>
    <definedName name="BEx7A06T3RC2891FUX05G3QPRAUE" localSheetId="12" hidden="1">'[3]AMI P &amp; L'!#REF!</definedName>
    <definedName name="BEx7A06T3RC2891FUX05G3QPRAUE" localSheetId="5" hidden="1">'[3]AMI P &amp; L'!#REF!</definedName>
    <definedName name="BEx7A06T3RC2891FUX05G3QPRAUE" localSheetId="1" hidden="1">'[3]AMI P &amp; L'!#REF!</definedName>
    <definedName name="BEx7A06T3RC2891FUX05G3QPRAUE" localSheetId="0" hidden="1">'[3]AMI P &amp; L'!#REF!</definedName>
    <definedName name="BEx7A06T3RC2891FUX05G3QPRAUE" localSheetId="18" hidden="1">'[3]AMI P &amp; L'!#REF!</definedName>
    <definedName name="BEx7A06T3RC2891FUX05G3QPRAUE" localSheetId="13" hidden="1">'[3]AMI P &amp; L'!#REF!</definedName>
    <definedName name="BEx7A06T3RC2891FUX05G3QPRAUE" localSheetId="6" hidden="1">'[3]AMI P &amp; L'!#REF!</definedName>
    <definedName name="BEx7A06T3RC2891FUX05G3QPRAUE" localSheetId="16" hidden="1">'[3]AMI P &amp; L'!#REF!</definedName>
    <definedName name="BEx7A06T3RC2891FUX05G3QPRAUE" localSheetId="9" hidden="1">'[3]AMI P &amp; L'!#REF!</definedName>
    <definedName name="BEx7A06T3RC2891FUX05G3QPRAUE" localSheetId="19" hidden="1">'[3]AMI P &amp; L'!#REF!</definedName>
    <definedName name="BEx7A06T3RC2891FUX05G3QPRAUE" hidden="1">'[3]AMI P &amp; L'!#REF!</definedName>
    <definedName name="BEx7A4DUUH15ZB41VSQLFT4KSIE3" localSheetId="8" hidden="1">#REF!</definedName>
    <definedName name="BEx7A4DUUH15ZB41VSQLFT4KSIE3" localSheetId="15" hidden="1">#REF!</definedName>
    <definedName name="BEx7A4DUUH15ZB41VSQLFT4KSIE3" localSheetId="1" hidden="1">#REF!</definedName>
    <definedName name="BEx7A4DUUH15ZB41VSQLFT4KSIE3" localSheetId="18" hidden="1">#REF!</definedName>
    <definedName name="BEx7A4DUUH15ZB41VSQLFT4KSIE3" localSheetId="13" hidden="1">#REF!</definedName>
    <definedName name="BEx7A4DUUH15ZB41VSQLFT4KSIE3" localSheetId="6" hidden="1">#REF!</definedName>
    <definedName name="BEx7A4DUUH15ZB41VSQLFT4KSIE3" localSheetId="9" hidden="1">#REF!</definedName>
    <definedName name="BEx7A4DUUH15ZB41VSQLFT4KSIE3" hidden="1">#REF!</definedName>
    <definedName name="BEx7A4ZGTC3XLZR6M7XK0UX2T49X" localSheetId="8" hidden="1">#REF!</definedName>
    <definedName name="BEx7A4ZGTC3XLZR6M7XK0UX2T49X" localSheetId="15" hidden="1">#REF!</definedName>
    <definedName name="BEx7A4ZGTC3XLZR6M7XK0UX2T49X" localSheetId="12" hidden="1">#REF!</definedName>
    <definedName name="BEx7A4ZGTC3XLZR6M7XK0UX2T49X" localSheetId="1" hidden="1">#REF!</definedName>
    <definedName name="BEx7A4ZGTC3XLZR6M7XK0UX2T49X" localSheetId="18" hidden="1">#REF!</definedName>
    <definedName name="BEx7A4ZGTC3XLZR6M7XK0UX2T49X" localSheetId="13" hidden="1">#REF!</definedName>
    <definedName name="BEx7A4ZGTC3XLZR6M7XK0UX2T49X" localSheetId="6" hidden="1">#REF!</definedName>
    <definedName name="BEx7A4ZGTC3XLZR6M7XK0UX2T49X" localSheetId="9" hidden="1">#REF!</definedName>
    <definedName name="BEx7A4ZGTC3XLZR6M7XK0UX2T49X" hidden="1">#REF!</definedName>
    <definedName name="BEx7A9S3JA1X7FH4CFSQLTZC4691" hidden="1">'[2]Reco Sheet for Fcast'!$H$2:$I$2</definedName>
    <definedName name="BEx7ABA2C9IWH5VSLVLLLCY62161" hidden="1">'[2]Reco Sheet for Fcast'!$F$15</definedName>
    <definedName name="BEx7ABKU462F6424CGX2QB38TAZN" hidden="1">'[4]Bud Mth'!$J$2:$K$2</definedName>
    <definedName name="BEx7AE4LPLX8N85BYB0WCO5S7ZPV" hidden="1">'[2]Reco Sheet for Fcast'!$F$7:$G$7</definedName>
    <definedName name="BEx7AL0QU1VVBK7KIHAY41UTU69C" localSheetId="8" hidden="1">#REF!</definedName>
    <definedName name="BEx7AL0QU1VVBK7KIHAY41UTU69C" localSheetId="15" hidden="1">#REF!</definedName>
    <definedName name="BEx7AL0QU1VVBK7KIHAY41UTU69C" localSheetId="1" hidden="1">#REF!</definedName>
    <definedName name="BEx7AL0QU1VVBK7KIHAY41UTU69C" localSheetId="18" hidden="1">#REF!</definedName>
    <definedName name="BEx7AL0QU1VVBK7KIHAY41UTU69C" localSheetId="13" hidden="1">#REF!</definedName>
    <definedName name="BEx7AL0QU1VVBK7KIHAY41UTU69C" localSheetId="6" hidden="1">#REF!</definedName>
    <definedName name="BEx7AL0QU1VVBK7KIHAY41UTU69C" localSheetId="9" hidden="1">#REF!</definedName>
    <definedName name="BEx7AL0QU1VVBK7KIHAY41UTU69C" hidden="1">#REF!</definedName>
    <definedName name="BEx7ASD1I654MEDCO6GGWA95PXSC" localSheetId="8" hidden="1">'[3]AMI P &amp; L'!#REF!</definedName>
    <definedName name="BEx7ASD1I654MEDCO6GGWA95PXSC" localSheetId="7" hidden="1">'[3]AMI P &amp; L'!#REF!</definedName>
    <definedName name="BEx7ASD1I654MEDCO6GGWA95PXSC" localSheetId="15" hidden="1">'[3]AMI P &amp; L'!#REF!</definedName>
    <definedName name="BEx7ASD1I654MEDCO6GGWA95PXSC" localSheetId="14" hidden="1">'[3]AMI P &amp; L'!#REF!</definedName>
    <definedName name="BEx7ASD1I654MEDCO6GGWA95PXSC" localSheetId="12" hidden="1">'[3]AMI P &amp; L'!#REF!</definedName>
    <definedName name="BEx7ASD1I654MEDCO6GGWA95PXSC" localSheetId="5" hidden="1">'[3]AMI P &amp; L'!#REF!</definedName>
    <definedName name="BEx7ASD1I654MEDCO6GGWA95PXSC" localSheetId="1" hidden="1">'[3]AMI P &amp; L'!#REF!</definedName>
    <definedName name="BEx7ASD1I654MEDCO6GGWA95PXSC" localSheetId="0" hidden="1">'[3]AMI P &amp; L'!#REF!</definedName>
    <definedName name="BEx7ASD1I654MEDCO6GGWA95PXSC" localSheetId="18" hidden="1">'[3]AMI P &amp; L'!#REF!</definedName>
    <definedName name="BEx7ASD1I654MEDCO6GGWA95PXSC" localSheetId="13" hidden="1">'[3]AMI P &amp; L'!#REF!</definedName>
    <definedName name="BEx7ASD1I654MEDCO6GGWA95PXSC" localSheetId="6" hidden="1">'[3]AMI P &amp; L'!#REF!</definedName>
    <definedName name="BEx7ASD1I654MEDCO6GGWA95PXSC" localSheetId="16" hidden="1">'[3]AMI P &amp; L'!#REF!</definedName>
    <definedName name="BEx7ASD1I654MEDCO6GGWA95PXSC" localSheetId="9" hidden="1">'[3]AMI P &amp; L'!#REF!</definedName>
    <definedName name="BEx7ASD1I654MEDCO6GGWA95PXSC" localSheetId="19" hidden="1">'[3]AMI P &amp; L'!#REF!</definedName>
    <definedName name="BEx7ASD1I654MEDCO6GGWA95PXSC" hidden="1">'[3]AMI P &amp; L'!#REF!</definedName>
    <definedName name="BEx7AVCX9S5RJP3NSZ4QM4E6ERDT" localSheetId="8" hidden="1">'[3]AMI P &amp; L'!#REF!</definedName>
    <definedName name="BEx7AVCX9S5RJP3NSZ4QM4E6ERDT" localSheetId="7" hidden="1">'[3]AMI P &amp; L'!#REF!</definedName>
    <definedName name="BEx7AVCX9S5RJP3NSZ4QM4E6ERDT" localSheetId="15" hidden="1">'[3]AMI P &amp; L'!#REF!</definedName>
    <definedName name="BEx7AVCX9S5RJP3NSZ4QM4E6ERDT" localSheetId="14" hidden="1">'[3]AMI P &amp; L'!#REF!</definedName>
    <definedName name="BEx7AVCX9S5RJP3NSZ4QM4E6ERDT" localSheetId="12" hidden="1">'[3]AMI P &amp; L'!#REF!</definedName>
    <definedName name="BEx7AVCX9S5RJP3NSZ4QM4E6ERDT" localSheetId="5" hidden="1">'[3]AMI P &amp; L'!#REF!</definedName>
    <definedName name="BEx7AVCX9S5RJP3NSZ4QM4E6ERDT" localSheetId="1" hidden="1">'[3]AMI P &amp; L'!#REF!</definedName>
    <definedName name="BEx7AVCX9S5RJP3NSZ4QM4E6ERDT" localSheetId="0" hidden="1">'[3]AMI P &amp; L'!#REF!</definedName>
    <definedName name="BEx7AVCX9S5RJP3NSZ4QM4E6ERDT" localSheetId="18" hidden="1">'[3]AMI P &amp; L'!#REF!</definedName>
    <definedName name="BEx7AVCX9S5RJP3NSZ4QM4E6ERDT" localSheetId="13" hidden="1">'[3]AMI P &amp; L'!#REF!</definedName>
    <definedName name="BEx7AVCX9S5RJP3NSZ4QM4E6ERDT" localSheetId="6" hidden="1">'[3]AMI P &amp; L'!#REF!</definedName>
    <definedName name="BEx7AVCX9S5RJP3NSZ4QM4E6ERDT" localSheetId="16" hidden="1">'[3]AMI P &amp; L'!#REF!</definedName>
    <definedName name="BEx7AVCX9S5RJP3NSZ4QM4E6ERDT" localSheetId="9" hidden="1">'[3]AMI P &amp; L'!#REF!</definedName>
    <definedName name="BEx7AVCX9S5RJP3NSZ4QM4E6ERDT" localSheetId="19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BQZ583WKIR8TU4KIQ96W6Z9J" localSheetId="8" hidden="1">#REF!</definedName>
    <definedName name="BEx7BQZ583WKIR8TU4KIQ96W6Z9J" localSheetId="15" hidden="1">#REF!</definedName>
    <definedName name="BEx7BQZ583WKIR8TU4KIQ96W6Z9J" localSheetId="1" hidden="1">#REF!</definedName>
    <definedName name="BEx7BQZ583WKIR8TU4KIQ96W6Z9J" localSheetId="18" hidden="1">#REF!</definedName>
    <definedName name="BEx7BQZ583WKIR8TU4KIQ96W6Z9J" localSheetId="13" hidden="1">#REF!</definedName>
    <definedName name="BEx7BQZ583WKIR8TU4KIQ96W6Z9J" localSheetId="6" hidden="1">#REF!</definedName>
    <definedName name="BEx7BQZ583WKIR8TU4KIQ96W6Z9J" localSheetId="9" hidden="1">#REF!</definedName>
    <definedName name="BEx7BQZ583WKIR8TU4KIQ96W6Z9J" hidden="1">#REF!</definedName>
    <definedName name="BEx7C04AM39DQMC1TIX7CFZ2ADHX" hidden="1">'[2]Reco Sheet for Fcast'!$F$9:$G$9</definedName>
    <definedName name="BEx7C40F0PQURHPI6YQ39NFIR86Z" hidden="1">'[2]Reco Sheet for Fcast'!$I$10:$J$10</definedName>
    <definedName name="BEx7C6V0SH1FMSURKPYJFMHOJIKF" localSheetId="8" hidden="1">#REF!</definedName>
    <definedName name="BEx7C6V0SH1FMSURKPYJFMHOJIKF" localSheetId="15" hidden="1">#REF!</definedName>
    <definedName name="BEx7C6V0SH1FMSURKPYJFMHOJIKF" localSheetId="1" hidden="1">#REF!</definedName>
    <definedName name="BEx7C6V0SH1FMSURKPYJFMHOJIKF" localSheetId="18" hidden="1">#REF!</definedName>
    <definedName name="BEx7C6V0SH1FMSURKPYJFMHOJIKF" localSheetId="13" hidden="1">#REF!</definedName>
    <definedName name="BEx7C6V0SH1FMSURKPYJFMHOJIKF" localSheetId="6" hidden="1">#REF!</definedName>
    <definedName name="BEx7C6V0SH1FMSURKPYJFMHOJIKF" localSheetId="9" hidden="1">#REF!</definedName>
    <definedName name="BEx7C6V0SH1FMSURKPYJFMHOJIKF" hidden="1">#REF!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8" hidden="1">'[3]AMI P &amp; L'!#REF!</definedName>
    <definedName name="BEx7CO8T2XKC7GHDSYNAWTZ9L7YR" localSheetId="7" hidden="1">'[3]AMI P &amp; L'!#REF!</definedName>
    <definedName name="BEx7CO8T2XKC7GHDSYNAWTZ9L7YR" localSheetId="15" hidden="1">'[3]AMI P &amp; L'!#REF!</definedName>
    <definedName name="BEx7CO8T2XKC7GHDSYNAWTZ9L7YR" localSheetId="14" hidden="1">'[3]AMI P &amp; L'!#REF!</definedName>
    <definedName name="BEx7CO8T2XKC7GHDSYNAWTZ9L7YR" localSheetId="12" hidden="1">'[3]AMI P &amp; L'!#REF!</definedName>
    <definedName name="BEx7CO8T2XKC7GHDSYNAWTZ9L7YR" localSheetId="5" hidden="1">'[3]AMI P &amp; L'!#REF!</definedName>
    <definedName name="BEx7CO8T2XKC7GHDSYNAWTZ9L7YR" localSheetId="1" hidden="1">'[3]AMI P &amp; L'!#REF!</definedName>
    <definedName name="BEx7CO8T2XKC7GHDSYNAWTZ9L7YR" localSheetId="0" hidden="1">'[3]AMI P &amp; L'!#REF!</definedName>
    <definedName name="BEx7CO8T2XKC7GHDSYNAWTZ9L7YR" localSheetId="18" hidden="1">'[3]AMI P &amp; L'!#REF!</definedName>
    <definedName name="BEx7CO8T2XKC7GHDSYNAWTZ9L7YR" localSheetId="13" hidden="1">'[3]AMI P &amp; L'!#REF!</definedName>
    <definedName name="BEx7CO8T2XKC7GHDSYNAWTZ9L7YR" localSheetId="6" hidden="1">'[3]AMI P &amp; L'!#REF!</definedName>
    <definedName name="BEx7CO8T2XKC7GHDSYNAWTZ9L7YR" localSheetId="16" hidden="1">'[3]AMI P &amp; L'!#REF!</definedName>
    <definedName name="BEx7CO8T2XKC7GHDSYNAWTZ9L7YR" localSheetId="9" hidden="1">'[3]AMI P &amp; L'!#REF!</definedName>
    <definedName name="BEx7CO8T2XKC7GHDSYNAWTZ9L7YR" localSheetId="19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1VNJ8XHVTKH78XARJASWDJQ" localSheetId="8" hidden="1">#REF!</definedName>
    <definedName name="BEx7D1VNJ8XHVTKH78XARJASWDJQ" localSheetId="15" hidden="1">#REF!</definedName>
    <definedName name="BEx7D1VNJ8XHVTKH78XARJASWDJQ" localSheetId="1" hidden="1">#REF!</definedName>
    <definedName name="BEx7D1VNJ8XHVTKH78XARJASWDJQ" localSheetId="18" hidden="1">#REF!</definedName>
    <definedName name="BEx7D1VNJ8XHVTKH78XARJASWDJQ" localSheetId="13" hidden="1">#REF!</definedName>
    <definedName name="BEx7D1VNJ8XHVTKH78XARJASWDJQ" localSheetId="6" hidden="1">#REF!</definedName>
    <definedName name="BEx7D1VNJ8XHVTKH78XARJASWDJQ" localSheetId="9" hidden="1">#REF!</definedName>
    <definedName name="BEx7D1VNJ8XHVTKH78XARJASWDJQ" hidden="1">#REF!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8" hidden="1">'[3]AMI P &amp; L'!#REF!</definedName>
    <definedName name="BEx7E2QT2U8THYOKBPXONB1B47WH" localSheetId="7" hidden="1">'[3]AMI P &amp; L'!#REF!</definedName>
    <definedName name="BEx7E2QT2U8THYOKBPXONB1B47WH" localSheetId="15" hidden="1">'[3]AMI P &amp; L'!#REF!</definedName>
    <definedName name="BEx7E2QT2U8THYOKBPXONB1B47WH" localSheetId="14" hidden="1">'[3]AMI P &amp; L'!#REF!</definedName>
    <definedName name="BEx7E2QT2U8THYOKBPXONB1B47WH" localSheetId="12" hidden="1">'[3]AMI P &amp; L'!#REF!</definedName>
    <definedName name="BEx7E2QT2U8THYOKBPXONB1B47WH" localSheetId="5" hidden="1">'[3]AMI P &amp; L'!#REF!</definedName>
    <definedName name="BEx7E2QT2U8THYOKBPXONB1B47WH" localSheetId="1" hidden="1">'[3]AMI P &amp; L'!#REF!</definedName>
    <definedName name="BEx7E2QT2U8THYOKBPXONB1B47WH" localSheetId="0" hidden="1">'[3]AMI P &amp; L'!#REF!</definedName>
    <definedName name="BEx7E2QT2U8THYOKBPXONB1B47WH" localSheetId="18" hidden="1">'[3]AMI P &amp; L'!#REF!</definedName>
    <definedName name="BEx7E2QT2U8THYOKBPXONB1B47WH" localSheetId="13" hidden="1">'[3]AMI P &amp; L'!#REF!</definedName>
    <definedName name="BEx7E2QT2U8THYOKBPXONB1B47WH" localSheetId="6" hidden="1">'[3]AMI P &amp; L'!#REF!</definedName>
    <definedName name="BEx7E2QT2U8THYOKBPXONB1B47WH" localSheetId="16" hidden="1">'[3]AMI P &amp; L'!#REF!</definedName>
    <definedName name="BEx7E2QT2U8THYOKBPXONB1B47WH" localSheetId="9" hidden="1">'[3]AMI P &amp; L'!#REF!</definedName>
    <definedName name="BEx7E2QT2U8THYOKBPXONB1B47WH" localSheetId="19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8" hidden="1">#REF!</definedName>
    <definedName name="BEx7E66XF797M3VAMVIZK8WXZGRE" localSheetId="7" hidden="1">#REF!</definedName>
    <definedName name="BEx7E66XF797M3VAMVIZK8WXZGRE" localSheetId="15" hidden="1">#REF!</definedName>
    <definedName name="BEx7E66XF797M3VAMVIZK8WXZGRE" localSheetId="14" hidden="1">#REF!</definedName>
    <definedName name="BEx7E66XF797M3VAMVIZK8WXZGRE" localSheetId="12" hidden="1">#REF!</definedName>
    <definedName name="BEx7E66XF797M3VAMVIZK8WXZGRE" localSheetId="5" hidden="1">#REF!</definedName>
    <definedName name="BEx7E66XF797M3VAMVIZK8WXZGRE" localSheetId="1" hidden="1">#REF!</definedName>
    <definedName name="BEx7E66XF797M3VAMVIZK8WXZGRE" localSheetId="0" hidden="1">#REF!</definedName>
    <definedName name="BEx7E66XF797M3VAMVIZK8WXZGRE" localSheetId="18" hidden="1">#REF!</definedName>
    <definedName name="BEx7E66XF797M3VAMVIZK8WXZGRE" localSheetId="13" hidden="1">#REF!</definedName>
    <definedName name="BEx7E66XF797M3VAMVIZK8WXZGRE" localSheetId="6" hidden="1">#REF!</definedName>
    <definedName name="BEx7E66XF797M3VAMVIZK8WXZGRE" localSheetId="16" hidden="1">#REF!</definedName>
    <definedName name="BEx7E66XF797M3VAMVIZK8WXZGRE" localSheetId="9" hidden="1">#REF!</definedName>
    <definedName name="BEx7E66XF797M3VAMVIZK8WXZGRE" localSheetId="19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8" hidden="1">'[3]AMI P &amp; L'!#REF!</definedName>
    <definedName name="BEx7EI6DL1Z6UWLFBXAKVGZTKHWJ" localSheetId="7" hidden="1">'[3]AMI P &amp; L'!#REF!</definedName>
    <definedName name="BEx7EI6DL1Z6UWLFBXAKVGZTKHWJ" localSheetId="15" hidden="1">'[3]AMI P &amp; L'!#REF!</definedName>
    <definedName name="BEx7EI6DL1Z6UWLFBXAKVGZTKHWJ" localSheetId="14" hidden="1">'[3]AMI P &amp; L'!#REF!</definedName>
    <definedName name="BEx7EI6DL1Z6UWLFBXAKVGZTKHWJ" localSheetId="12" hidden="1">'[3]AMI P &amp; L'!#REF!</definedName>
    <definedName name="BEx7EI6DL1Z6UWLFBXAKVGZTKHWJ" localSheetId="5" hidden="1">'[3]AMI P &amp; L'!#REF!</definedName>
    <definedName name="BEx7EI6DL1Z6UWLFBXAKVGZTKHWJ" localSheetId="1" hidden="1">'[3]AMI P &amp; L'!#REF!</definedName>
    <definedName name="BEx7EI6DL1Z6UWLFBXAKVGZTKHWJ" localSheetId="0" hidden="1">'[3]AMI P &amp; L'!#REF!</definedName>
    <definedName name="BEx7EI6DL1Z6UWLFBXAKVGZTKHWJ" localSheetId="18" hidden="1">'[3]AMI P &amp; L'!#REF!</definedName>
    <definedName name="BEx7EI6DL1Z6UWLFBXAKVGZTKHWJ" localSheetId="13" hidden="1">'[3]AMI P &amp; L'!#REF!</definedName>
    <definedName name="BEx7EI6DL1Z6UWLFBXAKVGZTKHWJ" localSheetId="6" hidden="1">'[3]AMI P &amp; L'!#REF!</definedName>
    <definedName name="BEx7EI6DL1Z6UWLFBXAKVGZTKHWJ" localSheetId="16" hidden="1">'[3]AMI P &amp; L'!#REF!</definedName>
    <definedName name="BEx7EI6DL1Z6UWLFBXAKVGZTKHWJ" localSheetId="9" hidden="1">'[3]AMI P &amp; L'!#REF!</definedName>
    <definedName name="BEx7EI6DL1Z6UWLFBXAKVGZTKHWJ" localSheetId="19" hidden="1">'[3]AMI P &amp; L'!#REF!</definedName>
    <definedName name="BEx7EI6DL1Z6UWLFBXAKVGZTKHWJ" hidden="1">'[3]AMI P &amp; L'!#REF!</definedName>
    <definedName name="BEx7EJZ3R80ES0ROU6ECA8B9SIBT" localSheetId="8" hidden="1">#REF!</definedName>
    <definedName name="BEx7EJZ3R80ES0ROU6ECA8B9SIBT" localSheetId="15" hidden="1">#REF!</definedName>
    <definedName name="BEx7EJZ3R80ES0ROU6ECA8B9SIBT" localSheetId="1" hidden="1">#REF!</definedName>
    <definedName name="BEx7EJZ3R80ES0ROU6ECA8B9SIBT" localSheetId="18" hidden="1">#REF!</definedName>
    <definedName name="BEx7EJZ3R80ES0ROU6ECA8B9SIBT" localSheetId="13" hidden="1">#REF!</definedName>
    <definedName name="BEx7EJZ3R80ES0ROU6ECA8B9SIBT" localSheetId="6" hidden="1">#REF!</definedName>
    <definedName name="BEx7EJZ3R80ES0ROU6ECA8B9SIBT" localSheetId="9" hidden="1">#REF!</definedName>
    <definedName name="BEx7EJZ3R80ES0ROU6ECA8B9SIBT" hidden="1">#REF!</definedName>
    <definedName name="BEx7EQKHX7GZYOLXRDU534TT4H64" hidden="1">'[2]Reco Sheet for Fcast'!$F$9:$G$9</definedName>
    <definedName name="BEx7ERM6499BJKCAJ9DPN8MU140B" hidden="1">'[4]Bud Mth'!$F$10:$G$10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D1P2YDISQM4TTRYZB37K00O" hidden="1">'[4]Bud Mth'!$I$7:$J$7</definedName>
    <definedName name="BEx7FN32ZGWOAA4TTH79KINTDWR9" hidden="1">'[2]Reco Sheet for Fcast'!$F$9:$G$9</definedName>
    <definedName name="BEx7FNZGQ0VCWWF19YFCJLIX3Q9Z" localSheetId="8" hidden="1">#REF!</definedName>
    <definedName name="BEx7FNZGQ0VCWWF19YFCJLIX3Q9Z" localSheetId="15" hidden="1">#REF!</definedName>
    <definedName name="BEx7FNZGQ0VCWWF19YFCJLIX3Q9Z" localSheetId="1" hidden="1">#REF!</definedName>
    <definedName name="BEx7FNZGQ0VCWWF19YFCJLIX3Q9Z" localSheetId="18" hidden="1">#REF!</definedName>
    <definedName name="BEx7FNZGQ0VCWWF19YFCJLIX3Q9Z" localSheetId="13" hidden="1">#REF!</definedName>
    <definedName name="BEx7FNZGQ0VCWWF19YFCJLIX3Q9Z" localSheetId="6" hidden="1">#REF!</definedName>
    <definedName name="BEx7FNZGQ0VCWWF19YFCJLIX3Q9Z" localSheetId="9" hidden="1">#REF!</definedName>
    <definedName name="BEx7FNZGQ0VCWWF19YFCJLIX3Q9Z" hidden="1">#REF!</definedName>
    <definedName name="BEx7FOFQ7MR21UZFTP7X4HI7UWRR" localSheetId="8" hidden="1">#REF!</definedName>
    <definedName name="BEx7FOFQ7MR21UZFTP7X4HI7UWRR" localSheetId="15" hidden="1">#REF!</definedName>
    <definedName name="BEx7FOFQ7MR21UZFTP7X4HI7UWRR" localSheetId="12" hidden="1">#REF!</definedName>
    <definedName name="BEx7FOFQ7MR21UZFTP7X4HI7UWRR" localSheetId="1" hidden="1">#REF!</definedName>
    <definedName name="BEx7FOFQ7MR21UZFTP7X4HI7UWRR" localSheetId="18" hidden="1">#REF!</definedName>
    <definedName name="BEx7FOFQ7MR21UZFTP7X4HI7UWRR" localSheetId="13" hidden="1">#REF!</definedName>
    <definedName name="BEx7FOFQ7MR21UZFTP7X4HI7UWRR" localSheetId="6" hidden="1">#REF!</definedName>
    <definedName name="BEx7FOFQ7MR21UZFTP7X4HI7UWRR" localSheetId="9" hidden="1">#REF!</definedName>
    <definedName name="BEx7FOFQ7MR21UZFTP7X4HI7UWRR" hidden="1">#REF!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GVL9Q9Y42HM9J5HS29C2THLZ" localSheetId="8" hidden="1">#REF!</definedName>
    <definedName name="BEx7GVL9Q9Y42HM9J5HS29C2THLZ" localSheetId="15" hidden="1">#REF!</definedName>
    <definedName name="BEx7GVL9Q9Y42HM9J5HS29C2THLZ" localSheetId="1" hidden="1">#REF!</definedName>
    <definedName name="BEx7GVL9Q9Y42HM9J5HS29C2THLZ" localSheetId="18" hidden="1">#REF!</definedName>
    <definedName name="BEx7GVL9Q9Y42HM9J5HS29C2THLZ" localSheetId="13" hidden="1">#REF!</definedName>
    <definedName name="BEx7GVL9Q9Y42HM9J5HS29C2THLZ" localSheetId="6" hidden="1">#REF!</definedName>
    <definedName name="BEx7GVL9Q9Y42HM9J5HS29C2THLZ" localSheetId="9" hidden="1">#REF!</definedName>
    <definedName name="BEx7GVL9Q9Y42HM9J5HS29C2THLZ" hidden="1">#REF!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L7W9TZ7FC8JOMGNE06BJAQG" localSheetId="8" hidden="1">#REF!</definedName>
    <definedName name="BEx7HL7W9TZ7FC8JOMGNE06BJAQG" localSheetId="15" hidden="1">#REF!</definedName>
    <definedName name="BEx7HL7W9TZ7FC8JOMGNE06BJAQG" localSheetId="12" hidden="1">#REF!</definedName>
    <definedName name="BEx7HL7W9TZ7FC8JOMGNE06BJAQG" localSheetId="1" hidden="1">#REF!</definedName>
    <definedName name="BEx7HL7W9TZ7FC8JOMGNE06BJAQG" localSheetId="18" hidden="1">#REF!</definedName>
    <definedName name="BEx7HL7W9TZ7FC8JOMGNE06BJAQG" localSheetId="13" hidden="1">#REF!</definedName>
    <definedName name="BEx7HL7W9TZ7FC8JOMGNE06BJAQG" localSheetId="6" hidden="1">#REF!</definedName>
    <definedName name="BEx7HL7W9TZ7FC8JOMGNE06BJAQG" localSheetId="9" hidden="1">#REF!</definedName>
    <definedName name="BEx7HL7W9TZ7FC8JOMGNE06BJAQG" hidden="1">#REF!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6CGOHKENN6FQSZ71W7YMB9C" localSheetId="8" hidden="1">#REF!</definedName>
    <definedName name="BEx7I6CGOHKENN6FQSZ71W7YMB9C" localSheetId="15" hidden="1">#REF!</definedName>
    <definedName name="BEx7I6CGOHKENN6FQSZ71W7YMB9C" localSheetId="1" hidden="1">#REF!</definedName>
    <definedName name="BEx7I6CGOHKENN6FQSZ71W7YMB9C" localSheetId="18" hidden="1">#REF!</definedName>
    <definedName name="BEx7I6CGOHKENN6FQSZ71W7YMB9C" localSheetId="13" hidden="1">#REF!</definedName>
    <definedName name="BEx7I6CGOHKENN6FQSZ71W7YMB9C" localSheetId="6" hidden="1">#REF!</definedName>
    <definedName name="BEx7I6CGOHKENN6FQSZ71W7YMB9C" localSheetId="9" hidden="1">#REF!</definedName>
    <definedName name="BEx7I6CGOHKENN6FQSZ71W7YMB9C" hidden="1">#REF!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JW2YB57L6MPYI5CXCAC5VO24" localSheetId="8" hidden="1">#REF!</definedName>
    <definedName name="BEx7JW2YB57L6MPYI5CXCAC5VO24" localSheetId="15" hidden="1">#REF!</definedName>
    <definedName name="BEx7JW2YB57L6MPYI5CXCAC5VO24" localSheetId="12" hidden="1">#REF!</definedName>
    <definedName name="BEx7JW2YB57L6MPYI5CXCAC5VO24" localSheetId="1" hidden="1">#REF!</definedName>
    <definedName name="BEx7JW2YB57L6MPYI5CXCAC5VO24" localSheetId="18" hidden="1">#REF!</definedName>
    <definedName name="BEx7JW2YB57L6MPYI5CXCAC5VO24" localSheetId="13" hidden="1">#REF!</definedName>
    <definedName name="BEx7JW2YB57L6MPYI5CXCAC5VO24" localSheetId="6" hidden="1">#REF!</definedName>
    <definedName name="BEx7JW2YB57L6MPYI5CXCAC5VO24" localSheetId="9" hidden="1">#REF!</definedName>
    <definedName name="BEx7JW2YB57L6MPYI5CXCAC5VO24" hidden="1">#REF!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LRNWHYRP8KY04FDJ7BHTLOMC" localSheetId="8" hidden="1">#REF!</definedName>
    <definedName name="BEx7LRNWHYRP8KY04FDJ7BHTLOMC" localSheetId="15" hidden="1">#REF!</definedName>
    <definedName name="BEx7LRNWHYRP8KY04FDJ7BHTLOMC" localSheetId="12" hidden="1">#REF!</definedName>
    <definedName name="BEx7LRNWHYRP8KY04FDJ7BHTLOMC" localSheetId="1" hidden="1">#REF!</definedName>
    <definedName name="BEx7LRNWHYRP8KY04FDJ7BHTLOMC" localSheetId="18" hidden="1">#REF!</definedName>
    <definedName name="BEx7LRNWHYRP8KY04FDJ7BHTLOMC" localSheetId="13" hidden="1">#REF!</definedName>
    <definedName name="BEx7LRNWHYRP8KY04FDJ7BHTLOMC" localSheetId="6" hidden="1">#REF!</definedName>
    <definedName name="BEx7LRNWHYRP8KY04FDJ7BHTLOMC" localSheetId="9" hidden="1">#REF!</definedName>
    <definedName name="BEx7LRNWHYRP8KY04FDJ7BHTLOMC" hidden="1">#REF!</definedName>
    <definedName name="BEx7M31Y2N8JAG2EB1IU8NFLF3KM" localSheetId="8" hidden="1">#REF!</definedName>
    <definedName name="BEx7M31Y2N8JAG2EB1IU8NFLF3KM" localSheetId="15" hidden="1">#REF!</definedName>
    <definedName name="BEx7M31Y2N8JAG2EB1IU8NFLF3KM" localSheetId="1" hidden="1">#REF!</definedName>
    <definedName name="BEx7M31Y2N8JAG2EB1IU8NFLF3KM" localSheetId="18" hidden="1">#REF!</definedName>
    <definedName name="BEx7M31Y2N8JAG2EB1IU8NFLF3KM" localSheetId="13" hidden="1">#REF!</definedName>
    <definedName name="BEx7M31Y2N8JAG2EB1IU8NFLF3KM" localSheetId="6" hidden="1">#REF!</definedName>
    <definedName name="BEx7M31Y2N8JAG2EB1IU8NFLF3KM" localSheetId="9" hidden="1">#REF!</definedName>
    <definedName name="BEx7M31Y2N8JAG2EB1IU8NFLF3KM" hidden="1">#REF!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FB22WBK00BOG2H7GYRN05R1" hidden="1">'[4]Bud Mth'!$F$9:$G$9</definedName>
    <definedName name="BEx7NI062THZAM6I8AJWTFJL91CS" hidden="1">'[2]Reco Sheet for Fcast'!$F$8:$G$8</definedName>
    <definedName name="BEx8ZRLGUR6D7DSDJNOT3MGNPIHT" localSheetId="8" hidden="1">'[5]Capital orders'!#REF!</definedName>
    <definedName name="BEx8ZRLGUR6D7DSDJNOT3MGNPIHT" localSheetId="15" hidden="1">'[5]Capital orders'!#REF!</definedName>
    <definedName name="BEx8ZRLGUR6D7DSDJNOT3MGNPIHT" localSheetId="1" hidden="1">'[5]Capital orders'!#REF!</definedName>
    <definedName name="BEx8ZRLGUR6D7DSDJNOT3MGNPIHT" localSheetId="18" hidden="1">'[5]Capital orders'!#REF!</definedName>
    <definedName name="BEx8ZRLGUR6D7DSDJNOT3MGNPIHT" localSheetId="13" hidden="1">'[5]Capital orders'!#REF!</definedName>
    <definedName name="BEx8ZRLGUR6D7DSDJNOT3MGNPIHT" localSheetId="6" hidden="1">'[5]Capital orders'!#REF!</definedName>
    <definedName name="BEx8ZRLGUR6D7DSDJNOT3MGNPIHT" localSheetId="9" hidden="1">'[5]Capital orders'!#REF!</definedName>
    <definedName name="BEx8ZRLGUR6D7DSDJNOT3MGNPIHT" hidden="1">'[5]Capital orders'!#REF!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8" hidden="1">'[3]AMI P &amp; L'!#REF!</definedName>
    <definedName name="BEx91QH5JRZKQP1GPN2SQMR3CKAG" localSheetId="7" hidden="1">'[3]AMI P &amp; L'!#REF!</definedName>
    <definedName name="BEx91QH5JRZKQP1GPN2SQMR3CKAG" localSheetId="15" hidden="1">'[3]AMI P &amp; L'!#REF!</definedName>
    <definedName name="BEx91QH5JRZKQP1GPN2SQMR3CKAG" localSheetId="14" hidden="1">'[3]AMI P &amp; L'!#REF!</definedName>
    <definedName name="BEx91QH5JRZKQP1GPN2SQMR3CKAG" localSheetId="12" hidden="1">'[3]AMI P &amp; L'!#REF!</definedName>
    <definedName name="BEx91QH5JRZKQP1GPN2SQMR3CKAG" localSheetId="5" hidden="1">'[3]AMI P &amp; L'!#REF!</definedName>
    <definedName name="BEx91QH5JRZKQP1GPN2SQMR3CKAG" localSheetId="1" hidden="1">'[3]AMI P &amp; L'!#REF!</definedName>
    <definedName name="BEx91QH5JRZKQP1GPN2SQMR3CKAG" localSheetId="0" hidden="1">'[3]AMI P &amp; L'!#REF!</definedName>
    <definedName name="BEx91QH5JRZKQP1GPN2SQMR3CKAG" localSheetId="18" hidden="1">'[3]AMI P &amp; L'!#REF!</definedName>
    <definedName name="BEx91QH5JRZKQP1GPN2SQMR3CKAG" localSheetId="13" hidden="1">'[3]AMI P &amp; L'!#REF!</definedName>
    <definedName name="BEx91QH5JRZKQP1GPN2SQMR3CKAG" localSheetId="6" hidden="1">'[3]AMI P &amp; L'!#REF!</definedName>
    <definedName name="BEx91QH5JRZKQP1GPN2SQMR3CKAG" localSheetId="16" hidden="1">'[3]AMI P &amp; L'!#REF!</definedName>
    <definedName name="BEx91QH5JRZKQP1GPN2SQMR3CKAG" localSheetId="9" hidden="1">'[3]AMI P &amp; L'!#REF!</definedName>
    <definedName name="BEx91QH5JRZKQP1GPN2SQMR3CKAG" localSheetId="19" hidden="1">'[3]AMI P &amp; L'!#REF!</definedName>
    <definedName name="BEx91QH5JRZKQP1GPN2SQMR3CKAG" hidden="1">'[3]AMI P &amp; L'!#REF!</definedName>
    <definedName name="BEx91ROALDNHO7FI4X8L61RH4UJE" localSheetId="8" hidden="1">'[3]AMI P &amp; L'!#REF!</definedName>
    <definedName name="BEx91ROALDNHO7FI4X8L61RH4UJE" localSheetId="7" hidden="1">'[3]AMI P &amp; L'!#REF!</definedName>
    <definedName name="BEx91ROALDNHO7FI4X8L61RH4UJE" localSheetId="15" hidden="1">'[3]AMI P &amp; L'!#REF!</definedName>
    <definedName name="BEx91ROALDNHO7FI4X8L61RH4UJE" localSheetId="14" hidden="1">'[3]AMI P &amp; L'!#REF!</definedName>
    <definedName name="BEx91ROALDNHO7FI4X8L61RH4UJE" localSheetId="12" hidden="1">'[3]AMI P &amp; L'!#REF!</definedName>
    <definedName name="BEx91ROALDNHO7FI4X8L61RH4UJE" localSheetId="5" hidden="1">'[3]AMI P &amp; L'!#REF!</definedName>
    <definedName name="BEx91ROALDNHO7FI4X8L61RH4UJE" localSheetId="1" hidden="1">'[3]AMI P &amp; L'!#REF!</definedName>
    <definedName name="BEx91ROALDNHO7FI4X8L61RH4UJE" localSheetId="0" hidden="1">'[3]AMI P &amp; L'!#REF!</definedName>
    <definedName name="BEx91ROALDNHO7FI4X8L61RH4UJE" localSheetId="18" hidden="1">'[3]AMI P &amp; L'!#REF!</definedName>
    <definedName name="BEx91ROALDNHO7FI4X8L61RH4UJE" localSheetId="13" hidden="1">'[3]AMI P &amp; L'!#REF!</definedName>
    <definedName name="BEx91ROALDNHO7FI4X8L61RH4UJE" localSheetId="6" hidden="1">'[3]AMI P &amp; L'!#REF!</definedName>
    <definedName name="BEx91ROALDNHO7FI4X8L61RH4UJE" localSheetId="16" hidden="1">'[3]AMI P &amp; L'!#REF!</definedName>
    <definedName name="BEx91ROALDNHO7FI4X8L61RH4UJE" localSheetId="9" hidden="1">'[3]AMI P &amp; L'!#REF!</definedName>
    <definedName name="BEx91ROALDNHO7FI4X8L61RH4UJE" localSheetId="19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6YKM8TTG7PUO1UYIDCBXTWU" localSheetId="8" hidden="1">#REF!</definedName>
    <definedName name="BEx926YKM8TTG7PUO1UYIDCBXTWU" localSheetId="15" hidden="1">#REF!</definedName>
    <definedName name="BEx926YKM8TTG7PUO1UYIDCBXTWU" localSheetId="12" hidden="1">#REF!</definedName>
    <definedName name="BEx926YKM8TTG7PUO1UYIDCBXTWU" localSheetId="1" hidden="1">#REF!</definedName>
    <definedName name="BEx926YKM8TTG7PUO1UYIDCBXTWU" localSheetId="18" hidden="1">#REF!</definedName>
    <definedName name="BEx926YKM8TTG7PUO1UYIDCBXTWU" localSheetId="13" hidden="1">#REF!</definedName>
    <definedName name="BEx926YKM8TTG7PUO1UYIDCBXTWU" localSheetId="6" hidden="1">#REF!</definedName>
    <definedName name="BEx926YKM8TTG7PUO1UYIDCBXTWU" localSheetId="9" hidden="1">#REF!</definedName>
    <definedName name="BEx926YKM8TTG7PUO1UYIDCBXTWU" hidden="1">#REF!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2VOMR5U4BPW19GODTNNQPLQS" localSheetId="8" hidden="1">#REF!</definedName>
    <definedName name="BEx92VOMR5U4BPW19GODTNNQPLQS" localSheetId="15" hidden="1">#REF!</definedName>
    <definedName name="BEx92VOMR5U4BPW19GODTNNQPLQS" localSheetId="12" hidden="1">#REF!</definedName>
    <definedName name="BEx92VOMR5U4BPW19GODTNNQPLQS" localSheetId="1" hidden="1">#REF!</definedName>
    <definedName name="BEx92VOMR5U4BPW19GODTNNQPLQS" localSheetId="18" hidden="1">#REF!</definedName>
    <definedName name="BEx92VOMR5U4BPW19GODTNNQPLQS" localSheetId="13" hidden="1">#REF!</definedName>
    <definedName name="BEx92VOMR5U4BPW19GODTNNQPLQS" localSheetId="6" hidden="1">#REF!</definedName>
    <definedName name="BEx92VOMR5U4BPW19GODTNNQPLQS" localSheetId="9" hidden="1">#REF!</definedName>
    <definedName name="BEx92VOMR5U4BPW19GODTNNQPLQS" hidden="1">#REF!</definedName>
    <definedName name="BEx92YOIWN6IEUE1U85XCO40QLR1" localSheetId="8" hidden="1">'[5]Capital orders'!#REF!</definedName>
    <definedName name="BEx92YOIWN6IEUE1U85XCO40QLR1" localSheetId="15" hidden="1">'[5]Capital orders'!#REF!</definedName>
    <definedName name="BEx92YOIWN6IEUE1U85XCO40QLR1" localSheetId="1" hidden="1">'[5]Capital orders'!#REF!</definedName>
    <definedName name="BEx92YOIWN6IEUE1U85XCO40QLR1" localSheetId="18" hidden="1">'[5]Capital orders'!#REF!</definedName>
    <definedName name="BEx92YOIWN6IEUE1U85XCO40QLR1" localSheetId="13" hidden="1">'[5]Capital orders'!#REF!</definedName>
    <definedName name="BEx92YOIWN6IEUE1U85XCO40QLR1" localSheetId="6" hidden="1">'[5]Capital orders'!#REF!</definedName>
    <definedName name="BEx92YOIWN6IEUE1U85XCO40QLR1" localSheetId="9" hidden="1">'[5]Capital orders'!#REF!</definedName>
    <definedName name="BEx92YOIWN6IEUE1U85XCO40QLR1" hidden="1">'[5]Capital orders'!#REF!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3YY393Z5DLMHRK8KZL5903S3" localSheetId="8" hidden="1">#REF!</definedName>
    <definedName name="BEx93YY393Z5DLMHRK8KZL5903S3" localSheetId="15" hidden="1">#REF!</definedName>
    <definedName name="BEx93YY393Z5DLMHRK8KZL5903S3" localSheetId="12" hidden="1">#REF!</definedName>
    <definedName name="BEx93YY393Z5DLMHRK8KZL5903S3" localSheetId="1" hidden="1">#REF!</definedName>
    <definedName name="BEx93YY393Z5DLMHRK8KZL5903S3" localSheetId="18" hidden="1">#REF!</definedName>
    <definedName name="BEx93YY393Z5DLMHRK8KZL5903S3" localSheetId="13" hidden="1">#REF!</definedName>
    <definedName name="BEx93YY393Z5DLMHRK8KZL5903S3" localSheetId="6" hidden="1">#REF!</definedName>
    <definedName name="BEx93YY393Z5DLMHRK8KZL5903S3" localSheetId="9" hidden="1">#REF!</definedName>
    <definedName name="BEx93YY393Z5DLMHRK8KZL5903S3" hidden="1">#REF!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8" hidden="1">'[3]AMI P &amp; L'!#REF!</definedName>
    <definedName name="BEx94CKXG92OMURH41SNU6IOHK4J" localSheetId="7" hidden="1">'[3]AMI P &amp; L'!#REF!</definedName>
    <definedName name="BEx94CKXG92OMURH41SNU6IOHK4J" localSheetId="15" hidden="1">'[3]AMI P &amp; L'!#REF!</definedName>
    <definedName name="BEx94CKXG92OMURH41SNU6IOHK4J" localSheetId="14" hidden="1">'[3]AMI P &amp; L'!#REF!</definedName>
    <definedName name="BEx94CKXG92OMURH41SNU6IOHK4J" localSheetId="12" hidden="1">'[3]AMI P &amp; L'!#REF!</definedName>
    <definedName name="BEx94CKXG92OMURH41SNU6IOHK4J" localSheetId="5" hidden="1">'[3]AMI P &amp; L'!#REF!</definedName>
    <definedName name="BEx94CKXG92OMURH41SNU6IOHK4J" localSheetId="1" hidden="1">'[3]AMI P &amp; L'!#REF!</definedName>
    <definedName name="BEx94CKXG92OMURH41SNU6IOHK4J" localSheetId="0" hidden="1">'[3]AMI P &amp; L'!#REF!</definedName>
    <definedName name="BEx94CKXG92OMURH41SNU6IOHK4J" localSheetId="18" hidden="1">'[3]AMI P &amp; L'!#REF!</definedName>
    <definedName name="BEx94CKXG92OMURH41SNU6IOHK4J" localSheetId="13" hidden="1">'[3]AMI P &amp; L'!#REF!</definedName>
    <definedName name="BEx94CKXG92OMURH41SNU6IOHK4J" localSheetId="6" hidden="1">'[3]AMI P &amp; L'!#REF!</definedName>
    <definedName name="BEx94CKXG92OMURH41SNU6IOHK4J" localSheetId="16" hidden="1">'[3]AMI P &amp; L'!#REF!</definedName>
    <definedName name="BEx94CKXG92OMURH41SNU6IOHK4J" localSheetId="9" hidden="1">'[3]AMI P &amp; L'!#REF!</definedName>
    <definedName name="BEx94CKXG92OMURH41SNU6IOHK4J" localSheetId="19" hidden="1">'[3]AMI P &amp; L'!#REF!</definedName>
    <definedName name="BEx94CKXG92OMURH41SNU6IOHK4J" hidden="1">'[3]AMI P &amp; L'!#REF!</definedName>
    <definedName name="BEx94GXG30CIVB6ZQN3X3IK6BZXQ" localSheetId="8" hidden="1">'[3]AMI P &amp; L'!#REF!</definedName>
    <definedName name="BEx94GXG30CIVB6ZQN3X3IK6BZXQ" localSheetId="7" hidden="1">'[3]AMI P &amp; L'!#REF!</definedName>
    <definedName name="BEx94GXG30CIVB6ZQN3X3IK6BZXQ" localSheetId="15" hidden="1">'[3]AMI P &amp; L'!#REF!</definedName>
    <definedName name="BEx94GXG30CIVB6ZQN3X3IK6BZXQ" localSheetId="14" hidden="1">'[3]AMI P &amp; L'!#REF!</definedName>
    <definedName name="BEx94GXG30CIVB6ZQN3X3IK6BZXQ" localSheetId="12" hidden="1">'[3]AMI P &amp; L'!#REF!</definedName>
    <definedName name="BEx94GXG30CIVB6ZQN3X3IK6BZXQ" localSheetId="5" hidden="1">'[3]AMI P &amp; L'!#REF!</definedName>
    <definedName name="BEx94GXG30CIVB6ZQN3X3IK6BZXQ" localSheetId="1" hidden="1">'[3]AMI P &amp; L'!#REF!</definedName>
    <definedName name="BEx94GXG30CIVB6ZQN3X3IK6BZXQ" localSheetId="0" hidden="1">'[3]AMI P &amp; L'!#REF!</definedName>
    <definedName name="BEx94GXG30CIVB6ZQN3X3IK6BZXQ" localSheetId="18" hidden="1">'[3]AMI P &amp; L'!#REF!</definedName>
    <definedName name="BEx94GXG30CIVB6ZQN3X3IK6BZXQ" localSheetId="13" hidden="1">'[3]AMI P &amp; L'!#REF!</definedName>
    <definedName name="BEx94GXG30CIVB6ZQN3X3IK6BZXQ" localSheetId="6" hidden="1">'[3]AMI P &amp; L'!#REF!</definedName>
    <definedName name="BEx94GXG30CIVB6ZQN3X3IK6BZXQ" localSheetId="16" hidden="1">'[3]AMI P &amp; L'!#REF!</definedName>
    <definedName name="BEx94GXG30CIVB6ZQN3X3IK6BZXQ" localSheetId="9" hidden="1">'[3]AMI P &amp; L'!#REF!</definedName>
    <definedName name="BEx94GXG30CIVB6ZQN3X3IK6BZXQ" localSheetId="19" hidden="1">'[3]AMI P &amp; L'!#REF!</definedName>
    <definedName name="BEx94GXG30CIVB6ZQN3X3IK6BZXQ" hidden="1">'[3]AMI P &amp; L'!#REF!</definedName>
    <definedName name="BEx94HZ5LURYM9ST744ALV6ZCKYP" localSheetId="8" hidden="1">'[3]AMI P &amp; L'!#REF!</definedName>
    <definedName name="BEx94HZ5LURYM9ST744ALV6ZCKYP" localSheetId="7" hidden="1">'[3]AMI P &amp; L'!#REF!</definedName>
    <definedName name="BEx94HZ5LURYM9ST744ALV6ZCKYP" localSheetId="15" hidden="1">'[3]AMI P &amp; L'!#REF!</definedName>
    <definedName name="BEx94HZ5LURYM9ST744ALV6ZCKYP" localSheetId="14" hidden="1">'[3]AMI P &amp; L'!#REF!</definedName>
    <definedName name="BEx94HZ5LURYM9ST744ALV6ZCKYP" localSheetId="12" hidden="1">'[3]AMI P &amp; L'!#REF!</definedName>
    <definedName name="BEx94HZ5LURYM9ST744ALV6ZCKYP" localSheetId="5" hidden="1">'[3]AMI P &amp; L'!#REF!</definedName>
    <definedName name="BEx94HZ5LURYM9ST744ALV6ZCKYP" localSheetId="1" hidden="1">'[3]AMI P &amp; L'!#REF!</definedName>
    <definedName name="BEx94HZ5LURYM9ST744ALV6ZCKYP" localSheetId="0" hidden="1">'[3]AMI P &amp; L'!#REF!</definedName>
    <definedName name="BEx94HZ5LURYM9ST744ALV6ZCKYP" localSheetId="18" hidden="1">'[3]AMI P &amp; L'!#REF!</definedName>
    <definedName name="BEx94HZ5LURYM9ST744ALV6ZCKYP" localSheetId="13" hidden="1">'[3]AMI P &amp; L'!#REF!</definedName>
    <definedName name="BEx94HZ5LURYM9ST744ALV6ZCKYP" localSheetId="6" hidden="1">'[3]AMI P &amp; L'!#REF!</definedName>
    <definedName name="BEx94HZ5LURYM9ST744ALV6ZCKYP" localSheetId="16" hidden="1">'[3]AMI P &amp; L'!#REF!</definedName>
    <definedName name="BEx94HZ5LURYM9ST744ALV6ZCKYP" localSheetId="9" hidden="1">'[3]AMI P &amp; L'!#REF!</definedName>
    <definedName name="BEx94HZ5LURYM9ST744ALV6ZCKYP" localSheetId="19" hidden="1">'[3]AMI P &amp; L'!#REF!</definedName>
    <definedName name="BEx94HZ5LURYM9ST744ALV6ZCKYP" hidden="1">'[3]AMI P &amp; L'!#REF!</definedName>
    <definedName name="BEx94IQ75E90YUMWJ9N591LR7DQQ" localSheetId="8" hidden="1">'[3]AMI P &amp; L'!#REF!</definedName>
    <definedName name="BEx94IQ75E90YUMWJ9N591LR7DQQ" localSheetId="7" hidden="1">'[3]AMI P &amp; L'!#REF!</definedName>
    <definedName name="BEx94IQ75E90YUMWJ9N591LR7DQQ" localSheetId="15" hidden="1">'[3]AMI P &amp; L'!#REF!</definedName>
    <definedName name="BEx94IQ75E90YUMWJ9N591LR7DQQ" localSheetId="14" hidden="1">'[3]AMI P &amp; L'!#REF!</definedName>
    <definedName name="BEx94IQ75E90YUMWJ9N591LR7DQQ" localSheetId="12" hidden="1">'[3]AMI P &amp; L'!#REF!</definedName>
    <definedName name="BEx94IQ75E90YUMWJ9N591LR7DQQ" localSheetId="5" hidden="1">'[3]AMI P &amp; L'!#REF!</definedName>
    <definedName name="BEx94IQ75E90YUMWJ9N591LR7DQQ" localSheetId="1" hidden="1">'[3]AMI P &amp; L'!#REF!</definedName>
    <definedName name="BEx94IQ75E90YUMWJ9N591LR7DQQ" localSheetId="0" hidden="1">'[3]AMI P &amp; L'!#REF!</definedName>
    <definedName name="BEx94IQ75E90YUMWJ9N591LR7DQQ" localSheetId="18" hidden="1">'[3]AMI P &amp; L'!#REF!</definedName>
    <definedName name="BEx94IQ75E90YUMWJ9N591LR7DQQ" localSheetId="13" hidden="1">'[3]AMI P &amp; L'!#REF!</definedName>
    <definedName name="BEx94IQ75E90YUMWJ9N591LR7DQQ" localSheetId="6" hidden="1">'[3]AMI P &amp; L'!#REF!</definedName>
    <definedName name="BEx94IQ75E90YUMWJ9N591LR7DQQ" localSheetId="16" hidden="1">'[3]AMI P &amp; L'!#REF!</definedName>
    <definedName name="BEx94IQ75E90YUMWJ9N591LR7DQQ" localSheetId="9" hidden="1">'[3]AMI P &amp; L'!#REF!</definedName>
    <definedName name="BEx94IQ75E90YUMWJ9N591LR7DQQ" localSheetId="19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4XK7HTOCAI9XPVFSIIW2YKUT" localSheetId="8" hidden="1">#REF!</definedName>
    <definedName name="BEx94XK7HTOCAI9XPVFSIIW2YKUT" localSheetId="15" hidden="1">#REF!</definedName>
    <definedName name="BEx94XK7HTOCAI9XPVFSIIW2YKUT" localSheetId="12" hidden="1">#REF!</definedName>
    <definedName name="BEx94XK7HTOCAI9XPVFSIIW2YKUT" localSheetId="1" hidden="1">#REF!</definedName>
    <definedName name="BEx94XK7HTOCAI9XPVFSIIW2YKUT" localSheetId="18" hidden="1">#REF!</definedName>
    <definedName name="BEx94XK7HTOCAI9XPVFSIIW2YKUT" localSheetId="13" hidden="1">#REF!</definedName>
    <definedName name="BEx94XK7HTOCAI9XPVFSIIW2YKUT" localSheetId="6" hidden="1">#REF!</definedName>
    <definedName name="BEx94XK7HTOCAI9XPVFSIIW2YKUT" localSheetId="9" hidden="1">#REF!</definedName>
    <definedName name="BEx94XK7HTOCAI9XPVFSIIW2YKUT" hidden="1">#REF!</definedName>
    <definedName name="BEx955NIAWX5OLAHMTV6QFUZPR30" localSheetId="8" hidden="1">'[3]AMI P &amp; L'!#REF!</definedName>
    <definedName name="BEx955NIAWX5OLAHMTV6QFUZPR30" localSheetId="7" hidden="1">'[3]AMI P &amp; L'!#REF!</definedName>
    <definedName name="BEx955NIAWX5OLAHMTV6QFUZPR30" localSheetId="15" hidden="1">'[3]AMI P &amp; L'!#REF!</definedName>
    <definedName name="BEx955NIAWX5OLAHMTV6QFUZPR30" localSheetId="14" hidden="1">'[3]AMI P &amp; L'!#REF!</definedName>
    <definedName name="BEx955NIAWX5OLAHMTV6QFUZPR30" localSheetId="12" hidden="1">'[3]AMI P &amp; L'!#REF!</definedName>
    <definedName name="BEx955NIAWX5OLAHMTV6QFUZPR30" localSheetId="5" hidden="1">'[3]AMI P &amp; L'!#REF!</definedName>
    <definedName name="BEx955NIAWX5OLAHMTV6QFUZPR30" localSheetId="1" hidden="1">'[3]AMI P &amp; L'!#REF!</definedName>
    <definedName name="BEx955NIAWX5OLAHMTV6QFUZPR30" localSheetId="0" hidden="1">'[3]AMI P &amp; L'!#REF!</definedName>
    <definedName name="BEx955NIAWX5OLAHMTV6QFUZPR30" localSheetId="18" hidden="1">'[3]AMI P &amp; L'!#REF!</definedName>
    <definedName name="BEx955NIAWX5OLAHMTV6QFUZPR30" localSheetId="13" hidden="1">'[3]AMI P &amp; L'!#REF!</definedName>
    <definedName name="BEx955NIAWX5OLAHMTV6QFUZPR30" localSheetId="6" hidden="1">'[3]AMI P &amp; L'!#REF!</definedName>
    <definedName name="BEx955NIAWX5OLAHMTV6QFUZPR30" localSheetId="16" hidden="1">'[3]AMI P &amp; L'!#REF!</definedName>
    <definedName name="BEx955NIAWX5OLAHMTV6QFUZPR30" localSheetId="9" hidden="1">'[3]AMI P &amp; L'!#REF!</definedName>
    <definedName name="BEx955NIAWX5OLAHMTV6QFUZPR30" localSheetId="19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DPEANYPFX7M8LZ2UWJN17P5" localSheetId="8" hidden="1">'[5]Capital orders'!#REF!</definedName>
    <definedName name="BEx96DPEANYPFX7M8LZ2UWJN17P5" localSheetId="15" hidden="1">'[5]Capital orders'!#REF!</definedName>
    <definedName name="BEx96DPEANYPFX7M8LZ2UWJN17P5" localSheetId="1" hidden="1">'[5]Capital orders'!#REF!</definedName>
    <definedName name="BEx96DPEANYPFX7M8LZ2UWJN17P5" localSheetId="18" hidden="1">'[5]Capital orders'!#REF!</definedName>
    <definedName name="BEx96DPEANYPFX7M8LZ2UWJN17P5" localSheetId="13" hidden="1">'[5]Capital orders'!#REF!</definedName>
    <definedName name="BEx96DPEANYPFX7M8LZ2UWJN17P5" localSheetId="6" hidden="1">'[5]Capital orders'!#REF!</definedName>
    <definedName name="BEx96DPEANYPFX7M8LZ2UWJN17P5" localSheetId="9" hidden="1">'[5]Capital orders'!#REF!</definedName>
    <definedName name="BEx96DPEANYPFX7M8LZ2UWJN17P5" hidden="1">'[5]Capital orders'!#REF!</definedName>
    <definedName name="BEx96JP7X7K0JLFXG5H49RXRME5R" localSheetId="8" hidden="1">#REF!</definedName>
    <definedName name="BEx96JP7X7K0JLFXG5H49RXRME5R" localSheetId="7" hidden="1">#REF!</definedName>
    <definedName name="BEx96JP7X7K0JLFXG5H49RXRME5R" localSheetId="15" hidden="1">#REF!</definedName>
    <definedName name="BEx96JP7X7K0JLFXG5H49RXRME5R" localSheetId="14" hidden="1">#REF!</definedName>
    <definedName name="BEx96JP7X7K0JLFXG5H49RXRME5R" localSheetId="12" hidden="1">#REF!</definedName>
    <definedName name="BEx96JP7X7K0JLFXG5H49RXRME5R" localSheetId="5" hidden="1">#REF!</definedName>
    <definedName name="BEx96JP7X7K0JLFXG5H49RXRME5R" localSheetId="1" hidden="1">#REF!</definedName>
    <definedName name="BEx96JP7X7K0JLFXG5H49RXRME5R" localSheetId="0" hidden="1">#REF!</definedName>
    <definedName name="BEx96JP7X7K0JLFXG5H49RXRME5R" localSheetId="18" hidden="1">#REF!</definedName>
    <definedName name="BEx96JP7X7K0JLFXG5H49RXRME5R" localSheetId="13" hidden="1">#REF!</definedName>
    <definedName name="BEx96JP7X7K0JLFXG5H49RXRME5R" localSheetId="6" hidden="1">#REF!</definedName>
    <definedName name="BEx96JP7X7K0JLFXG5H49RXRME5R" localSheetId="16" hidden="1">#REF!</definedName>
    <definedName name="BEx96JP7X7K0JLFXG5H49RXRME5R" localSheetId="9" hidden="1">#REF!</definedName>
    <definedName name="BEx96JP7X7K0JLFXG5H49RXRME5R" localSheetId="19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8" hidden="1">'[3]AMI P &amp; L'!#REF!</definedName>
    <definedName name="BEx97NPQBACJVD9K1YXI08RTW9E2" localSheetId="7" hidden="1">'[3]AMI P &amp; L'!#REF!</definedName>
    <definedName name="BEx97NPQBACJVD9K1YXI08RTW9E2" localSheetId="15" hidden="1">'[3]AMI P &amp; L'!#REF!</definedName>
    <definedName name="BEx97NPQBACJVD9K1YXI08RTW9E2" localSheetId="14" hidden="1">'[3]AMI P &amp; L'!#REF!</definedName>
    <definedName name="BEx97NPQBACJVD9K1YXI08RTW9E2" localSheetId="12" hidden="1">'[3]AMI P &amp; L'!#REF!</definedName>
    <definedName name="BEx97NPQBACJVD9K1YXI08RTW9E2" localSheetId="5" hidden="1">'[3]AMI P &amp; L'!#REF!</definedName>
    <definedName name="BEx97NPQBACJVD9K1YXI08RTW9E2" localSheetId="1" hidden="1">'[3]AMI P &amp; L'!#REF!</definedName>
    <definedName name="BEx97NPQBACJVD9K1YXI08RTW9E2" localSheetId="0" hidden="1">'[3]AMI P &amp; L'!#REF!</definedName>
    <definedName name="BEx97NPQBACJVD9K1YXI08RTW9E2" localSheetId="18" hidden="1">'[3]AMI P &amp; L'!#REF!</definedName>
    <definedName name="BEx97NPQBACJVD9K1YXI08RTW9E2" localSheetId="13" hidden="1">'[3]AMI P &amp; L'!#REF!</definedName>
    <definedName name="BEx97NPQBACJVD9K1YXI08RTW9E2" localSheetId="6" hidden="1">'[3]AMI P &amp; L'!#REF!</definedName>
    <definedName name="BEx97NPQBACJVD9K1YXI08RTW9E2" localSheetId="16" hidden="1">'[3]AMI P &amp; L'!#REF!</definedName>
    <definedName name="BEx97NPQBACJVD9K1YXI08RTW9E2" localSheetId="9" hidden="1">'[3]AMI P &amp; L'!#REF!</definedName>
    <definedName name="BEx97NPQBACJVD9K1YXI08RTW9E2" localSheetId="19" hidden="1">'[3]AMI P &amp; L'!#REF!</definedName>
    <definedName name="BEx97NPQBACJVD9K1YXI08RTW9E2" hidden="1">'[3]AMI P &amp; L'!#REF!</definedName>
    <definedName name="BEx97NV2BWEB1AAJA10SQNXGI2BM" localSheetId="8" hidden="1">#REF!</definedName>
    <definedName name="BEx97NV2BWEB1AAJA10SQNXGI2BM" localSheetId="15" hidden="1">#REF!</definedName>
    <definedName name="BEx97NV2BWEB1AAJA10SQNXGI2BM" localSheetId="1" hidden="1">#REF!</definedName>
    <definedName name="BEx97NV2BWEB1AAJA10SQNXGI2BM" localSheetId="18" hidden="1">#REF!</definedName>
    <definedName name="BEx97NV2BWEB1AAJA10SQNXGI2BM" localSheetId="13" hidden="1">#REF!</definedName>
    <definedName name="BEx97NV2BWEB1AAJA10SQNXGI2BM" localSheetId="6" hidden="1">#REF!</definedName>
    <definedName name="BEx97NV2BWEB1AAJA10SQNXGI2BM" localSheetId="9" hidden="1">#REF!</definedName>
    <definedName name="BEx97NV2BWEB1AAJA10SQNXGI2BM" hidden="1">#REF!</definedName>
    <definedName name="BEx97O0DV0K9YPP91QBJAT6MS3RD" localSheetId="8" hidden="1">#REF!</definedName>
    <definedName name="BEx97O0DV0K9YPP91QBJAT6MS3RD" localSheetId="15" hidden="1">#REF!</definedName>
    <definedName name="BEx97O0DV0K9YPP91QBJAT6MS3RD" localSheetId="12" hidden="1">#REF!</definedName>
    <definedName name="BEx97O0DV0K9YPP91QBJAT6MS3RD" localSheetId="1" hidden="1">#REF!</definedName>
    <definedName name="BEx97O0DV0K9YPP91QBJAT6MS3RD" localSheetId="18" hidden="1">#REF!</definedName>
    <definedName name="BEx97O0DV0K9YPP91QBJAT6MS3RD" localSheetId="13" hidden="1">#REF!</definedName>
    <definedName name="BEx97O0DV0K9YPP91QBJAT6MS3RD" localSheetId="6" hidden="1">#REF!</definedName>
    <definedName name="BEx97O0DV0K9YPP91QBJAT6MS3RD" localSheetId="9" hidden="1">#REF!</definedName>
    <definedName name="BEx97O0DV0K9YPP91QBJAT6MS3RD" hidden="1">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D1CLKBMYLWXX1CRLTPMZ8KS" localSheetId="8" hidden="1">#REF!</definedName>
    <definedName name="BEx98D1CLKBMYLWXX1CRLTPMZ8KS" localSheetId="15" hidden="1">#REF!</definedName>
    <definedName name="BEx98D1CLKBMYLWXX1CRLTPMZ8KS" localSheetId="1" hidden="1">#REF!</definedName>
    <definedName name="BEx98D1CLKBMYLWXX1CRLTPMZ8KS" localSheetId="18" hidden="1">#REF!</definedName>
    <definedName name="BEx98D1CLKBMYLWXX1CRLTPMZ8KS" localSheetId="13" hidden="1">#REF!</definedName>
    <definedName name="BEx98D1CLKBMYLWXX1CRLTPMZ8KS" localSheetId="6" hidden="1">#REF!</definedName>
    <definedName name="BEx98D1CLKBMYLWXX1CRLTPMZ8KS" localSheetId="9" hidden="1">#REF!</definedName>
    <definedName name="BEx98D1CLKBMYLWXX1CRLTPMZ8KS" hidden="1">#REF!</definedName>
    <definedName name="BEx98IFKNJFGZFLID1YTRFEG1SXY" hidden="1">'[2]Reco Sheet for Fcast'!$F$9:$G$9</definedName>
    <definedName name="BEx98KZ7LNKCVOT9D2LOYY4QBVY3" localSheetId="8" hidden="1">#REF!</definedName>
    <definedName name="BEx98KZ7LNKCVOT9D2LOYY4QBVY3" localSheetId="15" hidden="1">#REF!</definedName>
    <definedName name="BEx98KZ7LNKCVOT9D2LOYY4QBVY3" localSheetId="12" hidden="1">#REF!</definedName>
    <definedName name="BEx98KZ7LNKCVOT9D2LOYY4QBVY3" localSheetId="1" hidden="1">#REF!</definedName>
    <definedName name="BEx98KZ7LNKCVOT9D2LOYY4QBVY3" localSheetId="18" hidden="1">#REF!</definedName>
    <definedName name="BEx98KZ7LNKCVOT9D2LOYY4QBVY3" localSheetId="13" hidden="1">#REF!</definedName>
    <definedName name="BEx98KZ7LNKCVOT9D2LOYY4QBVY3" localSheetId="6" hidden="1">#REF!</definedName>
    <definedName name="BEx98KZ7LNKCVOT9D2LOYY4QBVY3" localSheetId="9" hidden="1">#REF!</definedName>
    <definedName name="BEx98KZ7LNKCVOT9D2LOYY4QBVY3" hidden="1">#REF!</definedName>
    <definedName name="BEx98VGU9QUYP1365CXZRT20O3L4" localSheetId="8" hidden="1">'[5]Capital orders'!#REF!</definedName>
    <definedName name="BEx98VGU9QUYP1365CXZRT20O3L4" localSheetId="15" hidden="1">'[5]Capital orders'!#REF!</definedName>
    <definedName name="BEx98VGU9QUYP1365CXZRT20O3L4" localSheetId="1" hidden="1">'[5]Capital orders'!#REF!</definedName>
    <definedName name="BEx98VGU9QUYP1365CXZRT20O3L4" localSheetId="18" hidden="1">'[5]Capital orders'!#REF!</definedName>
    <definedName name="BEx98VGU9QUYP1365CXZRT20O3L4" localSheetId="13" hidden="1">'[5]Capital orders'!#REF!</definedName>
    <definedName name="BEx98VGU9QUYP1365CXZRT20O3L4" localSheetId="6" hidden="1">'[5]Capital orders'!#REF!</definedName>
    <definedName name="BEx98VGU9QUYP1365CXZRT20O3L4" localSheetId="9" hidden="1">'[5]Capital orders'!#REF!</definedName>
    <definedName name="BEx98VGU9QUYP1365CXZRT20O3L4" hidden="1">'[5]Capital orders'!#REF!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CP6QCOAW061B6UVCKU0G78O" localSheetId="8" hidden="1">#REF!</definedName>
    <definedName name="BEx99CP6QCOAW061B6UVCKU0G78O" localSheetId="15" hidden="1">#REF!</definedName>
    <definedName name="BEx99CP6QCOAW061B6UVCKU0G78O" localSheetId="1" hidden="1">#REF!</definedName>
    <definedName name="BEx99CP6QCOAW061B6UVCKU0G78O" localSheetId="18" hidden="1">#REF!</definedName>
    <definedName name="BEx99CP6QCOAW061B6UVCKU0G78O" localSheetId="13" hidden="1">#REF!</definedName>
    <definedName name="BEx99CP6QCOAW061B6UVCKU0G78O" localSheetId="6" hidden="1">#REF!</definedName>
    <definedName name="BEx99CP6QCOAW061B6UVCKU0G78O" localSheetId="9" hidden="1">#REF!</definedName>
    <definedName name="BEx99CP6QCOAW061B6UVCKU0G78O" hidden="1">#REF!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8" hidden="1">'[3]AMI P &amp; L'!#REF!</definedName>
    <definedName name="BEx9B8A5186FNTQQNLIO5LK02ABI" localSheetId="7" hidden="1">'[3]AMI P &amp; L'!#REF!</definedName>
    <definedName name="BEx9B8A5186FNTQQNLIO5LK02ABI" localSheetId="15" hidden="1">'[3]AMI P &amp; L'!#REF!</definedName>
    <definedName name="BEx9B8A5186FNTQQNLIO5LK02ABI" localSheetId="14" hidden="1">'[3]AMI P &amp; L'!#REF!</definedName>
    <definedName name="BEx9B8A5186FNTQQNLIO5LK02ABI" localSheetId="12" hidden="1">'[3]AMI P &amp; L'!#REF!</definedName>
    <definedName name="BEx9B8A5186FNTQQNLIO5LK02ABI" localSheetId="5" hidden="1">'[3]AMI P &amp; L'!#REF!</definedName>
    <definedName name="BEx9B8A5186FNTQQNLIO5LK02ABI" localSheetId="1" hidden="1">'[3]AMI P &amp; L'!#REF!</definedName>
    <definedName name="BEx9B8A5186FNTQQNLIO5LK02ABI" localSheetId="0" hidden="1">'[3]AMI P &amp; L'!#REF!</definedName>
    <definedName name="BEx9B8A5186FNTQQNLIO5LK02ABI" localSheetId="18" hidden="1">'[3]AMI P &amp; L'!#REF!</definedName>
    <definedName name="BEx9B8A5186FNTQQNLIO5LK02ABI" localSheetId="13" hidden="1">'[3]AMI P &amp; L'!#REF!</definedName>
    <definedName name="BEx9B8A5186FNTQQNLIO5LK02ABI" localSheetId="6" hidden="1">'[3]AMI P &amp; L'!#REF!</definedName>
    <definedName name="BEx9B8A5186FNTQQNLIO5LK02ABI" localSheetId="16" hidden="1">'[3]AMI P &amp; L'!#REF!</definedName>
    <definedName name="BEx9B8A5186FNTQQNLIO5LK02ABI" localSheetId="9" hidden="1">'[3]AMI P &amp; L'!#REF!</definedName>
    <definedName name="BEx9B8A5186FNTQQNLIO5LK02ABI" localSheetId="19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AOHDIFZFPSM1WYA3RHQ0G9I" localSheetId="8" hidden="1">'[5]Capital orders'!#REF!</definedName>
    <definedName name="BEx9BAOHDIFZFPSM1WYA3RHQ0G9I" localSheetId="15" hidden="1">'[5]Capital orders'!#REF!</definedName>
    <definedName name="BEx9BAOHDIFZFPSM1WYA3RHQ0G9I" localSheetId="1" hidden="1">'[5]Capital orders'!#REF!</definedName>
    <definedName name="BEx9BAOHDIFZFPSM1WYA3RHQ0G9I" localSheetId="18" hidden="1">'[5]Capital orders'!#REF!</definedName>
    <definedName name="BEx9BAOHDIFZFPSM1WYA3RHQ0G9I" localSheetId="13" hidden="1">'[5]Capital orders'!#REF!</definedName>
    <definedName name="BEx9BAOHDIFZFPSM1WYA3RHQ0G9I" localSheetId="6" hidden="1">'[5]Capital orders'!#REF!</definedName>
    <definedName name="BEx9BAOHDIFZFPSM1WYA3RHQ0G9I" localSheetId="9" hidden="1">'[5]Capital orders'!#REF!</definedName>
    <definedName name="BEx9BAOHDIFZFPSM1WYA3RHQ0G9I" hidden="1">'[5]Capital orders'!#REF!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8IBATAXNHS7EHMS4TLO3PO0" localSheetId="8" hidden="1">#REF!</definedName>
    <definedName name="BEx9D8IBATAXNHS7EHMS4TLO3PO0" localSheetId="15" hidden="1">#REF!</definedName>
    <definedName name="BEx9D8IBATAXNHS7EHMS4TLO3PO0" localSheetId="1" hidden="1">#REF!</definedName>
    <definedName name="BEx9D8IBATAXNHS7EHMS4TLO3PO0" localSheetId="18" hidden="1">#REF!</definedName>
    <definedName name="BEx9D8IBATAXNHS7EHMS4TLO3PO0" localSheetId="13" hidden="1">#REF!</definedName>
    <definedName name="BEx9D8IBATAXNHS7EHMS4TLO3PO0" localSheetId="6" hidden="1">#REF!</definedName>
    <definedName name="BEx9D8IBATAXNHS7EHMS4TLO3PO0" localSheetId="9" hidden="1">#REF!</definedName>
    <definedName name="BEx9D8IBATAXNHS7EHMS4TLO3PO0" hidden="1">#REF!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LT9J5NDVVY4N2UDXPELXQC3" hidden="1">'[4]Bud Mth'!$F$9:$G$9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HLP8FC22WFQ6C2PNR5A9187F" localSheetId="8" hidden="1">'[5]Capital orders'!#REF!</definedName>
    <definedName name="BEx9HLP8FC22WFQ6C2PNR5A9187F" localSheetId="15" hidden="1">'[5]Capital orders'!#REF!</definedName>
    <definedName name="BEx9HLP8FC22WFQ6C2PNR5A9187F" localSheetId="1" hidden="1">'[5]Capital orders'!#REF!</definedName>
    <definedName name="BEx9HLP8FC22WFQ6C2PNR5A9187F" localSheetId="18" hidden="1">'[5]Capital orders'!#REF!</definedName>
    <definedName name="BEx9HLP8FC22WFQ6C2PNR5A9187F" localSheetId="13" hidden="1">'[5]Capital orders'!#REF!</definedName>
    <definedName name="BEx9HLP8FC22WFQ6C2PNR5A9187F" localSheetId="6" hidden="1">'[5]Capital orders'!#REF!</definedName>
    <definedName name="BEx9HLP8FC22WFQ6C2PNR5A9187F" localSheetId="9" hidden="1">'[5]Capital orders'!#REF!</definedName>
    <definedName name="BEx9HLP8FC22WFQ6C2PNR5A9187F" hidden="1">'[5]Capital orders'!#REF!</definedName>
    <definedName name="BEx9HV57CT0XR7KTSE1SJU1W7VRS" localSheetId="8" hidden="1">#REF!</definedName>
    <definedName name="BEx9HV57CT0XR7KTSE1SJU1W7VRS" localSheetId="15" hidden="1">#REF!</definedName>
    <definedName name="BEx9HV57CT0XR7KTSE1SJU1W7VRS" localSheetId="1" hidden="1">#REF!</definedName>
    <definedName name="BEx9HV57CT0XR7KTSE1SJU1W7VRS" localSheetId="18" hidden="1">#REF!</definedName>
    <definedName name="BEx9HV57CT0XR7KTSE1SJU1W7VRS" localSheetId="13" hidden="1">#REF!</definedName>
    <definedName name="BEx9HV57CT0XR7KTSE1SJU1W7VRS" localSheetId="6" hidden="1">#REF!</definedName>
    <definedName name="BEx9HV57CT0XR7KTSE1SJU1W7VRS" localSheetId="9" hidden="1">#REF!</definedName>
    <definedName name="BEx9HV57CT0XR7KTSE1SJU1W7VRS" hidden="1">#REF!</definedName>
    <definedName name="BEx9HZ1G1J0CB5PC45ZW4S9Q4EFY" localSheetId="8" hidden="1">#REF!</definedName>
    <definedName name="BEx9HZ1G1J0CB5PC45ZW4S9Q4EFY" localSheetId="15" hidden="1">#REF!</definedName>
    <definedName name="BEx9HZ1G1J0CB5PC45ZW4S9Q4EFY" localSheetId="12" hidden="1">#REF!</definedName>
    <definedName name="BEx9HZ1G1J0CB5PC45ZW4S9Q4EFY" localSheetId="1" hidden="1">#REF!</definedName>
    <definedName name="BEx9HZ1G1J0CB5PC45ZW4S9Q4EFY" localSheetId="18" hidden="1">#REF!</definedName>
    <definedName name="BEx9HZ1G1J0CB5PC45ZW4S9Q4EFY" localSheetId="13" hidden="1">#REF!</definedName>
    <definedName name="BEx9HZ1G1J0CB5PC45ZW4S9Q4EFY" localSheetId="6" hidden="1">#REF!</definedName>
    <definedName name="BEx9HZ1G1J0CB5PC45ZW4S9Q4EFY" localSheetId="9" hidden="1">#REF!</definedName>
    <definedName name="BEx9HZ1G1J0CB5PC45ZW4S9Q4EFY" hidden="1">#REF!</definedName>
    <definedName name="BEx9I8XIG7E5NB48QQHXP23FIN60" hidden="1">'[2]Reco Sheet for Fcast'!$I$10:$J$10</definedName>
    <definedName name="BEx9IMKCBEBXIA88V7M64JLL4FI4" localSheetId="8" hidden="1">#REF!</definedName>
    <definedName name="BEx9IMKCBEBXIA88V7M64JLL4FI4" localSheetId="15" hidden="1">#REF!</definedName>
    <definedName name="BEx9IMKCBEBXIA88V7M64JLL4FI4" localSheetId="1" hidden="1">#REF!</definedName>
    <definedName name="BEx9IMKCBEBXIA88V7M64JLL4FI4" localSheetId="18" hidden="1">#REF!</definedName>
    <definedName name="BEx9IMKCBEBXIA88V7M64JLL4FI4" localSheetId="13" hidden="1">#REF!</definedName>
    <definedName name="BEx9IMKCBEBXIA88V7M64JLL4FI4" localSheetId="6" hidden="1">#REF!</definedName>
    <definedName name="BEx9IMKCBEBXIA88V7M64JLL4FI4" localSheetId="9" hidden="1">#REF!</definedName>
    <definedName name="BEx9IMKCBEBXIA88V7M64JLL4FI4" hidden="1">#REF!</definedName>
    <definedName name="BEx9IQRF01ATLVK0YE60ARKQJ68L" hidden="1">'[2]Reco Sheet for Fcast'!$I$8:$J$8</definedName>
    <definedName name="BEx9IT5QNZWKM6YQ5WER0DC2PMMU" hidden="1">'[2]Reco Sheet for Fcast'!$I$9:$J$9</definedName>
    <definedName name="BEx9IUNP46GLAWX4BYA9AY38PVL0" localSheetId="8" hidden="1">#REF!</definedName>
    <definedName name="BEx9IUNP46GLAWX4BYA9AY38PVL0" localSheetId="15" hidden="1">#REF!</definedName>
    <definedName name="BEx9IUNP46GLAWX4BYA9AY38PVL0" localSheetId="1" hidden="1">#REF!</definedName>
    <definedName name="BEx9IUNP46GLAWX4BYA9AY38PVL0" localSheetId="18" hidden="1">#REF!</definedName>
    <definedName name="BEx9IUNP46GLAWX4BYA9AY38PVL0" localSheetId="13" hidden="1">#REF!</definedName>
    <definedName name="BEx9IUNP46GLAWX4BYA9AY38PVL0" localSheetId="6" hidden="1">#REF!</definedName>
    <definedName name="BEx9IUNP46GLAWX4BYA9AY38PVL0" localSheetId="9" hidden="1">#REF!</definedName>
    <definedName name="BEx9IUNP46GLAWX4BYA9AY38PVL0" hidden="1">#REF!</definedName>
    <definedName name="BEx9IW5MFLXTVCJHVUZTUH93AXOS" localSheetId="8" hidden="1">'[3]AMI P &amp; L'!#REF!</definedName>
    <definedName name="BEx9IW5MFLXTVCJHVUZTUH93AXOS" localSheetId="7" hidden="1">'[3]AMI P &amp; L'!#REF!</definedName>
    <definedName name="BEx9IW5MFLXTVCJHVUZTUH93AXOS" localSheetId="15" hidden="1">'[3]AMI P &amp; L'!#REF!</definedName>
    <definedName name="BEx9IW5MFLXTVCJHVUZTUH93AXOS" localSheetId="14" hidden="1">'[3]AMI P &amp; L'!#REF!</definedName>
    <definedName name="BEx9IW5MFLXTVCJHVUZTUH93AXOS" localSheetId="12" hidden="1">'[3]AMI P &amp; L'!#REF!</definedName>
    <definedName name="BEx9IW5MFLXTVCJHVUZTUH93AXOS" localSheetId="5" hidden="1">'[3]AMI P &amp; L'!#REF!</definedName>
    <definedName name="BEx9IW5MFLXTVCJHVUZTUH93AXOS" localSheetId="1" hidden="1">'[3]AMI P &amp; L'!#REF!</definedName>
    <definedName name="BEx9IW5MFLXTVCJHVUZTUH93AXOS" localSheetId="0" hidden="1">'[3]AMI P &amp; L'!#REF!</definedName>
    <definedName name="BEx9IW5MFLXTVCJHVUZTUH93AXOS" localSheetId="18" hidden="1">'[3]AMI P &amp; L'!#REF!</definedName>
    <definedName name="BEx9IW5MFLXTVCJHVUZTUH93AXOS" localSheetId="13" hidden="1">'[3]AMI P &amp; L'!#REF!</definedName>
    <definedName name="BEx9IW5MFLXTVCJHVUZTUH93AXOS" localSheetId="6" hidden="1">'[3]AMI P &amp; L'!#REF!</definedName>
    <definedName name="BEx9IW5MFLXTVCJHVUZTUH93AXOS" localSheetId="16" hidden="1">'[3]AMI P &amp; L'!#REF!</definedName>
    <definedName name="BEx9IW5MFLXTVCJHVUZTUH93AXOS" localSheetId="9" hidden="1">'[3]AMI P &amp; L'!#REF!</definedName>
    <definedName name="BEx9IW5MFLXTVCJHVUZTUH93AXOS" localSheetId="19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8" hidden="1">'[3]AMI P &amp; L'!#REF!</definedName>
    <definedName name="BEx9J6CH5E7YZPER7HXEIOIKGPCA" localSheetId="7" hidden="1">'[3]AMI P &amp; L'!#REF!</definedName>
    <definedName name="BEx9J6CH5E7YZPER7HXEIOIKGPCA" localSheetId="15" hidden="1">'[3]AMI P &amp; L'!#REF!</definedName>
    <definedName name="BEx9J6CH5E7YZPER7HXEIOIKGPCA" localSheetId="14" hidden="1">'[3]AMI P &amp; L'!#REF!</definedName>
    <definedName name="BEx9J6CH5E7YZPER7HXEIOIKGPCA" localSheetId="12" hidden="1">'[3]AMI P &amp; L'!#REF!</definedName>
    <definedName name="BEx9J6CH5E7YZPER7HXEIOIKGPCA" localSheetId="5" hidden="1">'[3]AMI P &amp; L'!#REF!</definedName>
    <definedName name="BEx9J6CH5E7YZPER7HXEIOIKGPCA" localSheetId="1" hidden="1">'[3]AMI P &amp; L'!#REF!</definedName>
    <definedName name="BEx9J6CH5E7YZPER7HXEIOIKGPCA" localSheetId="0" hidden="1">'[3]AMI P &amp; L'!#REF!</definedName>
    <definedName name="BEx9J6CH5E7YZPER7HXEIOIKGPCA" localSheetId="18" hidden="1">'[3]AMI P &amp; L'!#REF!</definedName>
    <definedName name="BEx9J6CH5E7YZPER7HXEIOIKGPCA" localSheetId="13" hidden="1">'[3]AMI P &amp; L'!#REF!</definedName>
    <definedName name="BEx9J6CH5E7YZPER7HXEIOIKGPCA" localSheetId="6" hidden="1">'[3]AMI P &amp; L'!#REF!</definedName>
    <definedName name="BEx9J6CH5E7YZPER7HXEIOIKGPCA" localSheetId="16" hidden="1">'[3]AMI P &amp; L'!#REF!</definedName>
    <definedName name="BEx9J6CH5E7YZPER7HXEIOIKGPCA" localSheetId="9" hidden="1">'[3]AMI P &amp; L'!#REF!</definedName>
    <definedName name="BEx9J6CH5E7YZPER7HXEIOIKGPCA" localSheetId="19" hidden="1">'[3]AMI P &amp; L'!#REF!</definedName>
    <definedName name="BEx9J6CH5E7YZPER7HXEIOIKGPCA" hidden="1">'[3]AMI P &amp; L'!#REF!</definedName>
    <definedName name="BEx9J7JMQEVLC9IQ0C5BDMVJ0SNE" localSheetId="8" hidden="1">#REF!</definedName>
    <definedName name="BEx9J7JMQEVLC9IQ0C5BDMVJ0SNE" localSheetId="15" hidden="1">#REF!</definedName>
    <definedName name="BEx9J7JMQEVLC9IQ0C5BDMVJ0SNE" localSheetId="1" hidden="1">#REF!</definedName>
    <definedName name="BEx9J7JMQEVLC9IQ0C5BDMVJ0SNE" localSheetId="18" hidden="1">#REF!</definedName>
    <definedName name="BEx9J7JMQEVLC9IQ0C5BDMVJ0SNE" localSheetId="13" hidden="1">#REF!</definedName>
    <definedName name="BEx9J7JMQEVLC9IQ0C5BDMVJ0SNE" localSheetId="6" hidden="1">#REF!</definedName>
    <definedName name="BEx9J7JMQEVLC9IQ0C5BDMVJ0SNE" localSheetId="9" hidden="1">#REF!</definedName>
    <definedName name="BEx9J7JMQEVLC9IQ0C5BDMVJ0SNE" hidden="1">#REF!</definedName>
    <definedName name="BEx9JJTZKVUJAVPTRE0RAVTEH41G" hidden="1">'[2]Reco Sheet for Fcast'!$I$11:$J$11</definedName>
    <definedName name="BEx9JLBYK239B3F841C7YG1GT7ST" localSheetId="8" hidden="1">'[3]AMI P &amp; L'!#REF!</definedName>
    <definedName name="BEx9JLBYK239B3F841C7YG1GT7ST" localSheetId="7" hidden="1">'[3]AMI P &amp; L'!#REF!</definedName>
    <definedName name="BEx9JLBYK239B3F841C7YG1GT7ST" localSheetId="15" hidden="1">'[3]AMI P &amp; L'!#REF!</definedName>
    <definedName name="BEx9JLBYK239B3F841C7YG1GT7ST" localSheetId="14" hidden="1">'[3]AMI P &amp; L'!#REF!</definedName>
    <definedName name="BEx9JLBYK239B3F841C7YG1GT7ST" localSheetId="12" hidden="1">'[3]AMI P &amp; L'!#REF!</definedName>
    <definedName name="BEx9JLBYK239B3F841C7YG1GT7ST" localSheetId="5" hidden="1">'[3]AMI P &amp; L'!#REF!</definedName>
    <definedName name="BEx9JLBYK239B3F841C7YG1GT7ST" localSheetId="1" hidden="1">'[3]AMI P &amp; L'!#REF!</definedName>
    <definedName name="BEx9JLBYK239B3F841C7YG1GT7ST" localSheetId="0" hidden="1">'[3]AMI P &amp; L'!#REF!</definedName>
    <definedName name="BEx9JLBYK239B3F841C7YG1GT7ST" localSheetId="18" hidden="1">'[3]AMI P &amp; L'!#REF!</definedName>
    <definedName name="BEx9JLBYK239B3F841C7YG1GT7ST" localSheetId="13" hidden="1">'[3]AMI P &amp; L'!#REF!</definedName>
    <definedName name="BEx9JLBYK239B3F841C7YG1GT7ST" localSheetId="6" hidden="1">'[3]AMI P &amp; L'!#REF!</definedName>
    <definedName name="BEx9JLBYK239B3F841C7YG1GT7ST" localSheetId="16" hidden="1">'[3]AMI P &amp; L'!#REF!</definedName>
    <definedName name="BEx9JLBYK239B3F841C7YG1GT7ST" localSheetId="9" hidden="1">'[3]AMI P &amp; L'!#REF!</definedName>
    <definedName name="BEx9JLBYK239B3F841C7YG1GT7ST" localSheetId="19" hidden="1">'[3]AMI P &amp; L'!#REF!</definedName>
    <definedName name="BEx9JLBYK239B3F841C7YG1GT7ST" hidden="1">'[3]AMI P &amp; L'!#REF!</definedName>
    <definedName name="BEx9KLW9GH3AS7L6X2QVYRX4MP47" localSheetId="8" hidden="1">#REF!</definedName>
    <definedName name="BEx9KLW9GH3AS7L6X2QVYRX4MP47" localSheetId="15" hidden="1">#REF!</definedName>
    <definedName name="BEx9KLW9GH3AS7L6X2QVYRX4MP47" localSheetId="12" hidden="1">#REF!</definedName>
    <definedName name="BEx9KLW9GH3AS7L6X2QVYRX4MP47" localSheetId="1" hidden="1">#REF!</definedName>
    <definedName name="BEx9KLW9GH3AS7L6X2QVYRX4MP47" localSheetId="18" hidden="1">#REF!</definedName>
    <definedName name="BEx9KLW9GH3AS7L6X2QVYRX4MP47" localSheetId="13" hidden="1">#REF!</definedName>
    <definedName name="BEx9KLW9GH3AS7L6X2QVYRX4MP47" localSheetId="6" hidden="1">#REF!</definedName>
    <definedName name="BEx9KLW9GH3AS7L6X2QVYRX4MP47" localSheetId="9" hidden="1">#REF!</definedName>
    <definedName name="BEx9KLW9GH3AS7L6X2QVYRX4MP47" hidden="1">#REF!</definedName>
    <definedName name="BExAW4IIW5D0MDY6TJ3G4FOLPYIR" hidden="1">'[2]Reco Sheet for Fcast'!$H$2:$I$2</definedName>
    <definedName name="BExAWEPCKLF5GHCVH6O4GKOE0SW1" hidden="1">'[2]Reco Sheet for Fcast'!$F$10:$G$10</definedName>
    <definedName name="BExAWMN8563X9T1UZOH7OWA0DH6W" localSheetId="8" hidden="1">#REF!</definedName>
    <definedName name="BExAWMN8563X9T1UZOH7OWA0DH6W" localSheetId="15" hidden="1">#REF!</definedName>
    <definedName name="BExAWMN8563X9T1UZOH7OWA0DH6W" localSheetId="1" hidden="1">#REF!</definedName>
    <definedName name="BExAWMN8563X9T1UZOH7OWA0DH6W" localSheetId="18" hidden="1">#REF!</definedName>
    <definedName name="BExAWMN8563X9T1UZOH7OWA0DH6W" localSheetId="13" hidden="1">#REF!</definedName>
    <definedName name="BExAWMN8563X9T1UZOH7OWA0DH6W" localSheetId="6" hidden="1">#REF!</definedName>
    <definedName name="BExAWMN8563X9T1UZOH7OWA0DH6W" localSheetId="9" hidden="1">#REF!</definedName>
    <definedName name="BExAWMN8563X9T1UZOH7OWA0DH6W" hidden="1">#REF!</definedName>
    <definedName name="BExAX28937OH2SJJ980WOFXSWR07" hidden="1">'[2]Reco Sheet for Fcast'!$F$7:$G$7</definedName>
    <definedName name="BExAX410NB4F2XOB84OR2197H8M5" localSheetId="8" hidden="1">'[3]AMI P &amp; L'!#REF!</definedName>
    <definedName name="BExAX410NB4F2XOB84OR2197H8M5" localSheetId="7" hidden="1">'[3]AMI P &amp; L'!#REF!</definedName>
    <definedName name="BExAX410NB4F2XOB84OR2197H8M5" localSheetId="15" hidden="1">'[3]AMI P &amp; L'!#REF!</definedName>
    <definedName name="BExAX410NB4F2XOB84OR2197H8M5" localSheetId="14" hidden="1">'[3]AMI P &amp; L'!#REF!</definedName>
    <definedName name="BExAX410NB4F2XOB84OR2197H8M5" localSheetId="12" hidden="1">'[3]AMI P &amp; L'!#REF!</definedName>
    <definedName name="BExAX410NB4F2XOB84OR2197H8M5" localSheetId="5" hidden="1">'[3]AMI P &amp; L'!#REF!</definedName>
    <definedName name="BExAX410NB4F2XOB84OR2197H8M5" localSheetId="1" hidden="1">'[3]AMI P &amp; L'!#REF!</definedName>
    <definedName name="BExAX410NB4F2XOB84OR2197H8M5" localSheetId="0" hidden="1">'[3]AMI P &amp; L'!#REF!</definedName>
    <definedName name="BExAX410NB4F2XOB84OR2197H8M5" localSheetId="18" hidden="1">'[3]AMI P &amp; L'!#REF!</definedName>
    <definedName name="BExAX410NB4F2XOB84OR2197H8M5" localSheetId="13" hidden="1">'[3]AMI P &amp; L'!#REF!</definedName>
    <definedName name="BExAX410NB4F2XOB84OR2197H8M5" localSheetId="6" hidden="1">'[3]AMI P &amp; L'!#REF!</definedName>
    <definedName name="BExAX410NB4F2XOB84OR2197H8M5" localSheetId="16" hidden="1">'[3]AMI P &amp; L'!#REF!</definedName>
    <definedName name="BExAX410NB4F2XOB84OR2197H8M5" localSheetId="9" hidden="1">'[3]AMI P &amp; L'!#REF!</definedName>
    <definedName name="BExAX410NB4F2XOB84OR2197H8M5" localSheetId="19" hidden="1">'[3]AMI P &amp; L'!#REF!</definedName>
    <definedName name="BExAX410NB4F2XOB84OR2197H8M5" hidden="1">'[3]AMI P &amp; L'!#REF!</definedName>
    <definedName name="BExAX6FBAZV45KQY4H0U21PCNPDA" localSheetId="8" hidden="1">#REF!</definedName>
    <definedName name="BExAX6FBAZV45KQY4H0U21PCNPDA" localSheetId="15" hidden="1">#REF!</definedName>
    <definedName name="BExAX6FBAZV45KQY4H0U21PCNPDA" localSheetId="1" hidden="1">#REF!</definedName>
    <definedName name="BExAX6FBAZV45KQY4H0U21PCNPDA" localSheetId="18" hidden="1">#REF!</definedName>
    <definedName name="BExAX6FBAZV45KQY4H0U21PCNPDA" localSheetId="13" hidden="1">#REF!</definedName>
    <definedName name="BExAX6FBAZV45KQY4H0U21PCNPDA" localSheetId="6" hidden="1">#REF!</definedName>
    <definedName name="BExAX6FBAZV45KQY4H0U21PCNPDA" localSheetId="9" hidden="1">#REF!</definedName>
    <definedName name="BExAX6FBAZV45KQY4H0U21PCNPDA" hidden="1">#REF!</definedName>
    <definedName name="BExAX8TNG8LQ5Q4904SAYQIPGBSV" hidden="1">'[2]Reco Sheet for Fcast'!$I$7:$J$7</definedName>
    <definedName name="BExAXH2FJ8S1SX2XRI17ZABSFERB" localSheetId="8" hidden="1">#REF!</definedName>
    <definedName name="BExAXH2FJ8S1SX2XRI17ZABSFERB" localSheetId="15" hidden="1">#REF!</definedName>
    <definedName name="BExAXH2FJ8S1SX2XRI17ZABSFERB" localSheetId="12" hidden="1">#REF!</definedName>
    <definedName name="BExAXH2FJ8S1SX2XRI17ZABSFERB" localSheetId="1" hidden="1">#REF!</definedName>
    <definedName name="BExAXH2FJ8S1SX2XRI17ZABSFERB" localSheetId="18" hidden="1">#REF!</definedName>
    <definedName name="BExAXH2FJ8S1SX2XRI17ZABSFERB" localSheetId="13" hidden="1">#REF!</definedName>
    <definedName name="BExAXH2FJ8S1SX2XRI17ZABSFERB" localSheetId="6" hidden="1">#REF!</definedName>
    <definedName name="BExAXH2FJ8S1SX2XRI17ZABSFERB" localSheetId="9" hidden="1">#REF!</definedName>
    <definedName name="BExAXH2FJ8S1SX2XRI17ZABSFERB" hidden="1">#REF!</definedName>
    <definedName name="BExAY0EAT2LXR5MFGM0DLIB45PLO" hidden="1">'[2]Reco Sheet for Fcast'!$F$6:$G$6</definedName>
    <definedName name="BExAYDA8H0HQ51AQDS0QEQS4IUSJ" localSheetId="8" hidden="1">'[5]Capital orders'!#REF!</definedName>
    <definedName name="BExAYDA8H0HQ51AQDS0QEQS4IUSJ" localSheetId="15" hidden="1">'[5]Capital orders'!#REF!</definedName>
    <definedName name="BExAYDA8H0HQ51AQDS0QEQS4IUSJ" localSheetId="1" hidden="1">'[5]Capital orders'!#REF!</definedName>
    <definedName name="BExAYDA8H0HQ51AQDS0QEQS4IUSJ" localSheetId="18" hidden="1">'[5]Capital orders'!#REF!</definedName>
    <definedName name="BExAYDA8H0HQ51AQDS0QEQS4IUSJ" localSheetId="13" hidden="1">'[5]Capital orders'!#REF!</definedName>
    <definedName name="BExAYDA8H0HQ51AQDS0QEQS4IUSJ" localSheetId="6" hidden="1">'[5]Capital orders'!#REF!</definedName>
    <definedName name="BExAYDA8H0HQ51AQDS0QEQS4IUSJ" localSheetId="9" hidden="1">'[5]Capital orders'!#REF!</definedName>
    <definedName name="BExAYDA8H0HQ51AQDS0QEQS4IUSJ" hidden="1">'[5]Capital orders'!#REF!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5WJK9535H42VH6Y0VSS3JA9" localSheetId="8" hidden="1">#REF!</definedName>
    <definedName name="BExAZ5WJK9535H42VH6Y0VSS3JA9" localSheetId="15" hidden="1">#REF!</definedName>
    <definedName name="BExAZ5WJK9535H42VH6Y0VSS3JA9" localSheetId="1" hidden="1">#REF!</definedName>
    <definedName name="BExAZ5WJK9535H42VH6Y0VSS3JA9" localSheetId="18" hidden="1">#REF!</definedName>
    <definedName name="BExAZ5WJK9535H42VH6Y0VSS3JA9" localSheetId="13" hidden="1">#REF!</definedName>
    <definedName name="BExAZ5WJK9535H42VH6Y0VSS3JA9" localSheetId="6" hidden="1">#REF!</definedName>
    <definedName name="BExAZ5WJK9535H42VH6Y0VSS3JA9" localSheetId="9" hidden="1">#REF!</definedName>
    <definedName name="BExAZ5WJK9535H42VH6Y0VSS3JA9" hidden="1">#REF!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AZZQ0QV1ZYLCVLE578WEPBOBQ" localSheetId="8" hidden="1">#REF!</definedName>
    <definedName name="BExAZZQ0QV1ZYLCVLE578WEPBOBQ" localSheetId="15" hidden="1">#REF!</definedName>
    <definedName name="BExAZZQ0QV1ZYLCVLE578WEPBOBQ" localSheetId="1" hidden="1">#REF!</definedName>
    <definedName name="BExAZZQ0QV1ZYLCVLE578WEPBOBQ" localSheetId="18" hidden="1">#REF!</definedName>
    <definedName name="BExAZZQ0QV1ZYLCVLE578WEPBOBQ" localSheetId="13" hidden="1">#REF!</definedName>
    <definedName name="BExAZZQ0QV1ZYLCVLE578WEPBOBQ" localSheetId="6" hidden="1">#REF!</definedName>
    <definedName name="BExAZZQ0QV1ZYLCVLE578WEPBOBQ" localSheetId="9" hidden="1">#REF!</definedName>
    <definedName name="BExAZZQ0QV1ZYLCVLE578WEPBOBQ" hidden="1">#REF!</definedName>
    <definedName name="BExB012NJ8GASTNNPBRRFTLHIOC9" hidden="1">'[2]Reco Sheet for Fcast'!$F$9:$G$9</definedName>
    <definedName name="BExB072HHXVMUC0VYNGG48GRSH5Q" localSheetId="8" hidden="1">'[3]AMI P &amp; L'!#REF!</definedName>
    <definedName name="BExB072HHXVMUC0VYNGG48GRSH5Q" localSheetId="7" hidden="1">'[3]AMI P &amp; L'!#REF!</definedName>
    <definedName name="BExB072HHXVMUC0VYNGG48GRSH5Q" localSheetId="15" hidden="1">'[3]AMI P &amp; L'!#REF!</definedName>
    <definedName name="BExB072HHXVMUC0VYNGG48GRSH5Q" localSheetId="14" hidden="1">'[3]AMI P &amp; L'!#REF!</definedName>
    <definedName name="BExB072HHXVMUC0VYNGG48GRSH5Q" localSheetId="12" hidden="1">'[3]AMI P &amp; L'!#REF!</definedName>
    <definedName name="BExB072HHXVMUC0VYNGG48GRSH5Q" localSheetId="5" hidden="1">'[3]AMI P &amp; L'!#REF!</definedName>
    <definedName name="BExB072HHXVMUC0VYNGG48GRSH5Q" localSheetId="1" hidden="1">'[3]AMI P &amp; L'!#REF!</definedName>
    <definedName name="BExB072HHXVMUC0VYNGG48GRSH5Q" localSheetId="0" hidden="1">'[3]AMI P &amp; L'!#REF!</definedName>
    <definedName name="BExB072HHXVMUC0VYNGG48GRSH5Q" localSheetId="18" hidden="1">'[3]AMI P &amp; L'!#REF!</definedName>
    <definedName name="BExB072HHXVMUC0VYNGG48GRSH5Q" localSheetId="13" hidden="1">'[3]AMI P &amp; L'!#REF!</definedName>
    <definedName name="BExB072HHXVMUC0VYNGG48GRSH5Q" localSheetId="6" hidden="1">'[3]AMI P &amp; L'!#REF!</definedName>
    <definedName name="BExB072HHXVMUC0VYNGG48GRSH5Q" localSheetId="16" hidden="1">'[3]AMI P &amp; L'!#REF!</definedName>
    <definedName name="BExB072HHXVMUC0VYNGG48GRSH5Q" localSheetId="9" hidden="1">'[3]AMI P &amp; L'!#REF!</definedName>
    <definedName name="BExB072HHXVMUC0VYNGG48GRSH5Q" localSheetId="19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713OG4CGOEQ7O0FXSI2FQWZ" localSheetId="8" hidden="1">#REF!</definedName>
    <definedName name="BExB1713OG4CGOEQ7O0FXSI2FQWZ" localSheetId="15" hidden="1">#REF!</definedName>
    <definedName name="BExB1713OG4CGOEQ7O0FXSI2FQWZ" localSheetId="12" hidden="1">#REF!</definedName>
    <definedName name="BExB1713OG4CGOEQ7O0FXSI2FQWZ" localSheetId="1" hidden="1">#REF!</definedName>
    <definedName name="BExB1713OG4CGOEQ7O0FXSI2FQWZ" localSheetId="18" hidden="1">#REF!</definedName>
    <definedName name="BExB1713OG4CGOEQ7O0FXSI2FQWZ" localSheetId="13" hidden="1">#REF!</definedName>
    <definedName name="BExB1713OG4CGOEQ7O0FXSI2FQWZ" localSheetId="6" hidden="1">#REF!</definedName>
    <definedName name="BExB1713OG4CGOEQ7O0FXSI2FQWZ" localSheetId="9" hidden="1">#REF!</definedName>
    <definedName name="BExB1713OG4CGOEQ7O0FXSI2FQWZ" hidden="1">#REF!</definedName>
    <definedName name="BExB1FKNY2UO4W5FUGFHJOA2WFGG" localSheetId="8" hidden="1">'[3]AMI P &amp; L'!#REF!</definedName>
    <definedName name="BExB1FKNY2UO4W5FUGFHJOA2WFGG" localSheetId="7" hidden="1">'[3]AMI P &amp; L'!#REF!</definedName>
    <definedName name="BExB1FKNY2UO4W5FUGFHJOA2WFGG" localSheetId="15" hidden="1">'[3]AMI P &amp; L'!#REF!</definedName>
    <definedName name="BExB1FKNY2UO4W5FUGFHJOA2WFGG" localSheetId="14" hidden="1">'[3]AMI P &amp; L'!#REF!</definedName>
    <definedName name="BExB1FKNY2UO4W5FUGFHJOA2WFGG" localSheetId="12" hidden="1">'[3]AMI P &amp; L'!#REF!</definedName>
    <definedName name="BExB1FKNY2UO4W5FUGFHJOA2WFGG" localSheetId="5" hidden="1">'[3]AMI P &amp; L'!#REF!</definedName>
    <definedName name="BExB1FKNY2UO4W5FUGFHJOA2WFGG" localSheetId="1" hidden="1">'[3]AMI P &amp; L'!#REF!</definedName>
    <definedName name="BExB1FKNY2UO4W5FUGFHJOA2WFGG" localSheetId="0" hidden="1">'[3]AMI P &amp; L'!#REF!</definedName>
    <definedName name="BExB1FKNY2UO4W5FUGFHJOA2WFGG" localSheetId="18" hidden="1">'[3]AMI P &amp; L'!#REF!</definedName>
    <definedName name="BExB1FKNY2UO4W5FUGFHJOA2WFGG" localSheetId="13" hidden="1">'[3]AMI P &amp; L'!#REF!</definedName>
    <definedName name="BExB1FKNY2UO4W5FUGFHJOA2WFGG" localSheetId="6" hidden="1">'[3]AMI P &amp; L'!#REF!</definedName>
    <definedName name="BExB1FKNY2UO4W5FUGFHJOA2WFGG" localSheetId="16" hidden="1">'[3]AMI P &amp; L'!#REF!</definedName>
    <definedName name="BExB1FKNY2UO4W5FUGFHJOA2WFGG" localSheetId="9" hidden="1">'[3]AMI P &amp; L'!#REF!</definedName>
    <definedName name="BExB1FKNY2UO4W5FUGFHJOA2WFGG" localSheetId="19" hidden="1">'[3]AMI P &amp; L'!#REF!</definedName>
    <definedName name="BExB1FKNY2UO4W5FUGFHJOA2WFGG" hidden="1">'[3]AMI P &amp; L'!#REF!</definedName>
    <definedName name="BExB1GMD0PIDGTFBGQOPRWQSP9I4" localSheetId="8" hidden="1">'[3]AMI P &amp; L'!#REF!</definedName>
    <definedName name="BExB1GMD0PIDGTFBGQOPRWQSP9I4" localSheetId="7" hidden="1">'[3]AMI P &amp; L'!#REF!</definedName>
    <definedName name="BExB1GMD0PIDGTFBGQOPRWQSP9I4" localSheetId="15" hidden="1">'[3]AMI P &amp; L'!#REF!</definedName>
    <definedName name="BExB1GMD0PIDGTFBGQOPRWQSP9I4" localSheetId="14" hidden="1">'[3]AMI P &amp; L'!#REF!</definedName>
    <definedName name="BExB1GMD0PIDGTFBGQOPRWQSP9I4" localSheetId="12" hidden="1">'[3]AMI P &amp; L'!#REF!</definedName>
    <definedName name="BExB1GMD0PIDGTFBGQOPRWQSP9I4" localSheetId="5" hidden="1">'[3]AMI P &amp; L'!#REF!</definedName>
    <definedName name="BExB1GMD0PIDGTFBGQOPRWQSP9I4" localSheetId="1" hidden="1">'[3]AMI P &amp; L'!#REF!</definedName>
    <definedName name="BExB1GMD0PIDGTFBGQOPRWQSP9I4" localSheetId="0" hidden="1">'[3]AMI P &amp; L'!#REF!</definedName>
    <definedName name="BExB1GMD0PIDGTFBGQOPRWQSP9I4" localSheetId="18" hidden="1">'[3]AMI P &amp; L'!#REF!</definedName>
    <definedName name="BExB1GMD0PIDGTFBGQOPRWQSP9I4" localSheetId="13" hidden="1">'[3]AMI P &amp; L'!#REF!</definedName>
    <definedName name="BExB1GMD0PIDGTFBGQOPRWQSP9I4" localSheetId="6" hidden="1">'[3]AMI P &amp; L'!#REF!</definedName>
    <definedName name="BExB1GMD0PIDGTFBGQOPRWQSP9I4" localSheetId="16" hidden="1">'[3]AMI P &amp; L'!#REF!</definedName>
    <definedName name="BExB1GMD0PIDGTFBGQOPRWQSP9I4" localSheetId="9" hidden="1">'[3]AMI P &amp; L'!#REF!</definedName>
    <definedName name="BExB1GMD0PIDGTFBGQOPRWQSP9I4" localSheetId="19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8" hidden="1">'[3]AMI P &amp; L'!#REF!</definedName>
    <definedName name="BExB1WI6M8I0EEP1ANUQZCFY24EV" localSheetId="7" hidden="1">'[3]AMI P &amp; L'!#REF!</definedName>
    <definedName name="BExB1WI6M8I0EEP1ANUQZCFY24EV" localSheetId="15" hidden="1">'[3]AMI P &amp; L'!#REF!</definedName>
    <definedName name="BExB1WI6M8I0EEP1ANUQZCFY24EV" localSheetId="14" hidden="1">'[3]AMI P &amp; L'!#REF!</definedName>
    <definedName name="BExB1WI6M8I0EEP1ANUQZCFY24EV" localSheetId="12" hidden="1">'[3]AMI P &amp; L'!#REF!</definedName>
    <definedName name="BExB1WI6M8I0EEP1ANUQZCFY24EV" localSheetId="5" hidden="1">'[3]AMI P &amp; L'!#REF!</definedName>
    <definedName name="BExB1WI6M8I0EEP1ANUQZCFY24EV" localSheetId="1" hidden="1">'[3]AMI P &amp; L'!#REF!</definedName>
    <definedName name="BExB1WI6M8I0EEP1ANUQZCFY24EV" localSheetId="0" hidden="1">'[3]AMI P &amp; L'!#REF!</definedName>
    <definedName name="BExB1WI6M8I0EEP1ANUQZCFY24EV" localSheetId="18" hidden="1">'[3]AMI P &amp; L'!#REF!</definedName>
    <definedName name="BExB1WI6M8I0EEP1ANUQZCFY24EV" localSheetId="13" hidden="1">'[3]AMI P &amp; L'!#REF!</definedName>
    <definedName name="BExB1WI6M8I0EEP1ANUQZCFY24EV" localSheetId="6" hidden="1">'[3]AMI P &amp; L'!#REF!</definedName>
    <definedName name="BExB1WI6M8I0EEP1ANUQZCFY24EV" localSheetId="16" hidden="1">'[3]AMI P &amp; L'!#REF!</definedName>
    <definedName name="BExB1WI6M8I0EEP1ANUQZCFY24EV" localSheetId="9" hidden="1">'[3]AMI P &amp; L'!#REF!</definedName>
    <definedName name="BExB1WI6M8I0EEP1ANUQZCFY24EV" localSheetId="19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8" hidden="1">'[3]AMI P &amp; L'!#REF!</definedName>
    <definedName name="BExB2Q0VJ0MU2URO3JOVUAVHEI3V" localSheetId="7" hidden="1">'[3]AMI P &amp; L'!#REF!</definedName>
    <definedName name="BExB2Q0VJ0MU2URO3JOVUAVHEI3V" localSheetId="15" hidden="1">'[3]AMI P &amp; L'!#REF!</definedName>
    <definedName name="BExB2Q0VJ0MU2URO3JOVUAVHEI3V" localSheetId="14" hidden="1">'[3]AMI P &amp; L'!#REF!</definedName>
    <definedName name="BExB2Q0VJ0MU2URO3JOVUAVHEI3V" localSheetId="12" hidden="1">'[3]AMI P &amp; L'!#REF!</definedName>
    <definedName name="BExB2Q0VJ0MU2URO3JOVUAVHEI3V" localSheetId="5" hidden="1">'[3]AMI P &amp; L'!#REF!</definedName>
    <definedName name="BExB2Q0VJ0MU2URO3JOVUAVHEI3V" localSheetId="1" hidden="1">'[3]AMI P &amp; L'!#REF!</definedName>
    <definedName name="BExB2Q0VJ0MU2URO3JOVUAVHEI3V" localSheetId="0" hidden="1">'[3]AMI P &amp; L'!#REF!</definedName>
    <definedName name="BExB2Q0VJ0MU2URO3JOVUAVHEI3V" localSheetId="18" hidden="1">'[3]AMI P &amp; L'!#REF!</definedName>
    <definedName name="BExB2Q0VJ0MU2URO3JOVUAVHEI3V" localSheetId="13" hidden="1">'[3]AMI P &amp; L'!#REF!</definedName>
    <definedName name="BExB2Q0VJ0MU2URO3JOVUAVHEI3V" localSheetId="6" hidden="1">'[3]AMI P &amp; L'!#REF!</definedName>
    <definedName name="BExB2Q0VJ0MU2URO3JOVUAVHEI3V" localSheetId="16" hidden="1">'[3]AMI P &amp; L'!#REF!</definedName>
    <definedName name="BExB2Q0VJ0MU2URO3JOVUAVHEI3V" localSheetId="9" hidden="1">'[3]AMI P &amp; L'!#REF!</definedName>
    <definedName name="BExB2Q0VJ0MU2URO3JOVUAVHEI3V" localSheetId="19" hidden="1">'[3]AMI P &amp; L'!#REF!</definedName>
    <definedName name="BExB2Q0VJ0MU2URO3JOVUAVHEI3V" hidden="1">'[3]AMI P &amp; L'!#REF!</definedName>
    <definedName name="BExB2TBPD6APUT2TO3BGE6IU9G7C" hidden="1">'[4]Bud Mth'!$I$11:$J$11</definedName>
    <definedName name="BExB2TRVKQUUYWEZA4GM0V7NE7IX" localSheetId="8" hidden="1">'[5]Capital orders'!#REF!</definedName>
    <definedName name="BExB2TRVKQUUYWEZA4GM0V7NE7IX" localSheetId="15" hidden="1">'[5]Capital orders'!#REF!</definedName>
    <definedName name="BExB2TRVKQUUYWEZA4GM0V7NE7IX" localSheetId="1" hidden="1">'[5]Capital orders'!#REF!</definedName>
    <definedName name="BExB2TRVKQUUYWEZA4GM0V7NE7IX" localSheetId="18" hidden="1">'[5]Capital orders'!#REF!</definedName>
    <definedName name="BExB2TRVKQUUYWEZA4GM0V7NE7IX" localSheetId="13" hidden="1">'[5]Capital orders'!#REF!</definedName>
    <definedName name="BExB2TRVKQUUYWEZA4GM0V7NE7IX" localSheetId="6" hidden="1">'[5]Capital orders'!#REF!</definedName>
    <definedName name="BExB2TRVKQUUYWEZA4GM0V7NE7IX" localSheetId="9" hidden="1">'[5]Capital orders'!#REF!</definedName>
    <definedName name="BExB2TRVKQUUYWEZA4GM0V7NE7IX" hidden="1">'[5]Capital orders'!#REF!</definedName>
    <definedName name="BExB30IP1DNKNQ6PZ5ERUGR5MK4Z" hidden="1">'[2]Reco Sheet for Fcast'!$I$11:$J$11</definedName>
    <definedName name="BExB3TL3FFDSU6ZSR25KZABHXJXM" localSheetId="8" hidden="1">#REF!</definedName>
    <definedName name="BExB3TL3FFDSU6ZSR25KZABHXJXM" localSheetId="15" hidden="1">#REF!</definedName>
    <definedName name="BExB3TL3FFDSU6ZSR25KZABHXJXM" localSheetId="1" hidden="1">#REF!</definedName>
    <definedName name="BExB3TL3FFDSU6ZSR25KZABHXJXM" localSheetId="18" hidden="1">#REF!</definedName>
    <definedName name="BExB3TL3FFDSU6ZSR25KZABHXJXM" localSheetId="13" hidden="1">#REF!</definedName>
    <definedName name="BExB3TL3FFDSU6ZSR25KZABHXJXM" localSheetId="6" hidden="1">#REF!</definedName>
    <definedName name="BExB3TL3FFDSU6ZSR25KZABHXJXM" localSheetId="9" hidden="1">#REF!</definedName>
    <definedName name="BExB3TL3FFDSU6ZSR25KZABHXJXM" hidden="1">#REF!</definedName>
    <definedName name="BExB42VLHX3FLYCON9QDRE70MBLO" localSheetId="8" hidden="1">#REF!</definedName>
    <definedName name="BExB42VLHX3FLYCON9QDRE70MBLO" localSheetId="15" hidden="1">#REF!</definedName>
    <definedName name="BExB42VLHX3FLYCON9QDRE70MBLO" localSheetId="12" hidden="1">#REF!</definedName>
    <definedName name="BExB42VLHX3FLYCON9QDRE70MBLO" localSheetId="1" hidden="1">#REF!</definedName>
    <definedName name="BExB42VLHX3FLYCON9QDRE70MBLO" localSheetId="18" hidden="1">#REF!</definedName>
    <definedName name="BExB42VLHX3FLYCON9QDRE70MBLO" localSheetId="13" hidden="1">#REF!</definedName>
    <definedName name="BExB42VLHX3FLYCON9QDRE70MBLO" localSheetId="6" hidden="1">#REF!</definedName>
    <definedName name="BExB42VLHX3FLYCON9QDRE70MBLO" localSheetId="9" hidden="1">#REF!</definedName>
    <definedName name="BExB42VLHX3FLYCON9QDRE70MBLO" hidden="1">#REF!</definedName>
    <definedName name="BExB442RX0T3L6HUL6X5T21CENW6" localSheetId="8" hidden="1">'[3]AMI P &amp; L'!#REF!</definedName>
    <definedName name="BExB442RX0T3L6HUL6X5T21CENW6" localSheetId="7" hidden="1">'[3]AMI P &amp; L'!#REF!</definedName>
    <definedName name="BExB442RX0T3L6HUL6X5T21CENW6" localSheetId="15" hidden="1">'[3]AMI P &amp; L'!#REF!</definedName>
    <definedName name="BExB442RX0T3L6HUL6X5T21CENW6" localSheetId="14" hidden="1">'[3]AMI P &amp; L'!#REF!</definedName>
    <definedName name="BExB442RX0T3L6HUL6X5T21CENW6" localSheetId="12" hidden="1">'[3]AMI P &amp; L'!#REF!</definedName>
    <definedName name="BExB442RX0T3L6HUL6X5T21CENW6" localSheetId="5" hidden="1">'[3]AMI P &amp; L'!#REF!</definedName>
    <definedName name="BExB442RX0T3L6HUL6X5T21CENW6" localSheetId="1" hidden="1">'[3]AMI P &amp; L'!#REF!</definedName>
    <definedName name="BExB442RX0T3L6HUL6X5T21CENW6" localSheetId="0" hidden="1">'[3]AMI P &amp; L'!#REF!</definedName>
    <definedName name="BExB442RX0T3L6HUL6X5T21CENW6" localSheetId="18" hidden="1">'[3]AMI P &amp; L'!#REF!</definedName>
    <definedName name="BExB442RX0T3L6HUL6X5T21CENW6" localSheetId="13" hidden="1">'[3]AMI P &amp; L'!#REF!</definedName>
    <definedName name="BExB442RX0T3L6HUL6X5T21CENW6" localSheetId="6" hidden="1">'[3]AMI P &amp; L'!#REF!</definedName>
    <definedName name="BExB442RX0T3L6HUL6X5T21CENW6" localSheetId="16" hidden="1">'[3]AMI P &amp; L'!#REF!</definedName>
    <definedName name="BExB442RX0T3L6HUL6X5T21CENW6" localSheetId="9" hidden="1">'[3]AMI P &amp; L'!#REF!</definedName>
    <definedName name="BExB442RX0T3L6HUL6X5T21CENW6" localSheetId="19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M24SMODJ32BDKDH2DWLGTXO" localSheetId="8" hidden="1">#REF!</definedName>
    <definedName name="BExB4M24SMODJ32BDKDH2DWLGTXO" localSheetId="15" hidden="1">#REF!</definedName>
    <definedName name="BExB4M24SMODJ32BDKDH2DWLGTXO" localSheetId="12" hidden="1">#REF!</definedName>
    <definedName name="BExB4M24SMODJ32BDKDH2DWLGTXO" localSheetId="1" hidden="1">#REF!</definedName>
    <definedName name="BExB4M24SMODJ32BDKDH2DWLGTXO" localSheetId="18" hidden="1">#REF!</definedName>
    <definedName name="BExB4M24SMODJ32BDKDH2DWLGTXO" localSheetId="13" hidden="1">#REF!</definedName>
    <definedName name="BExB4M24SMODJ32BDKDH2DWLGTXO" localSheetId="6" hidden="1">#REF!</definedName>
    <definedName name="BExB4M24SMODJ32BDKDH2DWLGTXO" localSheetId="9" hidden="1">#REF!</definedName>
    <definedName name="BExB4M24SMODJ32BDKDH2DWLGTXO" hidden="1">#REF!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8" hidden="1">'[3]AMI P &amp; L'!#REF!</definedName>
    <definedName name="BExB5833OAOJ22VK1YK47FHUSVK2" localSheetId="7" hidden="1">'[3]AMI P &amp; L'!#REF!</definedName>
    <definedName name="BExB5833OAOJ22VK1YK47FHUSVK2" localSheetId="15" hidden="1">'[3]AMI P &amp; L'!#REF!</definedName>
    <definedName name="BExB5833OAOJ22VK1YK47FHUSVK2" localSheetId="14" hidden="1">'[3]AMI P &amp; L'!#REF!</definedName>
    <definedName name="BExB5833OAOJ22VK1YK47FHUSVK2" localSheetId="12" hidden="1">'[3]AMI P &amp; L'!#REF!</definedName>
    <definedName name="BExB5833OAOJ22VK1YK47FHUSVK2" localSheetId="5" hidden="1">'[3]AMI P &amp; L'!#REF!</definedName>
    <definedName name="BExB5833OAOJ22VK1YK47FHUSVK2" localSheetId="1" hidden="1">'[3]AMI P &amp; L'!#REF!</definedName>
    <definedName name="BExB5833OAOJ22VK1YK47FHUSVK2" localSheetId="0" hidden="1">'[3]AMI P &amp; L'!#REF!</definedName>
    <definedName name="BExB5833OAOJ22VK1YK47FHUSVK2" localSheetId="18" hidden="1">'[3]AMI P &amp; L'!#REF!</definedName>
    <definedName name="BExB5833OAOJ22VK1YK47FHUSVK2" localSheetId="13" hidden="1">'[3]AMI P &amp; L'!#REF!</definedName>
    <definedName name="BExB5833OAOJ22VK1YK47FHUSVK2" localSheetId="6" hidden="1">'[3]AMI P &amp; L'!#REF!</definedName>
    <definedName name="BExB5833OAOJ22VK1YK47FHUSVK2" localSheetId="16" hidden="1">'[3]AMI P &amp; L'!#REF!</definedName>
    <definedName name="BExB5833OAOJ22VK1YK47FHUSVK2" localSheetId="9" hidden="1">'[3]AMI P &amp; L'!#REF!</definedName>
    <definedName name="BExB5833OAOJ22VK1YK47FHUSVK2" localSheetId="19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LQ3CUIG99R26KF7ZDT7KB5Y" localSheetId="8" hidden="1">#REF!</definedName>
    <definedName name="BExB5LQ3CUIG99R26KF7ZDT7KB5Y" localSheetId="15" hidden="1">#REF!</definedName>
    <definedName name="BExB5LQ3CUIG99R26KF7ZDT7KB5Y" localSheetId="1" hidden="1">#REF!</definedName>
    <definedName name="BExB5LQ3CUIG99R26KF7ZDT7KB5Y" localSheetId="18" hidden="1">#REF!</definedName>
    <definedName name="BExB5LQ3CUIG99R26KF7ZDT7KB5Y" localSheetId="13" hidden="1">#REF!</definedName>
    <definedName name="BExB5LQ3CUIG99R26KF7ZDT7KB5Y" localSheetId="6" hidden="1">#REF!</definedName>
    <definedName name="BExB5LQ3CUIG99R26KF7ZDT7KB5Y" localSheetId="9" hidden="1">#REF!</definedName>
    <definedName name="BExB5LQ3CUIG99R26KF7ZDT7KB5Y" hidden="1">#REF!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8" hidden="1">'[3]AMI P &amp; L'!#REF!</definedName>
    <definedName name="BExB78RH79J0MIF7H8CAZ0CFE88Q" localSheetId="7" hidden="1">'[3]AMI P &amp; L'!#REF!</definedName>
    <definedName name="BExB78RH79J0MIF7H8CAZ0CFE88Q" localSheetId="15" hidden="1">'[3]AMI P &amp; L'!#REF!</definedName>
    <definedName name="BExB78RH79J0MIF7H8CAZ0CFE88Q" localSheetId="14" hidden="1">'[3]AMI P &amp; L'!#REF!</definedName>
    <definedName name="BExB78RH79J0MIF7H8CAZ0CFE88Q" localSheetId="12" hidden="1">'[3]AMI P &amp; L'!#REF!</definedName>
    <definedName name="BExB78RH79J0MIF7H8CAZ0CFE88Q" localSheetId="5" hidden="1">'[3]AMI P &amp; L'!#REF!</definedName>
    <definedName name="BExB78RH79J0MIF7H8CAZ0CFE88Q" localSheetId="1" hidden="1">'[3]AMI P &amp; L'!#REF!</definedName>
    <definedName name="BExB78RH79J0MIF7H8CAZ0CFE88Q" localSheetId="0" hidden="1">'[3]AMI P &amp; L'!#REF!</definedName>
    <definedName name="BExB78RH79J0MIF7H8CAZ0CFE88Q" localSheetId="18" hidden="1">'[3]AMI P &amp; L'!#REF!</definedName>
    <definedName name="BExB78RH79J0MIF7H8CAZ0CFE88Q" localSheetId="13" hidden="1">'[3]AMI P &amp; L'!#REF!</definedName>
    <definedName name="BExB78RH79J0MIF7H8CAZ0CFE88Q" localSheetId="6" hidden="1">'[3]AMI P &amp; L'!#REF!</definedName>
    <definedName name="BExB78RH79J0MIF7H8CAZ0CFE88Q" localSheetId="16" hidden="1">'[3]AMI P &amp; L'!#REF!</definedName>
    <definedName name="BExB78RH79J0MIF7H8CAZ0CFE88Q" localSheetId="9" hidden="1">'[3]AMI P &amp; L'!#REF!</definedName>
    <definedName name="BExB78RH79J0MIF7H8CAZ0CFE88Q" localSheetId="19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7XXV45EK0IDHSBDE8V0UXZNU" localSheetId="8" hidden="1">#REF!</definedName>
    <definedName name="BExB7XXV45EK0IDHSBDE8V0UXZNU" localSheetId="15" hidden="1">#REF!</definedName>
    <definedName name="BExB7XXV45EK0IDHSBDE8V0UXZNU" localSheetId="1" hidden="1">#REF!</definedName>
    <definedName name="BExB7XXV45EK0IDHSBDE8V0UXZNU" localSheetId="18" hidden="1">#REF!</definedName>
    <definedName name="BExB7XXV45EK0IDHSBDE8V0UXZNU" localSheetId="13" hidden="1">#REF!</definedName>
    <definedName name="BExB7XXV45EK0IDHSBDE8V0UXZNU" localSheetId="6" hidden="1">#REF!</definedName>
    <definedName name="BExB7XXV45EK0IDHSBDE8V0UXZNU" localSheetId="9" hidden="1">#REF!</definedName>
    <definedName name="BExB7XXV45EK0IDHSBDE8V0UXZNU" hidden="1">#REF!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8" hidden="1">'[3]AMI P &amp; L'!#REF!</definedName>
    <definedName name="BExB8U5N0D85YR8APKN3PPKG0FWP" localSheetId="7" hidden="1">'[3]AMI P &amp; L'!#REF!</definedName>
    <definedName name="BExB8U5N0D85YR8APKN3PPKG0FWP" localSheetId="15" hidden="1">'[3]AMI P &amp; L'!#REF!</definedName>
    <definedName name="BExB8U5N0D85YR8APKN3PPKG0FWP" localSheetId="14" hidden="1">'[3]AMI P &amp; L'!#REF!</definedName>
    <definedName name="BExB8U5N0D85YR8APKN3PPKG0FWP" localSheetId="12" hidden="1">'[3]AMI P &amp; L'!#REF!</definedName>
    <definedName name="BExB8U5N0D85YR8APKN3PPKG0FWP" localSheetId="5" hidden="1">'[3]AMI P &amp; L'!#REF!</definedName>
    <definedName name="BExB8U5N0D85YR8APKN3PPKG0FWP" localSheetId="1" hidden="1">'[3]AMI P &amp; L'!#REF!</definedName>
    <definedName name="BExB8U5N0D85YR8APKN3PPKG0FWP" localSheetId="0" hidden="1">'[3]AMI P &amp; L'!#REF!</definedName>
    <definedName name="BExB8U5N0D85YR8APKN3PPKG0FWP" localSheetId="18" hidden="1">'[3]AMI P &amp; L'!#REF!</definedName>
    <definedName name="BExB8U5N0D85YR8APKN3PPKG0FWP" localSheetId="13" hidden="1">'[3]AMI P &amp; L'!#REF!</definedName>
    <definedName name="BExB8U5N0D85YR8APKN3PPKG0FWP" localSheetId="6" hidden="1">'[3]AMI P &amp; L'!#REF!</definedName>
    <definedName name="BExB8U5N0D85YR8APKN3PPKG0FWP" localSheetId="16" hidden="1">'[3]AMI P &amp; L'!#REF!</definedName>
    <definedName name="BExB8U5N0D85YR8APKN3PPKG0FWP" localSheetId="9" hidden="1">'[3]AMI P &amp; L'!#REF!</definedName>
    <definedName name="BExB8U5N0D85YR8APKN3PPKG0FWP" localSheetId="19" hidden="1">'[3]AMI P &amp; L'!#REF!</definedName>
    <definedName name="BExB8U5N0D85YR8APKN3PPKG0FWP" hidden="1">'[3]AMI P &amp; L'!#REF!</definedName>
    <definedName name="BExB8WJYEQ55LDAYQH0NXEDCQOVD" localSheetId="8" hidden="1">#REF!</definedName>
    <definedName name="BExB8WJYEQ55LDAYQH0NXEDCQOVD" localSheetId="15" hidden="1">#REF!</definedName>
    <definedName name="BExB8WJYEQ55LDAYQH0NXEDCQOVD" localSheetId="12" hidden="1">#REF!</definedName>
    <definedName name="BExB8WJYEQ55LDAYQH0NXEDCQOVD" localSheetId="1" hidden="1">#REF!</definedName>
    <definedName name="BExB8WJYEQ55LDAYQH0NXEDCQOVD" localSheetId="18" hidden="1">#REF!</definedName>
    <definedName name="BExB8WJYEQ55LDAYQH0NXEDCQOVD" localSheetId="13" hidden="1">#REF!</definedName>
    <definedName name="BExB8WJYEQ55LDAYQH0NXEDCQOVD" localSheetId="6" hidden="1">#REF!</definedName>
    <definedName name="BExB8WJYEQ55LDAYQH0NXEDCQOVD" localSheetId="9" hidden="1">#REF!</definedName>
    <definedName name="BExB8WJYEQ55LDAYQH0NXEDCQOVD" hidden="1">#REF!</definedName>
    <definedName name="BExB9AXUUDDTRDLVSC7REODDIYJ2" localSheetId="8" hidden="1">#REF!</definedName>
    <definedName name="BExB9AXUUDDTRDLVSC7REODDIYJ2" localSheetId="7" hidden="1">#REF!</definedName>
    <definedName name="BExB9AXUUDDTRDLVSC7REODDIYJ2" localSheetId="15" hidden="1">#REF!</definedName>
    <definedName name="BExB9AXUUDDTRDLVSC7REODDIYJ2" localSheetId="14" hidden="1">#REF!</definedName>
    <definedName name="BExB9AXUUDDTRDLVSC7REODDIYJ2" localSheetId="12" hidden="1">#REF!</definedName>
    <definedName name="BExB9AXUUDDTRDLVSC7REODDIYJ2" localSheetId="5" hidden="1">#REF!</definedName>
    <definedName name="BExB9AXUUDDTRDLVSC7REODDIYJ2" localSheetId="1" hidden="1">#REF!</definedName>
    <definedName name="BExB9AXUUDDTRDLVSC7REODDIYJ2" localSheetId="0" hidden="1">#REF!</definedName>
    <definedName name="BExB9AXUUDDTRDLVSC7REODDIYJ2" localSheetId="18" hidden="1">#REF!</definedName>
    <definedName name="BExB9AXUUDDTRDLVSC7REODDIYJ2" localSheetId="13" hidden="1">#REF!</definedName>
    <definedName name="BExB9AXUUDDTRDLVSC7REODDIYJ2" localSheetId="6" hidden="1">#REF!</definedName>
    <definedName name="BExB9AXUUDDTRDLVSC7REODDIYJ2" localSheetId="16" hidden="1">#REF!</definedName>
    <definedName name="BExB9AXUUDDTRDLVSC7REODDIYJ2" localSheetId="9" hidden="1">#REF!</definedName>
    <definedName name="BExB9AXUUDDTRDLVSC7REODDIYJ2" localSheetId="19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8" hidden="1">'[3]AMI P &amp; L'!#REF!</definedName>
    <definedName name="BExB9Q2MZZHBGW8QQKVEYIMJBPIE" localSheetId="7" hidden="1">'[3]AMI P &amp; L'!#REF!</definedName>
    <definedName name="BExB9Q2MZZHBGW8QQKVEYIMJBPIE" localSheetId="15" hidden="1">'[3]AMI P &amp; L'!#REF!</definedName>
    <definedName name="BExB9Q2MZZHBGW8QQKVEYIMJBPIE" localSheetId="14" hidden="1">'[3]AMI P &amp; L'!#REF!</definedName>
    <definedName name="BExB9Q2MZZHBGW8QQKVEYIMJBPIE" localSheetId="12" hidden="1">'[3]AMI P &amp; L'!#REF!</definedName>
    <definedName name="BExB9Q2MZZHBGW8QQKVEYIMJBPIE" localSheetId="5" hidden="1">'[3]AMI P &amp; L'!#REF!</definedName>
    <definedName name="BExB9Q2MZZHBGW8QQKVEYIMJBPIE" localSheetId="1" hidden="1">'[3]AMI P &amp; L'!#REF!</definedName>
    <definedName name="BExB9Q2MZZHBGW8QQKVEYIMJBPIE" localSheetId="0" hidden="1">'[3]AMI P &amp; L'!#REF!</definedName>
    <definedName name="BExB9Q2MZZHBGW8QQKVEYIMJBPIE" localSheetId="18" hidden="1">'[3]AMI P &amp; L'!#REF!</definedName>
    <definedName name="BExB9Q2MZZHBGW8QQKVEYIMJBPIE" localSheetId="13" hidden="1">'[3]AMI P &amp; L'!#REF!</definedName>
    <definedName name="BExB9Q2MZZHBGW8QQKVEYIMJBPIE" localSheetId="6" hidden="1">'[3]AMI P &amp; L'!#REF!</definedName>
    <definedName name="BExB9Q2MZZHBGW8QQKVEYIMJBPIE" localSheetId="16" hidden="1">'[3]AMI P &amp; L'!#REF!</definedName>
    <definedName name="BExB9Q2MZZHBGW8QQKVEYIMJBPIE" localSheetId="9" hidden="1">'[3]AMI P &amp; L'!#REF!</definedName>
    <definedName name="BExB9Q2MZZHBGW8QQKVEYIMJBPIE" localSheetId="19" hidden="1">'[3]AMI P &amp; L'!#REF!</definedName>
    <definedName name="BExB9Q2MZZHBGW8QQKVEYIMJBPIE" hidden="1">'[3]AMI P &amp; L'!#REF!</definedName>
    <definedName name="BExB9R4HYJ83UNLFWKDKDJ31E2DS" localSheetId="8" hidden="1">'[5]Capital orders'!#REF!</definedName>
    <definedName name="BExB9R4HYJ83UNLFWKDKDJ31E2DS" localSheetId="15" hidden="1">'[5]Capital orders'!#REF!</definedName>
    <definedName name="BExB9R4HYJ83UNLFWKDKDJ31E2DS" localSheetId="1" hidden="1">'[5]Capital orders'!#REF!</definedName>
    <definedName name="BExB9R4HYJ83UNLFWKDKDJ31E2DS" localSheetId="18" hidden="1">'[5]Capital orders'!#REF!</definedName>
    <definedName name="BExB9R4HYJ83UNLFWKDKDJ31E2DS" localSheetId="13" hidden="1">'[5]Capital orders'!#REF!</definedName>
    <definedName name="BExB9R4HYJ83UNLFWKDKDJ31E2DS" localSheetId="6" hidden="1">'[5]Capital orders'!#REF!</definedName>
    <definedName name="BExB9R4HYJ83UNLFWKDKDJ31E2DS" localSheetId="9" hidden="1">'[5]Capital orders'!#REF!</definedName>
    <definedName name="BExB9R4HYJ83UNLFWKDKDJ31E2DS" hidden="1">'[5]Capital orders'!#REF!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8" hidden="1">'[3]AMI P &amp; L'!#REF!</definedName>
    <definedName name="BExBAAGDKQLBSZJAFZFOCDTVS99P" localSheetId="7" hidden="1">'[3]AMI P &amp; L'!#REF!</definedName>
    <definedName name="BExBAAGDKQLBSZJAFZFOCDTVS99P" localSheetId="15" hidden="1">'[3]AMI P &amp; L'!#REF!</definedName>
    <definedName name="BExBAAGDKQLBSZJAFZFOCDTVS99P" localSheetId="14" hidden="1">'[3]AMI P &amp; L'!#REF!</definedName>
    <definedName name="BExBAAGDKQLBSZJAFZFOCDTVS99P" localSheetId="12" hidden="1">'[3]AMI P &amp; L'!#REF!</definedName>
    <definedName name="BExBAAGDKQLBSZJAFZFOCDTVS99P" localSheetId="5" hidden="1">'[3]AMI P &amp; L'!#REF!</definedName>
    <definedName name="BExBAAGDKQLBSZJAFZFOCDTVS99P" localSheetId="1" hidden="1">'[3]AMI P &amp; L'!#REF!</definedName>
    <definedName name="BExBAAGDKQLBSZJAFZFOCDTVS99P" localSheetId="0" hidden="1">'[3]AMI P &amp; L'!#REF!</definedName>
    <definedName name="BExBAAGDKQLBSZJAFZFOCDTVS99P" localSheetId="18" hidden="1">'[3]AMI P &amp; L'!#REF!</definedName>
    <definedName name="BExBAAGDKQLBSZJAFZFOCDTVS99P" localSheetId="13" hidden="1">'[3]AMI P &amp; L'!#REF!</definedName>
    <definedName name="BExBAAGDKQLBSZJAFZFOCDTVS99P" localSheetId="6" hidden="1">'[3]AMI P &amp; L'!#REF!</definedName>
    <definedName name="BExBAAGDKQLBSZJAFZFOCDTVS99P" localSheetId="16" hidden="1">'[3]AMI P &amp; L'!#REF!</definedName>
    <definedName name="BExBAAGDKQLBSZJAFZFOCDTVS99P" localSheetId="9" hidden="1">'[3]AMI P &amp; L'!#REF!</definedName>
    <definedName name="BExBAAGDKQLBSZJAFZFOCDTVS99P" localSheetId="19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FH4L7S4TYW0N2SXKVDCA3MT" localSheetId="8" hidden="1">#REF!</definedName>
    <definedName name="BExBCFH4L7S4TYW0N2SXKVDCA3MT" localSheetId="15" hidden="1">#REF!</definedName>
    <definedName name="BExBCFH4L7S4TYW0N2SXKVDCA3MT" localSheetId="1" hidden="1">#REF!</definedName>
    <definedName name="BExBCFH4L7S4TYW0N2SXKVDCA3MT" localSheetId="18" hidden="1">#REF!</definedName>
    <definedName name="BExBCFH4L7S4TYW0N2SXKVDCA3MT" localSheetId="13" hidden="1">#REF!</definedName>
    <definedName name="BExBCFH4L7S4TYW0N2SXKVDCA3MT" localSheetId="6" hidden="1">#REF!</definedName>
    <definedName name="BExBCFH4L7S4TYW0N2SXKVDCA3MT" localSheetId="9" hidden="1">#REF!</definedName>
    <definedName name="BExBCFH4L7S4TYW0N2SXKVDCA3MT" hidden="1">#REF!</definedName>
    <definedName name="BExBCKKJTIRKC1RZJRTK65HHLX4W" hidden="1">'[2]Reco Sheet for Fcast'!$I$9:$J$9</definedName>
    <definedName name="BExBCLMEPAN3XXX174TU8SS0627Q" localSheetId="8" hidden="1">'[3]AMI P &amp; L'!#REF!</definedName>
    <definedName name="BExBCLMEPAN3XXX174TU8SS0627Q" localSheetId="7" hidden="1">'[3]AMI P &amp; L'!#REF!</definedName>
    <definedName name="BExBCLMEPAN3XXX174TU8SS0627Q" localSheetId="15" hidden="1">'[3]AMI P &amp; L'!#REF!</definedName>
    <definedName name="BExBCLMEPAN3XXX174TU8SS0627Q" localSheetId="14" hidden="1">'[3]AMI P &amp; L'!#REF!</definedName>
    <definedName name="BExBCLMEPAN3XXX174TU8SS0627Q" localSheetId="12" hidden="1">'[3]AMI P &amp; L'!#REF!</definedName>
    <definedName name="BExBCLMEPAN3XXX174TU8SS0627Q" localSheetId="5" hidden="1">'[3]AMI P &amp; L'!#REF!</definedName>
    <definedName name="BExBCLMEPAN3XXX174TU8SS0627Q" localSheetId="1" hidden="1">'[3]AMI P &amp; L'!#REF!</definedName>
    <definedName name="BExBCLMEPAN3XXX174TU8SS0627Q" localSheetId="0" hidden="1">'[3]AMI P &amp; L'!#REF!</definedName>
    <definedName name="BExBCLMEPAN3XXX174TU8SS0627Q" localSheetId="18" hidden="1">'[3]AMI P &amp; L'!#REF!</definedName>
    <definedName name="BExBCLMEPAN3XXX174TU8SS0627Q" localSheetId="13" hidden="1">'[3]AMI P &amp; L'!#REF!</definedName>
    <definedName name="BExBCLMEPAN3XXX174TU8SS0627Q" localSheetId="6" hidden="1">'[3]AMI P &amp; L'!#REF!</definedName>
    <definedName name="BExBCLMEPAN3XXX174TU8SS0627Q" localSheetId="16" hidden="1">'[3]AMI P &amp; L'!#REF!</definedName>
    <definedName name="BExBCLMEPAN3XXX174TU8SS0627Q" localSheetId="9" hidden="1">'[3]AMI P &amp; L'!#REF!</definedName>
    <definedName name="BExBCLMEPAN3XXX174TU8SS0627Q" localSheetId="19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303042MO1GR0POO3IQ33MOB" localSheetId="8" hidden="1">#REF!</definedName>
    <definedName name="BExBD303042MO1GR0POO3IQ33MOB" localSheetId="15" hidden="1">#REF!</definedName>
    <definedName name="BExBD303042MO1GR0POO3IQ33MOB" localSheetId="1" hidden="1">#REF!</definedName>
    <definedName name="BExBD303042MO1GR0POO3IQ33MOB" localSheetId="18" hidden="1">#REF!</definedName>
    <definedName name="BExBD303042MO1GR0POO3IQ33MOB" localSheetId="13" hidden="1">#REF!</definedName>
    <definedName name="BExBD303042MO1GR0POO3IQ33MOB" localSheetId="6" hidden="1">#REF!</definedName>
    <definedName name="BExBD303042MO1GR0POO3IQ33MOB" localSheetId="9" hidden="1">#REF!</definedName>
    <definedName name="BExBD303042MO1GR0POO3IQ33MOB" hidden="1">#REF!</definedName>
    <definedName name="BExBD4I559NXSV6J07Q343TKYMVJ" hidden="1">'[2]Reco Sheet for Fcast'!$G$2</definedName>
    <definedName name="BExBD77362J9OENRUETJ6CVQYGZ1" localSheetId="8" hidden="1">'[5]Capital orders'!#REF!</definedName>
    <definedName name="BExBD77362J9OENRUETJ6CVQYGZ1" localSheetId="15" hidden="1">'[5]Capital orders'!#REF!</definedName>
    <definedName name="BExBD77362J9OENRUETJ6CVQYGZ1" localSheetId="1" hidden="1">'[5]Capital orders'!#REF!</definedName>
    <definedName name="BExBD77362J9OENRUETJ6CVQYGZ1" localSheetId="18" hidden="1">'[5]Capital orders'!#REF!</definedName>
    <definedName name="BExBD77362J9OENRUETJ6CVQYGZ1" localSheetId="13" hidden="1">'[5]Capital orders'!#REF!</definedName>
    <definedName name="BExBD77362J9OENRUETJ6CVQYGZ1" localSheetId="6" hidden="1">'[5]Capital orders'!#REF!</definedName>
    <definedName name="BExBD77362J9OENRUETJ6CVQYGZ1" localSheetId="9" hidden="1">'[5]Capital orders'!#REF!</definedName>
    <definedName name="BExBD77362J9OENRUETJ6CVQYGZ1" hidden="1">'[5]Capital orders'!#REF!</definedName>
    <definedName name="BExBDBZQLTX3OGFYGULQFK5WEZU5" hidden="1">'[2]Reco Sheet for Fcast'!$F$7:$G$7</definedName>
    <definedName name="BExBDJS9TUEU8Z84IV59E5V4T8K6" localSheetId="8" hidden="1">'[3]AMI P &amp; L'!#REF!</definedName>
    <definedName name="BExBDJS9TUEU8Z84IV59E5V4T8K6" localSheetId="7" hidden="1">'[3]AMI P &amp; L'!#REF!</definedName>
    <definedName name="BExBDJS9TUEU8Z84IV59E5V4T8K6" localSheetId="15" hidden="1">'[3]AMI P &amp; L'!#REF!</definedName>
    <definedName name="BExBDJS9TUEU8Z84IV59E5V4T8K6" localSheetId="14" hidden="1">'[3]AMI P &amp; L'!#REF!</definedName>
    <definedName name="BExBDJS9TUEU8Z84IV59E5V4T8K6" localSheetId="12" hidden="1">'[3]AMI P &amp; L'!#REF!</definedName>
    <definedName name="BExBDJS9TUEU8Z84IV59E5V4T8K6" localSheetId="5" hidden="1">'[3]AMI P &amp; L'!#REF!</definedName>
    <definedName name="BExBDJS9TUEU8Z84IV59E5V4T8K6" localSheetId="1" hidden="1">'[3]AMI P &amp; L'!#REF!</definedName>
    <definedName name="BExBDJS9TUEU8Z84IV59E5V4T8K6" localSheetId="0" hidden="1">'[3]AMI P &amp; L'!#REF!</definedName>
    <definedName name="BExBDJS9TUEU8Z84IV59E5V4T8K6" localSheetId="18" hidden="1">'[3]AMI P &amp; L'!#REF!</definedName>
    <definedName name="BExBDJS9TUEU8Z84IV59E5V4T8K6" localSheetId="13" hidden="1">'[3]AMI P &amp; L'!#REF!</definedName>
    <definedName name="BExBDJS9TUEU8Z84IV59E5V4T8K6" localSheetId="6" hidden="1">'[3]AMI P &amp; L'!#REF!</definedName>
    <definedName name="BExBDJS9TUEU8Z84IV59E5V4T8K6" localSheetId="16" hidden="1">'[3]AMI P &amp; L'!#REF!</definedName>
    <definedName name="BExBDJS9TUEU8Z84IV59E5V4T8K6" localSheetId="9" hidden="1">'[3]AMI P &amp; L'!#REF!</definedName>
    <definedName name="BExBDJS9TUEU8Z84IV59E5V4T8K6" localSheetId="19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T2QTPSTYED3RWGES5QGI7VV" localSheetId="8" hidden="1">#REF!</definedName>
    <definedName name="BExBDT2QTPSTYED3RWGES5QGI7VV" localSheetId="15" hidden="1">#REF!</definedName>
    <definedName name="BExBDT2QTPSTYED3RWGES5QGI7VV" localSheetId="12" hidden="1">#REF!</definedName>
    <definedName name="BExBDT2QTPSTYED3RWGES5QGI7VV" localSheetId="1" hidden="1">#REF!</definedName>
    <definedName name="BExBDT2QTPSTYED3RWGES5QGI7VV" localSheetId="18" hidden="1">#REF!</definedName>
    <definedName name="BExBDT2QTPSTYED3RWGES5QGI7VV" localSheetId="13" hidden="1">#REF!</definedName>
    <definedName name="BExBDT2QTPSTYED3RWGES5QGI7VV" localSheetId="6" hidden="1">#REF!</definedName>
    <definedName name="BExBDT2QTPSTYED3RWGES5QGI7VV" localSheetId="9" hidden="1">#REF!</definedName>
    <definedName name="BExBDT2QTPSTYED3RWGES5QGI7VV" hidden="1">#REF!</definedName>
    <definedName name="BExBDUVGK3E1J4JY9ZYTS7V14BLY" hidden="1">'[2]Reco Sheet for Fcast'!$G$2</definedName>
    <definedName name="BExBE162OSBKD30I7T1DKKPT3I9I" hidden="1">'[2]Reco Sheet for Fcast'!$I$10:$J$10</definedName>
    <definedName name="BExBE5NWKF3JY3D79JVGRSGJR400" localSheetId="8" hidden="1">#REF!</definedName>
    <definedName name="BExBE5NWKF3JY3D79JVGRSGJR400" localSheetId="15" hidden="1">#REF!</definedName>
    <definedName name="BExBE5NWKF3JY3D79JVGRSGJR400" localSheetId="1" hidden="1">#REF!</definedName>
    <definedName name="BExBE5NWKF3JY3D79JVGRSGJR400" localSheetId="18" hidden="1">#REF!</definedName>
    <definedName name="BExBE5NWKF3JY3D79JVGRSGJR400" localSheetId="13" hidden="1">#REF!</definedName>
    <definedName name="BExBE5NWKF3JY3D79JVGRSGJR400" localSheetId="6" hidden="1">#REF!</definedName>
    <definedName name="BExBE5NWKF3JY3D79JVGRSGJR400" localSheetId="9" hidden="1">#REF!</definedName>
    <definedName name="BExBE5NWKF3JY3D79JVGRSGJR400" hidden="1">#REF!</definedName>
    <definedName name="BExBE5YOPZ8MJAYGZW8WZ85UDLJF" localSheetId="8" hidden="1">#REF!</definedName>
    <definedName name="BExBE5YOPZ8MJAYGZW8WZ85UDLJF" localSheetId="15" hidden="1">#REF!</definedName>
    <definedName name="BExBE5YOPZ8MJAYGZW8WZ85UDLJF" localSheetId="1" hidden="1">#REF!</definedName>
    <definedName name="BExBE5YOPZ8MJAYGZW8WZ85UDLJF" localSheetId="18" hidden="1">#REF!</definedName>
    <definedName name="BExBE5YOPZ8MJAYGZW8WZ85UDLJF" localSheetId="13" hidden="1">#REF!</definedName>
    <definedName name="BExBE5YOPZ8MJAYGZW8WZ85UDLJF" localSheetId="6" hidden="1">#REF!</definedName>
    <definedName name="BExBE5YOPZ8MJAYGZW8WZ85UDLJF" localSheetId="9" hidden="1">#REF!</definedName>
    <definedName name="BExBE5YOPZ8MJAYGZW8WZ85UDLJF" hidden="1">#REF!</definedName>
    <definedName name="BExBEC9ATLQZF86W1M3APSM4HEOH" hidden="1">'[2]Reco Sheet for Fcast'!$I$6:$J$6</definedName>
    <definedName name="BExBEF3VXW3Y3SZ6RC9PX7QEB12Y" hidden="1">'[2]Reco Sheet for Fcast'!$F$15</definedName>
    <definedName name="BExBEJG7L9BDVH7L2B9YXRV84GFT" localSheetId="8" hidden="1">'[5]Capital orders'!#REF!</definedName>
    <definedName name="BExBEJG7L9BDVH7L2B9YXRV84GFT" localSheetId="15" hidden="1">'[5]Capital orders'!#REF!</definedName>
    <definedName name="BExBEJG7L9BDVH7L2B9YXRV84GFT" localSheetId="1" hidden="1">'[5]Capital orders'!#REF!</definedName>
    <definedName name="BExBEJG7L9BDVH7L2B9YXRV84GFT" localSheetId="18" hidden="1">'[5]Capital orders'!#REF!</definedName>
    <definedName name="BExBEJG7L9BDVH7L2B9YXRV84GFT" localSheetId="13" hidden="1">'[5]Capital orders'!#REF!</definedName>
    <definedName name="BExBEJG7L9BDVH7L2B9YXRV84GFT" localSheetId="6" hidden="1">'[5]Capital orders'!#REF!</definedName>
    <definedName name="BExBEJG7L9BDVH7L2B9YXRV84GFT" localSheetId="9" hidden="1">'[5]Capital orders'!#REF!</definedName>
    <definedName name="BExBEJG7L9BDVH7L2B9YXRV84GFT" hidden="1">'[5]Capital orders'!#REF!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4E9E7CKF2RTM6INK6MAILOV" localSheetId="8" hidden="1">#REF!</definedName>
    <definedName name="BExCS4E9E7CKF2RTM6INK6MAILOV" localSheetId="15" hidden="1">#REF!</definedName>
    <definedName name="BExCS4E9E7CKF2RTM6INK6MAILOV" localSheetId="12" hidden="1">#REF!</definedName>
    <definedName name="BExCS4E9E7CKF2RTM6INK6MAILOV" localSheetId="1" hidden="1">#REF!</definedName>
    <definedName name="BExCS4E9E7CKF2RTM6INK6MAILOV" localSheetId="18" hidden="1">#REF!</definedName>
    <definedName name="BExCS4E9E7CKF2RTM6INK6MAILOV" localSheetId="13" hidden="1">#REF!</definedName>
    <definedName name="BExCS4E9E7CKF2RTM6INK6MAILOV" localSheetId="6" hidden="1">#REF!</definedName>
    <definedName name="BExCS4E9E7CKF2RTM6INK6MAILOV" localSheetId="9" hidden="1">#REF!</definedName>
    <definedName name="BExCS4E9E7CKF2RTM6INK6MAILOV" hidden="1">#REF!</definedName>
    <definedName name="BExCS7ZPMHFJ4UJDAL8CQOLSZ13B" localSheetId="8" hidden="1">'[3]AMI P &amp; L'!#REF!</definedName>
    <definedName name="BExCS7ZPMHFJ4UJDAL8CQOLSZ13B" localSheetId="7" hidden="1">'[3]AMI P &amp; L'!#REF!</definedName>
    <definedName name="BExCS7ZPMHFJ4UJDAL8CQOLSZ13B" localSheetId="15" hidden="1">'[3]AMI P &amp; L'!#REF!</definedName>
    <definedName name="BExCS7ZPMHFJ4UJDAL8CQOLSZ13B" localSheetId="14" hidden="1">'[3]AMI P &amp; L'!#REF!</definedName>
    <definedName name="BExCS7ZPMHFJ4UJDAL8CQOLSZ13B" localSheetId="12" hidden="1">'[3]AMI P &amp; L'!#REF!</definedName>
    <definedName name="BExCS7ZPMHFJ4UJDAL8CQOLSZ13B" localSheetId="5" hidden="1">'[3]AMI P &amp; L'!#REF!</definedName>
    <definedName name="BExCS7ZPMHFJ4UJDAL8CQOLSZ13B" localSheetId="1" hidden="1">'[3]AMI P &amp; L'!#REF!</definedName>
    <definedName name="BExCS7ZPMHFJ4UJDAL8CQOLSZ13B" localSheetId="0" hidden="1">'[3]AMI P &amp; L'!#REF!</definedName>
    <definedName name="BExCS7ZPMHFJ4UJDAL8CQOLSZ13B" localSheetId="18" hidden="1">'[3]AMI P &amp; L'!#REF!</definedName>
    <definedName name="BExCS7ZPMHFJ4UJDAL8CQOLSZ13B" localSheetId="13" hidden="1">'[3]AMI P &amp; L'!#REF!</definedName>
    <definedName name="BExCS7ZPMHFJ4UJDAL8CQOLSZ13B" localSheetId="6" hidden="1">'[3]AMI P &amp; L'!#REF!</definedName>
    <definedName name="BExCS7ZPMHFJ4UJDAL8CQOLSZ13B" localSheetId="16" hidden="1">'[3]AMI P &amp; L'!#REF!</definedName>
    <definedName name="BExCS7ZPMHFJ4UJDAL8CQOLSZ13B" localSheetId="9" hidden="1">'[3]AMI P &amp; L'!#REF!</definedName>
    <definedName name="BExCS7ZPMHFJ4UJDAL8CQOLSZ13B" localSheetId="19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8" hidden="1">'[3]AMI P &amp; L'!#REF!</definedName>
    <definedName name="BExCSSDG3TM6TPKS19E9QYJEELZ6" localSheetId="7" hidden="1">'[3]AMI P &amp; L'!#REF!</definedName>
    <definedName name="BExCSSDG3TM6TPKS19E9QYJEELZ6" localSheetId="15" hidden="1">'[3]AMI P &amp; L'!#REF!</definedName>
    <definedName name="BExCSSDG3TM6TPKS19E9QYJEELZ6" localSheetId="14" hidden="1">'[3]AMI P &amp; L'!#REF!</definedName>
    <definedName name="BExCSSDG3TM6TPKS19E9QYJEELZ6" localSheetId="12" hidden="1">'[3]AMI P &amp; L'!#REF!</definedName>
    <definedName name="BExCSSDG3TM6TPKS19E9QYJEELZ6" localSheetId="5" hidden="1">'[3]AMI P &amp; L'!#REF!</definedName>
    <definedName name="BExCSSDG3TM6TPKS19E9QYJEELZ6" localSheetId="1" hidden="1">'[3]AMI P &amp; L'!#REF!</definedName>
    <definedName name="BExCSSDG3TM6TPKS19E9QYJEELZ6" localSheetId="0" hidden="1">'[3]AMI P &amp; L'!#REF!</definedName>
    <definedName name="BExCSSDG3TM6TPKS19E9QYJEELZ6" localSheetId="18" hidden="1">'[3]AMI P &amp; L'!#REF!</definedName>
    <definedName name="BExCSSDG3TM6TPKS19E9QYJEELZ6" localSheetId="13" hidden="1">'[3]AMI P &amp; L'!#REF!</definedName>
    <definedName name="BExCSSDG3TM6TPKS19E9QYJEELZ6" localSheetId="6" hidden="1">'[3]AMI P &amp; L'!#REF!</definedName>
    <definedName name="BExCSSDG3TM6TPKS19E9QYJEELZ6" localSheetId="16" hidden="1">'[3]AMI P &amp; L'!#REF!</definedName>
    <definedName name="BExCSSDG3TM6TPKS19E9QYJEELZ6" localSheetId="9" hidden="1">'[3]AMI P &amp; L'!#REF!</definedName>
    <definedName name="BExCSSDG3TM6TPKS19E9QYJEELZ6" localSheetId="19" hidden="1">'[3]AMI P &amp; L'!#REF!</definedName>
    <definedName name="BExCSSDG3TM6TPKS19E9QYJEELZ6" hidden="1">'[3]AMI P &amp; L'!#REF!</definedName>
    <definedName name="BExCSUGZTH68S9G7WRZU0HVIGIKV" localSheetId="8" hidden="1">#REF!</definedName>
    <definedName name="BExCSUGZTH68S9G7WRZU0HVIGIKV" localSheetId="15" hidden="1">#REF!</definedName>
    <definedName name="BExCSUGZTH68S9G7WRZU0HVIGIKV" localSheetId="1" hidden="1">#REF!</definedName>
    <definedName name="BExCSUGZTH68S9G7WRZU0HVIGIKV" localSheetId="18" hidden="1">#REF!</definedName>
    <definedName name="BExCSUGZTH68S9G7WRZU0HVIGIKV" localSheetId="13" hidden="1">#REF!</definedName>
    <definedName name="BExCSUGZTH68S9G7WRZU0HVIGIKV" localSheetId="6" hidden="1">#REF!</definedName>
    <definedName name="BExCSUGZTH68S9G7WRZU0HVIGIKV" localSheetId="9" hidden="1">#REF!</definedName>
    <definedName name="BExCSUGZTH68S9G7WRZU0HVIGIKV" hidden="1">#REF!</definedName>
    <definedName name="BExCSZV7U67UWXL2HKJNM5W1E4OO" hidden="1">'[2]Reco Sheet for Fcast'!$I$7:$J$7</definedName>
    <definedName name="BExCT4NSDT61OCH04Y2QIFIOP75H" localSheetId="8" hidden="1">'[3]AMI P &amp; L'!#REF!</definedName>
    <definedName name="BExCT4NSDT61OCH04Y2QIFIOP75H" localSheetId="7" hidden="1">'[3]AMI P &amp; L'!#REF!</definedName>
    <definedName name="BExCT4NSDT61OCH04Y2QIFIOP75H" localSheetId="15" hidden="1">'[3]AMI P &amp; L'!#REF!</definedName>
    <definedName name="BExCT4NSDT61OCH04Y2QIFIOP75H" localSheetId="14" hidden="1">'[3]AMI P &amp; L'!#REF!</definedName>
    <definedName name="BExCT4NSDT61OCH04Y2QIFIOP75H" localSheetId="12" hidden="1">'[3]AMI P &amp; L'!#REF!</definedName>
    <definedName name="BExCT4NSDT61OCH04Y2QIFIOP75H" localSheetId="5" hidden="1">'[3]AMI P &amp; L'!#REF!</definedName>
    <definedName name="BExCT4NSDT61OCH04Y2QIFIOP75H" localSheetId="1" hidden="1">'[3]AMI P &amp; L'!#REF!</definedName>
    <definedName name="BExCT4NSDT61OCH04Y2QIFIOP75H" localSheetId="0" hidden="1">'[3]AMI P &amp; L'!#REF!</definedName>
    <definedName name="BExCT4NSDT61OCH04Y2QIFIOP75H" localSheetId="18" hidden="1">'[3]AMI P &amp; L'!#REF!</definedName>
    <definedName name="BExCT4NSDT61OCH04Y2QIFIOP75H" localSheetId="13" hidden="1">'[3]AMI P &amp; L'!#REF!</definedName>
    <definedName name="BExCT4NSDT61OCH04Y2QIFIOP75H" localSheetId="6" hidden="1">'[3]AMI P &amp; L'!#REF!</definedName>
    <definedName name="BExCT4NSDT61OCH04Y2QIFIOP75H" localSheetId="16" hidden="1">'[3]AMI P &amp; L'!#REF!</definedName>
    <definedName name="BExCT4NSDT61OCH04Y2QIFIOP75H" localSheetId="9" hidden="1">'[3]AMI P &amp; L'!#REF!</definedName>
    <definedName name="BExCT4NSDT61OCH04Y2QIFIOP75H" localSheetId="19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8" hidden="1">'[3]AMI P &amp; L'!#REF!</definedName>
    <definedName name="BExCU0A1V6NMZQ9ASYJ8QIVQ5UR2" localSheetId="7" hidden="1">'[3]AMI P &amp; L'!#REF!</definedName>
    <definedName name="BExCU0A1V6NMZQ9ASYJ8QIVQ5UR2" localSheetId="15" hidden="1">'[3]AMI P &amp; L'!#REF!</definedName>
    <definedName name="BExCU0A1V6NMZQ9ASYJ8QIVQ5UR2" localSheetId="14" hidden="1">'[3]AMI P &amp; L'!#REF!</definedName>
    <definedName name="BExCU0A1V6NMZQ9ASYJ8QIVQ5UR2" localSheetId="12" hidden="1">'[3]AMI P &amp; L'!#REF!</definedName>
    <definedName name="BExCU0A1V6NMZQ9ASYJ8QIVQ5UR2" localSheetId="5" hidden="1">'[3]AMI P &amp; L'!#REF!</definedName>
    <definedName name="BExCU0A1V6NMZQ9ASYJ8QIVQ5UR2" localSheetId="1" hidden="1">'[3]AMI P &amp; L'!#REF!</definedName>
    <definedName name="BExCU0A1V6NMZQ9ASYJ8QIVQ5UR2" localSheetId="0" hidden="1">'[3]AMI P &amp; L'!#REF!</definedName>
    <definedName name="BExCU0A1V6NMZQ9ASYJ8QIVQ5UR2" localSheetId="18" hidden="1">'[3]AMI P &amp; L'!#REF!</definedName>
    <definedName name="BExCU0A1V6NMZQ9ASYJ8QIVQ5UR2" localSheetId="13" hidden="1">'[3]AMI P &amp; L'!#REF!</definedName>
    <definedName name="BExCU0A1V6NMZQ9ASYJ8QIVQ5UR2" localSheetId="6" hidden="1">'[3]AMI P &amp; L'!#REF!</definedName>
    <definedName name="BExCU0A1V6NMZQ9ASYJ8QIVQ5UR2" localSheetId="16" hidden="1">'[3]AMI P &amp; L'!#REF!</definedName>
    <definedName name="BExCU0A1V6NMZQ9ASYJ8QIVQ5UR2" localSheetId="9" hidden="1">'[3]AMI P &amp; L'!#REF!</definedName>
    <definedName name="BExCU0A1V6NMZQ9ASYJ8QIVQ5UR2" localSheetId="19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GRGLX1AYN8HK7GN3RQ6XWIM" localSheetId="8" hidden="1">#REF!</definedName>
    <definedName name="BExCUGRGLX1AYN8HK7GN3RQ6XWIM" localSheetId="15" hidden="1">#REF!</definedName>
    <definedName name="BExCUGRGLX1AYN8HK7GN3RQ6XWIM" localSheetId="1" hidden="1">#REF!</definedName>
    <definedName name="BExCUGRGLX1AYN8HK7GN3RQ6XWIM" localSheetId="18" hidden="1">#REF!</definedName>
    <definedName name="BExCUGRGLX1AYN8HK7GN3RQ6XWIM" localSheetId="13" hidden="1">#REF!</definedName>
    <definedName name="BExCUGRGLX1AYN8HK7GN3RQ6XWIM" localSheetId="6" hidden="1">#REF!</definedName>
    <definedName name="BExCUGRGLX1AYN8HK7GN3RQ6XWIM" localSheetId="9" hidden="1">#REF!</definedName>
    <definedName name="BExCUGRGLX1AYN8HK7GN3RQ6XWIM" hidden="1">#REF!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8" hidden="1">'[3]AMI P &amp; L'!#REF!</definedName>
    <definedName name="BExCVZ5PN4V6MRBZ04PZJW3GEF8S" localSheetId="7" hidden="1">'[3]AMI P &amp; L'!#REF!</definedName>
    <definedName name="BExCVZ5PN4V6MRBZ04PZJW3GEF8S" localSheetId="15" hidden="1">'[3]AMI P &amp; L'!#REF!</definedName>
    <definedName name="BExCVZ5PN4V6MRBZ04PZJW3GEF8S" localSheetId="14" hidden="1">'[3]AMI P &amp; L'!#REF!</definedName>
    <definedName name="BExCVZ5PN4V6MRBZ04PZJW3GEF8S" localSheetId="12" hidden="1">'[3]AMI P &amp; L'!#REF!</definedName>
    <definedName name="BExCVZ5PN4V6MRBZ04PZJW3GEF8S" localSheetId="5" hidden="1">'[3]AMI P &amp; L'!#REF!</definedName>
    <definedName name="BExCVZ5PN4V6MRBZ04PZJW3GEF8S" localSheetId="1" hidden="1">'[3]AMI P &amp; L'!#REF!</definedName>
    <definedName name="BExCVZ5PN4V6MRBZ04PZJW3GEF8S" localSheetId="0" hidden="1">'[3]AMI P &amp; L'!#REF!</definedName>
    <definedName name="BExCVZ5PN4V6MRBZ04PZJW3GEF8S" localSheetId="18" hidden="1">'[3]AMI P &amp; L'!#REF!</definedName>
    <definedName name="BExCVZ5PN4V6MRBZ04PZJW3GEF8S" localSheetId="13" hidden="1">'[3]AMI P &amp; L'!#REF!</definedName>
    <definedName name="BExCVZ5PN4V6MRBZ04PZJW3GEF8S" localSheetId="6" hidden="1">'[3]AMI P &amp; L'!#REF!</definedName>
    <definedName name="BExCVZ5PN4V6MRBZ04PZJW3GEF8S" localSheetId="16" hidden="1">'[3]AMI P &amp; L'!#REF!</definedName>
    <definedName name="BExCVZ5PN4V6MRBZ04PZJW3GEF8S" localSheetId="9" hidden="1">'[3]AMI P &amp; L'!#REF!</definedName>
    <definedName name="BExCVZ5PN4V6MRBZ04PZJW3GEF8S" localSheetId="19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8" hidden="1">'[3]AMI P &amp; L'!#REF!</definedName>
    <definedName name="BExCX2KGRZBRVLZNM8SUSIE6A0RL" localSheetId="7" hidden="1">'[3]AMI P &amp; L'!#REF!</definedName>
    <definedName name="BExCX2KGRZBRVLZNM8SUSIE6A0RL" localSheetId="15" hidden="1">'[3]AMI P &amp; L'!#REF!</definedName>
    <definedName name="BExCX2KGRZBRVLZNM8SUSIE6A0RL" localSheetId="14" hidden="1">'[3]AMI P &amp; L'!#REF!</definedName>
    <definedName name="BExCX2KGRZBRVLZNM8SUSIE6A0RL" localSheetId="12" hidden="1">'[3]AMI P &amp; L'!#REF!</definedName>
    <definedName name="BExCX2KGRZBRVLZNM8SUSIE6A0RL" localSheetId="5" hidden="1">'[3]AMI P &amp; L'!#REF!</definedName>
    <definedName name="BExCX2KGRZBRVLZNM8SUSIE6A0RL" localSheetId="1" hidden="1">'[3]AMI P &amp; L'!#REF!</definedName>
    <definedName name="BExCX2KGRZBRVLZNM8SUSIE6A0RL" localSheetId="0" hidden="1">'[3]AMI P &amp; L'!#REF!</definedName>
    <definedName name="BExCX2KGRZBRVLZNM8SUSIE6A0RL" localSheetId="18" hidden="1">'[3]AMI P &amp; L'!#REF!</definedName>
    <definedName name="BExCX2KGRZBRVLZNM8SUSIE6A0RL" localSheetId="13" hidden="1">'[3]AMI P &amp; L'!#REF!</definedName>
    <definedName name="BExCX2KGRZBRVLZNM8SUSIE6A0RL" localSheetId="6" hidden="1">'[3]AMI P &amp; L'!#REF!</definedName>
    <definedName name="BExCX2KGRZBRVLZNM8SUSIE6A0RL" localSheetId="16" hidden="1">'[3]AMI P &amp; L'!#REF!</definedName>
    <definedName name="BExCX2KGRZBRVLZNM8SUSIE6A0RL" localSheetId="9" hidden="1">'[3]AMI P &amp; L'!#REF!</definedName>
    <definedName name="BExCX2KGRZBRVLZNM8SUSIE6A0RL" localSheetId="19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3M8NPWOZZALA6L6RUCBB2J" localSheetId="8" hidden="1">#REF!</definedName>
    <definedName name="BExCXK3M8NPWOZZALA6L6RUCBB2J" localSheetId="15" hidden="1">#REF!</definedName>
    <definedName name="BExCXK3M8NPWOZZALA6L6RUCBB2J" localSheetId="12" hidden="1">#REF!</definedName>
    <definedName name="BExCXK3M8NPWOZZALA6L6RUCBB2J" localSheetId="1" hidden="1">#REF!</definedName>
    <definedName name="BExCXK3M8NPWOZZALA6L6RUCBB2J" localSheetId="18" hidden="1">#REF!</definedName>
    <definedName name="BExCXK3M8NPWOZZALA6L6RUCBB2J" localSheetId="13" hidden="1">#REF!</definedName>
    <definedName name="BExCXK3M8NPWOZZALA6L6RUCBB2J" localSheetId="6" hidden="1">#REF!</definedName>
    <definedName name="BExCXK3M8NPWOZZALA6L6RUCBB2J" localSheetId="9" hidden="1">#REF!</definedName>
    <definedName name="BExCXK3M8NPWOZZALA6L6RUCBB2J" hidden="1">#REF!</definedName>
    <definedName name="BExCXKZZ6U10NBCECNUV9U56FB6V" localSheetId="8" hidden="1">#REF!</definedName>
    <definedName name="BExCXKZZ6U10NBCECNUV9U56FB6V" localSheetId="7" hidden="1">#REF!</definedName>
    <definedName name="BExCXKZZ6U10NBCECNUV9U56FB6V" localSheetId="15" hidden="1">#REF!</definedName>
    <definedName name="BExCXKZZ6U10NBCECNUV9U56FB6V" localSheetId="14" hidden="1">#REF!</definedName>
    <definedName name="BExCXKZZ6U10NBCECNUV9U56FB6V" localSheetId="12" hidden="1">#REF!</definedName>
    <definedName name="BExCXKZZ6U10NBCECNUV9U56FB6V" localSheetId="5" hidden="1">#REF!</definedName>
    <definedName name="BExCXKZZ6U10NBCECNUV9U56FB6V" localSheetId="1" hidden="1">#REF!</definedName>
    <definedName name="BExCXKZZ6U10NBCECNUV9U56FB6V" localSheetId="0" hidden="1">#REF!</definedName>
    <definedName name="BExCXKZZ6U10NBCECNUV9U56FB6V" localSheetId="18" hidden="1">#REF!</definedName>
    <definedName name="BExCXKZZ6U10NBCECNUV9U56FB6V" localSheetId="13" hidden="1">#REF!</definedName>
    <definedName name="BExCXKZZ6U10NBCECNUV9U56FB6V" localSheetId="6" hidden="1">#REF!</definedName>
    <definedName name="BExCXKZZ6U10NBCECNUV9U56FB6V" localSheetId="16" hidden="1">#REF!</definedName>
    <definedName name="BExCXKZZ6U10NBCECNUV9U56FB6V" localSheetId="9" hidden="1">#REF!</definedName>
    <definedName name="BExCXKZZ6U10NBCECNUV9U56FB6V" localSheetId="19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8" hidden="1">'[3]AMI P &amp; L'!#REF!</definedName>
    <definedName name="BExCYUK0I3UEXZNFDW71G6Z6D8XR" localSheetId="7" hidden="1">'[3]AMI P &amp; L'!#REF!</definedName>
    <definedName name="BExCYUK0I3UEXZNFDW71G6Z6D8XR" localSheetId="15" hidden="1">'[3]AMI P &amp; L'!#REF!</definedName>
    <definedName name="BExCYUK0I3UEXZNFDW71G6Z6D8XR" localSheetId="14" hidden="1">'[3]AMI P &amp; L'!#REF!</definedName>
    <definedName name="BExCYUK0I3UEXZNFDW71G6Z6D8XR" localSheetId="12" hidden="1">'[3]AMI P &amp; L'!#REF!</definedName>
    <definedName name="BExCYUK0I3UEXZNFDW71G6Z6D8XR" localSheetId="5" hidden="1">'[3]AMI P &amp; L'!#REF!</definedName>
    <definedName name="BExCYUK0I3UEXZNFDW71G6Z6D8XR" localSheetId="1" hidden="1">'[3]AMI P &amp; L'!#REF!</definedName>
    <definedName name="BExCYUK0I3UEXZNFDW71G6Z6D8XR" localSheetId="0" hidden="1">'[3]AMI P &amp; L'!#REF!</definedName>
    <definedName name="BExCYUK0I3UEXZNFDW71G6Z6D8XR" localSheetId="18" hidden="1">'[3]AMI P &amp; L'!#REF!</definedName>
    <definedName name="BExCYUK0I3UEXZNFDW71G6Z6D8XR" localSheetId="13" hidden="1">'[3]AMI P &amp; L'!#REF!</definedName>
    <definedName name="BExCYUK0I3UEXZNFDW71G6Z6D8XR" localSheetId="6" hidden="1">'[3]AMI P &amp; L'!#REF!</definedName>
    <definedName name="BExCYUK0I3UEXZNFDW71G6Z6D8XR" localSheetId="16" hidden="1">'[3]AMI P &amp; L'!#REF!</definedName>
    <definedName name="BExCYUK0I3UEXZNFDW71G6Z6D8XR" localSheetId="9" hidden="1">'[3]AMI P &amp; L'!#REF!</definedName>
    <definedName name="BExCYUK0I3UEXZNFDW71G6Z6D8XR" localSheetId="19" hidden="1">'[3]AMI P &amp; L'!#REF!</definedName>
    <definedName name="BExCYUK0I3UEXZNFDW71G6Z6D8XR" hidden="1">'[3]AMI P &amp; L'!#REF!</definedName>
    <definedName name="BExCZ4QTDJA3L8AGID0HLSLRVP6A" localSheetId="8" hidden="1">'[5]Capital orders'!#REF!</definedName>
    <definedName name="BExCZ4QTDJA3L8AGID0HLSLRVP6A" localSheetId="15" hidden="1">'[5]Capital orders'!#REF!</definedName>
    <definedName name="BExCZ4QTDJA3L8AGID0HLSLRVP6A" localSheetId="1" hidden="1">'[5]Capital orders'!#REF!</definedName>
    <definedName name="BExCZ4QTDJA3L8AGID0HLSLRVP6A" localSheetId="18" hidden="1">'[5]Capital orders'!#REF!</definedName>
    <definedName name="BExCZ4QTDJA3L8AGID0HLSLRVP6A" localSheetId="13" hidden="1">'[5]Capital orders'!#REF!</definedName>
    <definedName name="BExCZ4QTDJA3L8AGID0HLSLRVP6A" localSheetId="6" hidden="1">'[5]Capital orders'!#REF!</definedName>
    <definedName name="BExCZ4QTDJA3L8AGID0HLSLRVP6A" localSheetId="9" hidden="1">'[5]Capital orders'!#REF!</definedName>
    <definedName name="BExCZ4QTDJA3L8AGID0HLSLRVP6A" hidden="1">'[5]Capital orders'!#REF!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7T2KCK97JI9FE1XITCRE8U" localSheetId="8" hidden="1">#REF!</definedName>
    <definedName name="BExCZU7T2KCK97JI9FE1XITCRE8U" localSheetId="15" hidden="1">#REF!</definedName>
    <definedName name="BExCZU7T2KCK97JI9FE1XITCRE8U" localSheetId="12" hidden="1">#REF!</definedName>
    <definedName name="BExCZU7T2KCK97JI9FE1XITCRE8U" localSheetId="1" hidden="1">#REF!</definedName>
    <definedName name="BExCZU7T2KCK97JI9FE1XITCRE8U" localSheetId="18" hidden="1">#REF!</definedName>
    <definedName name="BExCZU7T2KCK97JI9FE1XITCRE8U" localSheetId="13" hidden="1">#REF!</definedName>
    <definedName name="BExCZU7T2KCK97JI9FE1XITCRE8U" localSheetId="6" hidden="1">#REF!</definedName>
    <definedName name="BExCZU7T2KCK97JI9FE1XITCRE8U" localSheetId="9" hidden="1">#REF!</definedName>
    <definedName name="BExCZU7T2KCK97JI9FE1XITCRE8U" hidden="1">#REF!</definedName>
    <definedName name="BExCZUD9FEOJBKDJ51Z3JON9LKJ8" hidden="1">'[2]Reco Sheet for Fcast'!$G$2</definedName>
    <definedName name="BExD0CCO4AZHRMZ3PSLCEN7T63L2" hidden="1">'[4]Bud Mth'!$I$6:$J$6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5PVEDBQYR2EAO7B3FB96GXL" localSheetId="8" hidden="1">#REF!</definedName>
    <definedName name="BExD15PVEDBQYR2EAO7B3FB96GXL" localSheetId="15" hidden="1">#REF!</definedName>
    <definedName name="BExD15PVEDBQYR2EAO7B3FB96GXL" localSheetId="1" hidden="1">#REF!</definedName>
    <definedName name="BExD15PVEDBQYR2EAO7B3FB96GXL" localSheetId="18" hidden="1">#REF!</definedName>
    <definedName name="BExD15PVEDBQYR2EAO7B3FB96GXL" localSheetId="13" hidden="1">#REF!</definedName>
    <definedName name="BExD15PVEDBQYR2EAO7B3FB96GXL" localSheetId="6" hidden="1">#REF!</definedName>
    <definedName name="BExD15PVEDBQYR2EAO7B3FB96GXL" localSheetId="9" hidden="1">#REF!</definedName>
    <definedName name="BExD15PVEDBQYR2EAO7B3FB96GXL" hidden="1">#REF!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AHAKLXLHE5UREIETBE22KWM" localSheetId="8" hidden="1">#REF!</definedName>
    <definedName name="BExD2AHAKLXLHE5UREIETBE22KWM" localSheetId="15" hidden="1">#REF!</definedName>
    <definedName name="BExD2AHAKLXLHE5UREIETBE22KWM" localSheetId="1" hidden="1">#REF!</definedName>
    <definedName name="BExD2AHAKLXLHE5UREIETBE22KWM" localSheetId="18" hidden="1">#REF!</definedName>
    <definedName name="BExD2AHAKLXLHE5UREIETBE22KWM" localSheetId="13" hidden="1">#REF!</definedName>
    <definedName name="BExD2AHAKLXLHE5UREIETBE22KWM" localSheetId="6" hidden="1">#REF!</definedName>
    <definedName name="BExD2AHAKLXLHE5UREIETBE22KWM" localSheetId="9" hidden="1">#REF!</definedName>
    <definedName name="BExD2AHAKLXLHE5UREIETBE22KWM" hidden="1">#REF!</definedName>
    <definedName name="BExD2CFHIRMBKN5KXE5QP4XXEWFS" localSheetId="8" hidden="1">'[3]AMI P &amp; L'!#REF!</definedName>
    <definedName name="BExD2CFHIRMBKN5KXE5QP4XXEWFS" localSheetId="7" hidden="1">'[3]AMI P &amp; L'!#REF!</definedName>
    <definedName name="BExD2CFHIRMBKN5KXE5QP4XXEWFS" localSheetId="15" hidden="1">'[3]AMI P &amp; L'!#REF!</definedName>
    <definedName name="BExD2CFHIRMBKN5KXE5QP4XXEWFS" localSheetId="14" hidden="1">'[3]AMI P &amp; L'!#REF!</definedName>
    <definedName name="BExD2CFHIRMBKN5KXE5QP4XXEWFS" localSheetId="12" hidden="1">'[3]AMI P &amp; L'!#REF!</definedName>
    <definedName name="BExD2CFHIRMBKN5KXE5QP4XXEWFS" localSheetId="5" hidden="1">'[3]AMI P &amp; L'!#REF!</definedName>
    <definedName name="BExD2CFHIRMBKN5KXE5QP4XXEWFS" localSheetId="1" hidden="1">'[3]AMI P &amp; L'!#REF!</definedName>
    <definedName name="BExD2CFHIRMBKN5KXE5QP4XXEWFS" localSheetId="0" hidden="1">'[3]AMI P &amp; L'!#REF!</definedName>
    <definedName name="BExD2CFHIRMBKN5KXE5QP4XXEWFS" localSheetId="18" hidden="1">'[3]AMI P &amp; L'!#REF!</definedName>
    <definedName name="BExD2CFHIRMBKN5KXE5QP4XXEWFS" localSheetId="13" hidden="1">'[3]AMI P &amp; L'!#REF!</definedName>
    <definedName name="BExD2CFHIRMBKN5KXE5QP4XXEWFS" localSheetId="6" hidden="1">'[3]AMI P &amp; L'!#REF!</definedName>
    <definedName name="BExD2CFHIRMBKN5KXE5QP4XXEWFS" localSheetId="16" hidden="1">'[3]AMI P &amp; L'!#REF!</definedName>
    <definedName name="BExD2CFHIRMBKN5KXE5QP4XXEWFS" localSheetId="9" hidden="1">'[3]AMI P &amp; L'!#REF!</definedName>
    <definedName name="BExD2CFHIRMBKN5KXE5QP4XXEWFS" localSheetId="19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7QXHXNRAT3KZWRFA3MXHIF8" hidden="1">'[4]Bud Mth'!$F$6:$G$6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8" hidden="1">'[3]AMI P &amp; L'!#REF!</definedName>
    <definedName name="BExD3F368X5S25MWSUNIV57RDB57" localSheetId="7" hidden="1">'[3]AMI P &amp; L'!#REF!</definedName>
    <definedName name="BExD3F368X5S25MWSUNIV57RDB57" localSheetId="15" hidden="1">'[3]AMI P &amp; L'!#REF!</definedName>
    <definedName name="BExD3F368X5S25MWSUNIV57RDB57" localSheetId="14" hidden="1">'[3]AMI P &amp; L'!#REF!</definedName>
    <definedName name="BExD3F368X5S25MWSUNIV57RDB57" localSheetId="12" hidden="1">'[3]AMI P &amp; L'!#REF!</definedName>
    <definedName name="BExD3F368X5S25MWSUNIV57RDB57" localSheetId="5" hidden="1">'[3]AMI P &amp; L'!#REF!</definedName>
    <definedName name="BExD3F368X5S25MWSUNIV57RDB57" localSheetId="1" hidden="1">'[3]AMI P &amp; L'!#REF!</definedName>
    <definedName name="BExD3F368X5S25MWSUNIV57RDB57" localSheetId="0" hidden="1">'[3]AMI P &amp; L'!#REF!</definedName>
    <definedName name="BExD3F368X5S25MWSUNIV57RDB57" localSheetId="18" hidden="1">'[3]AMI P &amp; L'!#REF!</definedName>
    <definedName name="BExD3F368X5S25MWSUNIV57RDB57" localSheetId="13" hidden="1">'[3]AMI P &amp; L'!#REF!</definedName>
    <definedName name="BExD3F368X5S25MWSUNIV57RDB57" localSheetId="6" hidden="1">'[3]AMI P &amp; L'!#REF!</definedName>
    <definedName name="BExD3F368X5S25MWSUNIV57RDB57" localSheetId="16" hidden="1">'[3]AMI P &amp; L'!#REF!</definedName>
    <definedName name="BExD3F368X5S25MWSUNIV57RDB57" localSheetId="9" hidden="1">'[3]AMI P &amp; L'!#REF!</definedName>
    <definedName name="BExD3F368X5S25MWSUNIV57RDB57" localSheetId="19" hidden="1">'[3]AMI P &amp; L'!#REF!</definedName>
    <definedName name="BExD3F368X5S25MWSUNIV57RDB57" hidden="1">'[3]AMI P &amp; L'!#REF!</definedName>
    <definedName name="BExD3H6Q0X859YKIX6M8ZEYXI1G6" hidden="1">'[4]Bud Mth'!$F$15:$S$21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8" hidden="1">'[3]AMI P &amp; L'!#REF!</definedName>
    <definedName name="BExD40O0CFTNJFOFMMM1KH0P7BUI" localSheetId="7" hidden="1">'[3]AMI P &amp; L'!#REF!</definedName>
    <definedName name="BExD40O0CFTNJFOFMMM1KH0P7BUI" localSheetId="15" hidden="1">'[3]AMI P &amp; L'!#REF!</definedName>
    <definedName name="BExD40O0CFTNJFOFMMM1KH0P7BUI" localSheetId="14" hidden="1">'[3]AMI P &amp; L'!#REF!</definedName>
    <definedName name="BExD40O0CFTNJFOFMMM1KH0P7BUI" localSheetId="12" hidden="1">'[3]AMI P &amp; L'!#REF!</definedName>
    <definedName name="BExD40O0CFTNJFOFMMM1KH0P7BUI" localSheetId="5" hidden="1">'[3]AMI P &amp; L'!#REF!</definedName>
    <definedName name="BExD40O0CFTNJFOFMMM1KH0P7BUI" localSheetId="1" hidden="1">'[3]AMI P &amp; L'!#REF!</definedName>
    <definedName name="BExD40O0CFTNJFOFMMM1KH0P7BUI" localSheetId="0" hidden="1">'[3]AMI P &amp; L'!#REF!</definedName>
    <definedName name="BExD40O0CFTNJFOFMMM1KH0P7BUI" localSheetId="18" hidden="1">'[3]AMI P &amp; L'!#REF!</definedName>
    <definedName name="BExD40O0CFTNJFOFMMM1KH0P7BUI" localSheetId="13" hidden="1">'[3]AMI P &amp; L'!#REF!</definedName>
    <definedName name="BExD40O0CFTNJFOFMMM1KH0P7BUI" localSheetId="6" hidden="1">'[3]AMI P &amp; L'!#REF!</definedName>
    <definedName name="BExD40O0CFTNJFOFMMM1KH0P7BUI" localSheetId="16" hidden="1">'[3]AMI P &amp; L'!#REF!</definedName>
    <definedName name="BExD40O0CFTNJFOFMMM1KH0P7BUI" localSheetId="9" hidden="1">'[3]AMI P &amp; L'!#REF!</definedName>
    <definedName name="BExD40O0CFTNJFOFMMM1KH0P7BUI" localSheetId="19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8" hidden="1">'[3]AMI P &amp; L'!#REF!</definedName>
    <definedName name="BExD4H5GQWXBS6LUL3TSP36DVO38" localSheetId="7" hidden="1">'[3]AMI P &amp; L'!#REF!</definedName>
    <definedName name="BExD4H5GQWXBS6LUL3TSP36DVO38" localSheetId="15" hidden="1">'[3]AMI P &amp; L'!#REF!</definedName>
    <definedName name="BExD4H5GQWXBS6LUL3TSP36DVO38" localSheetId="14" hidden="1">'[3]AMI P &amp; L'!#REF!</definedName>
    <definedName name="BExD4H5GQWXBS6LUL3TSP36DVO38" localSheetId="12" hidden="1">'[3]AMI P &amp; L'!#REF!</definedName>
    <definedName name="BExD4H5GQWXBS6LUL3TSP36DVO38" localSheetId="5" hidden="1">'[3]AMI P &amp; L'!#REF!</definedName>
    <definedName name="BExD4H5GQWXBS6LUL3TSP36DVO38" localSheetId="1" hidden="1">'[3]AMI P &amp; L'!#REF!</definedName>
    <definedName name="BExD4H5GQWXBS6LUL3TSP36DVO38" localSheetId="0" hidden="1">'[3]AMI P &amp; L'!#REF!</definedName>
    <definedName name="BExD4H5GQWXBS6LUL3TSP36DVO38" localSheetId="18" hidden="1">'[3]AMI P &amp; L'!#REF!</definedName>
    <definedName name="BExD4H5GQWXBS6LUL3TSP36DVO38" localSheetId="13" hidden="1">'[3]AMI P &amp; L'!#REF!</definedName>
    <definedName name="BExD4H5GQWXBS6LUL3TSP36DVO38" localSheetId="6" hidden="1">'[3]AMI P &amp; L'!#REF!</definedName>
    <definedName name="BExD4H5GQWXBS6LUL3TSP36DVO38" localSheetId="16" hidden="1">'[3]AMI P &amp; L'!#REF!</definedName>
    <definedName name="BExD4H5GQWXBS6LUL3TSP36DVO38" localSheetId="9" hidden="1">'[3]AMI P &amp; L'!#REF!</definedName>
    <definedName name="BExD4H5GQWXBS6LUL3TSP36DVO38" localSheetId="19" hidden="1">'[3]AMI P &amp; L'!#REF!</definedName>
    <definedName name="BExD4H5GQWXBS6LUL3TSP36DVO38" hidden="1">'[3]AMI P &amp; L'!#REF!</definedName>
    <definedName name="BExD4IHX75GVFK6I80F7IR7955K1" hidden="1">'[4]Bud Mth'!$F$15</definedName>
    <definedName name="BExD4JJSS3QDBLABCJCHD45SRNPI" localSheetId="8" hidden="1">'[3]AMI P &amp; L'!#REF!</definedName>
    <definedName name="BExD4JJSS3QDBLABCJCHD45SRNPI" localSheetId="7" hidden="1">'[3]AMI P &amp; L'!#REF!</definedName>
    <definedName name="BExD4JJSS3QDBLABCJCHD45SRNPI" localSheetId="15" hidden="1">'[3]AMI P &amp; L'!#REF!</definedName>
    <definedName name="BExD4JJSS3QDBLABCJCHD45SRNPI" localSheetId="14" hidden="1">'[3]AMI P &amp; L'!#REF!</definedName>
    <definedName name="BExD4JJSS3QDBLABCJCHD45SRNPI" localSheetId="12" hidden="1">'[3]AMI P &amp; L'!#REF!</definedName>
    <definedName name="BExD4JJSS3QDBLABCJCHD45SRNPI" localSheetId="5" hidden="1">'[3]AMI P &amp; L'!#REF!</definedName>
    <definedName name="BExD4JJSS3QDBLABCJCHD45SRNPI" localSheetId="1" hidden="1">'[3]AMI P &amp; L'!#REF!</definedName>
    <definedName name="BExD4JJSS3QDBLABCJCHD45SRNPI" localSheetId="0" hidden="1">'[3]AMI P &amp; L'!#REF!</definedName>
    <definedName name="BExD4JJSS3QDBLABCJCHD45SRNPI" localSheetId="18" hidden="1">'[3]AMI P &amp; L'!#REF!</definedName>
    <definedName name="BExD4JJSS3QDBLABCJCHD45SRNPI" localSheetId="13" hidden="1">'[3]AMI P &amp; L'!#REF!</definedName>
    <definedName name="BExD4JJSS3QDBLABCJCHD45SRNPI" localSheetId="6" hidden="1">'[3]AMI P &amp; L'!#REF!</definedName>
    <definedName name="BExD4JJSS3QDBLABCJCHD45SRNPI" localSheetId="16" hidden="1">'[3]AMI P &amp; L'!#REF!</definedName>
    <definedName name="BExD4JJSS3QDBLABCJCHD45SRNPI" localSheetId="9" hidden="1">'[3]AMI P &amp; L'!#REF!</definedName>
    <definedName name="BExD4JJSS3QDBLABCJCHD45SRNPI" localSheetId="19" hidden="1">'[3]AMI P &amp; L'!#REF!</definedName>
    <definedName name="BExD4JJSS3QDBLABCJCHD45SRNPI" hidden="1">'[3]AMI P &amp; L'!#REF!</definedName>
    <definedName name="BExD4R1I0MKF033I5LPUYIMTZ6E8" localSheetId="8" hidden="1">'[3]AMI P &amp; L'!#REF!</definedName>
    <definedName name="BExD4R1I0MKF033I5LPUYIMTZ6E8" localSheetId="7" hidden="1">'[3]AMI P &amp; L'!#REF!</definedName>
    <definedName name="BExD4R1I0MKF033I5LPUYIMTZ6E8" localSheetId="15" hidden="1">'[3]AMI P &amp; L'!#REF!</definedName>
    <definedName name="BExD4R1I0MKF033I5LPUYIMTZ6E8" localSheetId="14" hidden="1">'[3]AMI P &amp; L'!#REF!</definedName>
    <definedName name="BExD4R1I0MKF033I5LPUYIMTZ6E8" localSheetId="12" hidden="1">'[3]AMI P &amp; L'!#REF!</definedName>
    <definedName name="BExD4R1I0MKF033I5LPUYIMTZ6E8" localSheetId="5" hidden="1">'[3]AMI P &amp; L'!#REF!</definedName>
    <definedName name="BExD4R1I0MKF033I5LPUYIMTZ6E8" localSheetId="1" hidden="1">'[3]AMI P &amp; L'!#REF!</definedName>
    <definedName name="BExD4R1I0MKF033I5LPUYIMTZ6E8" localSheetId="0" hidden="1">'[3]AMI P &amp; L'!#REF!</definedName>
    <definedName name="BExD4R1I0MKF033I5LPUYIMTZ6E8" localSheetId="18" hidden="1">'[3]AMI P &amp; L'!#REF!</definedName>
    <definedName name="BExD4R1I0MKF033I5LPUYIMTZ6E8" localSheetId="13" hidden="1">'[3]AMI P &amp; L'!#REF!</definedName>
    <definedName name="BExD4R1I0MKF033I5LPUYIMTZ6E8" localSheetId="6" hidden="1">'[3]AMI P &amp; L'!#REF!</definedName>
    <definedName name="BExD4R1I0MKF033I5LPUYIMTZ6E8" localSheetId="16" hidden="1">'[3]AMI P &amp; L'!#REF!</definedName>
    <definedName name="BExD4R1I0MKF033I5LPUYIMTZ6E8" localSheetId="9" hidden="1">'[3]AMI P &amp; L'!#REF!</definedName>
    <definedName name="BExD4R1I0MKF033I5LPUYIMTZ6E8" localSheetId="19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8" hidden="1">'[3]AMI P &amp; L'!#REF!</definedName>
    <definedName name="BExD623C9LRX18BE0W2V6SZLQUXX" localSheetId="7" hidden="1">'[3]AMI P &amp; L'!#REF!</definedName>
    <definedName name="BExD623C9LRX18BE0W2V6SZLQUXX" localSheetId="15" hidden="1">'[3]AMI P &amp; L'!#REF!</definedName>
    <definedName name="BExD623C9LRX18BE0W2V6SZLQUXX" localSheetId="14" hidden="1">'[3]AMI P &amp; L'!#REF!</definedName>
    <definedName name="BExD623C9LRX18BE0W2V6SZLQUXX" localSheetId="12" hidden="1">'[3]AMI P &amp; L'!#REF!</definedName>
    <definedName name="BExD623C9LRX18BE0W2V6SZLQUXX" localSheetId="5" hidden="1">'[3]AMI P &amp; L'!#REF!</definedName>
    <definedName name="BExD623C9LRX18BE0W2V6SZLQUXX" localSheetId="1" hidden="1">'[3]AMI P &amp; L'!#REF!</definedName>
    <definedName name="BExD623C9LRX18BE0W2V6SZLQUXX" localSheetId="0" hidden="1">'[3]AMI P &amp; L'!#REF!</definedName>
    <definedName name="BExD623C9LRX18BE0W2V6SZLQUXX" localSheetId="18" hidden="1">'[3]AMI P &amp; L'!#REF!</definedName>
    <definedName name="BExD623C9LRX18BE0W2V6SZLQUXX" localSheetId="13" hidden="1">'[3]AMI P &amp; L'!#REF!</definedName>
    <definedName name="BExD623C9LRX18BE0W2V6SZLQUXX" localSheetId="6" hidden="1">'[3]AMI P &amp; L'!#REF!</definedName>
    <definedName name="BExD623C9LRX18BE0W2V6SZLQUXX" localSheetId="16" hidden="1">'[3]AMI P &amp; L'!#REF!</definedName>
    <definedName name="BExD623C9LRX18BE0W2V6SZLQUXX" localSheetId="9" hidden="1">'[3]AMI P &amp; L'!#REF!</definedName>
    <definedName name="BExD623C9LRX18BE0W2V6SZLQUXX" localSheetId="19" hidden="1">'[3]AMI P &amp; L'!#REF!</definedName>
    <definedName name="BExD623C9LRX18BE0W2V6SZLQUXX" hidden="1">'[3]AMI P &amp; L'!#REF!</definedName>
    <definedName name="BExD6AC4VDV2QBVC73C49W2OU12I" localSheetId="8" hidden="1">#REF!</definedName>
    <definedName name="BExD6AC4VDV2QBVC73C49W2OU12I" localSheetId="15" hidden="1">#REF!</definedName>
    <definedName name="BExD6AC4VDV2QBVC73C49W2OU12I" localSheetId="1" hidden="1">#REF!</definedName>
    <definedName name="BExD6AC4VDV2QBVC73C49W2OU12I" localSheetId="18" hidden="1">#REF!</definedName>
    <definedName name="BExD6AC4VDV2QBVC73C49W2OU12I" localSheetId="13" hidden="1">#REF!</definedName>
    <definedName name="BExD6AC4VDV2QBVC73C49W2OU12I" localSheetId="6" hidden="1">#REF!</definedName>
    <definedName name="BExD6AC4VDV2QBVC73C49W2OU12I" localSheetId="9" hidden="1">#REF!</definedName>
    <definedName name="BExD6AC4VDV2QBVC73C49W2OU12I" hidden="1">#REF!</definedName>
    <definedName name="BExD6CQA7UMJBXV7AIFAIHUF2ICX" hidden="1">'[2]Reco Sheet for Fcast'!$F$9:$G$9</definedName>
    <definedName name="BExD6DS52K2CC3509UN77XBR0868" localSheetId="8" hidden="1">'[3]AMI P &amp; L'!#REF!</definedName>
    <definedName name="BExD6DS52K2CC3509UN77XBR0868" localSheetId="7" hidden="1">'[3]AMI P &amp; L'!#REF!</definedName>
    <definedName name="BExD6DS52K2CC3509UN77XBR0868" localSheetId="15" hidden="1">'[3]AMI P &amp; L'!#REF!</definedName>
    <definedName name="BExD6DS52K2CC3509UN77XBR0868" localSheetId="14" hidden="1">'[3]AMI P &amp; L'!#REF!</definedName>
    <definedName name="BExD6DS52K2CC3509UN77XBR0868" localSheetId="12" hidden="1">'[3]AMI P &amp; L'!#REF!</definedName>
    <definedName name="BExD6DS52K2CC3509UN77XBR0868" localSheetId="5" hidden="1">'[3]AMI P &amp; L'!#REF!</definedName>
    <definedName name="BExD6DS52K2CC3509UN77XBR0868" localSheetId="1" hidden="1">'[3]AMI P &amp; L'!#REF!</definedName>
    <definedName name="BExD6DS52K2CC3509UN77XBR0868" localSheetId="0" hidden="1">'[3]AMI P &amp; L'!#REF!</definedName>
    <definedName name="BExD6DS52K2CC3509UN77XBR0868" localSheetId="18" hidden="1">'[3]AMI P &amp; L'!#REF!</definedName>
    <definedName name="BExD6DS52K2CC3509UN77XBR0868" localSheetId="13" hidden="1">'[3]AMI P &amp; L'!#REF!</definedName>
    <definedName name="BExD6DS52K2CC3509UN77XBR0868" localSheetId="6" hidden="1">'[3]AMI P &amp; L'!#REF!</definedName>
    <definedName name="BExD6DS52K2CC3509UN77XBR0868" localSheetId="16" hidden="1">'[3]AMI P &amp; L'!#REF!</definedName>
    <definedName name="BExD6DS52K2CC3509UN77XBR0868" localSheetId="9" hidden="1">'[3]AMI P &amp; L'!#REF!</definedName>
    <definedName name="BExD6DS52K2CC3509UN77XBR0868" localSheetId="19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8" hidden="1">'[3]AMI P &amp; L'!#REF!</definedName>
    <definedName name="BExD6GMP0LK8WKVWMIT1NNH8CHLF" localSheetId="7" hidden="1">'[3]AMI P &amp; L'!#REF!</definedName>
    <definedName name="BExD6GMP0LK8WKVWMIT1NNH8CHLF" localSheetId="15" hidden="1">'[3]AMI P &amp; L'!#REF!</definedName>
    <definedName name="BExD6GMP0LK8WKVWMIT1NNH8CHLF" localSheetId="14" hidden="1">'[3]AMI P &amp; L'!#REF!</definedName>
    <definedName name="BExD6GMP0LK8WKVWMIT1NNH8CHLF" localSheetId="12" hidden="1">'[3]AMI P &amp; L'!#REF!</definedName>
    <definedName name="BExD6GMP0LK8WKVWMIT1NNH8CHLF" localSheetId="5" hidden="1">'[3]AMI P &amp; L'!#REF!</definedName>
    <definedName name="BExD6GMP0LK8WKVWMIT1NNH8CHLF" localSheetId="1" hidden="1">'[3]AMI P &amp; L'!#REF!</definedName>
    <definedName name="BExD6GMP0LK8WKVWMIT1NNH8CHLF" localSheetId="0" hidden="1">'[3]AMI P &amp; L'!#REF!</definedName>
    <definedName name="BExD6GMP0LK8WKVWMIT1NNH8CHLF" localSheetId="18" hidden="1">'[3]AMI P &amp; L'!#REF!</definedName>
    <definedName name="BExD6GMP0LK8WKVWMIT1NNH8CHLF" localSheetId="13" hidden="1">'[3]AMI P &amp; L'!#REF!</definedName>
    <definedName name="BExD6GMP0LK8WKVWMIT1NNH8CHLF" localSheetId="6" hidden="1">'[3]AMI P &amp; L'!#REF!</definedName>
    <definedName name="BExD6GMP0LK8WKVWMIT1NNH8CHLF" localSheetId="16" hidden="1">'[3]AMI P &amp; L'!#REF!</definedName>
    <definedName name="BExD6GMP0LK8WKVWMIT1NNH8CHLF" localSheetId="9" hidden="1">'[3]AMI P &amp; L'!#REF!</definedName>
    <definedName name="BExD6GMP0LK8WKVWMIT1NNH8CHLF" localSheetId="19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6HTUMONFBQHM7Y5UW4DPHU7X" hidden="1">'[4]Bud Mth'!$F$7:$G$7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8" hidden="1">'[3]AMI P &amp; L'!#REF!</definedName>
    <definedName name="BExD7GAIGULTB3YHM1OS9RBQOTEC" localSheetId="7" hidden="1">'[3]AMI P &amp; L'!#REF!</definedName>
    <definedName name="BExD7GAIGULTB3YHM1OS9RBQOTEC" localSheetId="15" hidden="1">'[3]AMI P &amp; L'!#REF!</definedName>
    <definedName name="BExD7GAIGULTB3YHM1OS9RBQOTEC" localSheetId="14" hidden="1">'[3]AMI P &amp; L'!#REF!</definedName>
    <definedName name="BExD7GAIGULTB3YHM1OS9RBQOTEC" localSheetId="12" hidden="1">'[3]AMI P &amp; L'!#REF!</definedName>
    <definedName name="BExD7GAIGULTB3YHM1OS9RBQOTEC" localSheetId="5" hidden="1">'[3]AMI P &amp; L'!#REF!</definedName>
    <definedName name="BExD7GAIGULTB3YHM1OS9RBQOTEC" localSheetId="1" hidden="1">'[3]AMI P &amp; L'!#REF!</definedName>
    <definedName name="BExD7GAIGULTB3YHM1OS9RBQOTEC" localSheetId="0" hidden="1">'[3]AMI P &amp; L'!#REF!</definedName>
    <definedName name="BExD7GAIGULTB3YHM1OS9RBQOTEC" localSheetId="18" hidden="1">'[3]AMI P &amp; L'!#REF!</definedName>
    <definedName name="BExD7GAIGULTB3YHM1OS9RBQOTEC" localSheetId="13" hidden="1">'[3]AMI P &amp; L'!#REF!</definedName>
    <definedName name="BExD7GAIGULTB3YHM1OS9RBQOTEC" localSheetId="6" hidden="1">'[3]AMI P &amp; L'!#REF!</definedName>
    <definedName name="BExD7GAIGULTB3YHM1OS9RBQOTEC" localSheetId="16" hidden="1">'[3]AMI P &amp; L'!#REF!</definedName>
    <definedName name="BExD7GAIGULTB3YHM1OS9RBQOTEC" localSheetId="9" hidden="1">'[3]AMI P &amp; L'!#REF!</definedName>
    <definedName name="BExD7GAIGULTB3YHM1OS9RBQOTEC" localSheetId="19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L7NW9EKGU5ITCE4VJZ2N5W" hidden="1">'[4]Bud Mth'!$F$9:$G$9</definedName>
    <definedName name="BExD7JQOJ35HGL8U2OCEI2P2JT7I" localSheetId="8" hidden="1">'[3]AMI P &amp; L'!#REF!</definedName>
    <definedName name="BExD7JQOJ35HGL8U2OCEI2P2JT7I" localSheetId="7" hidden="1">'[3]AMI P &amp; L'!#REF!</definedName>
    <definedName name="BExD7JQOJ35HGL8U2OCEI2P2JT7I" localSheetId="15" hidden="1">'[3]AMI P &amp; L'!#REF!</definedName>
    <definedName name="BExD7JQOJ35HGL8U2OCEI2P2JT7I" localSheetId="14" hidden="1">'[3]AMI P &amp; L'!#REF!</definedName>
    <definedName name="BExD7JQOJ35HGL8U2OCEI2P2JT7I" localSheetId="12" hidden="1">'[3]AMI P &amp; L'!#REF!</definedName>
    <definedName name="BExD7JQOJ35HGL8U2OCEI2P2JT7I" localSheetId="5" hidden="1">'[3]AMI P &amp; L'!#REF!</definedName>
    <definedName name="BExD7JQOJ35HGL8U2OCEI2P2JT7I" localSheetId="1" hidden="1">'[3]AMI P &amp; L'!#REF!</definedName>
    <definedName name="BExD7JQOJ35HGL8U2OCEI2P2JT7I" localSheetId="0" hidden="1">'[3]AMI P &amp; L'!#REF!</definedName>
    <definedName name="BExD7JQOJ35HGL8U2OCEI2P2JT7I" localSheetId="18" hidden="1">'[3]AMI P &amp; L'!#REF!</definedName>
    <definedName name="BExD7JQOJ35HGL8U2OCEI2P2JT7I" localSheetId="13" hidden="1">'[3]AMI P &amp; L'!#REF!</definedName>
    <definedName name="BExD7JQOJ35HGL8U2OCEI2P2JT7I" localSheetId="6" hidden="1">'[3]AMI P &amp; L'!#REF!</definedName>
    <definedName name="BExD7JQOJ35HGL8U2OCEI2P2JT7I" localSheetId="16" hidden="1">'[3]AMI P &amp; L'!#REF!</definedName>
    <definedName name="BExD7JQOJ35HGL8U2OCEI2P2JT7I" localSheetId="9" hidden="1">'[3]AMI P &amp; L'!#REF!</definedName>
    <definedName name="BExD7JQOJ35HGL8U2OCEI2P2JT7I" localSheetId="19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8" hidden="1">'[3]AMI P &amp; L'!#REF!</definedName>
    <definedName name="BExD8OCLZMFN5K3VZYI4Q4ITVKUA" localSheetId="7" hidden="1">'[3]AMI P &amp; L'!#REF!</definedName>
    <definedName name="BExD8OCLZMFN5K3VZYI4Q4ITVKUA" localSheetId="15" hidden="1">'[3]AMI P &amp; L'!#REF!</definedName>
    <definedName name="BExD8OCLZMFN5K3VZYI4Q4ITVKUA" localSheetId="14" hidden="1">'[3]AMI P &amp; L'!#REF!</definedName>
    <definedName name="BExD8OCLZMFN5K3VZYI4Q4ITVKUA" localSheetId="12" hidden="1">'[3]AMI P &amp; L'!#REF!</definedName>
    <definedName name="BExD8OCLZMFN5K3VZYI4Q4ITVKUA" localSheetId="5" hidden="1">'[3]AMI P &amp; L'!#REF!</definedName>
    <definedName name="BExD8OCLZMFN5K3VZYI4Q4ITVKUA" localSheetId="1" hidden="1">'[3]AMI P &amp; L'!#REF!</definedName>
    <definedName name="BExD8OCLZMFN5K3VZYI4Q4ITVKUA" localSheetId="0" hidden="1">'[3]AMI P &amp; L'!#REF!</definedName>
    <definedName name="BExD8OCLZMFN5K3VZYI4Q4ITVKUA" localSheetId="18" hidden="1">'[3]AMI P &amp; L'!#REF!</definedName>
    <definedName name="BExD8OCLZMFN5K3VZYI4Q4ITVKUA" localSheetId="13" hidden="1">'[3]AMI P &amp; L'!#REF!</definedName>
    <definedName name="BExD8OCLZMFN5K3VZYI4Q4ITVKUA" localSheetId="6" hidden="1">'[3]AMI P &amp; L'!#REF!</definedName>
    <definedName name="BExD8OCLZMFN5K3VZYI4Q4ITVKUA" localSheetId="16" hidden="1">'[3]AMI P &amp; L'!#REF!</definedName>
    <definedName name="BExD8OCLZMFN5K3VZYI4Q4ITVKUA" localSheetId="9" hidden="1">'[3]AMI P &amp; L'!#REF!</definedName>
    <definedName name="BExD8OCLZMFN5K3VZYI4Q4ITVKUA" localSheetId="19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G2K962VNWXDAYQ4EXMJHEX1" localSheetId="8" hidden="1">#REF!</definedName>
    <definedName name="BExD9G2K962VNWXDAYQ4EXMJHEX1" localSheetId="15" hidden="1">#REF!</definedName>
    <definedName name="BExD9G2K962VNWXDAYQ4EXMJHEX1" localSheetId="1" hidden="1">#REF!</definedName>
    <definedName name="BExD9G2K962VNWXDAYQ4EXMJHEX1" localSheetId="18" hidden="1">#REF!</definedName>
    <definedName name="BExD9G2K962VNWXDAYQ4EXMJHEX1" localSheetId="13" hidden="1">#REF!</definedName>
    <definedName name="BExD9G2K962VNWXDAYQ4EXMJHEX1" localSheetId="6" hidden="1">#REF!</definedName>
    <definedName name="BExD9G2K962VNWXDAYQ4EXMJHEX1" localSheetId="9" hidden="1">#REF!</definedName>
    <definedName name="BExD9G2K962VNWXDAYQ4EXMJHEX1" hidden="1">#REF!</definedName>
    <definedName name="BExD9GO5JA4ADLQH22ZFJKY2FEAV" localSheetId="8" hidden="1">#REF!</definedName>
    <definedName name="BExD9GO5JA4ADLQH22ZFJKY2FEAV" localSheetId="15" hidden="1">#REF!</definedName>
    <definedName name="BExD9GO5JA4ADLQH22ZFJKY2FEAV" localSheetId="12" hidden="1">#REF!</definedName>
    <definedName name="BExD9GO5JA4ADLQH22ZFJKY2FEAV" localSheetId="1" hidden="1">#REF!</definedName>
    <definedName name="BExD9GO5JA4ADLQH22ZFJKY2FEAV" localSheetId="18" hidden="1">#REF!</definedName>
    <definedName name="BExD9GO5JA4ADLQH22ZFJKY2FEAV" localSheetId="13" hidden="1">#REF!</definedName>
    <definedName name="BExD9GO5JA4ADLQH22ZFJKY2FEAV" localSheetId="6" hidden="1">#REF!</definedName>
    <definedName name="BExD9GO5JA4ADLQH22ZFJKY2FEAV" localSheetId="9" hidden="1">#REF!</definedName>
    <definedName name="BExD9GO5JA4ADLQH22ZFJKY2FEAV" hidden="1">#REF!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9W3W06TDDVRN5CJ260FOF5ZL" localSheetId="8" hidden="1">#REF!</definedName>
    <definedName name="BExD9W3W06TDDVRN5CJ260FOF5ZL" localSheetId="15" hidden="1">#REF!</definedName>
    <definedName name="BExD9W3W06TDDVRN5CJ260FOF5ZL" localSheetId="1" hidden="1">#REF!</definedName>
    <definedName name="BExD9W3W06TDDVRN5CJ260FOF5ZL" localSheetId="18" hidden="1">#REF!</definedName>
    <definedName name="BExD9W3W06TDDVRN5CJ260FOF5ZL" localSheetId="13" hidden="1">#REF!</definedName>
    <definedName name="BExD9W3W06TDDVRN5CJ260FOF5ZL" localSheetId="6" hidden="1">#REF!</definedName>
    <definedName name="BExD9W3W06TDDVRN5CJ260FOF5ZL" localSheetId="9" hidden="1">#REF!</definedName>
    <definedName name="BExD9W3W06TDDVRN5CJ260FOF5ZL" hidden="1">#REF!</definedName>
    <definedName name="BExDA6LD9061UULVKUUI4QP8SK13" hidden="1">'[2]Reco Sheet for Fcast'!$I$11:$J$11</definedName>
    <definedName name="BExDAGMVMNLQ6QXASB9R6D8DIT12" hidden="1">'[2]Reco Sheet for Fcast'!$F$6:$G$6</definedName>
    <definedName name="BExDAL4R440JG0CQM6QZM9CCATO7" hidden="1">'[4]Bud Mth'!$G$2:$H$2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8" hidden="1">'[3]AMI P &amp; L'!#REF!</definedName>
    <definedName name="BExDBQXTJ9F9DE7FNTJCL0LMOJ21" localSheetId="7" hidden="1">'[3]AMI P &amp; L'!#REF!</definedName>
    <definedName name="BExDBQXTJ9F9DE7FNTJCL0LMOJ21" localSheetId="15" hidden="1">'[3]AMI P &amp; L'!#REF!</definedName>
    <definedName name="BExDBQXTJ9F9DE7FNTJCL0LMOJ21" localSheetId="14" hidden="1">'[3]AMI P &amp; L'!#REF!</definedName>
    <definedName name="BExDBQXTJ9F9DE7FNTJCL0LMOJ21" localSheetId="12" hidden="1">'[3]AMI P &amp; L'!#REF!</definedName>
    <definedName name="BExDBQXTJ9F9DE7FNTJCL0LMOJ21" localSheetId="5" hidden="1">'[3]AMI P &amp; L'!#REF!</definedName>
    <definedName name="BExDBQXTJ9F9DE7FNTJCL0LMOJ21" localSheetId="1" hidden="1">'[3]AMI P &amp; L'!#REF!</definedName>
    <definedName name="BExDBQXTJ9F9DE7FNTJCL0LMOJ21" localSheetId="0" hidden="1">'[3]AMI P &amp; L'!#REF!</definedName>
    <definedName name="BExDBQXTJ9F9DE7FNTJCL0LMOJ21" localSheetId="18" hidden="1">'[3]AMI P &amp; L'!#REF!</definedName>
    <definedName name="BExDBQXTJ9F9DE7FNTJCL0LMOJ21" localSheetId="13" hidden="1">'[3]AMI P &amp; L'!#REF!</definedName>
    <definedName name="BExDBQXTJ9F9DE7FNTJCL0LMOJ21" localSheetId="6" hidden="1">'[3]AMI P &amp; L'!#REF!</definedName>
    <definedName name="BExDBQXTJ9F9DE7FNTJCL0LMOJ21" localSheetId="16" hidden="1">'[3]AMI P &amp; L'!#REF!</definedName>
    <definedName name="BExDBQXTJ9F9DE7FNTJCL0LMOJ21" localSheetId="9" hidden="1">'[3]AMI P &amp; L'!#REF!</definedName>
    <definedName name="BExDBQXTJ9F9DE7FNTJCL0LMOJ21" localSheetId="19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NR8MCJOVBYLHQOJ4XC4TSDLT" localSheetId="8" hidden="1">'[5]Capital orders'!#REF!</definedName>
    <definedName name="BExENR8MCJOVBYLHQOJ4XC4TSDLT" localSheetId="15" hidden="1">'[5]Capital orders'!#REF!</definedName>
    <definedName name="BExENR8MCJOVBYLHQOJ4XC4TSDLT" localSheetId="1" hidden="1">'[5]Capital orders'!#REF!</definedName>
    <definedName name="BExENR8MCJOVBYLHQOJ4XC4TSDLT" localSheetId="18" hidden="1">'[5]Capital orders'!#REF!</definedName>
    <definedName name="BExENR8MCJOVBYLHQOJ4XC4TSDLT" localSheetId="13" hidden="1">'[5]Capital orders'!#REF!</definedName>
    <definedName name="BExENR8MCJOVBYLHQOJ4XC4TSDLT" localSheetId="6" hidden="1">'[5]Capital orders'!#REF!</definedName>
    <definedName name="BExENR8MCJOVBYLHQOJ4XC4TSDLT" localSheetId="9" hidden="1">'[5]Capital orders'!#REF!</definedName>
    <definedName name="BExENR8MCJOVBYLHQOJ4XC4TSDLT" hidden="1">'[5]Capital orders'!#REF!</definedName>
    <definedName name="BExEO387TMFDZIZYFA14K98OH5YE" localSheetId="8" hidden="1">#REF!</definedName>
    <definedName name="BExEO387TMFDZIZYFA14K98OH5YE" localSheetId="15" hidden="1">#REF!</definedName>
    <definedName name="BExEO387TMFDZIZYFA14K98OH5YE" localSheetId="1" hidden="1">#REF!</definedName>
    <definedName name="BExEO387TMFDZIZYFA14K98OH5YE" localSheetId="18" hidden="1">#REF!</definedName>
    <definedName name="BExEO387TMFDZIZYFA14K98OH5YE" localSheetId="13" hidden="1">#REF!</definedName>
    <definedName name="BExEO387TMFDZIZYFA14K98OH5YE" localSheetId="6" hidden="1">#REF!</definedName>
    <definedName name="BExEO387TMFDZIZYFA14K98OH5YE" localSheetId="9" hidden="1">#REF!</definedName>
    <definedName name="BExEO387TMFDZIZYFA14K98OH5YE" hidden="1">#REF!</definedName>
    <definedName name="BExEOBX3WECDMYCV9RLN49APTXMM" hidden="1">'[2]Reco Sheet for Fcast'!$I$7:$J$7</definedName>
    <definedName name="BExEPN9VIYI0FVL0HLZQXJFO6TT0" hidden="1">'[2]Reco Sheet for Fcast'!$H$2:$I$2</definedName>
    <definedName name="BExEPORSQ4BZ1T2NCGKIGLY1D19M" localSheetId="8" hidden="1">#REF!</definedName>
    <definedName name="BExEPORSQ4BZ1T2NCGKIGLY1D19M" localSheetId="15" hidden="1">#REF!</definedName>
    <definedName name="BExEPORSQ4BZ1T2NCGKIGLY1D19M" localSheetId="1" hidden="1">#REF!</definedName>
    <definedName name="BExEPORSQ4BZ1T2NCGKIGLY1D19M" localSheetId="18" hidden="1">#REF!</definedName>
    <definedName name="BExEPORSQ4BZ1T2NCGKIGLY1D19M" localSheetId="13" hidden="1">#REF!</definedName>
    <definedName name="BExEPORSQ4BZ1T2NCGKIGLY1D19M" localSheetId="6" hidden="1">#REF!</definedName>
    <definedName name="BExEPORSQ4BZ1T2NCGKIGLY1D19M" localSheetId="9" hidden="1">#REF!</definedName>
    <definedName name="BExEPORSQ4BZ1T2NCGKIGLY1D19M" hidden="1">#REF!</definedName>
    <definedName name="BExEPYT6VDSMR8MU2341Q5GM2Y9V" hidden="1">'[2]Reco Sheet for Fcast'!$K$2</definedName>
    <definedName name="BExEQ1YK2GGF3PCQ5YXT4E5L9FQG" localSheetId="8" hidden="1">#REF!</definedName>
    <definedName name="BExEQ1YK2GGF3PCQ5YXT4E5L9FQG" localSheetId="7" hidden="1">#REF!</definedName>
    <definedName name="BExEQ1YK2GGF3PCQ5YXT4E5L9FQG" localSheetId="15" hidden="1">#REF!</definedName>
    <definedName name="BExEQ1YK2GGF3PCQ5YXT4E5L9FQG" localSheetId="14" hidden="1">#REF!</definedName>
    <definedName name="BExEQ1YK2GGF3PCQ5YXT4E5L9FQG" localSheetId="12" hidden="1">#REF!</definedName>
    <definedName name="BExEQ1YK2GGF3PCQ5YXT4E5L9FQG" localSheetId="5" hidden="1">#REF!</definedName>
    <definedName name="BExEQ1YK2GGF3PCQ5YXT4E5L9FQG" localSheetId="1" hidden="1">#REF!</definedName>
    <definedName name="BExEQ1YK2GGF3PCQ5YXT4E5L9FQG" localSheetId="0" hidden="1">#REF!</definedName>
    <definedName name="BExEQ1YK2GGF3PCQ5YXT4E5L9FQG" localSheetId="18" hidden="1">#REF!</definedName>
    <definedName name="BExEQ1YK2GGF3PCQ5YXT4E5L9FQG" localSheetId="13" hidden="1">#REF!</definedName>
    <definedName name="BExEQ1YK2GGF3PCQ5YXT4E5L9FQG" localSheetId="6" hidden="1">#REF!</definedName>
    <definedName name="BExEQ1YK2GGF3PCQ5YXT4E5L9FQG" localSheetId="16" hidden="1">#REF!</definedName>
    <definedName name="BExEQ1YK2GGF3PCQ5YXT4E5L9FQG" localSheetId="9" hidden="1">#REF!</definedName>
    <definedName name="BExEQ1YK2GGF3PCQ5YXT4E5L9FQG" localSheetId="19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8" hidden="1">'[3]AMI P &amp; L'!#REF!</definedName>
    <definedName name="BExEQB8ZWXO6IIGOEPWTLOJGE2NR" localSheetId="7" hidden="1">'[3]AMI P &amp; L'!#REF!</definedName>
    <definedName name="BExEQB8ZWXO6IIGOEPWTLOJGE2NR" localSheetId="15" hidden="1">'[3]AMI P &amp; L'!#REF!</definedName>
    <definedName name="BExEQB8ZWXO6IIGOEPWTLOJGE2NR" localSheetId="14" hidden="1">'[3]AMI P &amp; L'!#REF!</definedName>
    <definedName name="BExEQB8ZWXO6IIGOEPWTLOJGE2NR" localSheetId="12" hidden="1">'[3]AMI P &amp; L'!#REF!</definedName>
    <definedName name="BExEQB8ZWXO6IIGOEPWTLOJGE2NR" localSheetId="5" hidden="1">'[3]AMI P &amp; L'!#REF!</definedName>
    <definedName name="BExEQB8ZWXO6IIGOEPWTLOJGE2NR" localSheetId="1" hidden="1">'[3]AMI P &amp; L'!#REF!</definedName>
    <definedName name="BExEQB8ZWXO6IIGOEPWTLOJGE2NR" localSheetId="0" hidden="1">'[3]AMI P &amp; L'!#REF!</definedName>
    <definedName name="BExEQB8ZWXO6IIGOEPWTLOJGE2NR" localSheetId="18" hidden="1">'[3]AMI P &amp; L'!#REF!</definedName>
    <definedName name="BExEQB8ZWXO6IIGOEPWTLOJGE2NR" localSheetId="13" hidden="1">'[3]AMI P &amp; L'!#REF!</definedName>
    <definedName name="BExEQB8ZWXO6IIGOEPWTLOJGE2NR" localSheetId="6" hidden="1">'[3]AMI P &amp; L'!#REF!</definedName>
    <definedName name="BExEQB8ZWXO6IIGOEPWTLOJGE2NR" localSheetId="16" hidden="1">'[3]AMI P &amp; L'!#REF!</definedName>
    <definedName name="BExEQB8ZWXO6IIGOEPWTLOJGE2NR" localSheetId="9" hidden="1">'[3]AMI P &amp; L'!#REF!</definedName>
    <definedName name="BExEQB8ZWXO6IIGOEPWTLOJGE2NR" localSheetId="19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IFTE4JRQ7F1T7L9IE3W0TEB" localSheetId="8" hidden="1">#REF!</definedName>
    <definedName name="BExEQIFTE4JRQ7F1T7L9IE3W0TEB" localSheetId="15" hidden="1">#REF!</definedName>
    <definedName name="BExEQIFTE4JRQ7F1T7L9IE3W0TEB" localSheetId="1" hidden="1">#REF!</definedName>
    <definedName name="BExEQIFTE4JRQ7F1T7L9IE3W0TEB" localSheetId="18" hidden="1">#REF!</definedName>
    <definedName name="BExEQIFTE4JRQ7F1T7L9IE3W0TEB" localSheetId="13" hidden="1">#REF!</definedName>
    <definedName name="BExEQIFTE4JRQ7F1T7L9IE3W0TEB" localSheetId="6" hidden="1">#REF!</definedName>
    <definedName name="BExEQIFTE4JRQ7F1T7L9IE3W0TEB" localSheetId="9" hidden="1">#REF!</definedName>
    <definedName name="BExEQIFTE4JRQ7F1T7L9IE3W0TEB" hidden="1">#REF!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8" hidden="1">'[3]AMI P &amp; L'!#REF!</definedName>
    <definedName name="BExERSANFNM1O7T65PC5MJ301YET" localSheetId="7" hidden="1">'[3]AMI P &amp; L'!#REF!</definedName>
    <definedName name="BExERSANFNM1O7T65PC5MJ301YET" localSheetId="15" hidden="1">'[3]AMI P &amp; L'!#REF!</definedName>
    <definedName name="BExERSANFNM1O7T65PC5MJ301YET" localSheetId="14" hidden="1">'[3]AMI P &amp; L'!#REF!</definedName>
    <definedName name="BExERSANFNM1O7T65PC5MJ301YET" localSheetId="12" hidden="1">'[3]AMI P &amp; L'!#REF!</definedName>
    <definedName name="BExERSANFNM1O7T65PC5MJ301YET" localSheetId="5" hidden="1">'[3]AMI P &amp; L'!#REF!</definedName>
    <definedName name="BExERSANFNM1O7T65PC5MJ301YET" localSheetId="1" hidden="1">'[3]AMI P &amp; L'!#REF!</definedName>
    <definedName name="BExERSANFNM1O7T65PC5MJ301YET" localSheetId="0" hidden="1">'[3]AMI P &amp; L'!#REF!</definedName>
    <definedName name="BExERSANFNM1O7T65PC5MJ301YET" localSheetId="18" hidden="1">'[3]AMI P &amp; L'!#REF!</definedName>
    <definedName name="BExERSANFNM1O7T65PC5MJ301YET" localSheetId="13" hidden="1">'[3]AMI P &amp; L'!#REF!</definedName>
    <definedName name="BExERSANFNM1O7T65PC5MJ301YET" localSheetId="6" hidden="1">'[3]AMI P &amp; L'!#REF!</definedName>
    <definedName name="BExERSANFNM1O7T65PC5MJ301YET" localSheetId="16" hidden="1">'[3]AMI P &amp; L'!#REF!</definedName>
    <definedName name="BExERSANFNM1O7T65PC5MJ301YET" localSheetId="9" hidden="1">'[3]AMI P &amp; L'!#REF!</definedName>
    <definedName name="BExERSANFNM1O7T65PC5MJ301YET" localSheetId="19" hidden="1">'[3]AMI P &amp; L'!#REF!</definedName>
    <definedName name="BExERSANFNM1O7T65PC5MJ301YET" hidden="1">'[3]AMI P &amp; L'!#REF!</definedName>
    <definedName name="BExERWCEBKQRYWRQLYJ4UCMMKTHG" localSheetId="8" hidden="1">'[3]AMI P &amp; L'!#REF!</definedName>
    <definedName name="BExERWCEBKQRYWRQLYJ4UCMMKTHG" localSheetId="7" hidden="1">'[3]AMI P &amp; L'!#REF!</definedName>
    <definedName name="BExERWCEBKQRYWRQLYJ4UCMMKTHG" localSheetId="15" hidden="1">'[3]AMI P &amp; L'!#REF!</definedName>
    <definedName name="BExERWCEBKQRYWRQLYJ4UCMMKTHG" localSheetId="14" hidden="1">'[3]AMI P &amp; L'!#REF!</definedName>
    <definedName name="BExERWCEBKQRYWRQLYJ4UCMMKTHG" localSheetId="12" hidden="1">'[3]AMI P &amp; L'!#REF!</definedName>
    <definedName name="BExERWCEBKQRYWRQLYJ4UCMMKTHG" localSheetId="5" hidden="1">'[3]AMI P &amp; L'!#REF!</definedName>
    <definedName name="BExERWCEBKQRYWRQLYJ4UCMMKTHG" localSheetId="1" hidden="1">'[3]AMI P &amp; L'!#REF!</definedName>
    <definedName name="BExERWCEBKQRYWRQLYJ4UCMMKTHG" localSheetId="0" hidden="1">'[3]AMI P &amp; L'!#REF!</definedName>
    <definedName name="BExERWCEBKQRYWRQLYJ4UCMMKTHG" localSheetId="18" hidden="1">'[3]AMI P &amp; L'!#REF!</definedName>
    <definedName name="BExERWCEBKQRYWRQLYJ4UCMMKTHG" localSheetId="13" hidden="1">'[3]AMI P &amp; L'!#REF!</definedName>
    <definedName name="BExERWCEBKQRYWRQLYJ4UCMMKTHG" localSheetId="6" hidden="1">'[3]AMI P &amp; L'!#REF!</definedName>
    <definedName name="BExERWCEBKQRYWRQLYJ4UCMMKTHG" localSheetId="16" hidden="1">'[3]AMI P &amp; L'!#REF!</definedName>
    <definedName name="BExERWCEBKQRYWRQLYJ4UCMMKTHG" localSheetId="9" hidden="1">'[3]AMI P &amp; L'!#REF!</definedName>
    <definedName name="BExERWCEBKQRYWRQLYJ4UCMMKTHG" localSheetId="19" hidden="1">'[3]AMI P &amp; L'!#REF!</definedName>
    <definedName name="BExERWCEBKQRYWRQLYJ4UCMMKTHG" hidden="1">'[3]AMI P &amp; L'!#REF!</definedName>
    <definedName name="BExERX39X2B577E8G980B6146MR4" hidden="1">'[4]Bud Mth'!$F$10:$G$10</definedName>
    <definedName name="BExES44RHHDL3V7FLV6M20834WF1" hidden="1">'[2]Reco Sheet for Fcast'!$I$8:$J$8</definedName>
    <definedName name="BExES4A7VE2X3RYYTVRLKZD4I7WU" hidden="1">'[2]Reco Sheet for Fcast'!$G$2</definedName>
    <definedName name="BExES6TU0P9MT54G7H03VE8ZTU0I" localSheetId="8" hidden="1">#REF!</definedName>
    <definedName name="BExES6TU0P9MT54G7H03VE8ZTU0I" localSheetId="15" hidden="1">#REF!</definedName>
    <definedName name="BExES6TU0P9MT54G7H03VE8ZTU0I" localSheetId="1" hidden="1">#REF!</definedName>
    <definedName name="BExES6TU0P9MT54G7H03VE8ZTU0I" localSheetId="18" hidden="1">#REF!</definedName>
    <definedName name="BExES6TU0P9MT54G7H03VE8ZTU0I" localSheetId="13" hidden="1">#REF!</definedName>
    <definedName name="BExES6TU0P9MT54G7H03VE8ZTU0I" localSheetId="6" hidden="1">#REF!</definedName>
    <definedName name="BExES6TU0P9MT54G7H03VE8ZTU0I" localSheetId="9" hidden="1">#REF!</definedName>
    <definedName name="BExES6TU0P9MT54G7H03VE8ZTU0I" hidden="1">#REF!</definedName>
    <definedName name="BExESMKD95A649M0WRSG6CXXP326" hidden="1">'[2]Reco Sheet for Fcast'!$F$7:$G$7</definedName>
    <definedName name="BExESNWVY914X62GFBPJRODSAZ7B" localSheetId="8" hidden="1">'[3]AMI P &amp; L'!#REF!</definedName>
    <definedName name="BExESNWVY914X62GFBPJRODSAZ7B" localSheetId="7" hidden="1">'[3]AMI P &amp; L'!#REF!</definedName>
    <definedName name="BExESNWVY914X62GFBPJRODSAZ7B" localSheetId="15" hidden="1">'[3]AMI P &amp; L'!#REF!</definedName>
    <definedName name="BExESNWVY914X62GFBPJRODSAZ7B" localSheetId="14" hidden="1">'[3]AMI P &amp; L'!#REF!</definedName>
    <definedName name="BExESNWVY914X62GFBPJRODSAZ7B" localSheetId="12" hidden="1">'[3]AMI P &amp; L'!#REF!</definedName>
    <definedName name="BExESNWVY914X62GFBPJRODSAZ7B" localSheetId="5" hidden="1">'[3]AMI P &amp; L'!#REF!</definedName>
    <definedName name="BExESNWVY914X62GFBPJRODSAZ7B" localSheetId="1" hidden="1">'[3]AMI P &amp; L'!#REF!</definedName>
    <definedName name="BExESNWVY914X62GFBPJRODSAZ7B" localSheetId="0" hidden="1">'[3]AMI P &amp; L'!#REF!</definedName>
    <definedName name="BExESNWVY914X62GFBPJRODSAZ7B" localSheetId="18" hidden="1">'[3]AMI P &amp; L'!#REF!</definedName>
    <definedName name="BExESNWVY914X62GFBPJRODSAZ7B" localSheetId="13" hidden="1">'[3]AMI P &amp; L'!#REF!</definedName>
    <definedName name="BExESNWVY914X62GFBPJRODSAZ7B" localSheetId="6" hidden="1">'[3]AMI P &amp; L'!#REF!</definedName>
    <definedName name="BExESNWVY914X62GFBPJRODSAZ7B" localSheetId="16" hidden="1">'[3]AMI P &amp; L'!#REF!</definedName>
    <definedName name="BExESNWVY914X62GFBPJRODSAZ7B" localSheetId="9" hidden="1">'[3]AMI P &amp; L'!#REF!</definedName>
    <definedName name="BExESNWVY914X62GFBPJRODSAZ7B" localSheetId="19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U25LOS36OLUCBS6GANOVO9P" hidden="1">'[4]Bud Mth'!$I$8:$J$8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8" hidden="1">#REF!</definedName>
    <definedName name="BExETYO0S2RGTHJQ60TB37B647GU" localSheetId="7" hidden="1">#REF!</definedName>
    <definedName name="BExETYO0S2RGTHJQ60TB37B647GU" localSheetId="15" hidden="1">#REF!</definedName>
    <definedName name="BExETYO0S2RGTHJQ60TB37B647GU" localSheetId="14" hidden="1">#REF!</definedName>
    <definedName name="BExETYO0S2RGTHJQ60TB37B647GU" localSheetId="12" hidden="1">#REF!</definedName>
    <definedName name="BExETYO0S2RGTHJQ60TB37B647GU" localSheetId="5" hidden="1">#REF!</definedName>
    <definedName name="BExETYO0S2RGTHJQ60TB37B647GU" localSheetId="1" hidden="1">#REF!</definedName>
    <definedName name="BExETYO0S2RGTHJQ60TB37B647GU" localSheetId="0" hidden="1">#REF!</definedName>
    <definedName name="BExETYO0S2RGTHJQ60TB37B647GU" localSheetId="18" hidden="1">#REF!</definedName>
    <definedName name="BExETYO0S2RGTHJQ60TB37B647GU" localSheetId="13" hidden="1">#REF!</definedName>
    <definedName name="BExETYO0S2RGTHJQ60TB37B647GU" localSheetId="6" hidden="1">#REF!</definedName>
    <definedName name="BExETYO0S2RGTHJQ60TB37B647GU" localSheetId="16" hidden="1">#REF!</definedName>
    <definedName name="BExETYO0S2RGTHJQ60TB37B647GU" localSheetId="9" hidden="1">#REF!</definedName>
    <definedName name="BExETYO0S2RGTHJQ60TB37B647GU" localSheetId="19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CDQPJ7PZH6IIJ26ODKAMLH0" localSheetId="8" hidden="1">#REF!</definedName>
    <definedName name="BExEWCDQPJ7PZH6IIJ26ODKAMLH0" localSheetId="15" hidden="1">#REF!</definedName>
    <definedName name="BExEWCDQPJ7PZH6IIJ26ODKAMLH0" localSheetId="1" hidden="1">#REF!</definedName>
    <definedName name="BExEWCDQPJ7PZH6IIJ26ODKAMLH0" localSheetId="18" hidden="1">#REF!</definedName>
    <definedName name="BExEWCDQPJ7PZH6IIJ26ODKAMLH0" localSheetId="13" hidden="1">#REF!</definedName>
    <definedName name="BExEWCDQPJ7PZH6IIJ26ODKAMLH0" localSheetId="6" hidden="1">#REF!</definedName>
    <definedName name="BExEWCDQPJ7PZH6IIJ26ODKAMLH0" localSheetId="9" hidden="1">#REF!</definedName>
    <definedName name="BExEWCDQPJ7PZH6IIJ26ODKAMLH0" hidden="1">#REF!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8" hidden="1">'[3]AMI P &amp; L'!#REF!</definedName>
    <definedName name="BExEX9HWY2G6928ZVVVQF77QCM2C" localSheetId="7" hidden="1">'[3]AMI P &amp; L'!#REF!</definedName>
    <definedName name="BExEX9HWY2G6928ZVVVQF77QCM2C" localSheetId="15" hidden="1">'[3]AMI P &amp; L'!#REF!</definedName>
    <definedName name="BExEX9HWY2G6928ZVVVQF77QCM2C" localSheetId="14" hidden="1">'[3]AMI P &amp; L'!#REF!</definedName>
    <definedName name="BExEX9HWY2G6928ZVVVQF77QCM2C" localSheetId="12" hidden="1">'[3]AMI P &amp; L'!#REF!</definedName>
    <definedName name="BExEX9HWY2G6928ZVVVQF77QCM2C" localSheetId="5" hidden="1">'[3]AMI P &amp; L'!#REF!</definedName>
    <definedName name="BExEX9HWY2G6928ZVVVQF77QCM2C" localSheetId="1" hidden="1">'[3]AMI P &amp; L'!#REF!</definedName>
    <definedName name="BExEX9HWY2G6928ZVVVQF77QCM2C" localSheetId="0" hidden="1">'[3]AMI P &amp; L'!#REF!</definedName>
    <definedName name="BExEX9HWY2G6928ZVVVQF77QCM2C" localSheetId="18" hidden="1">'[3]AMI P &amp; L'!#REF!</definedName>
    <definedName name="BExEX9HWY2G6928ZVVVQF77QCM2C" localSheetId="13" hidden="1">'[3]AMI P &amp; L'!#REF!</definedName>
    <definedName name="BExEX9HWY2G6928ZVVVQF77QCM2C" localSheetId="6" hidden="1">'[3]AMI P &amp; L'!#REF!</definedName>
    <definedName name="BExEX9HWY2G6928ZVVVQF77QCM2C" localSheetId="16" hidden="1">'[3]AMI P &amp; L'!#REF!</definedName>
    <definedName name="BExEX9HWY2G6928ZVVVQF77QCM2C" localSheetId="9" hidden="1">'[3]AMI P &amp; L'!#REF!</definedName>
    <definedName name="BExEX9HWY2G6928ZVVVQF77QCM2C" localSheetId="19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8" hidden="1">'[3]AMI P &amp; L'!#REF!</definedName>
    <definedName name="BExEXRBZ0DI9E2UFLLKYWGN66B61" localSheetId="7" hidden="1">'[3]AMI P &amp; L'!#REF!</definedName>
    <definedName name="BExEXRBZ0DI9E2UFLLKYWGN66B61" localSheetId="15" hidden="1">'[3]AMI P &amp; L'!#REF!</definedName>
    <definedName name="BExEXRBZ0DI9E2UFLLKYWGN66B61" localSheetId="14" hidden="1">'[3]AMI P &amp; L'!#REF!</definedName>
    <definedName name="BExEXRBZ0DI9E2UFLLKYWGN66B61" localSheetId="12" hidden="1">'[3]AMI P &amp; L'!#REF!</definedName>
    <definedName name="BExEXRBZ0DI9E2UFLLKYWGN66B61" localSheetId="5" hidden="1">'[3]AMI P &amp; L'!#REF!</definedName>
    <definedName name="BExEXRBZ0DI9E2UFLLKYWGN66B61" localSheetId="1" hidden="1">'[3]AMI P &amp; L'!#REF!</definedName>
    <definedName name="BExEXRBZ0DI9E2UFLLKYWGN66B61" localSheetId="0" hidden="1">'[3]AMI P &amp; L'!#REF!</definedName>
    <definedName name="BExEXRBZ0DI9E2UFLLKYWGN66B61" localSheetId="18" hidden="1">'[3]AMI P &amp; L'!#REF!</definedName>
    <definedName name="BExEXRBZ0DI9E2UFLLKYWGN66B61" localSheetId="13" hidden="1">'[3]AMI P &amp; L'!#REF!</definedName>
    <definedName name="BExEXRBZ0DI9E2UFLLKYWGN66B61" localSheetId="6" hidden="1">'[3]AMI P &amp; L'!#REF!</definedName>
    <definedName name="BExEXRBZ0DI9E2UFLLKYWGN66B61" localSheetId="16" hidden="1">'[3]AMI P &amp; L'!#REF!</definedName>
    <definedName name="BExEXRBZ0DI9E2UFLLKYWGN66B61" localSheetId="9" hidden="1">'[3]AMI P &amp; L'!#REF!</definedName>
    <definedName name="BExEXRBZ0DI9E2UFLLKYWGN66B61" localSheetId="19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8" hidden="1">#REF!</definedName>
    <definedName name="BExEYMSPJ8NAM530KGLCIZKRIZQ2" localSheetId="7" hidden="1">#REF!</definedName>
    <definedName name="BExEYMSPJ8NAM530KGLCIZKRIZQ2" localSheetId="15" hidden="1">#REF!</definedName>
    <definedName name="BExEYMSPJ8NAM530KGLCIZKRIZQ2" localSheetId="14" hidden="1">#REF!</definedName>
    <definedName name="BExEYMSPJ8NAM530KGLCIZKRIZQ2" localSheetId="12" hidden="1">#REF!</definedName>
    <definedName name="BExEYMSPJ8NAM530KGLCIZKRIZQ2" localSheetId="5" hidden="1">#REF!</definedName>
    <definedName name="BExEYMSPJ8NAM530KGLCIZKRIZQ2" localSheetId="1" hidden="1">#REF!</definedName>
    <definedName name="BExEYMSPJ8NAM530KGLCIZKRIZQ2" localSheetId="0" hidden="1">#REF!</definedName>
    <definedName name="BExEYMSPJ8NAM530KGLCIZKRIZQ2" localSheetId="18" hidden="1">#REF!</definedName>
    <definedName name="BExEYMSPJ8NAM530KGLCIZKRIZQ2" localSheetId="13" hidden="1">#REF!</definedName>
    <definedName name="BExEYMSPJ8NAM530KGLCIZKRIZQ2" localSheetId="6" hidden="1">#REF!</definedName>
    <definedName name="BExEYMSPJ8NAM530KGLCIZKRIZQ2" localSheetId="16" hidden="1">#REF!</definedName>
    <definedName name="BExEYMSPJ8NAM530KGLCIZKRIZQ2" localSheetId="9" hidden="1">#REF!</definedName>
    <definedName name="BExEYMSPJ8NAM530KGLCIZKRIZQ2" localSheetId="19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1S7T9NR9JGWF19512ER0YC0" localSheetId="8" hidden="1">#REF!</definedName>
    <definedName name="BExEZ1S7T9NR9JGWF19512ER0YC0" localSheetId="15" hidden="1">#REF!</definedName>
    <definedName name="BExEZ1S7T9NR9JGWF19512ER0YC0" localSheetId="1" hidden="1">#REF!</definedName>
    <definedName name="BExEZ1S7T9NR9JGWF19512ER0YC0" localSheetId="18" hidden="1">#REF!</definedName>
    <definedName name="BExEZ1S7T9NR9JGWF19512ER0YC0" localSheetId="13" hidden="1">#REF!</definedName>
    <definedName name="BExEZ1S7T9NR9JGWF19512ER0YC0" localSheetId="6" hidden="1">#REF!</definedName>
    <definedName name="BExEZ1S7T9NR9JGWF19512ER0YC0" localSheetId="9" hidden="1">#REF!</definedName>
    <definedName name="BExEZ1S7T9NR9JGWF19512ER0YC0" hidden="1">#REF!</definedName>
    <definedName name="BExEZGBFNJR8DLPN0V11AU22L6WY" hidden="1">'[2]Reco Sheet for Fcast'!$I$9:$J$9</definedName>
    <definedName name="BExEZM0KKJJF7WB3ZTYQ6Y00HDUP" localSheetId="8" hidden="1">#REF!</definedName>
    <definedName name="BExEZM0KKJJF7WB3ZTYQ6Y00HDUP" localSheetId="15" hidden="1">#REF!</definedName>
    <definedName name="BExEZM0KKJJF7WB3ZTYQ6Y00HDUP" localSheetId="1" hidden="1">#REF!</definedName>
    <definedName name="BExEZM0KKJJF7WB3ZTYQ6Y00HDUP" localSheetId="18" hidden="1">#REF!</definedName>
    <definedName name="BExEZM0KKJJF7WB3ZTYQ6Y00HDUP" localSheetId="13" hidden="1">#REF!</definedName>
    <definedName name="BExEZM0KKJJF7WB3ZTYQ6Y00HDUP" localSheetId="6" hidden="1">#REF!</definedName>
    <definedName name="BExEZM0KKJJF7WB3ZTYQ6Y00HDUP" localSheetId="9" hidden="1">#REF!</definedName>
    <definedName name="BExEZM0KKJJF7WB3ZTYQ6Y00HDUP" hidden="1">#REF!</definedName>
    <definedName name="BExEZWNIZ06IIMDYQSV4BSTCR7UN" hidden="1">'[2]Reco Sheet for Fcast'!$F$11:$G$11</definedName>
    <definedName name="BExEZXEG4TM0ZW3671Q0LLO7NEJS" localSheetId="8" hidden="1">#REF!</definedName>
    <definedName name="BExEZXEG4TM0ZW3671Q0LLO7NEJS" localSheetId="15" hidden="1">#REF!</definedName>
    <definedName name="BExEZXEG4TM0ZW3671Q0LLO7NEJS" localSheetId="1" hidden="1">#REF!</definedName>
    <definedName name="BExEZXEG4TM0ZW3671Q0LLO7NEJS" localSheetId="18" hidden="1">#REF!</definedName>
    <definedName name="BExEZXEG4TM0ZW3671Q0LLO7NEJS" localSheetId="13" hidden="1">#REF!</definedName>
    <definedName name="BExEZXEG4TM0ZW3671Q0LLO7NEJS" localSheetId="6" hidden="1">#REF!</definedName>
    <definedName name="BExEZXEG4TM0ZW3671Q0LLO7NEJS" localSheetId="9" hidden="1">#REF!</definedName>
    <definedName name="BExEZXEG4TM0ZW3671Q0LLO7NEJS" hidden="1">#REF!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YEVOP1GW6ETJGOVIA7BKBX3" localSheetId="8" hidden="1">#REF!</definedName>
    <definedName name="BExF0YEVOP1GW6ETJGOVIA7BKBX3" localSheetId="15" hidden="1">#REF!</definedName>
    <definedName name="BExF0YEVOP1GW6ETJGOVIA7BKBX3" localSheetId="1" hidden="1">#REF!</definedName>
    <definedName name="BExF0YEVOP1GW6ETJGOVIA7BKBX3" localSheetId="18" hidden="1">#REF!</definedName>
    <definedName name="BExF0YEVOP1GW6ETJGOVIA7BKBX3" localSheetId="13" hidden="1">#REF!</definedName>
    <definedName name="BExF0YEVOP1GW6ETJGOVIA7BKBX3" localSheetId="6" hidden="1">#REF!</definedName>
    <definedName name="BExF0YEVOP1GW6ETJGOVIA7BKBX3" localSheetId="9" hidden="1">#REF!</definedName>
    <definedName name="BExF0YEVOP1GW6ETJGOVIA7BKBX3" hidden="1">#REF!</definedName>
    <definedName name="BExF0ZRI7W4RSLIDLHTSM0AWXO3S" localSheetId="8" hidden="1">'[3]AMI P &amp; L'!#REF!</definedName>
    <definedName name="BExF0ZRI7W4RSLIDLHTSM0AWXO3S" localSheetId="7" hidden="1">'[3]AMI P &amp; L'!#REF!</definedName>
    <definedName name="BExF0ZRI7W4RSLIDLHTSM0AWXO3S" localSheetId="15" hidden="1">'[3]AMI P &amp; L'!#REF!</definedName>
    <definedName name="BExF0ZRI7W4RSLIDLHTSM0AWXO3S" localSheetId="14" hidden="1">'[3]AMI P &amp; L'!#REF!</definedName>
    <definedName name="BExF0ZRI7W4RSLIDLHTSM0AWXO3S" localSheetId="12" hidden="1">'[3]AMI P &amp; L'!#REF!</definedName>
    <definedName name="BExF0ZRI7W4RSLIDLHTSM0AWXO3S" localSheetId="5" hidden="1">'[3]AMI P &amp; L'!#REF!</definedName>
    <definedName name="BExF0ZRI7W4RSLIDLHTSM0AWXO3S" localSheetId="1" hidden="1">'[3]AMI P &amp; L'!#REF!</definedName>
    <definedName name="BExF0ZRI7W4RSLIDLHTSM0AWXO3S" localSheetId="0" hidden="1">'[3]AMI P &amp; L'!#REF!</definedName>
    <definedName name="BExF0ZRI7W4RSLIDLHTSM0AWXO3S" localSheetId="18" hidden="1">'[3]AMI P &amp; L'!#REF!</definedName>
    <definedName name="BExF0ZRI7W4RSLIDLHTSM0AWXO3S" localSheetId="13" hidden="1">'[3]AMI P &amp; L'!#REF!</definedName>
    <definedName name="BExF0ZRI7W4RSLIDLHTSM0AWXO3S" localSheetId="6" hidden="1">'[3]AMI P &amp; L'!#REF!</definedName>
    <definedName name="BExF0ZRI7W4RSLIDLHTSM0AWXO3S" localSheetId="16" hidden="1">'[3]AMI P &amp; L'!#REF!</definedName>
    <definedName name="BExF0ZRI7W4RSLIDLHTSM0AWXO3S" localSheetId="9" hidden="1">'[3]AMI P &amp; L'!#REF!</definedName>
    <definedName name="BExF0ZRI7W4RSLIDLHTSM0AWXO3S" localSheetId="19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HD1URZND0VTZ5BY2FRCCF7" localSheetId="8" hidden="1">#REF!</definedName>
    <definedName name="BExF1UHD1URZND0VTZ5BY2FRCCF7" localSheetId="15" hidden="1">#REF!</definedName>
    <definedName name="BExF1UHD1URZND0VTZ5BY2FRCCF7" localSheetId="12" hidden="1">#REF!</definedName>
    <definedName name="BExF1UHD1URZND0VTZ5BY2FRCCF7" localSheetId="1" hidden="1">#REF!</definedName>
    <definedName name="BExF1UHD1URZND0VTZ5BY2FRCCF7" localSheetId="18" hidden="1">#REF!</definedName>
    <definedName name="BExF1UHD1URZND0VTZ5BY2FRCCF7" localSheetId="13" hidden="1">#REF!</definedName>
    <definedName name="BExF1UHD1URZND0VTZ5BY2FRCCF7" localSheetId="6" hidden="1">#REF!</definedName>
    <definedName name="BExF1UHD1URZND0VTZ5BY2FRCCF7" localSheetId="9" hidden="1">#REF!</definedName>
    <definedName name="BExF1UHD1URZND0VTZ5BY2FRCCF7" hidden="1">#REF!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LWJ8M4NGGKOIOZBJ3TPKQMD" localSheetId="8" hidden="1">#REF!</definedName>
    <definedName name="BExF2LWJ8M4NGGKOIOZBJ3TPKQMD" localSheetId="15" hidden="1">#REF!</definedName>
    <definedName name="BExF2LWJ8M4NGGKOIOZBJ3TPKQMD" localSheetId="12" hidden="1">#REF!</definedName>
    <definedName name="BExF2LWJ8M4NGGKOIOZBJ3TPKQMD" localSheetId="1" hidden="1">#REF!</definedName>
    <definedName name="BExF2LWJ8M4NGGKOIOZBJ3TPKQMD" localSheetId="18" hidden="1">#REF!</definedName>
    <definedName name="BExF2LWJ8M4NGGKOIOZBJ3TPKQMD" localSheetId="13" hidden="1">#REF!</definedName>
    <definedName name="BExF2LWJ8M4NGGKOIOZBJ3TPKQMD" localSheetId="6" hidden="1">#REF!</definedName>
    <definedName name="BExF2LWJ8M4NGGKOIOZBJ3TPKQMD" localSheetId="9" hidden="1">#REF!</definedName>
    <definedName name="BExF2LWJ8M4NGGKOIOZBJ3TPKQMD" hidden="1">#REF!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82XL4A8VTMCPJY3C5IWNXCC" localSheetId="8" hidden="1">#REF!</definedName>
    <definedName name="BExF382XL4A8VTMCPJY3C5IWNXCC" localSheetId="15" hidden="1">#REF!</definedName>
    <definedName name="BExF382XL4A8VTMCPJY3C5IWNXCC" localSheetId="1" hidden="1">#REF!</definedName>
    <definedName name="BExF382XL4A8VTMCPJY3C5IWNXCC" localSheetId="18" hidden="1">#REF!</definedName>
    <definedName name="BExF382XL4A8VTMCPJY3C5IWNXCC" localSheetId="13" hidden="1">#REF!</definedName>
    <definedName name="BExF382XL4A8VTMCPJY3C5IWNXCC" localSheetId="6" hidden="1">#REF!</definedName>
    <definedName name="BExF382XL4A8VTMCPJY3C5IWNXCC" localSheetId="9" hidden="1">#REF!</definedName>
    <definedName name="BExF382XL4A8VTMCPJY3C5IWNXCC" hidden="1">#REF!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8" hidden="1">'[3]AMI P &amp; L'!#REF!</definedName>
    <definedName name="BExF3NTC4BGZEM6B87TCFX277QCS" localSheetId="7" hidden="1">'[3]AMI P &amp; L'!#REF!</definedName>
    <definedName name="BExF3NTC4BGZEM6B87TCFX277QCS" localSheetId="15" hidden="1">'[3]AMI P &amp; L'!#REF!</definedName>
    <definedName name="BExF3NTC4BGZEM6B87TCFX277QCS" localSheetId="14" hidden="1">'[3]AMI P &amp; L'!#REF!</definedName>
    <definedName name="BExF3NTC4BGZEM6B87TCFX277QCS" localSheetId="12" hidden="1">'[3]AMI P &amp; L'!#REF!</definedName>
    <definedName name="BExF3NTC4BGZEM6B87TCFX277QCS" localSheetId="5" hidden="1">'[3]AMI P &amp; L'!#REF!</definedName>
    <definedName name="BExF3NTC4BGZEM6B87TCFX277QCS" localSheetId="1" hidden="1">'[3]AMI P &amp; L'!#REF!</definedName>
    <definedName name="BExF3NTC4BGZEM6B87TCFX277QCS" localSheetId="0" hidden="1">'[3]AMI P &amp; L'!#REF!</definedName>
    <definedName name="BExF3NTC4BGZEM6B87TCFX277QCS" localSheetId="18" hidden="1">'[3]AMI P &amp; L'!#REF!</definedName>
    <definedName name="BExF3NTC4BGZEM6B87TCFX277QCS" localSheetId="13" hidden="1">'[3]AMI P &amp; L'!#REF!</definedName>
    <definedName name="BExF3NTC4BGZEM6B87TCFX277QCS" localSheetId="6" hidden="1">'[3]AMI P &amp; L'!#REF!</definedName>
    <definedName name="BExF3NTC4BGZEM6B87TCFX277QCS" localSheetId="16" hidden="1">'[3]AMI P &amp; L'!#REF!</definedName>
    <definedName name="BExF3NTC4BGZEM6B87TCFX277QCS" localSheetId="9" hidden="1">'[3]AMI P &amp; L'!#REF!</definedName>
    <definedName name="BExF3NTC4BGZEM6B87TCFX277QCS" localSheetId="19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D5AXW8T6FZ8O1C78NHR5C3" localSheetId="8" hidden="1">#REF!</definedName>
    <definedName name="BExF3QD5AXW8T6FZ8O1C78NHR5C3" localSheetId="15" hidden="1">#REF!</definedName>
    <definedName name="BExF3QD5AXW8T6FZ8O1C78NHR5C3" localSheetId="12" hidden="1">#REF!</definedName>
    <definedName name="BExF3QD5AXW8T6FZ8O1C78NHR5C3" localSheetId="1" hidden="1">#REF!</definedName>
    <definedName name="BExF3QD5AXW8T6FZ8O1C78NHR5C3" localSheetId="18" hidden="1">#REF!</definedName>
    <definedName name="BExF3QD5AXW8T6FZ8O1C78NHR5C3" localSheetId="13" hidden="1">#REF!</definedName>
    <definedName name="BExF3QD5AXW8T6FZ8O1C78NHR5C3" localSheetId="6" hidden="1">#REF!</definedName>
    <definedName name="BExF3QD5AXW8T6FZ8O1C78NHR5C3" localSheetId="9" hidden="1">#REF!</definedName>
    <definedName name="BExF3QD5AXW8T6FZ8O1C78NHR5C3" hidden="1">#REF!</definedName>
    <definedName name="BExF3QT8J6RIF1L3R700MBSKIOKW" hidden="1">'[2]Reco Sheet for Fcast'!$F$11:$G$11</definedName>
    <definedName name="BExF41WFMNZ2YQ1KBKOBZWROKVHO" localSheetId="8" hidden="1">#REF!</definedName>
    <definedName name="BExF41WFMNZ2YQ1KBKOBZWROKVHO" localSheetId="7" hidden="1">#REF!</definedName>
    <definedName name="BExF41WFMNZ2YQ1KBKOBZWROKVHO" localSheetId="15" hidden="1">#REF!</definedName>
    <definedName name="BExF41WFMNZ2YQ1KBKOBZWROKVHO" localSheetId="14" hidden="1">#REF!</definedName>
    <definedName name="BExF41WFMNZ2YQ1KBKOBZWROKVHO" localSheetId="12" hidden="1">#REF!</definedName>
    <definedName name="BExF41WFMNZ2YQ1KBKOBZWROKVHO" localSheetId="5" hidden="1">#REF!</definedName>
    <definedName name="BExF41WFMNZ2YQ1KBKOBZWROKVHO" localSheetId="1" hidden="1">#REF!</definedName>
    <definedName name="BExF41WFMNZ2YQ1KBKOBZWROKVHO" localSheetId="0" hidden="1">#REF!</definedName>
    <definedName name="BExF41WFMNZ2YQ1KBKOBZWROKVHO" localSheetId="18" hidden="1">#REF!</definedName>
    <definedName name="BExF41WFMNZ2YQ1KBKOBZWROKVHO" localSheetId="13" hidden="1">#REF!</definedName>
    <definedName name="BExF41WFMNZ2YQ1KBKOBZWROKVHO" localSheetId="6" hidden="1">#REF!</definedName>
    <definedName name="BExF41WFMNZ2YQ1KBKOBZWROKVHO" localSheetId="16" hidden="1">#REF!</definedName>
    <definedName name="BExF41WFMNZ2YQ1KBKOBZWROKVHO" localSheetId="9" hidden="1">#REF!</definedName>
    <definedName name="BExF41WFMNZ2YQ1KBKOBZWROKVHO" localSheetId="19" hidden="1">#REF!</definedName>
    <definedName name="BExF41WFMNZ2YQ1KBKOBZWROKVHO" hidden="1">#REF!</definedName>
    <definedName name="BExF42SSBVPMLK2UB3B7FPEIY9TU" localSheetId="8" hidden="1">'[3]AMI P &amp; L'!#REF!</definedName>
    <definedName name="BExF42SSBVPMLK2UB3B7FPEIY9TU" localSheetId="7" hidden="1">'[3]AMI P &amp; L'!#REF!</definedName>
    <definedName name="BExF42SSBVPMLK2UB3B7FPEIY9TU" localSheetId="15" hidden="1">'[3]AMI P &amp; L'!#REF!</definedName>
    <definedName name="BExF42SSBVPMLK2UB3B7FPEIY9TU" localSheetId="14" hidden="1">'[3]AMI P &amp; L'!#REF!</definedName>
    <definedName name="BExF42SSBVPMLK2UB3B7FPEIY9TU" localSheetId="12" hidden="1">'[3]AMI P &amp; L'!#REF!</definedName>
    <definedName name="BExF42SSBVPMLK2UB3B7FPEIY9TU" localSheetId="5" hidden="1">'[3]AMI P &amp; L'!#REF!</definedName>
    <definedName name="BExF42SSBVPMLK2UB3B7FPEIY9TU" localSheetId="1" hidden="1">'[3]AMI P &amp; L'!#REF!</definedName>
    <definedName name="BExF42SSBVPMLK2UB3B7FPEIY9TU" localSheetId="0" hidden="1">'[3]AMI P &amp; L'!#REF!</definedName>
    <definedName name="BExF42SSBVPMLK2UB3B7FPEIY9TU" localSheetId="18" hidden="1">'[3]AMI P &amp; L'!#REF!</definedName>
    <definedName name="BExF42SSBVPMLK2UB3B7FPEIY9TU" localSheetId="13" hidden="1">'[3]AMI P &amp; L'!#REF!</definedName>
    <definedName name="BExF42SSBVPMLK2UB3B7FPEIY9TU" localSheetId="6" hidden="1">'[3]AMI P &amp; L'!#REF!</definedName>
    <definedName name="BExF42SSBVPMLK2UB3B7FPEIY9TU" localSheetId="16" hidden="1">'[3]AMI P &amp; L'!#REF!</definedName>
    <definedName name="BExF42SSBVPMLK2UB3B7FPEIY9TU" localSheetId="9" hidden="1">'[3]AMI P &amp; L'!#REF!</definedName>
    <definedName name="BExF42SSBVPMLK2UB3B7FPEIY9TU" localSheetId="19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KXIG1XOE6UY0ICYSY5JDNTS" localSheetId="8" hidden="1">#REF!</definedName>
    <definedName name="BExF4KXIG1XOE6UY0ICYSY5JDNTS" localSheetId="15" hidden="1">#REF!</definedName>
    <definedName name="BExF4KXIG1XOE6UY0ICYSY5JDNTS" localSheetId="1" hidden="1">#REF!</definedName>
    <definedName name="BExF4KXIG1XOE6UY0ICYSY5JDNTS" localSheetId="18" hidden="1">#REF!</definedName>
    <definedName name="BExF4KXIG1XOE6UY0ICYSY5JDNTS" localSheetId="13" hidden="1">#REF!</definedName>
    <definedName name="BExF4KXIG1XOE6UY0ICYSY5JDNTS" localSheetId="6" hidden="1">#REF!</definedName>
    <definedName name="BExF4KXIG1XOE6UY0ICYSY5JDNTS" localSheetId="9" hidden="1">#REF!</definedName>
    <definedName name="BExF4KXIG1XOE6UY0ICYSY5JDNTS" hidden="1">#REF!</definedName>
    <definedName name="BExF4MVQM5Y0QRDLDFSKWWTF709C" hidden="1">'[2]Reco Sheet for Fcast'!$I$8:$J$8</definedName>
    <definedName name="BExF4PVMZYV36E8HOYY06J81AMBI" localSheetId="8" hidden="1">'[3]AMI P &amp; L'!#REF!</definedName>
    <definedName name="BExF4PVMZYV36E8HOYY06J81AMBI" localSheetId="7" hidden="1">'[3]AMI P &amp; L'!#REF!</definedName>
    <definedName name="BExF4PVMZYV36E8HOYY06J81AMBI" localSheetId="15" hidden="1">'[3]AMI P &amp; L'!#REF!</definedName>
    <definedName name="BExF4PVMZYV36E8HOYY06J81AMBI" localSheetId="14" hidden="1">'[3]AMI P &amp; L'!#REF!</definedName>
    <definedName name="BExF4PVMZYV36E8HOYY06J81AMBI" localSheetId="12" hidden="1">'[3]AMI P &amp; L'!#REF!</definedName>
    <definedName name="BExF4PVMZYV36E8HOYY06J81AMBI" localSheetId="5" hidden="1">'[3]AMI P &amp; L'!#REF!</definedName>
    <definedName name="BExF4PVMZYV36E8HOYY06J81AMBI" localSheetId="1" hidden="1">'[3]AMI P &amp; L'!#REF!</definedName>
    <definedName name="BExF4PVMZYV36E8HOYY06J81AMBI" localSheetId="0" hidden="1">'[3]AMI P &amp; L'!#REF!</definedName>
    <definedName name="BExF4PVMZYV36E8HOYY06J81AMBI" localSheetId="18" hidden="1">'[3]AMI P &amp; L'!#REF!</definedName>
    <definedName name="BExF4PVMZYV36E8HOYY06J81AMBI" localSheetId="13" hidden="1">'[3]AMI P &amp; L'!#REF!</definedName>
    <definedName name="BExF4PVMZYV36E8HOYY06J81AMBI" localSheetId="6" hidden="1">'[3]AMI P &amp; L'!#REF!</definedName>
    <definedName name="BExF4PVMZYV36E8HOYY06J81AMBI" localSheetId="16" hidden="1">'[3]AMI P &amp; L'!#REF!</definedName>
    <definedName name="BExF4PVMZYV36E8HOYY06J81AMBI" localSheetId="9" hidden="1">'[3]AMI P &amp; L'!#REF!</definedName>
    <definedName name="BExF4PVMZYV36E8HOYY06J81AMBI" localSheetId="19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B5Q7SUPDSPIJOA1GNG17ZFD" localSheetId="8" hidden="1">#REF!</definedName>
    <definedName name="BExF5B5Q7SUPDSPIJOA1GNG17ZFD" localSheetId="15" hidden="1">#REF!</definedName>
    <definedName name="BExF5B5Q7SUPDSPIJOA1GNG17ZFD" localSheetId="1" hidden="1">#REF!</definedName>
    <definedName name="BExF5B5Q7SUPDSPIJOA1GNG17ZFD" localSheetId="18" hidden="1">#REF!</definedName>
    <definedName name="BExF5B5Q7SUPDSPIJOA1GNG17ZFD" localSheetId="13" hidden="1">#REF!</definedName>
    <definedName name="BExF5B5Q7SUPDSPIJOA1GNG17ZFD" localSheetId="6" hidden="1">#REF!</definedName>
    <definedName name="BExF5B5Q7SUPDSPIJOA1GNG17ZFD" localSheetId="9" hidden="1">#REF!</definedName>
    <definedName name="BExF5B5Q7SUPDSPIJOA1GNG17ZFD" hidden="1">#REF!</definedName>
    <definedName name="BExF5CCUNN10ODYNRYLTJ6DOSQA7" localSheetId="8" hidden="1">#REF!</definedName>
    <definedName name="BExF5CCUNN10ODYNRYLTJ6DOSQA7" localSheetId="15" hidden="1">#REF!</definedName>
    <definedName name="BExF5CCUNN10ODYNRYLTJ6DOSQA7" localSheetId="12" hidden="1">#REF!</definedName>
    <definedName name="BExF5CCUNN10ODYNRYLTJ6DOSQA7" localSheetId="1" hidden="1">#REF!</definedName>
    <definedName name="BExF5CCUNN10ODYNRYLTJ6DOSQA7" localSheetId="18" hidden="1">#REF!</definedName>
    <definedName name="BExF5CCUNN10ODYNRYLTJ6DOSQA7" localSheetId="13" hidden="1">#REF!</definedName>
    <definedName name="BExF5CCUNN10ODYNRYLTJ6DOSQA7" localSheetId="6" hidden="1">#REF!</definedName>
    <definedName name="BExF5CCUNN10ODYNRYLTJ6DOSQA7" localSheetId="9" hidden="1">#REF!</definedName>
    <definedName name="BExF5CCUNN10ODYNRYLTJ6DOSQA7" hidden="1">#REF!</definedName>
    <definedName name="BExF5HR2GFV7O8LKG9SJ4BY78LYA" hidden="1">'[2]Reco Sheet for Fcast'!$I$8:$J$8</definedName>
    <definedName name="BExF5ZFO2A29GHWR5ES64Z9OS16J" localSheetId="8" hidden="1">'[3]AMI P &amp; L'!#REF!</definedName>
    <definedName name="BExF5ZFO2A29GHWR5ES64Z9OS16J" localSheetId="7" hidden="1">'[3]AMI P &amp; L'!#REF!</definedName>
    <definedName name="BExF5ZFO2A29GHWR5ES64Z9OS16J" localSheetId="15" hidden="1">'[3]AMI P &amp; L'!#REF!</definedName>
    <definedName name="BExF5ZFO2A29GHWR5ES64Z9OS16J" localSheetId="14" hidden="1">'[3]AMI P &amp; L'!#REF!</definedName>
    <definedName name="BExF5ZFO2A29GHWR5ES64Z9OS16J" localSheetId="12" hidden="1">'[3]AMI P &amp; L'!#REF!</definedName>
    <definedName name="BExF5ZFO2A29GHWR5ES64Z9OS16J" localSheetId="5" hidden="1">'[3]AMI P &amp; L'!#REF!</definedName>
    <definedName name="BExF5ZFO2A29GHWR5ES64Z9OS16J" localSheetId="1" hidden="1">'[3]AMI P &amp; L'!#REF!</definedName>
    <definedName name="BExF5ZFO2A29GHWR5ES64Z9OS16J" localSheetId="0" hidden="1">'[3]AMI P &amp; L'!#REF!</definedName>
    <definedName name="BExF5ZFO2A29GHWR5ES64Z9OS16J" localSheetId="18" hidden="1">'[3]AMI P &amp; L'!#REF!</definedName>
    <definedName name="BExF5ZFO2A29GHWR5ES64Z9OS16J" localSheetId="13" hidden="1">'[3]AMI P &amp; L'!#REF!</definedName>
    <definedName name="BExF5ZFO2A29GHWR5ES64Z9OS16J" localSheetId="6" hidden="1">'[3]AMI P &amp; L'!#REF!</definedName>
    <definedName name="BExF5ZFO2A29GHWR5ES64Z9OS16J" localSheetId="16" hidden="1">'[3]AMI P &amp; L'!#REF!</definedName>
    <definedName name="BExF5ZFO2A29GHWR5ES64Z9OS16J" localSheetId="9" hidden="1">'[3]AMI P &amp; L'!#REF!</definedName>
    <definedName name="BExF5ZFO2A29GHWR5ES64Z9OS16J" localSheetId="19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8" hidden="1">'[3]AMI P &amp; L'!#REF!</definedName>
    <definedName name="BExF67O951CF8UJF3KBDNR0E83C1" localSheetId="7" hidden="1">'[3]AMI P &amp; L'!#REF!</definedName>
    <definedName name="BExF67O951CF8UJF3KBDNR0E83C1" localSheetId="15" hidden="1">'[3]AMI P &amp; L'!#REF!</definedName>
    <definedName name="BExF67O951CF8UJF3KBDNR0E83C1" localSheetId="14" hidden="1">'[3]AMI P &amp; L'!#REF!</definedName>
    <definedName name="BExF67O951CF8UJF3KBDNR0E83C1" localSheetId="12" hidden="1">'[3]AMI P &amp; L'!#REF!</definedName>
    <definedName name="BExF67O951CF8UJF3KBDNR0E83C1" localSheetId="5" hidden="1">'[3]AMI P &amp; L'!#REF!</definedName>
    <definedName name="BExF67O951CF8UJF3KBDNR0E83C1" localSheetId="1" hidden="1">'[3]AMI P &amp; L'!#REF!</definedName>
    <definedName name="BExF67O951CF8UJF3KBDNR0E83C1" localSheetId="0" hidden="1">'[3]AMI P &amp; L'!#REF!</definedName>
    <definedName name="BExF67O951CF8UJF3KBDNR0E83C1" localSheetId="18" hidden="1">'[3]AMI P &amp; L'!#REF!</definedName>
    <definedName name="BExF67O951CF8UJF3KBDNR0E83C1" localSheetId="13" hidden="1">'[3]AMI P &amp; L'!#REF!</definedName>
    <definedName name="BExF67O951CF8UJF3KBDNR0E83C1" localSheetId="6" hidden="1">'[3]AMI P &amp; L'!#REF!</definedName>
    <definedName name="BExF67O951CF8UJF3KBDNR0E83C1" localSheetId="16" hidden="1">'[3]AMI P &amp; L'!#REF!</definedName>
    <definedName name="BExF67O951CF8UJF3KBDNR0E83C1" localSheetId="9" hidden="1">'[3]AMI P &amp; L'!#REF!</definedName>
    <definedName name="BExF67O951CF8UJF3KBDNR0E83C1" localSheetId="19" hidden="1">'[3]AMI P &amp; L'!#REF!</definedName>
    <definedName name="BExF67O951CF8UJF3KBDNR0E83C1" hidden="1">'[3]AMI P &amp; L'!#REF!</definedName>
    <definedName name="BExF690Y20C503FDB3JYBPHX2VD1" localSheetId="8" hidden="1">#REF!</definedName>
    <definedName name="BExF690Y20C503FDB3JYBPHX2VD1" localSheetId="7" hidden="1">#REF!</definedName>
    <definedName name="BExF690Y20C503FDB3JYBPHX2VD1" localSheetId="15" hidden="1">#REF!</definedName>
    <definedName name="BExF690Y20C503FDB3JYBPHX2VD1" localSheetId="14" hidden="1">#REF!</definedName>
    <definedName name="BExF690Y20C503FDB3JYBPHX2VD1" localSheetId="12" hidden="1">#REF!</definedName>
    <definedName name="BExF690Y20C503FDB3JYBPHX2VD1" localSheetId="5" hidden="1">#REF!</definedName>
    <definedName name="BExF690Y20C503FDB3JYBPHX2VD1" localSheetId="1" hidden="1">#REF!</definedName>
    <definedName name="BExF690Y20C503FDB3JYBPHX2VD1" localSheetId="0" hidden="1">#REF!</definedName>
    <definedName name="BExF690Y20C503FDB3JYBPHX2VD1" localSheetId="18" hidden="1">#REF!</definedName>
    <definedName name="BExF690Y20C503FDB3JYBPHX2VD1" localSheetId="13" hidden="1">#REF!</definedName>
    <definedName name="BExF690Y20C503FDB3JYBPHX2VD1" localSheetId="6" hidden="1">#REF!</definedName>
    <definedName name="BExF690Y20C503FDB3JYBPHX2VD1" localSheetId="16" hidden="1">#REF!</definedName>
    <definedName name="BExF690Y20C503FDB3JYBPHX2VD1" localSheetId="9" hidden="1">#REF!</definedName>
    <definedName name="BExF690Y20C503FDB3JYBPHX2VD1" localSheetId="19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8" hidden="1">'[3]AMI P &amp; L'!#REF!</definedName>
    <definedName name="BExF6GNYXWY8A0SY4PW1B6KJMMTM" localSheetId="7" hidden="1">'[3]AMI P &amp; L'!#REF!</definedName>
    <definedName name="BExF6GNYXWY8A0SY4PW1B6KJMMTM" localSheetId="15" hidden="1">'[3]AMI P &amp; L'!#REF!</definedName>
    <definedName name="BExF6GNYXWY8A0SY4PW1B6KJMMTM" localSheetId="14" hidden="1">'[3]AMI P &amp; L'!#REF!</definedName>
    <definedName name="BExF6GNYXWY8A0SY4PW1B6KJMMTM" localSheetId="12" hidden="1">'[3]AMI P &amp; L'!#REF!</definedName>
    <definedName name="BExF6GNYXWY8A0SY4PW1B6KJMMTM" localSheetId="5" hidden="1">'[3]AMI P &amp; L'!#REF!</definedName>
    <definedName name="BExF6GNYXWY8A0SY4PW1B6KJMMTM" localSheetId="1" hidden="1">'[3]AMI P &amp; L'!#REF!</definedName>
    <definedName name="BExF6GNYXWY8A0SY4PW1B6KJMMTM" localSheetId="0" hidden="1">'[3]AMI P &amp; L'!#REF!</definedName>
    <definedName name="BExF6GNYXWY8A0SY4PW1B6KJMMTM" localSheetId="18" hidden="1">'[3]AMI P &amp; L'!#REF!</definedName>
    <definedName name="BExF6GNYXWY8A0SY4PW1B6KJMMTM" localSheetId="13" hidden="1">'[3]AMI P &amp; L'!#REF!</definedName>
    <definedName name="BExF6GNYXWY8A0SY4PW1B6KJMMTM" localSheetId="6" hidden="1">'[3]AMI P &amp; L'!#REF!</definedName>
    <definedName name="BExF6GNYXWY8A0SY4PW1B6KJMMTM" localSheetId="16" hidden="1">'[3]AMI P &amp; L'!#REF!</definedName>
    <definedName name="BExF6GNYXWY8A0SY4PW1B6KJMMTM" localSheetId="9" hidden="1">'[3]AMI P &amp; L'!#REF!</definedName>
    <definedName name="BExF6GNYXWY8A0SY4PW1B6KJMMTM" localSheetId="19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3W2L5MS2FLCNPQGFZ2DUCP6" localSheetId="8" hidden="1">FC Corp CAPEX [6]Report!$B$3:$C$6</definedName>
    <definedName name="BExF73W2L5MS2FLCNPQGFZ2DUCP6" localSheetId="15" hidden="1">FC Corp CAPEX [6]Report!$B$3:$C$6</definedName>
    <definedName name="BExF73W2L5MS2FLCNPQGFZ2DUCP6" localSheetId="1" hidden="1">FC Corp CAPEX [6]Report!$B$3:$C$6</definedName>
    <definedName name="BExF73W2L5MS2FLCNPQGFZ2DUCP6" localSheetId="18" hidden="1">FC Corp [0]!CAPEX [6]Report!$B$3:$C$6</definedName>
    <definedName name="BExF73W2L5MS2FLCNPQGFZ2DUCP6" localSheetId="13" hidden="1">FC Corp CAPEX [6]Report!$B$3:$C$6</definedName>
    <definedName name="BExF73W2L5MS2FLCNPQGFZ2DUCP6" localSheetId="6" hidden="1">FC Corp CAPEX [6]Report!$B$3:$C$6</definedName>
    <definedName name="BExF73W2L5MS2FLCNPQGFZ2DUCP6" localSheetId="9" hidden="1">FC Corp CAPEX [6]Report!$B$3:$C$6</definedName>
    <definedName name="BExF73W2L5MS2FLCNPQGFZ2DUCP6" hidden="1">FC Corp CAPEX [6]Report!$B$3:$C$6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8" hidden="1">'[3]AMI P &amp; L'!#REF!</definedName>
    <definedName name="BExF7K88K7ASGV6RAOAGH52G04VR" localSheetId="7" hidden="1">'[3]AMI P &amp; L'!#REF!</definedName>
    <definedName name="BExF7K88K7ASGV6RAOAGH52G04VR" localSheetId="15" hidden="1">'[3]AMI P &amp; L'!#REF!</definedName>
    <definedName name="BExF7K88K7ASGV6RAOAGH52G04VR" localSheetId="14" hidden="1">'[3]AMI P &amp; L'!#REF!</definedName>
    <definedName name="BExF7K88K7ASGV6RAOAGH52G04VR" localSheetId="12" hidden="1">'[3]AMI P &amp; L'!#REF!</definedName>
    <definedName name="BExF7K88K7ASGV6RAOAGH52G04VR" localSheetId="5" hidden="1">'[3]AMI P &amp; L'!#REF!</definedName>
    <definedName name="BExF7K88K7ASGV6RAOAGH52G04VR" localSheetId="1" hidden="1">'[3]AMI P &amp; L'!#REF!</definedName>
    <definedName name="BExF7K88K7ASGV6RAOAGH52G04VR" localSheetId="0" hidden="1">'[3]AMI P &amp; L'!#REF!</definedName>
    <definedName name="BExF7K88K7ASGV6RAOAGH52G04VR" localSheetId="18" hidden="1">'[3]AMI P &amp; L'!#REF!</definedName>
    <definedName name="BExF7K88K7ASGV6RAOAGH52G04VR" localSheetId="13" hidden="1">'[3]AMI P &amp; L'!#REF!</definedName>
    <definedName name="BExF7K88K7ASGV6RAOAGH52G04VR" localSheetId="6" hidden="1">'[3]AMI P &amp; L'!#REF!</definedName>
    <definedName name="BExF7K88K7ASGV6RAOAGH52G04VR" localSheetId="16" hidden="1">'[3]AMI P &amp; L'!#REF!</definedName>
    <definedName name="BExF7K88K7ASGV6RAOAGH52G04VR" localSheetId="9" hidden="1">'[3]AMI P &amp; L'!#REF!</definedName>
    <definedName name="BExF7K88K7ASGV6RAOAGH52G04VR" localSheetId="19" hidden="1">'[3]AMI P &amp; L'!#REF!</definedName>
    <definedName name="BExF7K88K7ASGV6RAOAGH52G04VR" hidden="1">'[3]AMI P &amp; L'!#REF!</definedName>
    <definedName name="BExF7N83YDEVXDEZQFACS9ZVES27" localSheetId="8" hidden="1">'[3]AMI P &amp; L'!#REF!</definedName>
    <definedName name="BExF7N83YDEVXDEZQFACS9ZVES27" localSheetId="7" hidden="1">'[3]AMI P &amp; L'!#REF!</definedName>
    <definedName name="BExF7N83YDEVXDEZQFACS9ZVES27" localSheetId="15" hidden="1">'[3]AMI P &amp; L'!#REF!</definedName>
    <definedName name="BExF7N83YDEVXDEZQFACS9ZVES27" localSheetId="14" hidden="1">'[3]AMI P &amp; L'!#REF!</definedName>
    <definedName name="BExF7N83YDEVXDEZQFACS9ZVES27" localSheetId="12" hidden="1">'[3]AMI P &amp; L'!#REF!</definedName>
    <definedName name="BExF7N83YDEVXDEZQFACS9ZVES27" localSheetId="5" hidden="1">'[3]AMI P &amp; L'!#REF!</definedName>
    <definedName name="BExF7N83YDEVXDEZQFACS9ZVES27" localSheetId="1" hidden="1">'[3]AMI P &amp; L'!#REF!</definedName>
    <definedName name="BExF7N83YDEVXDEZQFACS9ZVES27" localSheetId="0" hidden="1">'[3]AMI P &amp; L'!#REF!</definedName>
    <definedName name="BExF7N83YDEVXDEZQFACS9ZVES27" localSheetId="18" hidden="1">'[3]AMI P &amp; L'!#REF!</definedName>
    <definedName name="BExF7N83YDEVXDEZQFACS9ZVES27" localSheetId="13" hidden="1">'[3]AMI P &amp; L'!#REF!</definedName>
    <definedName name="BExF7N83YDEVXDEZQFACS9ZVES27" localSheetId="6" hidden="1">'[3]AMI P &amp; L'!#REF!</definedName>
    <definedName name="BExF7N83YDEVXDEZQFACS9ZVES27" localSheetId="16" hidden="1">'[3]AMI P &amp; L'!#REF!</definedName>
    <definedName name="BExF7N83YDEVXDEZQFACS9ZVES27" localSheetId="9" hidden="1">'[3]AMI P &amp; L'!#REF!</definedName>
    <definedName name="BExF7N83YDEVXDEZQFACS9ZVES27" localSheetId="19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F86UR62V3WXM59JUA7U4NEJAT" localSheetId="8" hidden="1">#REF!</definedName>
    <definedName name="BExF86UR62V3WXM59JUA7U4NEJAT" localSheetId="15" hidden="1">#REF!</definedName>
    <definedName name="BExF86UR62V3WXM59JUA7U4NEJAT" localSheetId="1" hidden="1">#REF!</definedName>
    <definedName name="BExF86UR62V3WXM59JUA7U4NEJAT" localSheetId="18" hidden="1">#REF!</definedName>
    <definedName name="BExF86UR62V3WXM59JUA7U4NEJAT" localSheetId="13" hidden="1">#REF!</definedName>
    <definedName name="BExF86UR62V3WXM59JUA7U4NEJAT" localSheetId="6" hidden="1">#REF!</definedName>
    <definedName name="BExF86UR62V3WXM59JUA7U4NEJAT" localSheetId="9" hidden="1">#REF!</definedName>
    <definedName name="BExF86UR62V3WXM59JUA7U4NEJAT" hidden="1">#REF!</definedName>
    <definedName name="BExF94F5ZD2KMXCLSB4BN3BPWPZW" localSheetId="8" hidden="1">#REF!</definedName>
    <definedName name="BExF94F5ZD2KMXCLSB4BN3BPWPZW" localSheetId="15" hidden="1">#REF!</definedName>
    <definedName name="BExF94F5ZD2KMXCLSB4BN3BPWPZW" localSheetId="1" hidden="1">#REF!</definedName>
    <definedName name="BExF94F5ZD2KMXCLSB4BN3BPWPZW" localSheetId="18" hidden="1">#REF!</definedName>
    <definedName name="BExF94F5ZD2KMXCLSB4BN3BPWPZW" localSheetId="13" hidden="1">#REF!</definedName>
    <definedName name="BExF94F5ZD2KMXCLSB4BN3BPWPZW" localSheetId="6" hidden="1">#REF!</definedName>
    <definedName name="BExF94F5ZD2KMXCLSB4BN3BPWPZW" localSheetId="9" hidden="1">#REF!</definedName>
    <definedName name="BExF94F5ZD2KMXCLSB4BN3BPWPZW" hidden="1">#REF!</definedName>
    <definedName name="BExGL97US0Y3KXXASUTVR26XLT70" localSheetId="8" hidden="1">'[3]AMI P &amp; L'!#REF!</definedName>
    <definedName name="BExGL97US0Y3KXXASUTVR26XLT70" localSheetId="7" hidden="1">'[3]AMI P &amp; L'!#REF!</definedName>
    <definedName name="BExGL97US0Y3KXXASUTVR26XLT70" localSheetId="15" hidden="1">'[3]AMI P &amp; L'!#REF!</definedName>
    <definedName name="BExGL97US0Y3KXXASUTVR26XLT70" localSheetId="14" hidden="1">'[3]AMI P &amp; L'!#REF!</definedName>
    <definedName name="BExGL97US0Y3KXXASUTVR26XLT70" localSheetId="12" hidden="1">'[3]AMI P &amp; L'!#REF!</definedName>
    <definedName name="BExGL97US0Y3KXXASUTVR26XLT70" localSheetId="5" hidden="1">'[3]AMI P &amp; L'!#REF!</definedName>
    <definedName name="BExGL97US0Y3KXXASUTVR26XLT70" localSheetId="1" hidden="1">'[3]AMI P &amp; L'!#REF!</definedName>
    <definedName name="BExGL97US0Y3KXXASUTVR26XLT70" localSheetId="0" hidden="1">'[3]AMI P &amp; L'!#REF!</definedName>
    <definedName name="BExGL97US0Y3KXXASUTVR26XLT70" localSheetId="18" hidden="1">'[3]AMI P &amp; L'!#REF!</definedName>
    <definedName name="BExGL97US0Y3KXXASUTVR26XLT70" localSheetId="13" hidden="1">'[3]AMI P &amp; L'!#REF!</definedName>
    <definedName name="BExGL97US0Y3KXXASUTVR26XLT70" localSheetId="6" hidden="1">'[3]AMI P &amp; L'!#REF!</definedName>
    <definedName name="BExGL97US0Y3KXXASUTVR26XLT70" localSheetId="16" hidden="1">'[3]AMI P &amp; L'!#REF!</definedName>
    <definedName name="BExGL97US0Y3KXXASUTVR26XLT70" localSheetId="9" hidden="1">'[3]AMI P &amp; L'!#REF!</definedName>
    <definedName name="BExGL97US0Y3KXXASUTVR26XLT70" localSheetId="19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7DV048A50I5ERW750F4VS9C" localSheetId="8" hidden="1">'[5]Capital orders'!#REF!</definedName>
    <definedName name="BExGM7DV048A50I5ERW750F4VS9C" localSheetId="15" hidden="1">'[5]Capital orders'!#REF!</definedName>
    <definedName name="BExGM7DV048A50I5ERW750F4VS9C" localSheetId="1" hidden="1">'[5]Capital orders'!#REF!</definedName>
    <definedName name="BExGM7DV048A50I5ERW750F4VS9C" localSheetId="18" hidden="1">'[5]Capital orders'!#REF!</definedName>
    <definedName name="BExGM7DV048A50I5ERW750F4VS9C" localSheetId="13" hidden="1">'[5]Capital orders'!#REF!</definedName>
    <definedName name="BExGM7DV048A50I5ERW750F4VS9C" localSheetId="6" hidden="1">'[5]Capital orders'!#REF!</definedName>
    <definedName name="BExGM7DV048A50I5ERW750F4VS9C" localSheetId="9" hidden="1">'[5]Capital orders'!#REF!</definedName>
    <definedName name="BExGM7DV048A50I5ERW750F4VS9C" hidden="1">'[5]Capital orders'!#REF!</definedName>
    <definedName name="BExGMCXCWEC9XNUOEMZ61TMI6CUO" hidden="1">'[2]Reco Sheet for Fcast'!$G$2</definedName>
    <definedName name="BExGMJDGIH0MEPC2TUSFUCY2ROTB" localSheetId="8" hidden="1">'[3]AMI P &amp; L'!#REF!</definedName>
    <definedName name="BExGMJDGIH0MEPC2TUSFUCY2ROTB" localSheetId="7" hidden="1">'[3]AMI P &amp; L'!#REF!</definedName>
    <definedName name="BExGMJDGIH0MEPC2TUSFUCY2ROTB" localSheetId="15" hidden="1">'[3]AMI P &amp; L'!#REF!</definedName>
    <definedName name="BExGMJDGIH0MEPC2TUSFUCY2ROTB" localSheetId="14" hidden="1">'[3]AMI P &amp; L'!#REF!</definedName>
    <definedName name="BExGMJDGIH0MEPC2TUSFUCY2ROTB" localSheetId="12" hidden="1">'[3]AMI P &amp; L'!#REF!</definedName>
    <definedName name="BExGMJDGIH0MEPC2TUSFUCY2ROTB" localSheetId="5" hidden="1">'[3]AMI P &amp; L'!#REF!</definedName>
    <definedName name="BExGMJDGIH0MEPC2TUSFUCY2ROTB" localSheetId="1" hidden="1">'[3]AMI P &amp; L'!#REF!</definedName>
    <definedName name="BExGMJDGIH0MEPC2TUSFUCY2ROTB" localSheetId="0" hidden="1">'[3]AMI P &amp; L'!#REF!</definedName>
    <definedName name="BExGMJDGIH0MEPC2TUSFUCY2ROTB" localSheetId="18" hidden="1">'[3]AMI P &amp; L'!#REF!</definedName>
    <definedName name="BExGMJDGIH0MEPC2TUSFUCY2ROTB" localSheetId="13" hidden="1">'[3]AMI P &amp; L'!#REF!</definedName>
    <definedName name="BExGMJDGIH0MEPC2TUSFUCY2ROTB" localSheetId="6" hidden="1">'[3]AMI P &amp; L'!#REF!</definedName>
    <definedName name="BExGMJDGIH0MEPC2TUSFUCY2ROTB" localSheetId="16" hidden="1">'[3]AMI P &amp; L'!#REF!</definedName>
    <definedName name="BExGMJDGIH0MEPC2TUSFUCY2ROTB" localSheetId="9" hidden="1">'[3]AMI P &amp; L'!#REF!</definedName>
    <definedName name="BExGMJDGIH0MEPC2TUSFUCY2ROTB" localSheetId="19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MZK2RWS3LUIF04PFESJU6MDU" localSheetId="8" hidden="1">#REF!</definedName>
    <definedName name="BExGMZK2RWS3LUIF04PFESJU6MDU" localSheetId="15" hidden="1">#REF!</definedName>
    <definedName name="BExGMZK2RWS3LUIF04PFESJU6MDU" localSheetId="1" hidden="1">#REF!</definedName>
    <definedName name="BExGMZK2RWS3LUIF04PFESJU6MDU" localSheetId="18" hidden="1">#REF!</definedName>
    <definedName name="BExGMZK2RWS3LUIF04PFESJU6MDU" localSheetId="13" hidden="1">#REF!</definedName>
    <definedName name="BExGMZK2RWS3LUIF04PFESJU6MDU" localSheetId="6" hidden="1">#REF!</definedName>
    <definedName name="BExGMZK2RWS3LUIF04PFESJU6MDU" localSheetId="9" hidden="1">#REF!</definedName>
    <definedName name="BExGMZK2RWS3LUIF04PFESJU6MDU" hidden="1">#REF!</definedName>
    <definedName name="BExGN4I0QATXNZCLZJM1KH1OIJQH" hidden="1">'[2]Reco Sheet for Fcast'!$F$9:$G$9</definedName>
    <definedName name="BExGN9FZ2RWCMSY1YOBJKZMNIM9R" hidden="1">'[2]Reco Sheet for Fcast'!$G$2</definedName>
    <definedName name="BExGNDN1INYA9ECZDFUDM9J0UKQR" localSheetId="8" hidden="1">#REF!</definedName>
    <definedName name="BExGNDN1INYA9ECZDFUDM9J0UKQR" localSheetId="15" hidden="1">#REF!</definedName>
    <definedName name="BExGNDN1INYA9ECZDFUDM9J0UKQR" localSheetId="1" hidden="1">#REF!</definedName>
    <definedName name="BExGNDN1INYA9ECZDFUDM9J0UKQR" localSheetId="18" hidden="1">#REF!</definedName>
    <definedName name="BExGNDN1INYA9ECZDFUDM9J0UKQR" localSheetId="13" hidden="1">#REF!</definedName>
    <definedName name="BExGNDN1INYA9ECZDFUDM9J0UKQR" localSheetId="6" hidden="1">#REF!</definedName>
    <definedName name="BExGNDN1INYA9ECZDFUDM9J0UKQR" localSheetId="9" hidden="1">#REF!</definedName>
    <definedName name="BExGNDN1INYA9ECZDFUDM9J0UKQR" hidden="1">#REF!</definedName>
    <definedName name="BExGNDSIMTHOCXXG6QOGR6DA8SGG" localSheetId="8" hidden="1">'[3]AMI P &amp; L'!#REF!</definedName>
    <definedName name="BExGNDSIMTHOCXXG6QOGR6DA8SGG" localSheetId="7" hidden="1">'[3]AMI P &amp; L'!#REF!</definedName>
    <definedName name="BExGNDSIMTHOCXXG6QOGR6DA8SGG" localSheetId="15" hidden="1">'[3]AMI P &amp; L'!#REF!</definedName>
    <definedName name="BExGNDSIMTHOCXXG6QOGR6DA8SGG" localSheetId="14" hidden="1">'[3]AMI P &amp; L'!#REF!</definedName>
    <definedName name="BExGNDSIMTHOCXXG6QOGR6DA8SGG" localSheetId="12" hidden="1">'[3]AMI P &amp; L'!#REF!</definedName>
    <definedName name="BExGNDSIMTHOCXXG6QOGR6DA8SGG" localSheetId="5" hidden="1">'[3]AMI P &amp; L'!#REF!</definedName>
    <definedName name="BExGNDSIMTHOCXXG6QOGR6DA8SGG" localSheetId="1" hidden="1">'[3]AMI P &amp; L'!#REF!</definedName>
    <definedName name="BExGNDSIMTHOCXXG6QOGR6DA8SGG" localSheetId="0" hidden="1">'[3]AMI P &amp; L'!#REF!</definedName>
    <definedName name="BExGNDSIMTHOCXXG6QOGR6DA8SGG" localSheetId="18" hidden="1">'[3]AMI P &amp; L'!#REF!</definedName>
    <definedName name="BExGNDSIMTHOCXXG6QOGR6DA8SGG" localSheetId="13" hidden="1">'[3]AMI P &amp; L'!#REF!</definedName>
    <definedName name="BExGNDSIMTHOCXXG6QOGR6DA8SGG" localSheetId="6" hidden="1">'[3]AMI P &amp; L'!#REF!</definedName>
    <definedName name="BExGNDSIMTHOCXXG6QOGR6DA8SGG" localSheetId="16" hidden="1">'[3]AMI P &amp; L'!#REF!</definedName>
    <definedName name="BExGNDSIMTHOCXXG6QOGR6DA8SGG" localSheetId="9" hidden="1">'[3]AMI P &amp; L'!#REF!</definedName>
    <definedName name="BExGNDSIMTHOCXXG6QOGR6DA8SGG" localSheetId="19" hidden="1">'[3]AMI P &amp; L'!#REF!</definedName>
    <definedName name="BExGNDSIMTHOCXXG6QOGR6DA8SGG" hidden="1">'[3]AMI P &amp; L'!#REF!</definedName>
    <definedName name="BExGNGXPVU95K83SHZNAOX17P52R" localSheetId="8" hidden="1">#REF!</definedName>
    <definedName name="BExGNGXPVU95K83SHZNAOX17P52R" localSheetId="15" hidden="1">#REF!</definedName>
    <definedName name="BExGNGXPVU95K83SHZNAOX17P52R" localSheetId="1" hidden="1">#REF!</definedName>
    <definedName name="BExGNGXPVU95K83SHZNAOX17P52R" localSheetId="18" hidden="1">#REF!</definedName>
    <definedName name="BExGNGXPVU95K83SHZNAOX17P52R" localSheetId="13" hidden="1">#REF!</definedName>
    <definedName name="BExGNGXPVU95K83SHZNAOX17P52R" localSheetId="6" hidden="1">#REF!</definedName>
    <definedName name="BExGNGXPVU95K83SHZNAOX17P52R" localSheetId="9" hidden="1">#REF!</definedName>
    <definedName name="BExGNGXPVU95K83SHZNAOX17P52R" hidden="1">#REF!</definedName>
    <definedName name="BExGNN2YQ9BDAZXT2GLCSAPXKIM7" localSheetId="8" hidden="1">'[3]AMI P &amp; L'!#REF!</definedName>
    <definedName name="BExGNN2YQ9BDAZXT2GLCSAPXKIM7" localSheetId="7" hidden="1">'[3]AMI P &amp; L'!#REF!</definedName>
    <definedName name="BExGNN2YQ9BDAZXT2GLCSAPXKIM7" localSheetId="15" hidden="1">'[3]AMI P &amp; L'!#REF!</definedName>
    <definedName name="BExGNN2YQ9BDAZXT2GLCSAPXKIM7" localSheetId="14" hidden="1">'[3]AMI P &amp; L'!#REF!</definedName>
    <definedName name="BExGNN2YQ9BDAZXT2GLCSAPXKIM7" localSheetId="12" hidden="1">'[3]AMI P &amp; L'!#REF!</definedName>
    <definedName name="BExGNN2YQ9BDAZXT2GLCSAPXKIM7" localSheetId="5" hidden="1">'[3]AMI P &amp; L'!#REF!</definedName>
    <definedName name="BExGNN2YQ9BDAZXT2GLCSAPXKIM7" localSheetId="1" hidden="1">'[3]AMI P &amp; L'!#REF!</definedName>
    <definedName name="BExGNN2YQ9BDAZXT2GLCSAPXKIM7" localSheetId="0" hidden="1">'[3]AMI P &amp; L'!#REF!</definedName>
    <definedName name="BExGNN2YQ9BDAZXT2GLCSAPXKIM7" localSheetId="18" hidden="1">'[3]AMI P &amp; L'!#REF!</definedName>
    <definedName name="BExGNN2YQ9BDAZXT2GLCSAPXKIM7" localSheetId="13" hidden="1">'[3]AMI P &amp; L'!#REF!</definedName>
    <definedName name="BExGNN2YQ9BDAZXT2GLCSAPXKIM7" localSheetId="6" hidden="1">'[3]AMI P &amp; L'!#REF!</definedName>
    <definedName name="BExGNN2YQ9BDAZXT2GLCSAPXKIM7" localSheetId="16" hidden="1">'[3]AMI P &amp; L'!#REF!</definedName>
    <definedName name="BExGNN2YQ9BDAZXT2GLCSAPXKIM7" localSheetId="9" hidden="1">'[3]AMI P &amp; L'!#REF!</definedName>
    <definedName name="BExGNN2YQ9BDAZXT2GLCSAPXKIM7" localSheetId="19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8" hidden="1">'[3]AMI P &amp; L'!#REF!</definedName>
    <definedName name="BExGNZO44DEG8CGIDYSEGDUQ531R" localSheetId="7" hidden="1">'[3]AMI P &amp; L'!#REF!</definedName>
    <definedName name="BExGNZO44DEG8CGIDYSEGDUQ531R" localSheetId="15" hidden="1">'[3]AMI P &amp; L'!#REF!</definedName>
    <definedName name="BExGNZO44DEG8CGIDYSEGDUQ531R" localSheetId="14" hidden="1">'[3]AMI P &amp; L'!#REF!</definedName>
    <definedName name="BExGNZO44DEG8CGIDYSEGDUQ531R" localSheetId="12" hidden="1">'[3]AMI P &amp; L'!#REF!</definedName>
    <definedName name="BExGNZO44DEG8CGIDYSEGDUQ531R" localSheetId="5" hidden="1">'[3]AMI P &amp; L'!#REF!</definedName>
    <definedName name="BExGNZO44DEG8CGIDYSEGDUQ531R" localSheetId="1" hidden="1">'[3]AMI P &amp; L'!#REF!</definedName>
    <definedName name="BExGNZO44DEG8CGIDYSEGDUQ531R" localSheetId="0" hidden="1">'[3]AMI P &amp; L'!#REF!</definedName>
    <definedName name="BExGNZO44DEG8CGIDYSEGDUQ531R" localSheetId="18" hidden="1">'[3]AMI P &amp; L'!#REF!</definedName>
    <definedName name="BExGNZO44DEG8CGIDYSEGDUQ531R" localSheetId="13" hidden="1">'[3]AMI P &amp; L'!#REF!</definedName>
    <definedName name="BExGNZO44DEG8CGIDYSEGDUQ531R" localSheetId="6" hidden="1">'[3]AMI P &amp; L'!#REF!</definedName>
    <definedName name="BExGNZO44DEG8CGIDYSEGDUQ531R" localSheetId="16" hidden="1">'[3]AMI P &amp; L'!#REF!</definedName>
    <definedName name="BExGNZO44DEG8CGIDYSEGDUQ531R" localSheetId="9" hidden="1">'[3]AMI P &amp; L'!#REF!</definedName>
    <definedName name="BExGNZO44DEG8CGIDYSEGDUQ531R" localSheetId="19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8" hidden="1">'[3]AMI P &amp; L'!#REF!</definedName>
    <definedName name="BExGO2YUBOVLYHY1QSIHRE1KLAFV" localSheetId="7" hidden="1">'[3]AMI P &amp; L'!#REF!</definedName>
    <definedName name="BExGO2YUBOVLYHY1QSIHRE1KLAFV" localSheetId="15" hidden="1">'[3]AMI P &amp; L'!#REF!</definedName>
    <definedName name="BExGO2YUBOVLYHY1QSIHRE1KLAFV" localSheetId="14" hidden="1">'[3]AMI P &amp; L'!#REF!</definedName>
    <definedName name="BExGO2YUBOVLYHY1QSIHRE1KLAFV" localSheetId="12" hidden="1">'[3]AMI P &amp; L'!#REF!</definedName>
    <definedName name="BExGO2YUBOVLYHY1QSIHRE1KLAFV" localSheetId="5" hidden="1">'[3]AMI P &amp; L'!#REF!</definedName>
    <definedName name="BExGO2YUBOVLYHY1QSIHRE1KLAFV" localSheetId="1" hidden="1">'[3]AMI P &amp; L'!#REF!</definedName>
    <definedName name="BExGO2YUBOVLYHY1QSIHRE1KLAFV" localSheetId="0" hidden="1">'[3]AMI P &amp; L'!#REF!</definedName>
    <definedName name="BExGO2YUBOVLYHY1QSIHRE1KLAFV" localSheetId="18" hidden="1">'[3]AMI P &amp; L'!#REF!</definedName>
    <definedName name="BExGO2YUBOVLYHY1QSIHRE1KLAFV" localSheetId="13" hidden="1">'[3]AMI P &amp; L'!#REF!</definedName>
    <definedName name="BExGO2YUBOVLYHY1QSIHRE1KLAFV" localSheetId="6" hidden="1">'[3]AMI P &amp; L'!#REF!</definedName>
    <definedName name="BExGO2YUBOVLYHY1QSIHRE1KLAFV" localSheetId="16" hidden="1">'[3]AMI P &amp; L'!#REF!</definedName>
    <definedName name="BExGO2YUBOVLYHY1QSIHRE1KLAFV" localSheetId="9" hidden="1">'[3]AMI P &amp; L'!#REF!</definedName>
    <definedName name="BExGO2YUBOVLYHY1QSIHRE1KLAFV" localSheetId="19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8" hidden="1">'[3]AMI P &amp; L'!#REF!</definedName>
    <definedName name="BExGODAZKJ9EXMQZNQR5YDBSS525" localSheetId="7" hidden="1">'[3]AMI P &amp; L'!#REF!</definedName>
    <definedName name="BExGODAZKJ9EXMQZNQR5YDBSS525" localSheetId="15" hidden="1">'[3]AMI P &amp; L'!#REF!</definedName>
    <definedName name="BExGODAZKJ9EXMQZNQR5YDBSS525" localSheetId="14" hidden="1">'[3]AMI P &amp; L'!#REF!</definedName>
    <definedName name="BExGODAZKJ9EXMQZNQR5YDBSS525" localSheetId="12" hidden="1">'[3]AMI P &amp; L'!#REF!</definedName>
    <definedName name="BExGODAZKJ9EXMQZNQR5YDBSS525" localSheetId="5" hidden="1">'[3]AMI P &amp; L'!#REF!</definedName>
    <definedName name="BExGODAZKJ9EXMQZNQR5YDBSS525" localSheetId="1" hidden="1">'[3]AMI P &amp; L'!#REF!</definedName>
    <definedName name="BExGODAZKJ9EXMQZNQR5YDBSS525" localSheetId="0" hidden="1">'[3]AMI P &amp; L'!#REF!</definedName>
    <definedName name="BExGODAZKJ9EXMQZNQR5YDBSS525" localSheetId="18" hidden="1">'[3]AMI P &amp; L'!#REF!</definedName>
    <definedName name="BExGODAZKJ9EXMQZNQR5YDBSS525" localSheetId="13" hidden="1">'[3]AMI P &amp; L'!#REF!</definedName>
    <definedName name="BExGODAZKJ9EXMQZNQR5YDBSS525" localSheetId="6" hidden="1">'[3]AMI P &amp; L'!#REF!</definedName>
    <definedName name="BExGODAZKJ9EXMQZNQR5YDBSS525" localSheetId="16" hidden="1">'[3]AMI P &amp; L'!#REF!</definedName>
    <definedName name="BExGODAZKJ9EXMQZNQR5YDBSS525" localSheetId="9" hidden="1">'[3]AMI P &amp; L'!#REF!</definedName>
    <definedName name="BExGODAZKJ9EXMQZNQR5YDBSS525" localSheetId="19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8" hidden="1">'[3]AMI P &amp; L'!#REF!</definedName>
    <definedName name="BExGQ36ZOMR9GV8T05M605MMOY3Y" localSheetId="7" hidden="1">'[3]AMI P &amp; L'!#REF!</definedName>
    <definedName name="BExGQ36ZOMR9GV8T05M605MMOY3Y" localSheetId="15" hidden="1">'[3]AMI P &amp; L'!#REF!</definedName>
    <definedName name="BExGQ36ZOMR9GV8T05M605MMOY3Y" localSheetId="14" hidden="1">'[3]AMI P &amp; L'!#REF!</definedName>
    <definedName name="BExGQ36ZOMR9GV8T05M605MMOY3Y" localSheetId="12" hidden="1">'[3]AMI P &amp; L'!#REF!</definedName>
    <definedName name="BExGQ36ZOMR9GV8T05M605MMOY3Y" localSheetId="5" hidden="1">'[3]AMI P &amp; L'!#REF!</definedName>
    <definedName name="BExGQ36ZOMR9GV8T05M605MMOY3Y" localSheetId="1" hidden="1">'[3]AMI P &amp; L'!#REF!</definedName>
    <definedName name="BExGQ36ZOMR9GV8T05M605MMOY3Y" localSheetId="0" hidden="1">'[3]AMI P &amp; L'!#REF!</definedName>
    <definedName name="BExGQ36ZOMR9GV8T05M605MMOY3Y" localSheetId="18" hidden="1">'[3]AMI P &amp; L'!#REF!</definedName>
    <definedName name="BExGQ36ZOMR9GV8T05M605MMOY3Y" localSheetId="13" hidden="1">'[3]AMI P &amp; L'!#REF!</definedName>
    <definedName name="BExGQ36ZOMR9GV8T05M605MMOY3Y" localSheetId="6" hidden="1">'[3]AMI P &amp; L'!#REF!</definedName>
    <definedName name="BExGQ36ZOMR9GV8T05M605MMOY3Y" localSheetId="16" hidden="1">'[3]AMI P &amp; L'!#REF!</definedName>
    <definedName name="BExGQ36ZOMR9GV8T05M605MMOY3Y" localSheetId="9" hidden="1">'[3]AMI P &amp; L'!#REF!</definedName>
    <definedName name="BExGQ36ZOMR9GV8T05M605MMOY3Y" localSheetId="19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8" hidden="1">'[3]AMI P &amp; L'!#REF!</definedName>
    <definedName name="BExGQX0H4EZMXBJTKJJE4ICJWN5O" localSheetId="7" hidden="1">'[3]AMI P &amp; L'!#REF!</definedName>
    <definedName name="BExGQX0H4EZMXBJTKJJE4ICJWN5O" localSheetId="15" hidden="1">'[3]AMI P &amp; L'!#REF!</definedName>
    <definedName name="BExGQX0H4EZMXBJTKJJE4ICJWN5O" localSheetId="14" hidden="1">'[3]AMI P &amp; L'!#REF!</definedName>
    <definedName name="BExGQX0H4EZMXBJTKJJE4ICJWN5O" localSheetId="12" hidden="1">'[3]AMI P &amp; L'!#REF!</definedName>
    <definedName name="BExGQX0H4EZMXBJTKJJE4ICJWN5O" localSheetId="5" hidden="1">'[3]AMI P &amp; L'!#REF!</definedName>
    <definedName name="BExGQX0H4EZMXBJTKJJE4ICJWN5O" localSheetId="1" hidden="1">'[3]AMI P &amp; L'!#REF!</definedName>
    <definedName name="BExGQX0H4EZMXBJTKJJE4ICJWN5O" localSheetId="0" hidden="1">'[3]AMI P &amp; L'!#REF!</definedName>
    <definedName name="BExGQX0H4EZMXBJTKJJE4ICJWN5O" localSheetId="18" hidden="1">'[3]AMI P &amp; L'!#REF!</definedName>
    <definedName name="BExGQX0H4EZMXBJTKJJE4ICJWN5O" localSheetId="13" hidden="1">'[3]AMI P &amp; L'!#REF!</definedName>
    <definedName name="BExGQX0H4EZMXBJTKJJE4ICJWN5O" localSheetId="6" hidden="1">'[3]AMI P &amp; L'!#REF!</definedName>
    <definedName name="BExGQX0H4EZMXBJTKJJE4ICJWN5O" localSheetId="16" hidden="1">'[3]AMI P &amp; L'!#REF!</definedName>
    <definedName name="BExGQX0H4EZMXBJTKJJE4ICJWN5O" localSheetId="9" hidden="1">'[3]AMI P &amp; L'!#REF!</definedName>
    <definedName name="BExGQX0H4EZMXBJTKJJE4ICJWN5O" localSheetId="19" hidden="1">'[3]AMI P &amp; L'!#REF!</definedName>
    <definedName name="BExGQX0H4EZMXBJTKJJE4ICJWN5O" hidden="1">'[3]AMI P &amp; L'!#REF!</definedName>
    <definedName name="BExGR2ENVVMIJQENKY6QPV34HDYB" localSheetId="8" hidden="1">#REF!</definedName>
    <definedName name="BExGR2ENVVMIJQENKY6QPV34HDYB" localSheetId="15" hidden="1">#REF!</definedName>
    <definedName name="BExGR2ENVVMIJQENKY6QPV34HDYB" localSheetId="12" hidden="1">#REF!</definedName>
    <definedName name="BExGR2ENVVMIJQENKY6QPV34HDYB" localSheetId="1" hidden="1">#REF!</definedName>
    <definedName name="BExGR2ENVVMIJQENKY6QPV34HDYB" localSheetId="18" hidden="1">#REF!</definedName>
    <definedName name="BExGR2ENVVMIJQENKY6QPV34HDYB" localSheetId="13" hidden="1">#REF!</definedName>
    <definedName name="BExGR2ENVVMIJQENKY6QPV34HDYB" localSheetId="6" hidden="1">#REF!</definedName>
    <definedName name="BExGR2ENVVMIJQENKY6QPV34HDYB" localSheetId="9" hidden="1">#REF!</definedName>
    <definedName name="BExGR2ENVVMIJQENKY6QPV34HDYB" hidden="1">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8" hidden="1">#REF!</definedName>
    <definedName name="BExGR902JCXO7ZLKL3VYXM9XRW3A" localSheetId="7" hidden="1">#REF!</definedName>
    <definedName name="BExGR902JCXO7ZLKL3VYXM9XRW3A" localSheetId="15" hidden="1">#REF!</definedName>
    <definedName name="BExGR902JCXO7ZLKL3VYXM9XRW3A" localSheetId="14" hidden="1">#REF!</definedName>
    <definedName name="BExGR902JCXO7ZLKL3VYXM9XRW3A" localSheetId="12" hidden="1">#REF!</definedName>
    <definedName name="BExGR902JCXO7ZLKL3VYXM9XRW3A" localSheetId="5" hidden="1">#REF!</definedName>
    <definedName name="BExGR902JCXO7ZLKL3VYXM9XRW3A" localSheetId="1" hidden="1">#REF!</definedName>
    <definedName name="BExGR902JCXO7ZLKL3VYXM9XRW3A" localSheetId="0" hidden="1">#REF!</definedName>
    <definedName name="BExGR902JCXO7ZLKL3VYXM9XRW3A" localSheetId="18" hidden="1">#REF!</definedName>
    <definedName name="BExGR902JCXO7ZLKL3VYXM9XRW3A" localSheetId="13" hidden="1">#REF!</definedName>
    <definedName name="BExGR902JCXO7ZLKL3VYXM9XRW3A" localSheetId="6" hidden="1">#REF!</definedName>
    <definedName name="BExGR902JCXO7ZLKL3VYXM9XRW3A" localSheetId="16" hidden="1">#REF!</definedName>
    <definedName name="BExGR902JCXO7ZLKL3VYXM9XRW3A" localSheetId="9" hidden="1">#REF!</definedName>
    <definedName name="BExGR902JCXO7ZLKL3VYXM9XRW3A" localSheetId="19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8" hidden="1">#REF!</definedName>
    <definedName name="BExGRA1VE5SDFH8FM4H8YLA70J65" localSheetId="7" hidden="1">#REF!</definedName>
    <definedName name="BExGRA1VE5SDFH8FM4H8YLA70J65" localSheetId="15" hidden="1">#REF!</definedName>
    <definedName name="BExGRA1VE5SDFH8FM4H8YLA70J65" localSheetId="14" hidden="1">#REF!</definedName>
    <definedName name="BExGRA1VE5SDFH8FM4H8YLA70J65" localSheetId="12" hidden="1">#REF!</definedName>
    <definedName name="BExGRA1VE5SDFH8FM4H8YLA70J65" localSheetId="5" hidden="1">#REF!</definedName>
    <definedName name="BExGRA1VE5SDFH8FM4H8YLA70J65" localSheetId="1" hidden="1">#REF!</definedName>
    <definedName name="BExGRA1VE5SDFH8FM4H8YLA70J65" localSheetId="0" hidden="1">#REF!</definedName>
    <definedName name="BExGRA1VE5SDFH8FM4H8YLA70J65" localSheetId="18" hidden="1">#REF!</definedName>
    <definedName name="BExGRA1VE5SDFH8FM4H8YLA70J65" localSheetId="13" hidden="1">#REF!</definedName>
    <definedName name="BExGRA1VE5SDFH8FM4H8YLA70J65" localSheetId="6" hidden="1">#REF!</definedName>
    <definedName name="BExGRA1VE5SDFH8FM4H8YLA70J65" localSheetId="16" hidden="1">#REF!</definedName>
    <definedName name="BExGRA1VE5SDFH8FM4H8YLA70J65" localSheetId="9" hidden="1">#REF!</definedName>
    <definedName name="BExGRA1VE5SDFH8FM4H8YLA70J65" localSheetId="19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8" hidden="1">#REF!</definedName>
    <definedName name="BExGRVXD519NRV2E1ZYNYCW0PMW6" localSheetId="7" hidden="1">#REF!</definedName>
    <definedName name="BExGRVXD519NRV2E1ZYNYCW0PMW6" localSheetId="15" hidden="1">#REF!</definedName>
    <definedName name="BExGRVXD519NRV2E1ZYNYCW0PMW6" localSheetId="14" hidden="1">#REF!</definedName>
    <definedName name="BExGRVXD519NRV2E1ZYNYCW0PMW6" localSheetId="12" hidden="1">#REF!</definedName>
    <definedName name="BExGRVXD519NRV2E1ZYNYCW0PMW6" localSheetId="5" hidden="1">#REF!</definedName>
    <definedName name="BExGRVXD519NRV2E1ZYNYCW0PMW6" localSheetId="1" hidden="1">#REF!</definedName>
    <definedName name="BExGRVXD519NRV2E1ZYNYCW0PMW6" localSheetId="0" hidden="1">#REF!</definedName>
    <definedName name="BExGRVXD519NRV2E1ZYNYCW0PMW6" localSheetId="18" hidden="1">#REF!</definedName>
    <definedName name="BExGRVXD519NRV2E1ZYNYCW0PMW6" localSheetId="13" hidden="1">#REF!</definedName>
    <definedName name="BExGRVXD519NRV2E1ZYNYCW0PMW6" localSheetId="6" hidden="1">#REF!</definedName>
    <definedName name="BExGRVXD519NRV2E1ZYNYCW0PMW6" localSheetId="16" hidden="1">#REF!</definedName>
    <definedName name="BExGRVXD519NRV2E1ZYNYCW0PMW6" localSheetId="9" hidden="1">#REF!</definedName>
    <definedName name="BExGRVXD519NRV2E1ZYNYCW0PMW6" localSheetId="19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ARJTLL2AE6NAMXZ7IGZI2M1" localSheetId="8" hidden="1">#REF!</definedName>
    <definedName name="BExGSARJTLL2AE6NAMXZ7IGZI2M1" localSheetId="15" hidden="1">#REF!</definedName>
    <definedName name="BExGSARJTLL2AE6NAMXZ7IGZI2M1" localSheetId="12" hidden="1">#REF!</definedName>
    <definedName name="BExGSARJTLL2AE6NAMXZ7IGZI2M1" localSheetId="1" hidden="1">#REF!</definedName>
    <definedName name="BExGSARJTLL2AE6NAMXZ7IGZI2M1" localSheetId="18" hidden="1">#REF!</definedName>
    <definedName name="BExGSARJTLL2AE6NAMXZ7IGZI2M1" localSheetId="13" hidden="1">#REF!</definedName>
    <definedName name="BExGSARJTLL2AE6NAMXZ7IGZI2M1" localSheetId="6" hidden="1">#REF!</definedName>
    <definedName name="BExGSARJTLL2AE6NAMXZ7IGZI2M1" localSheetId="9" hidden="1">#REF!</definedName>
    <definedName name="BExGSARJTLL2AE6NAMXZ7IGZI2M1" hidden="1">#REF!</definedName>
    <definedName name="BExGSCEUCQQVDEEKWJ677QTGUVTE" hidden="1">'[2]Reco Sheet for Fcast'!$I$6:$J$6</definedName>
    <definedName name="BExGSQY65LH1PCKKM5WHDW83F35O" localSheetId="8" hidden="1">'[3]AMI P &amp; L'!#REF!</definedName>
    <definedName name="BExGSQY65LH1PCKKM5WHDW83F35O" localSheetId="7" hidden="1">'[3]AMI P &amp; L'!#REF!</definedName>
    <definedName name="BExGSQY65LH1PCKKM5WHDW83F35O" localSheetId="15" hidden="1">'[3]AMI P &amp; L'!#REF!</definedName>
    <definedName name="BExGSQY65LH1PCKKM5WHDW83F35O" localSheetId="14" hidden="1">'[3]AMI P &amp; L'!#REF!</definedName>
    <definedName name="BExGSQY65LH1PCKKM5WHDW83F35O" localSheetId="12" hidden="1">'[3]AMI P &amp; L'!#REF!</definedName>
    <definedName name="BExGSQY65LH1PCKKM5WHDW83F35O" localSheetId="5" hidden="1">'[3]AMI P &amp; L'!#REF!</definedName>
    <definedName name="BExGSQY65LH1PCKKM5WHDW83F35O" localSheetId="1" hidden="1">'[3]AMI P &amp; L'!#REF!</definedName>
    <definedName name="BExGSQY65LH1PCKKM5WHDW83F35O" localSheetId="0" hidden="1">'[3]AMI P &amp; L'!#REF!</definedName>
    <definedName name="BExGSQY65LH1PCKKM5WHDW83F35O" localSheetId="18" hidden="1">'[3]AMI P &amp; L'!#REF!</definedName>
    <definedName name="BExGSQY65LH1PCKKM5WHDW83F35O" localSheetId="13" hidden="1">'[3]AMI P &amp; L'!#REF!</definedName>
    <definedName name="BExGSQY65LH1PCKKM5WHDW83F35O" localSheetId="6" hidden="1">'[3]AMI P &amp; L'!#REF!</definedName>
    <definedName name="BExGSQY65LH1PCKKM5WHDW83F35O" localSheetId="16" hidden="1">'[3]AMI P &amp; L'!#REF!</definedName>
    <definedName name="BExGSQY65LH1PCKKM5WHDW83F35O" localSheetId="9" hidden="1">'[3]AMI P &amp; L'!#REF!</definedName>
    <definedName name="BExGSQY65LH1PCKKM5WHDW83F35O" localSheetId="19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8" hidden="1">'[3]AMI P &amp; L'!#REF!</definedName>
    <definedName name="BExGT0DZJB6LSF6L693UUB9EY1VQ" localSheetId="7" hidden="1">'[3]AMI P &amp; L'!#REF!</definedName>
    <definedName name="BExGT0DZJB6LSF6L693UUB9EY1VQ" localSheetId="15" hidden="1">'[3]AMI P &amp; L'!#REF!</definedName>
    <definedName name="BExGT0DZJB6LSF6L693UUB9EY1VQ" localSheetId="14" hidden="1">'[3]AMI P &amp; L'!#REF!</definedName>
    <definedName name="BExGT0DZJB6LSF6L693UUB9EY1VQ" localSheetId="12" hidden="1">'[3]AMI P &amp; L'!#REF!</definedName>
    <definedName name="BExGT0DZJB6LSF6L693UUB9EY1VQ" localSheetId="5" hidden="1">'[3]AMI P &amp; L'!#REF!</definedName>
    <definedName name="BExGT0DZJB6LSF6L693UUB9EY1VQ" localSheetId="1" hidden="1">'[3]AMI P &amp; L'!#REF!</definedName>
    <definedName name="BExGT0DZJB6LSF6L693UUB9EY1VQ" localSheetId="0" hidden="1">'[3]AMI P &amp; L'!#REF!</definedName>
    <definedName name="BExGT0DZJB6LSF6L693UUB9EY1VQ" localSheetId="18" hidden="1">'[3]AMI P &amp; L'!#REF!</definedName>
    <definedName name="BExGT0DZJB6LSF6L693UUB9EY1VQ" localSheetId="13" hidden="1">'[3]AMI P &amp; L'!#REF!</definedName>
    <definedName name="BExGT0DZJB6LSF6L693UUB9EY1VQ" localSheetId="6" hidden="1">'[3]AMI P &amp; L'!#REF!</definedName>
    <definedName name="BExGT0DZJB6LSF6L693UUB9EY1VQ" localSheetId="16" hidden="1">'[3]AMI P &amp; L'!#REF!</definedName>
    <definedName name="BExGT0DZJB6LSF6L693UUB9EY1VQ" localSheetId="9" hidden="1">'[3]AMI P &amp; L'!#REF!</definedName>
    <definedName name="BExGT0DZJB6LSF6L693UUB9EY1VQ" localSheetId="19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2KYBJUSGL2YDFTU3H46W8K" localSheetId="8" hidden="1">#REF!</definedName>
    <definedName name="BExGTI2KYBJUSGL2YDFTU3H46W8K" localSheetId="15" hidden="1">#REF!</definedName>
    <definedName name="BExGTI2KYBJUSGL2YDFTU3H46W8K" localSheetId="1" hidden="1">#REF!</definedName>
    <definedName name="BExGTI2KYBJUSGL2YDFTU3H46W8K" localSheetId="18" hidden="1">#REF!</definedName>
    <definedName name="BExGTI2KYBJUSGL2YDFTU3H46W8K" localSheetId="13" hidden="1">#REF!</definedName>
    <definedName name="BExGTI2KYBJUSGL2YDFTU3H46W8K" localSheetId="6" hidden="1">#REF!</definedName>
    <definedName name="BExGTI2KYBJUSGL2YDFTU3H46W8K" localSheetId="9" hidden="1">#REF!</definedName>
    <definedName name="BExGTI2KYBJUSGL2YDFTU3H46W8K" hidden="1">#REF!</definedName>
    <definedName name="BExGTIYX3OWPIINOGY1E4QQYSKHP" localSheetId="8" hidden="1">'[3]AMI P &amp; L'!#REF!</definedName>
    <definedName name="BExGTIYX3OWPIINOGY1E4QQYSKHP" localSheetId="7" hidden="1">'[3]AMI P &amp; L'!#REF!</definedName>
    <definedName name="BExGTIYX3OWPIINOGY1E4QQYSKHP" localSheetId="15" hidden="1">'[3]AMI P &amp; L'!#REF!</definedName>
    <definedName name="BExGTIYX3OWPIINOGY1E4QQYSKHP" localSheetId="14" hidden="1">'[3]AMI P &amp; L'!#REF!</definedName>
    <definedName name="BExGTIYX3OWPIINOGY1E4QQYSKHP" localSheetId="12" hidden="1">'[3]AMI P &amp; L'!#REF!</definedName>
    <definedName name="BExGTIYX3OWPIINOGY1E4QQYSKHP" localSheetId="5" hidden="1">'[3]AMI P &amp; L'!#REF!</definedName>
    <definedName name="BExGTIYX3OWPIINOGY1E4QQYSKHP" localSheetId="1" hidden="1">'[3]AMI P &amp; L'!#REF!</definedName>
    <definedName name="BExGTIYX3OWPIINOGY1E4QQYSKHP" localSheetId="0" hidden="1">'[3]AMI P &amp; L'!#REF!</definedName>
    <definedName name="BExGTIYX3OWPIINOGY1E4QQYSKHP" localSheetId="18" hidden="1">'[3]AMI P &amp; L'!#REF!</definedName>
    <definedName name="BExGTIYX3OWPIINOGY1E4QQYSKHP" localSheetId="13" hidden="1">'[3]AMI P &amp; L'!#REF!</definedName>
    <definedName name="BExGTIYX3OWPIINOGY1E4QQYSKHP" localSheetId="6" hidden="1">'[3]AMI P &amp; L'!#REF!</definedName>
    <definedName name="BExGTIYX3OWPIINOGY1E4QQYSKHP" localSheetId="16" hidden="1">'[3]AMI P &amp; L'!#REF!</definedName>
    <definedName name="BExGTIYX3OWPIINOGY1E4QQYSKHP" localSheetId="9" hidden="1">'[3]AMI P &amp; L'!#REF!</definedName>
    <definedName name="BExGTIYX3OWPIINOGY1E4QQYSKHP" localSheetId="19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L2GNL3OOQJZFJUSE2HL0E73" localSheetId="8" hidden="1">#REF!</definedName>
    <definedName name="BExGTL2GNL3OOQJZFJUSE2HL0E73" localSheetId="15" hidden="1">#REF!</definedName>
    <definedName name="BExGTL2GNL3OOQJZFJUSE2HL0E73" localSheetId="1" hidden="1">#REF!</definedName>
    <definedName name="BExGTL2GNL3OOQJZFJUSE2HL0E73" localSheetId="18" hidden="1">#REF!</definedName>
    <definedName name="BExGTL2GNL3OOQJZFJUSE2HL0E73" localSheetId="13" hidden="1">#REF!</definedName>
    <definedName name="BExGTL2GNL3OOQJZFJUSE2HL0E73" localSheetId="6" hidden="1">#REF!</definedName>
    <definedName name="BExGTL2GNL3OOQJZFJUSE2HL0E73" localSheetId="9" hidden="1">#REF!</definedName>
    <definedName name="BExGTL2GNL3OOQJZFJUSE2HL0E73" hidden="1">#REF!</definedName>
    <definedName name="BExGTQB6STG5OP8F4WFG4MJ1QG32" hidden="1">'[4]Bud Mth'!$F$8:$G$8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8" hidden="1">'[3]AMI P &amp; L'!#REF!</definedName>
    <definedName name="BExGUDDZXFFQHAF4UZF8ZB1HO7H6" localSheetId="7" hidden="1">'[3]AMI P &amp; L'!#REF!</definedName>
    <definedName name="BExGUDDZXFFQHAF4UZF8ZB1HO7H6" localSheetId="15" hidden="1">'[3]AMI P &amp; L'!#REF!</definedName>
    <definedName name="BExGUDDZXFFQHAF4UZF8ZB1HO7H6" localSheetId="14" hidden="1">'[3]AMI P &amp; L'!#REF!</definedName>
    <definedName name="BExGUDDZXFFQHAF4UZF8ZB1HO7H6" localSheetId="12" hidden="1">'[3]AMI P &amp; L'!#REF!</definedName>
    <definedName name="BExGUDDZXFFQHAF4UZF8ZB1HO7H6" localSheetId="5" hidden="1">'[3]AMI P &amp; L'!#REF!</definedName>
    <definedName name="BExGUDDZXFFQHAF4UZF8ZB1HO7H6" localSheetId="1" hidden="1">'[3]AMI P &amp; L'!#REF!</definedName>
    <definedName name="BExGUDDZXFFQHAF4UZF8ZB1HO7H6" localSheetId="0" hidden="1">'[3]AMI P &amp; L'!#REF!</definedName>
    <definedName name="BExGUDDZXFFQHAF4UZF8ZB1HO7H6" localSheetId="18" hidden="1">'[3]AMI P &amp; L'!#REF!</definedName>
    <definedName name="BExGUDDZXFFQHAF4UZF8ZB1HO7H6" localSheetId="13" hidden="1">'[3]AMI P &amp; L'!#REF!</definedName>
    <definedName name="BExGUDDZXFFQHAF4UZF8ZB1HO7H6" localSheetId="6" hidden="1">'[3]AMI P &amp; L'!#REF!</definedName>
    <definedName name="BExGUDDZXFFQHAF4UZF8ZB1HO7H6" localSheetId="16" hidden="1">'[3]AMI P &amp; L'!#REF!</definedName>
    <definedName name="BExGUDDZXFFQHAF4UZF8ZB1HO7H6" localSheetId="9" hidden="1">'[3]AMI P &amp; L'!#REF!</definedName>
    <definedName name="BExGUDDZXFFQHAF4UZF8ZB1HO7H6" localSheetId="19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8" hidden="1">'[3]AMI P &amp; L'!#REF!</definedName>
    <definedName name="BExGUM8D91UNPCOO4TKP9FGX85TF" localSheetId="7" hidden="1">'[3]AMI P &amp; L'!#REF!</definedName>
    <definedName name="BExGUM8D91UNPCOO4TKP9FGX85TF" localSheetId="15" hidden="1">'[3]AMI P &amp; L'!#REF!</definedName>
    <definedName name="BExGUM8D91UNPCOO4TKP9FGX85TF" localSheetId="14" hidden="1">'[3]AMI P &amp; L'!#REF!</definedName>
    <definedName name="BExGUM8D91UNPCOO4TKP9FGX85TF" localSheetId="12" hidden="1">'[3]AMI P &amp; L'!#REF!</definedName>
    <definedName name="BExGUM8D91UNPCOO4TKP9FGX85TF" localSheetId="5" hidden="1">'[3]AMI P &amp; L'!#REF!</definedName>
    <definedName name="BExGUM8D91UNPCOO4TKP9FGX85TF" localSheetId="1" hidden="1">'[3]AMI P &amp; L'!#REF!</definedName>
    <definedName name="BExGUM8D91UNPCOO4TKP9FGX85TF" localSheetId="0" hidden="1">'[3]AMI P &amp; L'!#REF!</definedName>
    <definedName name="BExGUM8D91UNPCOO4TKP9FGX85TF" localSheetId="18" hidden="1">'[3]AMI P &amp; L'!#REF!</definedName>
    <definedName name="BExGUM8D91UNPCOO4TKP9FGX85TF" localSheetId="13" hidden="1">'[3]AMI P &amp; L'!#REF!</definedName>
    <definedName name="BExGUM8D91UNPCOO4TKP9FGX85TF" localSheetId="6" hidden="1">'[3]AMI P &amp; L'!#REF!</definedName>
    <definedName name="BExGUM8D91UNPCOO4TKP9FGX85TF" localSheetId="16" hidden="1">'[3]AMI P &amp; L'!#REF!</definedName>
    <definedName name="BExGUM8D91UNPCOO4TKP9FGX85TF" localSheetId="9" hidden="1">'[3]AMI P &amp; L'!#REF!</definedName>
    <definedName name="BExGUM8D91UNPCOO4TKP9FGX85TF" localSheetId="19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DE0K966CA20KN65F326IBA" localSheetId="8" hidden="1">#REF!</definedName>
    <definedName name="BExGUVDE0K966CA20KN65F326IBA" localSheetId="15" hidden="1">#REF!</definedName>
    <definedName name="BExGUVDE0K966CA20KN65F326IBA" localSheetId="1" hidden="1">#REF!</definedName>
    <definedName name="BExGUVDE0K966CA20KN65F326IBA" localSheetId="18" hidden="1">#REF!</definedName>
    <definedName name="BExGUVDE0K966CA20KN65F326IBA" localSheetId="13" hidden="1">#REF!</definedName>
    <definedName name="BExGUVDE0K966CA20KN65F326IBA" localSheetId="6" hidden="1">#REF!</definedName>
    <definedName name="BExGUVDE0K966CA20KN65F326IBA" localSheetId="9" hidden="1">#REF!</definedName>
    <definedName name="BExGUVDE0K966CA20KN65F326IBA" hidden="1">#REF!</definedName>
    <definedName name="BExGUVIP60TA4B7X2PFGMBFUSKGX" hidden="1">'[2]Reco Sheet for Fcast'!$F$10:$G$10</definedName>
    <definedName name="BExGUVYZ49VJJQ6ZGHDI0J4Q6VUK" localSheetId="8" hidden="1">'[5]Capital orders'!#REF!</definedName>
    <definedName name="BExGUVYZ49VJJQ6ZGHDI0J4Q6VUK" localSheetId="15" hidden="1">'[5]Capital orders'!#REF!</definedName>
    <definedName name="BExGUVYZ49VJJQ6ZGHDI0J4Q6VUK" localSheetId="1" hidden="1">'[5]Capital orders'!#REF!</definedName>
    <definedName name="BExGUVYZ49VJJQ6ZGHDI0J4Q6VUK" localSheetId="18" hidden="1">'[5]Capital orders'!#REF!</definedName>
    <definedName name="BExGUVYZ49VJJQ6ZGHDI0J4Q6VUK" localSheetId="13" hidden="1">'[5]Capital orders'!#REF!</definedName>
    <definedName name="BExGUVYZ49VJJQ6ZGHDI0J4Q6VUK" localSheetId="6" hidden="1">'[5]Capital orders'!#REF!</definedName>
    <definedName name="BExGUVYZ49VJJQ6ZGHDI0J4Q6VUK" localSheetId="9" hidden="1">'[5]Capital orders'!#REF!</definedName>
    <definedName name="BExGUVYZ49VJJQ6ZGHDI0J4Q6VUK" hidden="1">'[5]Capital orders'!#REF!</definedName>
    <definedName name="BExGUZKF06F209XL1IZWVJEQ82EE" hidden="1">'[2]Reco Sheet for Fcast'!$I$9:$J$9</definedName>
    <definedName name="BExGV2EVT380QHD4AP2RL9MR8L5L" hidden="1">'[2]Reco Sheet for Fcast'!$I$10:$J$10</definedName>
    <definedName name="BExGV4NVN9KBLA14SOD5M7JEE632" hidden="1">'[4]Bud Mth'!$I$9:$J$9</definedName>
    <definedName name="BExGVSCA3HCP1IVDZ0IAS8KEGOX0" localSheetId="8" hidden="1">#REF!</definedName>
    <definedName name="BExGVSCA3HCP1IVDZ0IAS8KEGOX0" localSheetId="15" hidden="1">#REF!</definedName>
    <definedName name="BExGVSCA3HCP1IVDZ0IAS8KEGOX0" localSheetId="1" hidden="1">#REF!</definedName>
    <definedName name="BExGVSCA3HCP1IVDZ0IAS8KEGOX0" localSheetId="18" hidden="1">#REF!</definedName>
    <definedName name="BExGVSCA3HCP1IVDZ0IAS8KEGOX0" localSheetId="13" hidden="1">#REF!</definedName>
    <definedName name="BExGVSCA3HCP1IVDZ0IAS8KEGOX0" localSheetId="6" hidden="1">#REF!</definedName>
    <definedName name="BExGVSCA3HCP1IVDZ0IAS8KEGOX0" localSheetId="9" hidden="1">#REF!</definedName>
    <definedName name="BExGVSCA3HCP1IVDZ0IAS8KEGOX0" hidden="1">#REF!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8" hidden="1">'[3]AMI P &amp; L'!#REF!</definedName>
    <definedName name="BExGWEO0JDG84NYLEAV5NSOAGMJZ" localSheetId="7" hidden="1">'[3]AMI P &amp; L'!#REF!</definedName>
    <definedName name="BExGWEO0JDG84NYLEAV5NSOAGMJZ" localSheetId="15" hidden="1">'[3]AMI P &amp; L'!#REF!</definedName>
    <definedName name="BExGWEO0JDG84NYLEAV5NSOAGMJZ" localSheetId="14" hidden="1">'[3]AMI P &amp; L'!#REF!</definedName>
    <definedName name="BExGWEO0JDG84NYLEAV5NSOAGMJZ" localSheetId="12" hidden="1">'[3]AMI P &amp; L'!#REF!</definedName>
    <definedName name="BExGWEO0JDG84NYLEAV5NSOAGMJZ" localSheetId="5" hidden="1">'[3]AMI P &amp; L'!#REF!</definedName>
    <definedName name="BExGWEO0JDG84NYLEAV5NSOAGMJZ" localSheetId="1" hidden="1">'[3]AMI P &amp; L'!#REF!</definedName>
    <definedName name="BExGWEO0JDG84NYLEAV5NSOAGMJZ" localSheetId="0" hidden="1">'[3]AMI P &amp; L'!#REF!</definedName>
    <definedName name="BExGWEO0JDG84NYLEAV5NSOAGMJZ" localSheetId="18" hidden="1">'[3]AMI P &amp; L'!#REF!</definedName>
    <definedName name="BExGWEO0JDG84NYLEAV5NSOAGMJZ" localSheetId="13" hidden="1">'[3]AMI P &amp; L'!#REF!</definedName>
    <definedName name="BExGWEO0JDG84NYLEAV5NSOAGMJZ" localSheetId="6" hidden="1">'[3]AMI P &amp; L'!#REF!</definedName>
    <definedName name="BExGWEO0JDG84NYLEAV5NSOAGMJZ" localSheetId="16" hidden="1">'[3]AMI P &amp; L'!#REF!</definedName>
    <definedName name="BExGWEO0JDG84NYLEAV5NSOAGMJZ" localSheetId="9" hidden="1">'[3]AMI P &amp; L'!#REF!</definedName>
    <definedName name="BExGWEO0JDG84NYLEAV5NSOAGMJZ" localSheetId="19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8" hidden="1">'[3]AMI P &amp; L'!#REF!</definedName>
    <definedName name="BExGWNCXLCRTLBVMTXYJ5PHQI6SS" localSheetId="7" hidden="1">'[3]AMI P &amp; L'!#REF!</definedName>
    <definedName name="BExGWNCXLCRTLBVMTXYJ5PHQI6SS" localSheetId="15" hidden="1">'[3]AMI P &amp; L'!#REF!</definedName>
    <definedName name="BExGWNCXLCRTLBVMTXYJ5PHQI6SS" localSheetId="14" hidden="1">'[3]AMI P &amp; L'!#REF!</definedName>
    <definedName name="BExGWNCXLCRTLBVMTXYJ5PHQI6SS" localSheetId="12" hidden="1">'[3]AMI P &amp; L'!#REF!</definedName>
    <definedName name="BExGWNCXLCRTLBVMTXYJ5PHQI6SS" localSheetId="5" hidden="1">'[3]AMI P &amp; L'!#REF!</definedName>
    <definedName name="BExGWNCXLCRTLBVMTXYJ5PHQI6SS" localSheetId="1" hidden="1">'[3]AMI P &amp; L'!#REF!</definedName>
    <definedName name="BExGWNCXLCRTLBVMTXYJ5PHQI6SS" localSheetId="0" hidden="1">'[3]AMI P &amp; L'!#REF!</definedName>
    <definedName name="BExGWNCXLCRTLBVMTXYJ5PHQI6SS" localSheetId="18" hidden="1">'[3]AMI P &amp; L'!#REF!</definedName>
    <definedName name="BExGWNCXLCRTLBVMTXYJ5PHQI6SS" localSheetId="13" hidden="1">'[3]AMI P &amp; L'!#REF!</definedName>
    <definedName name="BExGWNCXLCRTLBVMTXYJ5PHQI6SS" localSheetId="6" hidden="1">'[3]AMI P &amp; L'!#REF!</definedName>
    <definedName name="BExGWNCXLCRTLBVMTXYJ5PHQI6SS" localSheetId="16" hidden="1">'[3]AMI P &amp; L'!#REF!</definedName>
    <definedName name="BExGWNCXLCRTLBVMTXYJ5PHQI6SS" localSheetId="9" hidden="1">'[3]AMI P &amp; L'!#REF!</definedName>
    <definedName name="BExGWNCXLCRTLBVMTXYJ5PHQI6SS" localSheetId="19" hidden="1">'[3]AMI P &amp; L'!#REF!</definedName>
    <definedName name="BExGWNCXLCRTLBVMTXYJ5PHQI6SS" hidden="1">'[3]AMI P &amp; L'!#REF!</definedName>
    <definedName name="BExGWQNKX6U55XS50K72Y3WLJ462" localSheetId="8" hidden="1">#REF!</definedName>
    <definedName name="BExGWQNKX6U55XS50K72Y3WLJ462" localSheetId="15" hidden="1">#REF!</definedName>
    <definedName name="BExGWQNKX6U55XS50K72Y3WLJ462" localSheetId="1" hidden="1">#REF!</definedName>
    <definedName name="BExGWQNKX6U55XS50K72Y3WLJ462" localSheetId="18" hidden="1">#REF!</definedName>
    <definedName name="BExGWQNKX6U55XS50K72Y3WLJ462" localSheetId="13" hidden="1">#REF!</definedName>
    <definedName name="BExGWQNKX6U55XS50K72Y3WLJ462" localSheetId="6" hidden="1">#REF!</definedName>
    <definedName name="BExGWQNKX6U55XS50K72Y3WLJ462" localSheetId="9" hidden="1">#REF!</definedName>
    <definedName name="BExGWQNKX6U55XS50K72Y3WLJ462" hidden="1">#REF!</definedName>
    <definedName name="BExGX6U988MCFIGDA1282F92U9AA" hidden="1">'[2]Reco Sheet for Fcast'!$F$11:$G$11</definedName>
    <definedName name="BExGX7FTB1CKAT5HUW6H531FIY6I" localSheetId="8" hidden="1">'[3]AMI P &amp; L'!#REF!</definedName>
    <definedName name="BExGX7FTB1CKAT5HUW6H531FIY6I" localSheetId="7" hidden="1">'[3]AMI P &amp; L'!#REF!</definedName>
    <definedName name="BExGX7FTB1CKAT5HUW6H531FIY6I" localSheetId="15" hidden="1">'[3]AMI P &amp; L'!#REF!</definedName>
    <definedName name="BExGX7FTB1CKAT5HUW6H531FIY6I" localSheetId="14" hidden="1">'[3]AMI P &amp; L'!#REF!</definedName>
    <definedName name="BExGX7FTB1CKAT5HUW6H531FIY6I" localSheetId="12" hidden="1">'[3]AMI P &amp; L'!#REF!</definedName>
    <definedName name="BExGX7FTB1CKAT5HUW6H531FIY6I" localSheetId="5" hidden="1">'[3]AMI P &amp; L'!#REF!</definedName>
    <definedName name="BExGX7FTB1CKAT5HUW6H531FIY6I" localSheetId="1" hidden="1">'[3]AMI P &amp; L'!#REF!</definedName>
    <definedName name="BExGX7FTB1CKAT5HUW6H531FIY6I" localSheetId="0" hidden="1">'[3]AMI P &amp; L'!#REF!</definedName>
    <definedName name="BExGX7FTB1CKAT5HUW6H531FIY6I" localSheetId="18" hidden="1">'[3]AMI P &amp; L'!#REF!</definedName>
    <definedName name="BExGX7FTB1CKAT5HUW6H531FIY6I" localSheetId="13" hidden="1">'[3]AMI P &amp; L'!#REF!</definedName>
    <definedName name="BExGX7FTB1CKAT5HUW6H531FIY6I" localSheetId="6" hidden="1">'[3]AMI P &amp; L'!#REF!</definedName>
    <definedName name="BExGX7FTB1CKAT5HUW6H531FIY6I" localSheetId="16" hidden="1">'[3]AMI P &amp; L'!#REF!</definedName>
    <definedName name="BExGX7FTB1CKAT5HUW6H531FIY6I" localSheetId="9" hidden="1">'[3]AMI P &amp; L'!#REF!</definedName>
    <definedName name="BExGX7FTB1CKAT5HUW6H531FIY6I" localSheetId="19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8" hidden="1">#REF!</definedName>
    <definedName name="BExGYJE09NMFU592QN78WBPFJH50" localSheetId="7" hidden="1">#REF!</definedName>
    <definedName name="BExGYJE09NMFU592QN78WBPFJH50" localSheetId="15" hidden="1">#REF!</definedName>
    <definedName name="BExGYJE09NMFU592QN78WBPFJH50" localSheetId="14" hidden="1">#REF!</definedName>
    <definedName name="BExGYJE09NMFU592QN78WBPFJH50" localSheetId="12" hidden="1">#REF!</definedName>
    <definedName name="BExGYJE09NMFU592QN78WBPFJH50" localSheetId="5" hidden="1">#REF!</definedName>
    <definedName name="BExGYJE09NMFU592QN78WBPFJH50" localSheetId="1" hidden="1">#REF!</definedName>
    <definedName name="BExGYJE09NMFU592QN78WBPFJH50" localSheetId="0" hidden="1">#REF!</definedName>
    <definedName name="BExGYJE09NMFU592QN78WBPFJH50" localSheetId="18" hidden="1">#REF!</definedName>
    <definedName name="BExGYJE09NMFU592QN78WBPFJH50" localSheetId="13" hidden="1">#REF!</definedName>
    <definedName name="BExGYJE09NMFU592QN78WBPFJH50" localSheetId="6" hidden="1">#REF!</definedName>
    <definedName name="BExGYJE09NMFU592QN78WBPFJH50" localSheetId="16" hidden="1">#REF!</definedName>
    <definedName name="BExGYJE09NMFU592QN78WBPFJH50" localSheetId="9" hidden="1">#REF!</definedName>
    <definedName name="BExGYJE09NMFU592QN78WBPFJH50" localSheetId="19" hidden="1">#REF!</definedName>
    <definedName name="BExGYJE09NMFU592QN78WBPFJH50" hidden="1">#REF!</definedName>
    <definedName name="BExGYOS6TV2C72PLRFU8RP1I58GY" hidden="1">'[2]Reco Sheet for Fcast'!$F$8:$G$8</definedName>
    <definedName name="BExGYZF6NJ8J8TCF9W5RBAABK369" localSheetId="8" hidden="1">#REF!</definedName>
    <definedName name="BExGYZF6NJ8J8TCF9W5RBAABK369" localSheetId="15" hidden="1">#REF!</definedName>
    <definedName name="BExGYZF6NJ8J8TCF9W5RBAABK369" localSheetId="1" hidden="1">#REF!</definedName>
    <definedName name="BExGYZF6NJ8J8TCF9W5RBAABK369" localSheetId="18" hidden="1">#REF!</definedName>
    <definedName name="BExGYZF6NJ8J8TCF9W5RBAABK369" localSheetId="13" hidden="1">#REF!</definedName>
    <definedName name="BExGYZF6NJ8J8TCF9W5RBAABK369" localSheetId="6" hidden="1">#REF!</definedName>
    <definedName name="BExGYZF6NJ8J8TCF9W5RBAABK369" localSheetId="9" hidden="1">#REF!</definedName>
    <definedName name="BExGYZF6NJ8J8TCF9W5RBAABK369" hidden="1">#REF!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GZYMVDK10COF1CY445MMWH2TK" localSheetId="8" hidden="1">#REF!</definedName>
    <definedName name="BExGZYMVDK10COF1CY445MMWH2TK" localSheetId="15" hidden="1">#REF!</definedName>
    <definedName name="BExGZYMVDK10COF1CY445MMWH2TK" localSheetId="1" hidden="1">#REF!</definedName>
    <definedName name="BExGZYMVDK10COF1CY445MMWH2TK" localSheetId="18" hidden="1">#REF!</definedName>
    <definedName name="BExGZYMVDK10COF1CY445MMWH2TK" localSheetId="13" hidden="1">#REF!</definedName>
    <definedName name="BExGZYMVDK10COF1CY445MMWH2TK" localSheetId="6" hidden="1">#REF!</definedName>
    <definedName name="BExGZYMVDK10COF1CY445MMWH2TK" localSheetId="9" hidden="1">#REF!</definedName>
    <definedName name="BExGZYMVDK10COF1CY445MMWH2TK" hidden="1">#REF!</definedName>
    <definedName name="BExH00L21GZX5YJJGVMOAWBERLP5" hidden="1">'[2]Reco Sheet for Fcast'!$I$9:$J$9</definedName>
    <definedName name="BExH02ZD6VAY1KQLAQYBBI6WWIZB" localSheetId="8" hidden="1">'[3]AMI P &amp; L'!#REF!</definedName>
    <definedName name="BExH02ZD6VAY1KQLAQYBBI6WWIZB" localSheetId="7" hidden="1">'[3]AMI P &amp; L'!#REF!</definedName>
    <definedName name="BExH02ZD6VAY1KQLAQYBBI6WWIZB" localSheetId="15" hidden="1">'[3]AMI P &amp; L'!#REF!</definedName>
    <definedName name="BExH02ZD6VAY1KQLAQYBBI6WWIZB" localSheetId="14" hidden="1">'[3]AMI P &amp; L'!#REF!</definedName>
    <definedName name="BExH02ZD6VAY1KQLAQYBBI6WWIZB" localSheetId="12" hidden="1">'[3]AMI P &amp; L'!#REF!</definedName>
    <definedName name="BExH02ZD6VAY1KQLAQYBBI6WWIZB" localSheetId="5" hidden="1">'[3]AMI P &amp; L'!#REF!</definedName>
    <definedName name="BExH02ZD6VAY1KQLAQYBBI6WWIZB" localSheetId="1" hidden="1">'[3]AMI P &amp; L'!#REF!</definedName>
    <definedName name="BExH02ZD6VAY1KQLAQYBBI6WWIZB" localSheetId="0" hidden="1">'[3]AMI P &amp; L'!#REF!</definedName>
    <definedName name="BExH02ZD6VAY1KQLAQYBBI6WWIZB" localSheetId="18" hidden="1">'[3]AMI P &amp; L'!#REF!</definedName>
    <definedName name="BExH02ZD6VAY1KQLAQYBBI6WWIZB" localSheetId="13" hidden="1">'[3]AMI P &amp; L'!#REF!</definedName>
    <definedName name="BExH02ZD6VAY1KQLAQYBBI6WWIZB" localSheetId="6" hidden="1">'[3]AMI P &amp; L'!#REF!</definedName>
    <definedName name="BExH02ZD6VAY1KQLAQYBBI6WWIZB" localSheetId="16" hidden="1">'[3]AMI P &amp; L'!#REF!</definedName>
    <definedName name="BExH02ZD6VAY1KQLAQYBBI6WWIZB" localSheetId="9" hidden="1">'[3]AMI P &amp; L'!#REF!</definedName>
    <definedName name="BExH02ZD6VAY1KQLAQYBBI6WWIZB" localSheetId="19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9VINWGY7QSDNGT9BDVKS3JQ" localSheetId="8" hidden="1">#REF!</definedName>
    <definedName name="BExH09VINWGY7QSDNGT9BDVKS3JQ" localSheetId="15" hidden="1">#REF!</definedName>
    <definedName name="BExH09VINWGY7QSDNGT9BDVKS3JQ" localSheetId="12" hidden="1">#REF!</definedName>
    <definedName name="BExH09VINWGY7QSDNGT9BDVKS3JQ" localSheetId="1" hidden="1">#REF!</definedName>
    <definedName name="BExH09VINWGY7QSDNGT9BDVKS3JQ" localSheetId="18" hidden="1">#REF!</definedName>
    <definedName name="BExH09VINWGY7QSDNGT9BDVKS3JQ" localSheetId="13" hidden="1">#REF!</definedName>
    <definedName name="BExH09VINWGY7QSDNGT9BDVKS3JQ" localSheetId="6" hidden="1">#REF!</definedName>
    <definedName name="BExH09VINWGY7QSDNGT9BDVKS3JQ" localSheetId="9" hidden="1">#REF!</definedName>
    <definedName name="BExH09VINWGY7QSDNGT9BDVKS3JQ" hidden="1">#REF!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8" hidden="1">'[3]AMI P &amp; L'!#REF!</definedName>
    <definedName name="BExH0WNJAKTJRCKMTX8O4KNMIIJM" localSheetId="7" hidden="1">'[3]AMI P &amp; L'!#REF!</definedName>
    <definedName name="BExH0WNJAKTJRCKMTX8O4KNMIIJM" localSheetId="15" hidden="1">'[3]AMI P &amp; L'!#REF!</definedName>
    <definedName name="BExH0WNJAKTJRCKMTX8O4KNMIIJM" localSheetId="14" hidden="1">'[3]AMI P &amp; L'!#REF!</definedName>
    <definedName name="BExH0WNJAKTJRCKMTX8O4KNMIIJM" localSheetId="12" hidden="1">'[3]AMI P &amp; L'!#REF!</definedName>
    <definedName name="BExH0WNJAKTJRCKMTX8O4KNMIIJM" localSheetId="5" hidden="1">'[3]AMI P &amp; L'!#REF!</definedName>
    <definedName name="BExH0WNJAKTJRCKMTX8O4KNMIIJM" localSheetId="1" hidden="1">'[3]AMI P &amp; L'!#REF!</definedName>
    <definedName name="BExH0WNJAKTJRCKMTX8O4KNMIIJM" localSheetId="0" hidden="1">'[3]AMI P &amp; L'!#REF!</definedName>
    <definedName name="BExH0WNJAKTJRCKMTX8O4KNMIIJM" localSheetId="18" hidden="1">'[3]AMI P &amp; L'!#REF!</definedName>
    <definedName name="BExH0WNJAKTJRCKMTX8O4KNMIIJM" localSheetId="13" hidden="1">'[3]AMI P &amp; L'!#REF!</definedName>
    <definedName name="BExH0WNJAKTJRCKMTX8O4KNMIIJM" localSheetId="6" hidden="1">'[3]AMI P &amp; L'!#REF!</definedName>
    <definedName name="BExH0WNJAKTJRCKMTX8O4KNMIIJM" localSheetId="16" hidden="1">'[3]AMI P &amp; L'!#REF!</definedName>
    <definedName name="BExH0WNJAKTJRCKMTX8O4KNMIIJM" localSheetId="9" hidden="1">'[3]AMI P &amp; L'!#REF!</definedName>
    <definedName name="BExH0WNJAKTJRCKMTX8O4KNMIIJM" localSheetId="19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8" hidden="1">'[3]AMI P &amp; L'!#REF!</definedName>
    <definedName name="BExH1FDTQXR9QQ31WDB7OPXU7MPT" localSheetId="7" hidden="1">'[3]AMI P &amp; L'!#REF!</definedName>
    <definedName name="BExH1FDTQXR9QQ31WDB7OPXU7MPT" localSheetId="15" hidden="1">'[3]AMI P &amp; L'!#REF!</definedName>
    <definedName name="BExH1FDTQXR9QQ31WDB7OPXU7MPT" localSheetId="14" hidden="1">'[3]AMI P &amp; L'!#REF!</definedName>
    <definedName name="BExH1FDTQXR9QQ31WDB7OPXU7MPT" localSheetId="12" hidden="1">'[3]AMI P &amp; L'!#REF!</definedName>
    <definedName name="BExH1FDTQXR9QQ31WDB7OPXU7MPT" localSheetId="5" hidden="1">'[3]AMI P &amp; L'!#REF!</definedName>
    <definedName name="BExH1FDTQXR9QQ31WDB7OPXU7MPT" localSheetId="1" hidden="1">'[3]AMI P &amp; L'!#REF!</definedName>
    <definedName name="BExH1FDTQXR9QQ31WDB7OPXU7MPT" localSheetId="0" hidden="1">'[3]AMI P &amp; L'!#REF!</definedName>
    <definedName name="BExH1FDTQXR9QQ31WDB7OPXU7MPT" localSheetId="18" hidden="1">'[3]AMI P &amp; L'!#REF!</definedName>
    <definedName name="BExH1FDTQXR9QQ31WDB7OPXU7MPT" localSheetId="13" hidden="1">'[3]AMI P &amp; L'!#REF!</definedName>
    <definedName name="BExH1FDTQXR9QQ31WDB7OPXU7MPT" localSheetId="6" hidden="1">'[3]AMI P &amp; L'!#REF!</definedName>
    <definedName name="BExH1FDTQXR9QQ31WDB7OPXU7MPT" localSheetId="16" hidden="1">'[3]AMI P &amp; L'!#REF!</definedName>
    <definedName name="BExH1FDTQXR9QQ31WDB7OPXU7MPT" localSheetId="9" hidden="1">'[3]AMI P &amp; L'!#REF!</definedName>
    <definedName name="BExH1FDTQXR9QQ31WDB7OPXU7MPT" localSheetId="19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IDQM8I99T9BKP4XNASNIKR8" localSheetId="8" hidden="1">#REF!</definedName>
    <definedName name="BExH1IDQM8I99T9BKP4XNASNIKR8" localSheetId="15" hidden="1">#REF!</definedName>
    <definedName name="BExH1IDQM8I99T9BKP4XNASNIKR8" localSheetId="12" hidden="1">#REF!</definedName>
    <definedName name="BExH1IDQM8I99T9BKP4XNASNIKR8" localSheetId="1" hidden="1">#REF!</definedName>
    <definedName name="BExH1IDQM8I99T9BKP4XNASNIKR8" localSheetId="18" hidden="1">#REF!</definedName>
    <definedName name="BExH1IDQM8I99T9BKP4XNASNIKR8" localSheetId="13" hidden="1">#REF!</definedName>
    <definedName name="BExH1IDQM8I99T9BKP4XNASNIKR8" localSheetId="6" hidden="1">#REF!</definedName>
    <definedName name="BExH1IDQM8I99T9BKP4XNASNIKR8" localSheetId="9" hidden="1">#REF!</definedName>
    <definedName name="BExH1IDQM8I99T9BKP4XNASNIKR8" hidden="1">#REF!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DEEO5YJEYEI3IYRHYF5MAPJ" localSheetId="8" hidden="1">#REF!</definedName>
    <definedName name="BExH2DEEO5YJEYEI3IYRHYF5MAPJ" localSheetId="15" hidden="1">#REF!</definedName>
    <definedName name="BExH2DEEO5YJEYEI3IYRHYF5MAPJ" localSheetId="1" hidden="1">#REF!</definedName>
    <definedName name="BExH2DEEO5YJEYEI3IYRHYF5MAPJ" localSheetId="18" hidden="1">#REF!</definedName>
    <definedName name="BExH2DEEO5YJEYEI3IYRHYF5MAPJ" localSheetId="13" hidden="1">#REF!</definedName>
    <definedName name="BExH2DEEO5YJEYEI3IYRHYF5MAPJ" localSheetId="6" hidden="1">#REF!</definedName>
    <definedName name="BExH2DEEO5YJEYEI3IYRHYF5MAPJ" localSheetId="9" hidden="1">#REF!</definedName>
    <definedName name="BExH2DEEO5YJEYEI3IYRHYF5MAPJ" hidden="1">#REF!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8" hidden="1">'[3]AMI P &amp; L'!#REF!</definedName>
    <definedName name="BExH2ZA0SZ4SSITL50NA8LZ3OEX6" localSheetId="7" hidden="1">'[3]AMI P &amp; L'!#REF!</definedName>
    <definedName name="BExH2ZA0SZ4SSITL50NA8LZ3OEX6" localSheetId="15" hidden="1">'[3]AMI P &amp; L'!#REF!</definedName>
    <definedName name="BExH2ZA0SZ4SSITL50NA8LZ3OEX6" localSheetId="14" hidden="1">'[3]AMI P &amp; L'!#REF!</definedName>
    <definedName name="BExH2ZA0SZ4SSITL50NA8LZ3OEX6" localSheetId="12" hidden="1">'[3]AMI P &amp; L'!#REF!</definedName>
    <definedName name="BExH2ZA0SZ4SSITL50NA8LZ3OEX6" localSheetId="5" hidden="1">'[3]AMI P &amp; L'!#REF!</definedName>
    <definedName name="BExH2ZA0SZ4SSITL50NA8LZ3OEX6" localSheetId="1" hidden="1">'[3]AMI P &amp; L'!#REF!</definedName>
    <definedName name="BExH2ZA0SZ4SSITL50NA8LZ3OEX6" localSheetId="0" hidden="1">'[3]AMI P &amp; L'!#REF!</definedName>
    <definedName name="BExH2ZA0SZ4SSITL50NA8LZ3OEX6" localSheetId="18" hidden="1">'[3]AMI P &amp; L'!#REF!</definedName>
    <definedName name="BExH2ZA0SZ4SSITL50NA8LZ3OEX6" localSheetId="13" hidden="1">'[3]AMI P &amp; L'!#REF!</definedName>
    <definedName name="BExH2ZA0SZ4SSITL50NA8LZ3OEX6" localSheetId="6" hidden="1">'[3]AMI P &amp; L'!#REF!</definedName>
    <definedName name="BExH2ZA0SZ4SSITL50NA8LZ3OEX6" localSheetId="16" hidden="1">'[3]AMI P &amp; L'!#REF!</definedName>
    <definedName name="BExH2ZA0SZ4SSITL50NA8LZ3OEX6" localSheetId="9" hidden="1">'[3]AMI P &amp; L'!#REF!</definedName>
    <definedName name="BExH2ZA0SZ4SSITL50NA8LZ3OEX6" localSheetId="19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7TLURRTF1YO0TUV9JOJ0C78" localSheetId="8" hidden="1">#REF!</definedName>
    <definedName name="BExH37TLURRTF1YO0TUV9JOJ0C78" localSheetId="15" hidden="1">#REF!</definedName>
    <definedName name="BExH37TLURRTF1YO0TUV9JOJ0C78" localSheetId="12" hidden="1">#REF!</definedName>
    <definedName name="BExH37TLURRTF1YO0TUV9JOJ0C78" localSheetId="1" hidden="1">#REF!</definedName>
    <definedName name="BExH37TLURRTF1YO0TUV9JOJ0C78" localSheetId="18" hidden="1">#REF!</definedName>
    <definedName name="BExH37TLURRTF1YO0TUV9JOJ0C78" localSheetId="13" hidden="1">#REF!</definedName>
    <definedName name="BExH37TLURRTF1YO0TUV9JOJ0C78" localSheetId="6" hidden="1">#REF!</definedName>
    <definedName name="BExH37TLURRTF1YO0TUV9JOJ0C78" localSheetId="9" hidden="1">#REF!</definedName>
    <definedName name="BExH37TLURRTF1YO0TUV9JOJ0C78" hidden="1">#REF!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8" hidden="1">'[3]AMI P &amp; L'!#REF!</definedName>
    <definedName name="BExIG5JDFDNKGLHGNDY7U8KIF9NT" localSheetId="7" hidden="1">'[3]AMI P &amp; L'!#REF!</definedName>
    <definedName name="BExIG5JDFDNKGLHGNDY7U8KIF9NT" localSheetId="15" hidden="1">'[3]AMI P &amp; L'!#REF!</definedName>
    <definedName name="BExIG5JDFDNKGLHGNDY7U8KIF9NT" localSheetId="14" hidden="1">'[3]AMI P &amp; L'!#REF!</definedName>
    <definedName name="BExIG5JDFDNKGLHGNDY7U8KIF9NT" localSheetId="12" hidden="1">'[3]AMI P &amp; L'!#REF!</definedName>
    <definedName name="BExIG5JDFDNKGLHGNDY7U8KIF9NT" localSheetId="5" hidden="1">'[3]AMI P &amp; L'!#REF!</definedName>
    <definedName name="BExIG5JDFDNKGLHGNDY7U8KIF9NT" localSheetId="1" hidden="1">'[3]AMI P &amp; L'!#REF!</definedName>
    <definedName name="BExIG5JDFDNKGLHGNDY7U8KIF9NT" localSheetId="0" hidden="1">'[3]AMI P &amp; L'!#REF!</definedName>
    <definedName name="BExIG5JDFDNKGLHGNDY7U8KIF9NT" localSheetId="18" hidden="1">'[3]AMI P &amp; L'!#REF!</definedName>
    <definedName name="BExIG5JDFDNKGLHGNDY7U8KIF9NT" localSheetId="13" hidden="1">'[3]AMI P &amp; L'!#REF!</definedName>
    <definedName name="BExIG5JDFDNKGLHGNDY7U8KIF9NT" localSheetId="6" hidden="1">'[3]AMI P &amp; L'!#REF!</definedName>
    <definedName name="BExIG5JDFDNKGLHGNDY7U8KIF9NT" localSheetId="16" hidden="1">'[3]AMI P &amp; L'!#REF!</definedName>
    <definedName name="BExIG5JDFDNKGLHGNDY7U8KIF9NT" localSheetId="9" hidden="1">'[3]AMI P &amp; L'!#REF!</definedName>
    <definedName name="BExIG5JDFDNKGLHGNDY7U8KIF9NT" localSheetId="19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8" hidden="1">'[3]AMI P &amp; L'!#REF!</definedName>
    <definedName name="BExIGWT86FPOEYTI8GXCGU5Y3KGK" localSheetId="7" hidden="1">'[3]AMI P &amp; L'!#REF!</definedName>
    <definedName name="BExIGWT86FPOEYTI8GXCGU5Y3KGK" localSheetId="15" hidden="1">'[3]AMI P &amp; L'!#REF!</definedName>
    <definedName name="BExIGWT86FPOEYTI8GXCGU5Y3KGK" localSheetId="14" hidden="1">'[3]AMI P &amp; L'!#REF!</definedName>
    <definedName name="BExIGWT86FPOEYTI8GXCGU5Y3KGK" localSheetId="12" hidden="1">'[3]AMI P &amp; L'!#REF!</definedName>
    <definedName name="BExIGWT86FPOEYTI8GXCGU5Y3KGK" localSheetId="5" hidden="1">'[3]AMI P &amp; L'!#REF!</definedName>
    <definedName name="BExIGWT86FPOEYTI8GXCGU5Y3KGK" localSheetId="1" hidden="1">'[3]AMI P &amp; L'!#REF!</definedName>
    <definedName name="BExIGWT86FPOEYTI8GXCGU5Y3KGK" localSheetId="0" hidden="1">'[3]AMI P &amp; L'!#REF!</definedName>
    <definedName name="BExIGWT86FPOEYTI8GXCGU5Y3KGK" localSheetId="18" hidden="1">'[3]AMI P &amp; L'!#REF!</definedName>
    <definedName name="BExIGWT86FPOEYTI8GXCGU5Y3KGK" localSheetId="13" hidden="1">'[3]AMI P &amp; L'!#REF!</definedName>
    <definedName name="BExIGWT86FPOEYTI8GXCGU5Y3KGK" localSheetId="6" hidden="1">'[3]AMI P &amp; L'!#REF!</definedName>
    <definedName name="BExIGWT86FPOEYTI8GXCGU5Y3KGK" localSheetId="16" hidden="1">'[3]AMI P &amp; L'!#REF!</definedName>
    <definedName name="BExIGWT86FPOEYTI8GXCGU5Y3KGK" localSheetId="9" hidden="1">'[3]AMI P &amp; L'!#REF!</definedName>
    <definedName name="BExIGWT86FPOEYTI8GXCGU5Y3KGK" localSheetId="19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RXZ4ILQ2WWPRUWCMMSL1DLM" localSheetId="8" hidden="1">#REF!</definedName>
    <definedName name="BExIIRXZ4ILQ2WWPRUWCMMSL1DLM" localSheetId="15" hidden="1">#REF!</definedName>
    <definedName name="BExIIRXZ4ILQ2WWPRUWCMMSL1DLM" localSheetId="1" hidden="1">#REF!</definedName>
    <definedName name="BExIIRXZ4ILQ2WWPRUWCMMSL1DLM" localSheetId="18" hidden="1">#REF!</definedName>
    <definedName name="BExIIRXZ4ILQ2WWPRUWCMMSL1DLM" localSheetId="13" hidden="1">#REF!</definedName>
    <definedName name="BExIIRXZ4ILQ2WWPRUWCMMSL1DLM" localSheetId="6" hidden="1">#REF!</definedName>
    <definedName name="BExIIRXZ4ILQ2WWPRUWCMMSL1DLM" localSheetId="9" hidden="1">#REF!</definedName>
    <definedName name="BExIIRXZ4ILQ2WWPRUWCMMSL1DLM" hidden="1">#REF!</definedName>
    <definedName name="BExIIVZOOUUQ08Q7KUUUZD0JVL8M" localSheetId="8" hidden="1">#REF!</definedName>
    <definedName name="BExIIVZOOUUQ08Q7KUUUZD0JVL8M" localSheetId="15" hidden="1">#REF!</definedName>
    <definedName name="BExIIVZOOUUQ08Q7KUUUZD0JVL8M" localSheetId="1" hidden="1">#REF!</definedName>
    <definedName name="BExIIVZOOUUQ08Q7KUUUZD0JVL8M" localSheetId="18" hidden="1">#REF!</definedName>
    <definedName name="BExIIVZOOUUQ08Q7KUUUZD0JVL8M" localSheetId="13" hidden="1">#REF!</definedName>
    <definedName name="BExIIVZOOUUQ08Q7KUUUZD0JVL8M" localSheetId="6" hidden="1">#REF!</definedName>
    <definedName name="BExIIVZOOUUQ08Q7KUUUZD0JVL8M" localSheetId="9" hidden="1">#REF!</definedName>
    <definedName name="BExIIVZOOUUQ08Q7KUUUZD0JVL8M" hidden="1">#REF!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8" hidden="1">'[3]AMI P &amp; L'!#REF!</definedName>
    <definedName name="BExIJFGZJ5ED9D6KAY4PGQYLELAX" localSheetId="7" hidden="1">'[3]AMI P &amp; L'!#REF!</definedName>
    <definedName name="BExIJFGZJ5ED9D6KAY4PGQYLELAX" localSheetId="15" hidden="1">'[3]AMI P &amp; L'!#REF!</definedName>
    <definedName name="BExIJFGZJ5ED9D6KAY4PGQYLELAX" localSheetId="14" hidden="1">'[3]AMI P &amp; L'!#REF!</definedName>
    <definedName name="BExIJFGZJ5ED9D6KAY4PGQYLELAX" localSheetId="12" hidden="1">'[3]AMI P &amp; L'!#REF!</definedName>
    <definedName name="BExIJFGZJ5ED9D6KAY4PGQYLELAX" localSheetId="5" hidden="1">'[3]AMI P &amp; L'!#REF!</definedName>
    <definedName name="BExIJFGZJ5ED9D6KAY4PGQYLELAX" localSheetId="1" hidden="1">'[3]AMI P &amp; L'!#REF!</definedName>
    <definedName name="BExIJFGZJ5ED9D6KAY4PGQYLELAX" localSheetId="0" hidden="1">'[3]AMI P &amp; L'!#REF!</definedName>
    <definedName name="BExIJFGZJ5ED9D6KAY4PGQYLELAX" localSheetId="18" hidden="1">'[3]AMI P &amp; L'!#REF!</definedName>
    <definedName name="BExIJFGZJ5ED9D6KAY4PGQYLELAX" localSheetId="13" hidden="1">'[3]AMI P &amp; L'!#REF!</definedName>
    <definedName name="BExIJFGZJ5ED9D6KAY4PGQYLELAX" localSheetId="6" hidden="1">'[3]AMI P &amp; L'!#REF!</definedName>
    <definedName name="BExIJFGZJ5ED9D6KAY4PGQYLELAX" localSheetId="16" hidden="1">'[3]AMI P &amp; L'!#REF!</definedName>
    <definedName name="BExIJFGZJ5ED9D6KAY4PGQYLELAX" localSheetId="9" hidden="1">'[3]AMI P &amp; L'!#REF!</definedName>
    <definedName name="BExIJFGZJ5ED9D6KAY4PGQYLELAX" localSheetId="19" hidden="1">'[3]AMI P &amp; L'!#REF!</definedName>
    <definedName name="BExIJFGZJ5ED9D6KAY4PGQYLELAX" hidden="1">'[3]AMI P &amp; L'!#REF!</definedName>
    <definedName name="BExIJM2EOJY1E8YQ1ZS3GHTIQQRM" localSheetId="8" hidden="1">'[5]Capital orders'!#REF!</definedName>
    <definedName name="BExIJM2EOJY1E8YQ1ZS3GHTIQQRM" localSheetId="15" hidden="1">'[5]Capital orders'!#REF!</definedName>
    <definedName name="BExIJM2EOJY1E8YQ1ZS3GHTIQQRM" localSheetId="1" hidden="1">'[5]Capital orders'!#REF!</definedName>
    <definedName name="BExIJM2EOJY1E8YQ1ZS3GHTIQQRM" localSheetId="18" hidden="1">'[5]Capital orders'!#REF!</definedName>
    <definedName name="BExIJM2EOJY1E8YQ1ZS3GHTIQQRM" localSheetId="13" hidden="1">'[5]Capital orders'!#REF!</definedName>
    <definedName name="BExIJM2EOJY1E8YQ1ZS3GHTIQQRM" localSheetId="6" hidden="1">'[5]Capital orders'!#REF!</definedName>
    <definedName name="BExIJM2EOJY1E8YQ1ZS3GHTIQQRM" localSheetId="9" hidden="1">'[5]Capital orders'!#REF!</definedName>
    <definedName name="BExIJM2EOJY1E8YQ1ZS3GHTIQQRM" hidden="1">'[5]Capital orders'!#REF!</definedName>
    <definedName name="BExIJQ3XPPSZ585U2ER0RSSC71PK" localSheetId="8" hidden="1">#REF!</definedName>
    <definedName name="BExIJQ3XPPSZ585U2ER0RSSC71PK" localSheetId="7" hidden="1">#REF!</definedName>
    <definedName name="BExIJQ3XPPSZ585U2ER0RSSC71PK" localSheetId="15" hidden="1">#REF!</definedName>
    <definedName name="BExIJQ3XPPSZ585U2ER0RSSC71PK" localSheetId="14" hidden="1">#REF!</definedName>
    <definedName name="BExIJQ3XPPSZ585U2ER0RSSC71PK" localSheetId="12" hidden="1">#REF!</definedName>
    <definedName name="BExIJQ3XPPSZ585U2ER0RSSC71PK" localSheetId="5" hidden="1">#REF!</definedName>
    <definedName name="BExIJQ3XPPSZ585U2ER0RSSC71PK" localSheetId="1" hidden="1">#REF!</definedName>
    <definedName name="BExIJQ3XPPSZ585U2ER0RSSC71PK" localSheetId="0" hidden="1">#REF!</definedName>
    <definedName name="BExIJQ3XPPSZ585U2ER0RSSC71PK" localSheetId="18" hidden="1">#REF!</definedName>
    <definedName name="BExIJQ3XPPSZ585U2ER0RSSC71PK" localSheetId="13" hidden="1">#REF!</definedName>
    <definedName name="BExIJQ3XPPSZ585U2ER0RSSC71PK" localSheetId="6" hidden="1">#REF!</definedName>
    <definedName name="BExIJQ3XPPSZ585U2ER0RSSC71PK" localSheetId="16" hidden="1">#REF!</definedName>
    <definedName name="BExIJQ3XPPSZ585U2ER0RSSC71PK" localSheetId="9" hidden="1">#REF!</definedName>
    <definedName name="BExIJQ3XPPSZ585U2ER0RSSC71PK" localSheetId="19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U07KGZI9PHSNN9ODB8M4CUN" localSheetId="8" hidden="1">#REF!</definedName>
    <definedName name="BExIJU07KGZI9PHSNN9ODB8M4CUN" localSheetId="15" hidden="1">#REF!</definedName>
    <definedName name="BExIJU07KGZI9PHSNN9ODB8M4CUN" localSheetId="1" hidden="1">#REF!</definedName>
    <definedName name="BExIJU07KGZI9PHSNN9ODB8M4CUN" localSheetId="18" hidden="1">#REF!</definedName>
    <definedName name="BExIJU07KGZI9PHSNN9ODB8M4CUN" localSheetId="13" hidden="1">#REF!</definedName>
    <definedName name="BExIJU07KGZI9PHSNN9ODB8M4CUN" localSheetId="6" hidden="1">#REF!</definedName>
    <definedName name="BExIJU07KGZI9PHSNN9ODB8M4CUN" localSheetId="9" hidden="1">#REF!</definedName>
    <definedName name="BExIJU07KGZI9PHSNN9ODB8M4CUN" hidden="1">#REF!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7CGQS2B8BVWBEP2KKWMVHK9" hidden="1">'[4]Bud Mth'!$J$2:$K$2</definedName>
    <definedName name="BExIK9L9LK9TN82BD5N4561UUPT0" localSheetId="8" hidden="1">#REF!</definedName>
    <definedName name="BExIK9L9LK9TN82BD5N4561UUPT0" localSheetId="15" hidden="1">#REF!</definedName>
    <definedName name="BExIK9L9LK9TN82BD5N4561UUPT0" localSheetId="1" hidden="1">#REF!</definedName>
    <definedName name="BExIK9L9LK9TN82BD5N4561UUPT0" localSheetId="18" hidden="1">#REF!</definedName>
    <definedName name="BExIK9L9LK9TN82BD5N4561UUPT0" localSheetId="13" hidden="1">#REF!</definedName>
    <definedName name="BExIK9L9LK9TN82BD5N4561UUPT0" localSheetId="6" hidden="1">#REF!</definedName>
    <definedName name="BExIK9L9LK9TN82BD5N4561UUPT0" localSheetId="9" hidden="1">#REF!</definedName>
    <definedName name="BExIK9L9LK9TN82BD5N4561UUPT0" hidden="1">#REF!</definedName>
    <definedName name="BExIKHTXLQ3C6PPW2YPYVS2A6XD6" localSheetId="8" hidden="1">#REF!</definedName>
    <definedName name="BExIKHTXLQ3C6PPW2YPYVS2A6XD6" localSheetId="15" hidden="1">#REF!</definedName>
    <definedName name="BExIKHTXLQ3C6PPW2YPYVS2A6XD6" localSheetId="1" hidden="1">#REF!</definedName>
    <definedName name="BExIKHTXLQ3C6PPW2YPYVS2A6XD6" localSheetId="18" hidden="1">#REF!</definedName>
    <definedName name="BExIKHTXLQ3C6PPW2YPYVS2A6XD6" localSheetId="13" hidden="1">#REF!</definedName>
    <definedName name="BExIKHTXLQ3C6PPW2YPYVS2A6XD6" localSheetId="6" hidden="1">#REF!</definedName>
    <definedName name="BExIKHTXLQ3C6PPW2YPYVS2A6XD6" localSheetId="9" hidden="1">#REF!</definedName>
    <definedName name="BExIKHTXLQ3C6PPW2YPYVS2A6XD6" hidden="1">#REF!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2D433Q6FO89722GTVJL3F8V" localSheetId="8" hidden="1">#REF!</definedName>
    <definedName name="BExIL2D433Q6FO89722GTVJL3F8V" localSheetId="15" hidden="1">#REF!</definedName>
    <definedName name="BExIL2D433Q6FO89722GTVJL3F8V" localSheetId="1" hidden="1">#REF!</definedName>
    <definedName name="BExIL2D433Q6FO89722GTVJL3F8V" localSheetId="18" hidden="1">#REF!</definedName>
    <definedName name="BExIL2D433Q6FO89722GTVJL3F8V" localSheetId="13" hidden="1">#REF!</definedName>
    <definedName name="BExIL2D433Q6FO89722GTVJL3F8V" localSheetId="6" hidden="1">#REF!</definedName>
    <definedName name="BExIL2D433Q6FO89722GTVJL3F8V" localSheetId="9" hidden="1">#REF!</definedName>
    <definedName name="BExIL2D433Q6FO89722GTVJL3F8V" hidden="1">#REF!</definedName>
    <definedName name="BExILAAXRTRAD18K74M6MGUEEPUM" hidden="1">'[2]Reco Sheet for Fcast'!$F$6:$G$6</definedName>
    <definedName name="BExILG5F338C0FFLMVOKMKF8X5ZP" localSheetId="8" hidden="1">'[3]AMI P &amp; L'!#REF!</definedName>
    <definedName name="BExILG5F338C0FFLMVOKMKF8X5ZP" localSheetId="7" hidden="1">'[3]AMI P &amp; L'!#REF!</definedName>
    <definedName name="BExILG5F338C0FFLMVOKMKF8X5ZP" localSheetId="15" hidden="1">'[3]AMI P &amp; L'!#REF!</definedName>
    <definedName name="BExILG5F338C0FFLMVOKMKF8X5ZP" localSheetId="14" hidden="1">'[3]AMI P &amp; L'!#REF!</definedName>
    <definedName name="BExILG5F338C0FFLMVOKMKF8X5ZP" localSheetId="12" hidden="1">'[3]AMI P &amp; L'!#REF!</definedName>
    <definedName name="BExILG5F338C0FFLMVOKMKF8X5ZP" localSheetId="5" hidden="1">'[3]AMI P &amp; L'!#REF!</definedName>
    <definedName name="BExILG5F338C0FFLMVOKMKF8X5ZP" localSheetId="1" hidden="1">'[3]AMI P &amp; L'!#REF!</definedName>
    <definedName name="BExILG5F338C0FFLMVOKMKF8X5ZP" localSheetId="0" hidden="1">'[3]AMI P &amp; L'!#REF!</definedName>
    <definedName name="BExILG5F338C0FFLMVOKMKF8X5ZP" localSheetId="18" hidden="1">'[3]AMI P &amp; L'!#REF!</definedName>
    <definedName name="BExILG5F338C0FFLMVOKMKF8X5ZP" localSheetId="13" hidden="1">'[3]AMI P &amp; L'!#REF!</definedName>
    <definedName name="BExILG5F338C0FFLMVOKMKF8X5ZP" localSheetId="6" hidden="1">'[3]AMI P &amp; L'!#REF!</definedName>
    <definedName name="BExILG5F338C0FFLMVOKMKF8X5ZP" localSheetId="16" hidden="1">'[3]AMI P &amp; L'!#REF!</definedName>
    <definedName name="BExILG5F338C0FFLMVOKMKF8X5ZP" localSheetId="9" hidden="1">'[3]AMI P &amp; L'!#REF!</definedName>
    <definedName name="BExILG5F338C0FFLMVOKMKF8X5ZP" localSheetId="19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NR83ZD9BEO38CAKDHC70UDK" localSheetId="8" hidden="1">#REF!</definedName>
    <definedName name="BExIMNR83ZD9BEO38CAKDHC70UDK" localSheetId="15" hidden="1">#REF!</definedName>
    <definedName name="BExIMNR83ZD9BEO38CAKDHC70UDK" localSheetId="1" hidden="1">#REF!</definedName>
    <definedName name="BExIMNR83ZD9BEO38CAKDHC70UDK" localSheetId="18" hidden="1">#REF!</definedName>
    <definedName name="BExIMNR83ZD9BEO38CAKDHC70UDK" localSheetId="13" hidden="1">#REF!</definedName>
    <definedName name="BExIMNR83ZD9BEO38CAKDHC70UDK" localSheetId="6" hidden="1">#REF!</definedName>
    <definedName name="BExIMNR83ZD9BEO38CAKDHC70UDK" localSheetId="9" hidden="1">#REF!</definedName>
    <definedName name="BExIMNR83ZD9BEO38CAKDHC70UDK" hidden="1">#REF!</definedName>
    <definedName name="BExIMPEGKG18TELVC33T4OQTNBWC" hidden="1">'[2]Reco Sheet for Fcast'!$F$10:$G$10</definedName>
    <definedName name="BExIN255I6ZAKBLLKE6S7FM3IQAQ" localSheetId="8" hidden="1">#REF!</definedName>
    <definedName name="BExIN255I6ZAKBLLKE6S7FM3IQAQ" localSheetId="15" hidden="1">#REF!</definedName>
    <definedName name="BExIN255I6ZAKBLLKE6S7FM3IQAQ" localSheetId="1" hidden="1">#REF!</definedName>
    <definedName name="BExIN255I6ZAKBLLKE6S7FM3IQAQ" localSheetId="18" hidden="1">#REF!</definedName>
    <definedName name="BExIN255I6ZAKBLLKE6S7FM3IQAQ" localSheetId="13" hidden="1">#REF!</definedName>
    <definedName name="BExIN255I6ZAKBLLKE6S7FM3IQAQ" localSheetId="6" hidden="1">#REF!</definedName>
    <definedName name="BExIN255I6ZAKBLLKE6S7FM3IQAQ" localSheetId="9" hidden="1">#REF!</definedName>
    <definedName name="BExIN255I6ZAKBLLKE6S7FM3IQAQ" hidden="1">#REF!</definedName>
    <definedName name="BExIN4OR435DL1US13JQPOQK8GD5" hidden="1">'[2]Reco Sheet for Fcast'!$K$2</definedName>
    <definedName name="BExIN5ACO87Q5P34GNK1QC1WWACK" hidden="1">'[4]Bud Mth'!$F$6:$G$6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8" hidden="1">'[3]AMI P &amp; L'!#REF!</definedName>
    <definedName name="BExINLX401ZKEGWU168DS4JUM2J6" localSheetId="7" hidden="1">'[3]AMI P &amp; L'!#REF!</definedName>
    <definedName name="BExINLX401ZKEGWU168DS4JUM2J6" localSheetId="15" hidden="1">'[3]AMI P &amp; L'!#REF!</definedName>
    <definedName name="BExINLX401ZKEGWU168DS4JUM2J6" localSheetId="14" hidden="1">'[3]AMI P &amp; L'!#REF!</definedName>
    <definedName name="BExINLX401ZKEGWU168DS4JUM2J6" localSheetId="12" hidden="1">'[3]AMI P &amp; L'!#REF!</definedName>
    <definedName name="BExINLX401ZKEGWU168DS4JUM2J6" localSheetId="5" hidden="1">'[3]AMI P &amp; L'!#REF!</definedName>
    <definedName name="BExINLX401ZKEGWU168DS4JUM2J6" localSheetId="1" hidden="1">'[3]AMI P &amp; L'!#REF!</definedName>
    <definedName name="BExINLX401ZKEGWU168DS4JUM2J6" localSheetId="0" hidden="1">'[3]AMI P &amp; L'!#REF!</definedName>
    <definedName name="BExINLX401ZKEGWU168DS4JUM2J6" localSheetId="18" hidden="1">'[3]AMI P &amp; L'!#REF!</definedName>
    <definedName name="BExINLX401ZKEGWU168DS4JUM2J6" localSheetId="13" hidden="1">'[3]AMI P &amp; L'!#REF!</definedName>
    <definedName name="BExINLX401ZKEGWU168DS4JUM2J6" localSheetId="6" hidden="1">'[3]AMI P &amp; L'!#REF!</definedName>
    <definedName name="BExINLX401ZKEGWU168DS4JUM2J6" localSheetId="16" hidden="1">'[3]AMI P &amp; L'!#REF!</definedName>
    <definedName name="BExINLX401ZKEGWU168DS4JUM2J6" localSheetId="9" hidden="1">'[3]AMI P &amp; L'!#REF!</definedName>
    <definedName name="BExINLX401ZKEGWU168DS4JUM2J6" localSheetId="19" hidden="1">'[3]AMI P &amp; L'!#REF!</definedName>
    <definedName name="BExINLX401ZKEGWU168DS4JUM2J6" hidden="1">'[3]AMI P &amp; L'!#REF!</definedName>
    <definedName name="BExINMYYJO1FTV1CZF6O5XCFAMQX" localSheetId="8" hidden="1">'[3]AMI P &amp; L'!#REF!</definedName>
    <definedName name="BExINMYYJO1FTV1CZF6O5XCFAMQX" localSheetId="7" hidden="1">'[3]AMI P &amp; L'!#REF!</definedName>
    <definedName name="BExINMYYJO1FTV1CZF6O5XCFAMQX" localSheetId="15" hidden="1">'[3]AMI P &amp; L'!#REF!</definedName>
    <definedName name="BExINMYYJO1FTV1CZF6O5XCFAMQX" localSheetId="14" hidden="1">'[3]AMI P &amp; L'!#REF!</definedName>
    <definedName name="BExINMYYJO1FTV1CZF6O5XCFAMQX" localSheetId="12" hidden="1">'[3]AMI P &amp; L'!#REF!</definedName>
    <definedName name="BExINMYYJO1FTV1CZF6O5XCFAMQX" localSheetId="5" hidden="1">'[3]AMI P &amp; L'!#REF!</definedName>
    <definedName name="BExINMYYJO1FTV1CZF6O5XCFAMQX" localSheetId="1" hidden="1">'[3]AMI P &amp; L'!#REF!</definedName>
    <definedName name="BExINMYYJO1FTV1CZF6O5XCFAMQX" localSheetId="0" hidden="1">'[3]AMI P &amp; L'!#REF!</definedName>
    <definedName name="BExINMYYJO1FTV1CZF6O5XCFAMQX" localSheetId="18" hidden="1">'[3]AMI P &amp; L'!#REF!</definedName>
    <definedName name="BExINMYYJO1FTV1CZF6O5XCFAMQX" localSheetId="13" hidden="1">'[3]AMI P &amp; L'!#REF!</definedName>
    <definedName name="BExINMYYJO1FTV1CZF6O5XCFAMQX" localSheetId="6" hidden="1">'[3]AMI P &amp; L'!#REF!</definedName>
    <definedName name="BExINMYYJO1FTV1CZF6O5XCFAMQX" localSheetId="16" hidden="1">'[3]AMI P &amp; L'!#REF!</definedName>
    <definedName name="BExINMYYJO1FTV1CZF6O5XCFAMQX" localSheetId="9" hidden="1">'[3]AMI P &amp; L'!#REF!</definedName>
    <definedName name="BExINMYYJO1FTV1CZF6O5XCFAMQX" localSheetId="19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KTZXH2A908F83ANDHGHNJ07" localSheetId="8" hidden="1">#REF!</definedName>
    <definedName name="BExIOKTZXH2A908F83ANDHGHNJ07" localSheetId="15" hidden="1">#REF!</definedName>
    <definedName name="BExIOKTZXH2A908F83ANDHGHNJ07" localSheetId="12" hidden="1">#REF!</definedName>
    <definedName name="BExIOKTZXH2A908F83ANDHGHNJ07" localSheetId="1" hidden="1">#REF!</definedName>
    <definedName name="BExIOKTZXH2A908F83ANDHGHNJ07" localSheetId="18" hidden="1">#REF!</definedName>
    <definedName name="BExIOKTZXH2A908F83ANDHGHNJ07" localSheetId="13" hidden="1">#REF!</definedName>
    <definedName name="BExIOKTZXH2A908F83ANDHGHNJ07" localSheetId="6" hidden="1">#REF!</definedName>
    <definedName name="BExIOKTZXH2A908F83ANDHGHNJ07" localSheetId="9" hidden="1">#REF!</definedName>
    <definedName name="BExIOKTZXH2A908F83ANDHGHNJ07" hidden="1">#REF!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5TB0T9V3OKFX0GV0526AQ3D" localSheetId="8" hidden="1">#REF!</definedName>
    <definedName name="BExIP5TB0T9V3OKFX0GV0526AQ3D" localSheetId="15" hidden="1">#REF!</definedName>
    <definedName name="BExIP5TB0T9V3OKFX0GV0526AQ3D" localSheetId="12" hidden="1">#REF!</definedName>
    <definedName name="BExIP5TB0T9V3OKFX0GV0526AQ3D" localSheetId="1" hidden="1">#REF!</definedName>
    <definedName name="BExIP5TB0T9V3OKFX0GV0526AQ3D" localSheetId="18" hidden="1">#REF!</definedName>
    <definedName name="BExIP5TB0T9V3OKFX0GV0526AQ3D" localSheetId="13" hidden="1">#REF!</definedName>
    <definedName name="BExIP5TB0T9V3OKFX0GV0526AQ3D" localSheetId="6" hidden="1">#REF!</definedName>
    <definedName name="BExIP5TB0T9V3OKFX0GV0526AQ3D" localSheetId="9" hidden="1">#REF!</definedName>
    <definedName name="BExIP5TB0T9V3OKFX0GV0526AQ3D" hidden="1">#REF!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8" hidden="1">'[3]AMI P &amp; L'!#REF!</definedName>
    <definedName name="BExIPDLT8JYAMGE5HTN4D1YHZF3V" localSheetId="7" hidden="1">'[3]AMI P &amp; L'!#REF!</definedName>
    <definedName name="BExIPDLT8JYAMGE5HTN4D1YHZF3V" localSheetId="15" hidden="1">'[3]AMI P &amp; L'!#REF!</definedName>
    <definedName name="BExIPDLT8JYAMGE5HTN4D1YHZF3V" localSheetId="14" hidden="1">'[3]AMI P &amp; L'!#REF!</definedName>
    <definedName name="BExIPDLT8JYAMGE5HTN4D1YHZF3V" localSheetId="12" hidden="1">'[3]AMI P &amp; L'!#REF!</definedName>
    <definedName name="BExIPDLT8JYAMGE5HTN4D1YHZF3V" localSheetId="5" hidden="1">'[3]AMI P &amp; L'!#REF!</definedName>
    <definedName name="BExIPDLT8JYAMGE5HTN4D1YHZF3V" localSheetId="1" hidden="1">'[3]AMI P &amp; L'!#REF!</definedName>
    <definedName name="BExIPDLT8JYAMGE5HTN4D1YHZF3V" localSheetId="0" hidden="1">'[3]AMI P &amp; L'!#REF!</definedName>
    <definedName name="BExIPDLT8JYAMGE5HTN4D1YHZF3V" localSheetId="18" hidden="1">'[3]AMI P &amp; L'!#REF!</definedName>
    <definedName name="BExIPDLT8JYAMGE5HTN4D1YHZF3V" localSheetId="13" hidden="1">'[3]AMI P &amp; L'!#REF!</definedName>
    <definedName name="BExIPDLT8JYAMGE5HTN4D1YHZF3V" localSheetId="6" hidden="1">'[3]AMI P &amp; L'!#REF!</definedName>
    <definedName name="BExIPDLT8JYAMGE5HTN4D1YHZF3V" localSheetId="16" hidden="1">'[3]AMI P &amp; L'!#REF!</definedName>
    <definedName name="BExIPDLT8JYAMGE5HTN4D1YHZF3V" localSheetId="9" hidden="1">'[3]AMI P &amp; L'!#REF!</definedName>
    <definedName name="BExIPDLT8JYAMGE5HTN4D1YHZF3V" localSheetId="19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4FK3GUVQXFWKAEBB6FMWWUK" localSheetId="8" hidden="1">#REF!</definedName>
    <definedName name="BExIQ4FK3GUVQXFWKAEBB6FMWWUK" localSheetId="15" hidden="1">#REF!</definedName>
    <definedName name="BExIQ4FK3GUVQXFWKAEBB6FMWWUK" localSheetId="1" hidden="1">#REF!</definedName>
    <definedName name="BExIQ4FK3GUVQXFWKAEBB6FMWWUK" localSheetId="18" hidden="1">#REF!</definedName>
    <definedName name="BExIQ4FK3GUVQXFWKAEBB6FMWWUK" localSheetId="13" hidden="1">#REF!</definedName>
    <definedName name="BExIQ4FK3GUVQXFWKAEBB6FMWWUK" localSheetId="6" hidden="1">#REF!</definedName>
    <definedName name="BExIQ4FK3GUVQXFWKAEBB6FMWWUK" localSheetId="9" hidden="1">#REF!</definedName>
    <definedName name="BExIQ4FK3GUVQXFWKAEBB6FMWWUK" hidden="1">#REF!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BVWGULCWXZ0NA6HCLFX8VW6" hidden="1">'[4]Bud Mth'!$I$9:$J$9</definedName>
    <definedName name="BExIRG2Y0ISN5DU9I7FP9VMNBLJI" localSheetId="8" hidden="1">#REF!</definedName>
    <definedName name="BExIRG2Y0ISN5DU9I7FP9VMNBLJI" localSheetId="15" hidden="1">#REF!</definedName>
    <definedName name="BExIRG2Y0ISN5DU9I7FP9VMNBLJI" localSheetId="1" hidden="1">#REF!</definedName>
    <definedName name="BExIRG2Y0ISN5DU9I7FP9VMNBLJI" localSheetId="18" hidden="1">#REF!</definedName>
    <definedName name="BExIRG2Y0ISN5DU9I7FP9VMNBLJI" localSheetId="13" hidden="1">#REF!</definedName>
    <definedName name="BExIRG2Y0ISN5DU9I7FP9VMNBLJI" localSheetId="6" hidden="1">#REF!</definedName>
    <definedName name="BExIRG2Y0ISN5DU9I7FP9VMNBLJI" localSheetId="9" hidden="1">#REF!</definedName>
    <definedName name="BExIRG2Y0ISN5DU9I7FP9VMNBLJI" hidden="1">#REF!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8" hidden="1">#REF!</definedName>
    <definedName name="BExISOL5FNHZHVLEZZZZ47YXZ5QS" localSheetId="7" hidden="1">#REF!</definedName>
    <definedName name="BExISOL5FNHZHVLEZZZZ47YXZ5QS" localSheetId="15" hidden="1">#REF!</definedName>
    <definedName name="BExISOL5FNHZHVLEZZZZ47YXZ5QS" localSheetId="14" hidden="1">#REF!</definedName>
    <definedName name="BExISOL5FNHZHVLEZZZZ47YXZ5QS" localSheetId="12" hidden="1">#REF!</definedName>
    <definedName name="BExISOL5FNHZHVLEZZZZ47YXZ5QS" localSheetId="5" hidden="1">#REF!</definedName>
    <definedName name="BExISOL5FNHZHVLEZZZZ47YXZ5QS" localSheetId="1" hidden="1">#REF!</definedName>
    <definedName name="BExISOL5FNHZHVLEZZZZ47YXZ5QS" localSheetId="0" hidden="1">#REF!</definedName>
    <definedName name="BExISOL5FNHZHVLEZZZZ47YXZ5QS" localSheetId="18" hidden="1">#REF!</definedName>
    <definedName name="BExISOL5FNHZHVLEZZZZ47YXZ5QS" localSheetId="13" hidden="1">#REF!</definedName>
    <definedName name="BExISOL5FNHZHVLEZZZZ47YXZ5QS" localSheetId="6" hidden="1">#REF!</definedName>
    <definedName name="BExISOL5FNHZHVLEZZZZ47YXZ5QS" localSheetId="16" hidden="1">#REF!</definedName>
    <definedName name="BExISOL5FNHZHVLEZZZZ47YXZ5QS" localSheetId="9" hidden="1">#REF!</definedName>
    <definedName name="BExISOL5FNHZHVLEZZZZ47YXZ5QS" localSheetId="19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7RP2B89RX2C5P1P5H2DY1CI" localSheetId="8" hidden="1">#REF!</definedName>
    <definedName name="BExIT7RP2B89RX2C5P1P5H2DY1CI" localSheetId="15" hidden="1">#REF!</definedName>
    <definedName name="BExIT7RP2B89RX2C5P1P5H2DY1CI" localSheetId="12" hidden="1">#REF!</definedName>
    <definedName name="BExIT7RP2B89RX2C5P1P5H2DY1CI" localSheetId="1" hidden="1">#REF!</definedName>
    <definedName name="BExIT7RP2B89RX2C5P1P5H2DY1CI" localSheetId="18" hidden="1">#REF!</definedName>
    <definedName name="BExIT7RP2B89RX2C5P1P5H2DY1CI" localSheetId="13" hidden="1">#REF!</definedName>
    <definedName name="BExIT7RP2B89RX2C5P1P5H2DY1CI" localSheetId="6" hidden="1">#REF!</definedName>
    <definedName name="BExIT7RP2B89RX2C5P1P5H2DY1CI" localSheetId="9" hidden="1">#REF!</definedName>
    <definedName name="BExIT7RP2B89RX2C5P1P5H2DY1CI" hidden="1">#REF!</definedName>
    <definedName name="BExITBNYANV2S8KD56GOGCKW393R" hidden="1">'[2]Reco Sheet for Fcast'!$F$9:$G$9</definedName>
    <definedName name="BExIU6ZCS275CPHR7BIJ2SCIXCP7" localSheetId="8" hidden="1">#REF!</definedName>
    <definedName name="BExIU6ZCS275CPHR7BIJ2SCIXCP7" localSheetId="15" hidden="1">#REF!</definedName>
    <definedName name="BExIU6ZCS275CPHR7BIJ2SCIXCP7" localSheetId="12" hidden="1">#REF!</definedName>
    <definedName name="BExIU6ZCS275CPHR7BIJ2SCIXCP7" localSheetId="1" hidden="1">#REF!</definedName>
    <definedName name="BExIU6ZCS275CPHR7BIJ2SCIXCP7" localSheetId="18" hidden="1">#REF!</definedName>
    <definedName name="BExIU6ZCS275CPHR7BIJ2SCIXCP7" localSheetId="13" hidden="1">#REF!</definedName>
    <definedName name="BExIU6ZCS275CPHR7BIJ2SCIXCP7" localSheetId="6" hidden="1">#REF!</definedName>
    <definedName name="BExIU6ZCS275CPHR7BIJ2SCIXCP7" localSheetId="9" hidden="1">#REF!</definedName>
    <definedName name="BExIU6ZCS275CPHR7BIJ2SCIXCP7" hidden="1">#REF!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8" hidden="1">'[3]AMI P &amp; L'!#REF!</definedName>
    <definedName name="BExIUUT2MHIOV6R3WHA0DPM1KBKY" localSheetId="7" hidden="1">'[3]AMI P &amp; L'!#REF!</definedName>
    <definedName name="BExIUUT2MHIOV6R3WHA0DPM1KBKY" localSheetId="15" hidden="1">'[3]AMI P &amp; L'!#REF!</definedName>
    <definedName name="BExIUUT2MHIOV6R3WHA0DPM1KBKY" localSheetId="14" hidden="1">'[3]AMI P &amp; L'!#REF!</definedName>
    <definedName name="BExIUUT2MHIOV6R3WHA0DPM1KBKY" localSheetId="12" hidden="1">'[3]AMI P &amp; L'!#REF!</definedName>
    <definedName name="BExIUUT2MHIOV6R3WHA0DPM1KBKY" localSheetId="5" hidden="1">'[3]AMI P &amp; L'!#REF!</definedName>
    <definedName name="BExIUUT2MHIOV6R3WHA0DPM1KBKY" localSheetId="1" hidden="1">'[3]AMI P &amp; L'!#REF!</definedName>
    <definedName name="BExIUUT2MHIOV6R3WHA0DPM1KBKY" localSheetId="0" hidden="1">'[3]AMI P &amp; L'!#REF!</definedName>
    <definedName name="BExIUUT2MHIOV6R3WHA0DPM1KBKY" localSheetId="18" hidden="1">'[3]AMI P &amp; L'!#REF!</definedName>
    <definedName name="BExIUUT2MHIOV6R3WHA0DPM1KBKY" localSheetId="13" hidden="1">'[3]AMI P &amp; L'!#REF!</definedName>
    <definedName name="BExIUUT2MHIOV6R3WHA0DPM1KBKY" localSheetId="6" hidden="1">'[3]AMI P &amp; L'!#REF!</definedName>
    <definedName name="BExIUUT2MHIOV6R3WHA0DPM1KBKY" localSheetId="16" hidden="1">'[3]AMI P &amp; L'!#REF!</definedName>
    <definedName name="BExIUUT2MHIOV6R3WHA0DPM1KBKY" localSheetId="9" hidden="1">'[3]AMI P &amp; L'!#REF!</definedName>
    <definedName name="BExIUUT2MHIOV6R3WHA0DPM1KBKY" localSheetId="19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8" hidden="1">#REF!</definedName>
    <definedName name="BExIV3CMY91WXOF56UOYD0AUHJ3N" localSheetId="7" hidden="1">#REF!</definedName>
    <definedName name="BExIV3CMY91WXOF56UOYD0AUHJ3N" localSheetId="15" hidden="1">#REF!</definedName>
    <definedName name="BExIV3CMY91WXOF56UOYD0AUHJ3N" localSheetId="14" hidden="1">#REF!</definedName>
    <definedName name="BExIV3CMY91WXOF56UOYD0AUHJ3N" localSheetId="12" hidden="1">#REF!</definedName>
    <definedName name="BExIV3CMY91WXOF56UOYD0AUHJ3N" localSheetId="5" hidden="1">#REF!</definedName>
    <definedName name="BExIV3CMY91WXOF56UOYD0AUHJ3N" localSheetId="1" hidden="1">#REF!</definedName>
    <definedName name="BExIV3CMY91WXOF56UOYD0AUHJ3N" localSheetId="0" hidden="1">#REF!</definedName>
    <definedName name="BExIV3CMY91WXOF56UOYD0AUHJ3N" localSheetId="18" hidden="1">#REF!</definedName>
    <definedName name="BExIV3CMY91WXOF56UOYD0AUHJ3N" localSheetId="13" hidden="1">#REF!</definedName>
    <definedName name="BExIV3CMY91WXOF56UOYD0AUHJ3N" localSheetId="6" hidden="1">#REF!</definedName>
    <definedName name="BExIV3CMY91WXOF56UOYD0AUHJ3N" localSheetId="16" hidden="1">#REF!</definedName>
    <definedName name="BExIV3CMY91WXOF56UOYD0AUHJ3N" localSheetId="9" hidden="1">#REF!</definedName>
    <definedName name="BExIV3CMY91WXOF56UOYD0AUHJ3N" localSheetId="19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OH8Z5N2NCDXBL9INQNLC76M" localSheetId="8" hidden="1">'[5]Capital orders'!#REF!</definedName>
    <definedName name="BExIVOH8Z5N2NCDXBL9INQNLC76M" localSheetId="15" hidden="1">'[5]Capital orders'!#REF!</definedName>
    <definedName name="BExIVOH8Z5N2NCDXBL9INQNLC76M" localSheetId="1" hidden="1">'[5]Capital orders'!#REF!</definedName>
    <definedName name="BExIVOH8Z5N2NCDXBL9INQNLC76M" localSheetId="18" hidden="1">'[5]Capital orders'!#REF!</definedName>
    <definedName name="BExIVOH8Z5N2NCDXBL9INQNLC76M" localSheetId="13" hidden="1">'[5]Capital orders'!#REF!</definedName>
    <definedName name="BExIVOH8Z5N2NCDXBL9INQNLC76M" localSheetId="6" hidden="1">'[5]Capital orders'!#REF!</definedName>
    <definedName name="BExIVOH8Z5N2NCDXBL9INQNLC76M" localSheetId="9" hidden="1">'[5]Capital orders'!#REF!</definedName>
    <definedName name="BExIVOH8Z5N2NCDXBL9INQNLC76M" hidden="1">'[5]Capital orders'!#REF!</definedName>
    <definedName name="BExIVQVKLMGSRYT1LFZH0KUIA4OR" hidden="1">'[2]Reco Sheet for Fcast'!$I$11:$J$11</definedName>
    <definedName name="BExIVYTFI35KNR2XSA6N8OJYUTUR" localSheetId="8" hidden="1">'[3]AMI P &amp; L'!#REF!</definedName>
    <definedName name="BExIVYTFI35KNR2XSA6N8OJYUTUR" localSheetId="7" hidden="1">'[3]AMI P &amp; L'!#REF!</definedName>
    <definedName name="BExIVYTFI35KNR2XSA6N8OJYUTUR" localSheetId="15" hidden="1">'[3]AMI P &amp; L'!#REF!</definedName>
    <definedName name="BExIVYTFI35KNR2XSA6N8OJYUTUR" localSheetId="14" hidden="1">'[3]AMI P &amp; L'!#REF!</definedName>
    <definedName name="BExIVYTFI35KNR2XSA6N8OJYUTUR" localSheetId="12" hidden="1">'[3]AMI P &amp; L'!#REF!</definedName>
    <definedName name="BExIVYTFI35KNR2XSA6N8OJYUTUR" localSheetId="5" hidden="1">'[3]AMI P &amp; L'!#REF!</definedName>
    <definedName name="BExIVYTFI35KNR2XSA6N8OJYUTUR" localSheetId="1" hidden="1">'[3]AMI P &amp; L'!#REF!</definedName>
    <definedName name="BExIVYTFI35KNR2XSA6N8OJYUTUR" localSheetId="0" hidden="1">'[3]AMI P &amp; L'!#REF!</definedName>
    <definedName name="BExIVYTFI35KNR2XSA6N8OJYUTUR" localSheetId="18" hidden="1">'[3]AMI P &amp; L'!#REF!</definedName>
    <definedName name="BExIVYTFI35KNR2XSA6N8OJYUTUR" localSheetId="13" hidden="1">'[3]AMI P &amp; L'!#REF!</definedName>
    <definedName name="BExIVYTFI35KNR2XSA6N8OJYUTUR" localSheetId="6" hidden="1">'[3]AMI P &amp; L'!#REF!</definedName>
    <definedName name="BExIVYTFI35KNR2XSA6N8OJYUTUR" localSheetId="16" hidden="1">'[3]AMI P &amp; L'!#REF!</definedName>
    <definedName name="BExIVYTFI35KNR2XSA6N8OJYUTUR" localSheetId="9" hidden="1">'[3]AMI P &amp; L'!#REF!</definedName>
    <definedName name="BExIVYTFI35KNR2XSA6N8OJYUTUR" localSheetId="19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8" hidden="1">'[3]AMI P &amp; L'!#REF!</definedName>
    <definedName name="BExIWG1W7XP9DFYYSZAIOSHM0QLQ" localSheetId="7" hidden="1">'[3]AMI P &amp; L'!#REF!</definedName>
    <definedName name="BExIWG1W7XP9DFYYSZAIOSHM0QLQ" localSheetId="15" hidden="1">'[3]AMI P &amp; L'!#REF!</definedName>
    <definedName name="BExIWG1W7XP9DFYYSZAIOSHM0QLQ" localSheetId="14" hidden="1">'[3]AMI P &amp; L'!#REF!</definedName>
    <definedName name="BExIWG1W7XP9DFYYSZAIOSHM0QLQ" localSheetId="12" hidden="1">'[3]AMI P &amp; L'!#REF!</definedName>
    <definedName name="BExIWG1W7XP9DFYYSZAIOSHM0QLQ" localSheetId="5" hidden="1">'[3]AMI P &amp; L'!#REF!</definedName>
    <definedName name="BExIWG1W7XP9DFYYSZAIOSHM0QLQ" localSheetId="1" hidden="1">'[3]AMI P &amp; L'!#REF!</definedName>
    <definedName name="BExIWG1W7XP9DFYYSZAIOSHM0QLQ" localSheetId="0" hidden="1">'[3]AMI P &amp; L'!#REF!</definedName>
    <definedName name="BExIWG1W7XP9DFYYSZAIOSHM0QLQ" localSheetId="18" hidden="1">'[3]AMI P &amp; L'!#REF!</definedName>
    <definedName name="BExIWG1W7XP9DFYYSZAIOSHM0QLQ" localSheetId="13" hidden="1">'[3]AMI P &amp; L'!#REF!</definedName>
    <definedName name="BExIWG1W7XP9DFYYSZAIOSHM0QLQ" localSheetId="6" hidden="1">'[3]AMI P &amp; L'!#REF!</definedName>
    <definedName name="BExIWG1W7XP9DFYYSZAIOSHM0QLQ" localSheetId="16" hidden="1">'[3]AMI P &amp; L'!#REF!</definedName>
    <definedName name="BExIWG1W7XP9DFYYSZAIOSHM0QLQ" localSheetId="9" hidden="1">'[3]AMI P &amp; L'!#REF!</definedName>
    <definedName name="BExIWG1W7XP9DFYYSZAIOSHM0QLQ" localSheetId="19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KD0BLI75H7ME1HECIQSRJRB" localSheetId="8" hidden="1">#REF!</definedName>
    <definedName name="BExIXKD0BLI75H7ME1HECIQSRJRB" localSheetId="15" hidden="1">#REF!</definedName>
    <definedName name="BExIXKD0BLI75H7ME1HECIQSRJRB" localSheetId="1" hidden="1">#REF!</definedName>
    <definedName name="BExIXKD0BLI75H7ME1HECIQSRJRB" localSheetId="18" hidden="1">#REF!</definedName>
    <definedName name="BExIXKD0BLI75H7ME1HECIQSRJRB" localSheetId="13" hidden="1">#REF!</definedName>
    <definedName name="BExIXKD0BLI75H7ME1HECIQSRJRB" localSheetId="6" hidden="1">#REF!</definedName>
    <definedName name="BExIXKD0BLI75H7ME1HECIQSRJRB" localSheetId="9" hidden="1">#REF!</definedName>
    <definedName name="BExIXKD0BLI75H7ME1HECIQSRJRB" hidden="1">#REF!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BHEX2F02B9VOX3UIRG0YI3B" localSheetId="8" hidden="1">#REF!</definedName>
    <definedName name="BExIYBHEX2F02B9VOX3UIRG0YI3B" localSheetId="15" hidden="1">#REF!</definedName>
    <definedName name="BExIYBHEX2F02B9VOX3UIRG0YI3B" localSheetId="1" hidden="1">#REF!</definedName>
    <definedName name="BExIYBHEX2F02B9VOX3UIRG0YI3B" localSheetId="18" hidden="1">#REF!</definedName>
    <definedName name="BExIYBHEX2F02B9VOX3UIRG0YI3B" localSheetId="13" hidden="1">#REF!</definedName>
    <definedName name="BExIYBHEX2F02B9VOX3UIRG0YI3B" localSheetId="6" hidden="1">#REF!</definedName>
    <definedName name="BExIYBHEX2F02B9VOX3UIRG0YI3B" localSheetId="9" hidden="1">#REF!</definedName>
    <definedName name="BExIYBHEX2F02B9VOX3UIRG0YI3B" hidden="1">#REF!</definedName>
    <definedName name="BExIYEXJBK8JDWIRSVV4RJSKZVV1" hidden="1">'[2]Reco Sheet for Fcast'!$I$8:$J$8</definedName>
    <definedName name="BExIYI2RH0K4225XO970K2IQ1E79" localSheetId="8" hidden="1">'[3]AMI P &amp; L'!#REF!</definedName>
    <definedName name="BExIYI2RH0K4225XO970K2IQ1E79" localSheetId="7" hidden="1">'[3]AMI P &amp; L'!#REF!</definedName>
    <definedName name="BExIYI2RH0K4225XO970K2IQ1E79" localSheetId="15" hidden="1">'[3]AMI P &amp; L'!#REF!</definedName>
    <definedName name="BExIYI2RH0K4225XO970K2IQ1E79" localSheetId="14" hidden="1">'[3]AMI P &amp; L'!#REF!</definedName>
    <definedName name="BExIYI2RH0K4225XO970K2IQ1E79" localSheetId="12" hidden="1">'[3]AMI P &amp; L'!#REF!</definedName>
    <definedName name="BExIYI2RH0K4225XO970K2IQ1E79" localSheetId="5" hidden="1">'[3]AMI P &amp; L'!#REF!</definedName>
    <definedName name="BExIYI2RH0K4225XO970K2IQ1E79" localSheetId="1" hidden="1">'[3]AMI P &amp; L'!#REF!</definedName>
    <definedName name="BExIYI2RH0K4225XO970K2IQ1E79" localSheetId="0" hidden="1">'[3]AMI P &amp; L'!#REF!</definedName>
    <definedName name="BExIYI2RH0K4225XO970K2IQ1E79" localSheetId="18" hidden="1">'[3]AMI P &amp; L'!#REF!</definedName>
    <definedName name="BExIYI2RH0K4225XO970K2IQ1E79" localSheetId="13" hidden="1">'[3]AMI P &amp; L'!#REF!</definedName>
    <definedName name="BExIYI2RH0K4225XO970K2IQ1E79" localSheetId="6" hidden="1">'[3]AMI P &amp; L'!#REF!</definedName>
    <definedName name="BExIYI2RH0K4225XO970K2IQ1E79" localSheetId="16" hidden="1">'[3]AMI P &amp; L'!#REF!</definedName>
    <definedName name="BExIYI2RH0K4225XO970K2IQ1E79" localSheetId="9" hidden="1">'[3]AMI P &amp; L'!#REF!</definedName>
    <definedName name="BExIYI2RH0K4225XO970K2IQ1E79" localSheetId="19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INL6JE573R3GB2W6M9LF" localSheetId="8" hidden="1">#REF!</definedName>
    <definedName name="BExIZAECINL6JE573R3GB2W6M9LF" localSheetId="15" hidden="1">#REF!</definedName>
    <definedName name="BExIZAECINL6JE573R3GB2W6M9LF" localSheetId="12" hidden="1">#REF!</definedName>
    <definedName name="BExIZAECINL6JE573R3GB2W6M9LF" localSheetId="1" hidden="1">#REF!</definedName>
    <definedName name="BExIZAECINL6JE573R3GB2W6M9LF" localSheetId="18" hidden="1">#REF!</definedName>
    <definedName name="BExIZAECINL6JE573R3GB2W6M9LF" localSheetId="13" hidden="1">#REF!</definedName>
    <definedName name="BExIZAECINL6JE573R3GB2W6M9LF" localSheetId="6" hidden="1">#REF!</definedName>
    <definedName name="BExIZAECINL6JE573R3GB2W6M9LF" localSheetId="9" hidden="1">#REF!</definedName>
    <definedName name="BExIZAECINL6JE573R3GB2W6M9LF" hidden="1">#REF!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S2X10QUS4CITNIUIELXAFAJ" localSheetId="8" hidden="1">#REF!</definedName>
    <definedName name="BExIZS2X10QUS4CITNIUIELXAFAJ" localSheetId="15" hidden="1">#REF!</definedName>
    <definedName name="BExIZS2X10QUS4CITNIUIELXAFAJ" localSheetId="12" hidden="1">#REF!</definedName>
    <definedName name="BExIZS2X10QUS4CITNIUIELXAFAJ" localSheetId="1" hidden="1">#REF!</definedName>
    <definedName name="BExIZS2X10QUS4CITNIUIELXAFAJ" localSheetId="18" hidden="1">#REF!</definedName>
    <definedName name="BExIZS2X10QUS4CITNIUIELXAFAJ" localSheetId="13" hidden="1">#REF!</definedName>
    <definedName name="BExIZS2X10QUS4CITNIUIELXAFAJ" localSheetId="6" hidden="1">#REF!</definedName>
    <definedName name="BExIZS2X10QUS4CITNIUIELXAFAJ" localSheetId="9" hidden="1">#REF!</definedName>
    <definedName name="BExIZS2X10QUS4CITNIUIELXAFAJ" hidden="1">#REF!</definedName>
    <definedName name="BExIZY2PUZ0OF9YKK1B13IW0VS6G" hidden="1">'[2]Reco Sheet for Fcast'!$F$15</definedName>
    <definedName name="BExIZYO9AIHMDU2DUFADE30D5TCY" localSheetId="8" hidden="1">#REF!</definedName>
    <definedName name="BExIZYO9AIHMDU2DUFADE30D5TCY" localSheetId="15" hidden="1">#REF!</definedName>
    <definedName name="BExIZYO9AIHMDU2DUFADE30D5TCY" localSheetId="1" hidden="1">#REF!</definedName>
    <definedName name="BExIZYO9AIHMDU2DUFADE30D5TCY" localSheetId="18" hidden="1">#REF!</definedName>
    <definedName name="BExIZYO9AIHMDU2DUFADE30D5TCY" localSheetId="13" hidden="1">#REF!</definedName>
    <definedName name="BExIZYO9AIHMDU2DUFADE30D5TCY" localSheetId="6" hidden="1">#REF!</definedName>
    <definedName name="BExIZYO9AIHMDU2DUFADE30D5TCY" localSheetId="9" hidden="1">#REF!</definedName>
    <definedName name="BExIZYO9AIHMDU2DUFADE30D5TCY" hidden="1">#REF!</definedName>
    <definedName name="BExJ08KBRR2XMWW3VZMPSQKXHZUH" localSheetId="8" hidden="1">'[3]AMI P &amp; L'!#REF!</definedName>
    <definedName name="BExJ08KBRR2XMWW3VZMPSQKXHZUH" localSheetId="7" hidden="1">'[3]AMI P &amp; L'!#REF!</definedName>
    <definedName name="BExJ08KBRR2XMWW3VZMPSQKXHZUH" localSheetId="15" hidden="1">'[3]AMI P &amp; L'!#REF!</definedName>
    <definedName name="BExJ08KBRR2XMWW3VZMPSQKXHZUH" localSheetId="14" hidden="1">'[3]AMI P &amp; L'!#REF!</definedName>
    <definedName name="BExJ08KBRR2XMWW3VZMPSQKXHZUH" localSheetId="12" hidden="1">'[3]AMI P &amp; L'!#REF!</definedName>
    <definedName name="BExJ08KBRR2XMWW3VZMPSQKXHZUH" localSheetId="5" hidden="1">'[3]AMI P &amp; L'!#REF!</definedName>
    <definedName name="BExJ08KBRR2XMWW3VZMPSQKXHZUH" localSheetId="1" hidden="1">'[3]AMI P &amp; L'!#REF!</definedName>
    <definedName name="BExJ08KBRR2XMWW3VZMPSQKXHZUH" localSheetId="0" hidden="1">'[3]AMI P &amp; L'!#REF!</definedName>
    <definedName name="BExJ08KBRR2XMWW3VZMPSQKXHZUH" localSheetId="18" hidden="1">'[3]AMI P &amp; L'!#REF!</definedName>
    <definedName name="BExJ08KBRR2XMWW3VZMPSQKXHZUH" localSheetId="13" hidden="1">'[3]AMI P &amp; L'!#REF!</definedName>
    <definedName name="BExJ08KBRR2XMWW3VZMPSQKXHZUH" localSheetId="6" hidden="1">'[3]AMI P &amp; L'!#REF!</definedName>
    <definedName name="BExJ08KBRR2XMWW3VZMPSQKXHZUH" localSheetId="16" hidden="1">'[3]AMI P &amp; L'!#REF!</definedName>
    <definedName name="BExJ08KBRR2XMWW3VZMPSQKXHZUH" localSheetId="9" hidden="1">'[3]AMI P &amp; L'!#REF!</definedName>
    <definedName name="BExJ08KBRR2XMWW3VZMPSQKXHZUH" localSheetId="19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SCG7GD0KHI9T46FKP68270U" localSheetId="8" hidden="1">'[5]Capital orders'!#REF!</definedName>
    <definedName name="BExJ0SCG7GD0KHI9T46FKP68270U" localSheetId="15" hidden="1">'[5]Capital orders'!#REF!</definedName>
    <definedName name="BExJ0SCG7GD0KHI9T46FKP68270U" localSheetId="1" hidden="1">'[5]Capital orders'!#REF!</definedName>
    <definedName name="BExJ0SCG7GD0KHI9T46FKP68270U" localSheetId="18" hidden="1">'[5]Capital orders'!#REF!</definedName>
    <definedName name="BExJ0SCG7GD0KHI9T46FKP68270U" localSheetId="13" hidden="1">'[5]Capital orders'!#REF!</definedName>
    <definedName name="BExJ0SCG7GD0KHI9T46FKP68270U" localSheetId="6" hidden="1">'[5]Capital orders'!#REF!</definedName>
    <definedName name="BExJ0SCG7GD0KHI9T46FKP68270U" localSheetId="9" hidden="1">'[5]Capital orders'!#REF!</definedName>
    <definedName name="BExJ0SCG7GD0KHI9T46FKP68270U" hidden="1">'[5]Capital orders'!#REF!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DYWMP2XKZPZZ3JN74IZA31I4" localSheetId="8" hidden="1">#REF!</definedName>
    <definedName name="BExKDYWMP2XKZPZZ3JN74IZA31I4" localSheetId="15" hidden="1">#REF!</definedName>
    <definedName name="BExKDYWMP2XKZPZZ3JN74IZA31I4" localSheetId="12" hidden="1">#REF!</definedName>
    <definedName name="BExKDYWMP2XKZPZZ3JN74IZA31I4" localSheetId="1" hidden="1">#REF!</definedName>
    <definedName name="BExKDYWMP2XKZPZZ3JN74IZA31I4" localSheetId="18" hidden="1">#REF!</definedName>
    <definedName name="BExKDYWMP2XKZPZZ3JN74IZA31I4" localSheetId="13" hidden="1">#REF!</definedName>
    <definedName name="BExKDYWMP2XKZPZZ3JN74IZA31I4" localSheetId="6" hidden="1">#REF!</definedName>
    <definedName name="BExKDYWMP2XKZPZZ3JN74IZA31I4" localSheetId="9" hidden="1">#REF!</definedName>
    <definedName name="BExKDYWMP2XKZPZZ3JN74IZA31I4" hidden="1">#REF!</definedName>
    <definedName name="BExKE1AVXRTWKFUNYIWQQPGA1YRV" localSheetId="8" hidden="1">#REF!</definedName>
    <definedName name="BExKE1AVXRTWKFUNYIWQQPGA1YRV" localSheetId="15" hidden="1">#REF!</definedName>
    <definedName name="BExKE1AVXRTWKFUNYIWQQPGA1YRV" localSheetId="1" hidden="1">#REF!</definedName>
    <definedName name="BExKE1AVXRTWKFUNYIWQQPGA1YRV" localSheetId="18" hidden="1">#REF!</definedName>
    <definedName name="BExKE1AVXRTWKFUNYIWQQPGA1YRV" localSheetId="13" hidden="1">#REF!</definedName>
    <definedName name="BExKE1AVXRTWKFUNYIWQQPGA1YRV" localSheetId="6" hidden="1">#REF!</definedName>
    <definedName name="BExKE1AVXRTWKFUNYIWQQPGA1YRV" localSheetId="9" hidden="1">#REF!</definedName>
    <definedName name="BExKE1AVXRTWKFUNYIWQQPGA1YRV" hidden="1">#REF!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TJTGZ5J6MUJ1UXP14KX6XN1" localSheetId="8" hidden="1">#REF!</definedName>
    <definedName name="BExKGTJTGZ5J6MUJ1UXP14KX6XN1" localSheetId="15" hidden="1">#REF!</definedName>
    <definedName name="BExKGTJTGZ5J6MUJ1UXP14KX6XN1" localSheetId="12" hidden="1">#REF!</definedName>
    <definedName name="BExKGTJTGZ5J6MUJ1UXP14KX6XN1" localSheetId="1" hidden="1">#REF!</definedName>
    <definedName name="BExKGTJTGZ5J6MUJ1UXP14KX6XN1" localSheetId="18" hidden="1">#REF!</definedName>
    <definedName name="BExKGTJTGZ5J6MUJ1UXP14KX6XN1" localSheetId="13" hidden="1">#REF!</definedName>
    <definedName name="BExKGTJTGZ5J6MUJ1UXP14KX6XN1" localSheetId="6" hidden="1">#REF!</definedName>
    <definedName name="BExKGTJTGZ5J6MUJ1UXP14KX6XN1" localSheetId="9" hidden="1">#REF!</definedName>
    <definedName name="BExKGTJTGZ5J6MUJ1UXP14KX6XN1" hidden="1">#REF!</definedName>
    <definedName name="BExKGV77YH9YXIQTRKK2331QGYKF" hidden="1">'[2]Reco Sheet for Fcast'!$F$8:$G$8</definedName>
    <definedName name="BExKGXLJQX4WJ1YCKHSMCPSSKX21" localSheetId="8" hidden="1">#REF!</definedName>
    <definedName name="BExKGXLJQX4WJ1YCKHSMCPSSKX21" localSheetId="15" hidden="1">#REF!</definedName>
    <definedName name="BExKGXLJQX4WJ1YCKHSMCPSSKX21" localSheetId="12" hidden="1">#REF!</definedName>
    <definedName name="BExKGXLJQX4WJ1YCKHSMCPSSKX21" localSheetId="1" hidden="1">#REF!</definedName>
    <definedName name="BExKGXLJQX4WJ1YCKHSMCPSSKX21" localSheetId="18" hidden="1">#REF!</definedName>
    <definedName name="BExKGXLJQX4WJ1YCKHSMCPSSKX21" localSheetId="13" hidden="1">#REF!</definedName>
    <definedName name="BExKGXLJQX4WJ1YCKHSMCPSSKX21" localSheetId="6" hidden="1">#REF!</definedName>
    <definedName name="BExKGXLJQX4WJ1YCKHSMCPSSKX21" localSheetId="9" hidden="1">#REF!</definedName>
    <definedName name="BExKGXLJQX4WJ1YCKHSMCPSSKX21" hidden="1">#REF!</definedName>
    <definedName name="BExKH3FTZ5VGTB86W9M4AB39R0G8" hidden="1">'[2]Reco Sheet for Fcast'!$F$6:$G$6</definedName>
    <definedName name="BExKH3FV5U5O6XZM7STS3NZKQFGJ" hidden="1">'[2]Reco Sheet for Fcast'!$H$2:$I$2</definedName>
    <definedName name="BExKH4SII9MJNWAVYF9T4ZRU3Q1Q" localSheetId="8" hidden="1">#REF!</definedName>
    <definedName name="BExKH4SII9MJNWAVYF9T4ZRU3Q1Q" localSheetId="15" hidden="1">#REF!</definedName>
    <definedName name="BExKH4SII9MJNWAVYF9T4ZRU3Q1Q" localSheetId="1" hidden="1">#REF!</definedName>
    <definedName name="BExKH4SII9MJNWAVYF9T4ZRU3Q1Q" localSheetId="18" hidden="1">#REF!</definedName>
    <definedName name="BExKH4SII9MJNWAVYF9T4ZRU3Q1Q" localSheetId="13" hidden="1">#REF!</definedName>
    <definedName name="BExKH4SII9MJNWAVYF9T4ZRU3Q1Q" localSheetId="6" hidden="1">#REF!</definedName>
    <definedName name="BExKH4SII9MJNWAVYF9T4ZRU3Q1Q" localSheetId="9" hidden="1">#REF!</definedName>
    <definedName name="BExKH4SII9MJNWAVYF9T4ZRU3Q1Q" hidden="1">#REF!</definedName>
    <definedName name="BExKH8JEZRE8MEZ9VRCNMJT15RST" hidden="1">'[4]Bud Mth'!$E$1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8" hidden="1">#REF!</definedName>
    <definedName name="BExKHDMPODAJPZY7M2BN39326C43" localSheetId="7" hidden="1">#REF!</definedName>
    <definedName name="BExKHDMPODAJPZY7M2BN39326C43" localSheetId="15" hidden="1">#REF!</definedName>
    <definedName name="BExKHDMPODAJPZY7M2BN39326C43" localSheetId="14" hidden="1">#REF!</definedName>
    <definedName name="BExKHDMPODAJPZY7M2BN39326C43" localSheetId="12" hidden="1">#REF!</definedName>
    <definedName name="BExKHDMPODAJPZY7M2BN39326C43" localSheetId="5" hidden="1">#REF!</definedName>
    <definedName name="BExKHDMPODAJPZY7M2BN39326C43" localSheetId="1" hidden="1">#REF!</definedName>
    <definedName name="BExKHDMPODAJPZY7M2BN39326C43" localSheetId="0" hidden="1">#REF!</definedName>
    <definedName name="BExKHDMPODAJPZY7M2BN39326C43" localSheetId="18" hidden="1">#REF!</definedName>
    <definedName name="BExKHDMPODAJPZY7M2BN39326C43" localSheetId="13" hidden="1">#REF!</definedName>
    <definedName name="BExKHDMPODAJPZY7M2BN39326C43" localSheetId="6" hidden="1">#REF!</definedName>
    <definedName name="BExKHDMPODAJPZY7M2BN39326C43" localSheetId="16" hidden="1">#REF!</definedName>
    <definedName name="BExKHDMPODAJPZY7M2BN39326C43" localSheetId="9" hidden="1">#REF!</definedName>
    <definedName name="BExKHDMPODAJPZY7M2BN39326C43" localSheetId="19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HVBAHM5Y9XWLCVNMF388YZHG" localSheetId="8" hidden="1">#REF!</definedName>
    <definedName name="BExKHVBAHM5Y9XWLCVNMF388YZHG" localSheetId="15" hidden="1">#REF!</definedName>
    <definedName name="BExKHVBAHM5Y9XWLCVNMF388YZHG" localSheetId="1" hidden="1">#REF!</definedName>
    <definedName name="BExKHVBAHM5Y9XWLCVNMF388YZHG" localSheetId="18" hidden="1">#REF!</definedName>
    <definedName name="BExKHVBAHM5Y9XWLCVNMF388YZHG" localSheetId="13" hidden="1">#REF!</definedName>
    <definedName name="BExKHVBAHM5Y9XWLCVNMF388YZHG" localSheetId="6" hidden="1">#REF!</definedName>
    <definedName name="BExKHVBAHM5Y9XWLCVNMF388YZHG" localSheetId="9" hidden="1">#REF!</definedName>
    <definedName name="BExKHVBAHM5Y9XWLCVNMF388YZHG" hidden="1">#REF!</definedName>
    <definedName name="BExKHWNRIZ5D7KKG5MQK7WNAIKUJ" localSheetId="8" hidden="1">#REF!</definedName>
    <definedName name="BExKHWNRIZ5D7KKG5MQK7WNAIKUJ" localSheetId="15" hidden="1">#REF!</definedName>
    <definedName name="BExKHWNRIZ5D7KKG5MQK7WNAIKUJ" localSheetId="12" hidden="1">#REF!</definedName>
    <definedName name="BExKHWNRIZ5D7KKG5MQK7WNAIKUJ" localSheetId="1" hidden="1">#REF!</definedName>
    <definedName name="BExKHWNRIZ5D7KKG5MQK7WNAIKUJ" localSheetId="18" hidden="1">#REF!</definedName>
    <definedName name="BExKHWNRIZ5D7KKG5MQK7WNAIKUJ" localSheetId="13" hidden="1">#REF!</definedName>
    <definedName name="BExKHWNRIZ5D7KKG5MQK7WNAIKUJ" localSheetId="6" hidden="1">#REF!</definedName>
    <definedName name="BExKHWNRIZ5D7KKG5MQK7WNAIKUJ" localSheetId="9" hidden="1">#REF!</definedName>
    <definedName name="BExKHWNRIZ5D7KKG5MQK7WNAIKUJ" hidden="1">#REF!</definedName>
    <definedName name="BExKI4076KXCDE5KXL79KT36OKLO" localSheetId="8" hidden="1">'[3]AMI P &amp; L'!#REF!</definedName>
    <definedName name="BExKI4076KXCDE5KXL79KT36OKLO" localSheetId="7" hidden="1">'[3]AMI P &amp; L'!#REF!</definedName>
    <definedName name="BExKI4076KXCDE5KXL79KT36OKLO" localSheetId="15" hidden="1">'[3]AMI P &amp; L'!#REF!</definedName>
    <definedName name="BExKI4076KXCDE5KXL79KT36OKLO" localSheetId="14" hidden="1">'[3]AMI P &amp; L'!#REF!</definedName>
    <definedName name="BExKI4076KXCDE5KXL79KT36OKLO" localSheetId="12" hidden="1">'[3]AMI P &amp; L'!#REF!</definedName>
    <definedName name="BExKI4076KXCDE5KXL79KT36OKLO" localSheetId="5" hidden="1">'[3]AMI P &amp; L'!#REF!</definedName>
    <definedName name="BExKI4076KXCDE5KXL79KT36OKLO" localSheetId="1" hidden="1">'[3]AMI P &amp; L'!#REF!</definedName>
    <definedName name="BExKI4076KXCDE5KXL79KT36OKLO" localSheetId="0" hidden="1">'[3]AMI P &amp; L'!#REF!</definedName>
    <definedName name="BExKI4076KXCDE5KXL79KT36OKLO" localSheetId="18" hidden="1">'[3]AMI P &amp; L'!#REF!</definedName>
    <definedName name="BExKI4076KXCDE5KXL79KT36OKLO" localSheetId="13" hidden="1">'[3]AMI P &amp; L'!#REF!</definedName>
    <definedName name="BExKI4076KXCDE5KXL79KT36OKLO" localSheetId="6" hidden="1">'[3]AMI P &amp; L'!#REF!</definedName>
    <definedName name="BExKI4076KXCDE5KXL79KT36OKLO" localSheetId="16" hidden="1">'[3]AMI P &amp; L'!#REF!</definedName>
    <definedName name="BExKI4076KXCDE5KXL79KT36OKLO" localSheetId="9" hidden="1">'[3]AMI P &amp; L'!#REF!</definedName>
    <definedName name="BExKI4076KXCDE5KXL79KT36OKLO" localSheetId="19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8STNKBGV3XDC4DWP9DUI95F" hidden="1">'[4]Bud Mth'!$I$11:$J$11</definedName>
    <definedName name="BExKIGQV6TXIZG039HBOJU62WP2U" hidden="1">'[2]Reco Sheet for Fcast'!$I$11:$J$11</definedName>
    <definedName name="BExKILE008SF3KTAN8WML3XKI1NZ" hidden="1">'[2]Reco Sheet for Fcast'!$K$2</definedName>
    <definedName name="BExKILE0KASW8HUYMPSCDCLPF7G9" localSheetId="8" hidden="1">'[5]Capital orders'!#REF!</definedName>
    <definedName name="BExKILE0KASW8HUYMPSCDCLPF7G9" localSheetId="15" hidden="1">'[5]Capital orders'!#REF!</definedName>
    <definedName name="BExKILE0KASW8HUYMPSCDCLPF7G9" localSheetId="1" hidden="1">'[5]Capital orders'!#REF!</definedName>
    <definedName name="BExKILE0KASW8HUYMPSCDCLPF7G9" localSheetId="18" hidden="1">'[5]Capital orders'!#REF!</definedName>
    <definedName name="BExKILE0KASW8HUYMPSCDCLPF7G9" localSheetId="13" hidden="1">'[5]Capital orders'!#REF!</definedName>
    <definedName name="BExKILE0KASW8HUYMPSCDCLPF7G9" localSheetId="6" hidden="1">'[5]Capital orders'!#REF!</definedName>
    <definedName name="BExKILE0KASW8HUYMPSCDCLPF7G9" localSheetId="9" hidden="1">'[5]Capital orders'!#REF!</definedName>
    <definedName name="BExKILE0KASW8HUYMPSCDCLPF7G9" hidden="1">'[5]Capital orders'!#REF!</definedName>
    <definedName name="BExKINSBB6RS7I489QHMCOMU4Z2X" hidden="1">'[2]Reco Sheet for Fcast'!$F$15</definedName>
    <definedName name="BExKIU87ZKSOC2DYZWFK6SAK9I8E" hidden="1">'[2]Reco Sheet for Fcast'!$F$6:$G$6</definedName>
    <definedName name="BExKJ2BJ6QYNAH9EWOCXSIHVPYY5" localSheetId="8" hidden="1">#REF!</definedName>
    <definedName name="BExKJ2BJ6QYNAH9EWOCXSIHVPYY5" localSheetId="15" hidden="1">#REF!</definedName>
    <definedName name="BExKJ2BJ6QYNAH9EWOCXSIHVPYY5" localSheetId="1" hidden="1">#REF!</definedName>
    <definedName name="BExKJ2BJ6QYNAH9EWOCXSIHVPYY5" localSheetId="18" hidden="1">#REF!</definedName>
    <definedName name="BExKJ2BJ6QYNAH9EWOCXSIHVPYY5" localSheetId="13" hidden="1">#REF!</definedName>
    <definedName name="BExKJ2BJ6QYNAH9EWOCXSIHVPYY5" localSheetId="6" hidden="1">#REF!</definedName>
    <definedName name="BExKJ2BJ6QYNAH9EWOCXSIHVPYY5" localSheetId="9" hidden="1">#REF!</definedName>
    <definedName name="BExKJ2BJ6QYNAH9EWOCXSIHVPYY5" hidden="1">#REF!</definedName>
    <definedName name="BExKJ449HLYX2DJ9UF0H9GTPSQ73" hidden="1">'[2]Reco Sheet for Fcast'!$I$8:$J$8</definedName>
    <definedName name="BExKJ80JCKTCTLIXPIWZCK93PF9N" localSheetId="8" hidden="1">'[5]Capital orders'!#REF!</definedName>
    <definedName name="BExKJ80JCKTCTLIXPIWZCK93PF9N" localSheetId="15" hidden="1">'[5]Capital orders'!#REF!</definedName>
    <definedName name="BExKJ80JCKTCTLIXPIWZCK93PF9N" localSheetId="1" hidden="1">'[5]Capital orders'!#REF!</definedName>
    <definedName name="BExKJ80JCKTCTLIXPIWZCK93PF9N" localSheetId="18" hidden="1">'[5]Capital orders'!#REF!</definedName>
    <definedName name="BExKJ80JCKTCTLIXPIWZCK93PF9N" localSheetId="13" hidden="1">'[5]Capital orders'!#REF!</definedName>
    <definedName name="BExKJ80JCKTCTLIXPIWZCK93PF9N" localSheetId="6" hidden="1">'[5]Capital orders'!#REF!</definedName>
    <definedName name="BExKJ80JCKTCTLIXPIWZCK93PF9N" localSheetId="9" hidden="1">'[5]Capital orders'!#REF!</definedName>
    <definedName name="BExKJ80JCKTCTLIXPIWZCK93PF9N" hidden="1">'[5]Capital orders'!#REF!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6136BZL98KXU16PG6QG8APU" localSheetId="8" hidden="1">'[5]Capital orders'!#REF!</definedName>
    <definedName name="BExKK6136BZL98KXU16PG6QG8APU" localSheetId="15" hidden="1">'[5]Capital orders'!#REF!</definedName>
    <definedName name="BExKK6136BZL98KXU16PG6QG8APU" localSheetId="1" hidden="1">'[5]Capital orders'!#REF!</definedName>
    <definedName name="BExKK6136BZL98KXU16PG6QG8APU" localSheetId="18" hidden="1">'[5]Capital orders'!#REF!</definedName>
    <definedName name="BExKK6136BZL98KXU16PG6QG8APU" localSheetId="13" hidden="1">'[5]Capital orders'!#REF!</definedName>
    <definedName name="BExKK6136BZL98KXU16PG6QG8APU" localSheetId="6" hidden="1">'[5]Capital orders'!#REF!</definedName>
    <definedName name="BExKK6136BZL98KXU16PG6QG8APU" localSheetId="9" hidden="1">'[5]Capital orders'!#REF!</definedName>
    <definedName name="BExKK6136BZL98KXU16PG6QG8APU" hidden="1">'[5]Capital orders'!#REF!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8" hidden="1">'[3]AMI P &amp; L'!#REF!</definedName>
    <definedName name="BExKKQ3ZWADYV03YHMXDOAMU90EB" localSheetId="7" hidden="1">'[3]AMI P &amp; L'!#REF!</definedName>
    <definedName name="BExKKQ3ZWADYV03YHMXDOAMU90EB" localSheetId="15" hidden="1">'[3]AMI P &amp; L'!#REF!</definedName>
    <definedName name="BExKKQ3ZWADYV03YHMXDOAMU90EB" localSheetId="14" hidden="1">'[3]AMI P &amp; L'!#REF!</definedName>
    <definedName name="BExKKQ3ZWADYV03YHMXDOAMU90EB" localSheetId="12" hidden="1">'[3]AMI P &amp; L'!#REF!</definedName>
    <definedName name="BExKKQ3ZWADYV03YHMXDOAMU90EB" localSheetId="5" hidden="1">'[3]AMI P &amp; L'!#REF!</definedName>
    <definedName name="BExKKQ3ZWADYV03YHMXDOAMU90EB" localSheetId="1" hidden="1">'[3]AMI P &amp; L'!#REF!</definedName>
    <definedName name="BExKKQ3ZWADYV03YHMXDOAMU90EB" localSheetId="0" hidden="1">'[3]AMI P &amp; L'!#REF!</definedName>
    <definedName name="BExKKQ3ZWADYV03YHMXDOAMU90EB" localSheetId="18" hidden="1">'[3]AMI P &amp; L'!#REF!</definedName>
    <definedName name="BExKKQ3ZWADYV03YHMXDOAMU90EB" localSheetId="13" hidden="1">'[3]AMI P &amp; L'!#REF!</definedName>
    <definedName name="BExKKQ3ZWADYV03YHMXDOAMU90EB" localSheetId="6" hidden="1">'[3]AMI P &amp; L'!#REF!</definedName>
    <definedName name="BExKKQ3ZWADYV03YHMXDOAMU90EB" localSheetId="16" hidden="1">'[3]AMI P &amp; L'!#REF!</definedName>
    <definedName name="BExKKQ3ZWADYV03YHMXDOAMU90EB" localSheetId="9" hidden="1">'[3]AMI P &amp; L'!#REF!</definedName>
    <definedName name="BExKKQ3ZWADYV03YHMXDOAMU90EB" localSheetId="19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KXR1RTRRJJ3MJUR28N4J02PP" localSheetId="8" hidden="1">#REF!</definedName>
    <definedName name="BExKKXR1RTRRJJ3MJUR28N4J02PP" localSheetId="15" hidden="1">#REF!</definedName>
    <definedName name="BExKKXR1RTRRJJ3MJUR28N4J02PP" localSheetId="1" hidden="1">#REF!</definedName>
    <definedName name="BExKKXR1RTRRJJ3MJUR28N4J02PP" localSheetId="18" hidden="1">#REF!</definedName>
    <definedName name="BExKKXR1RTRRJJ3MJUR28N4J02PP" localSheetId="13" hidden="1">#REF!</definedName>
    <definedName name="BExKKXR1RTRRJJ3MJUR28N4J02PP" localSheetId="6" hidden="1">#REF!</definedName>
    <definedName name="BExKKXR1RTRRJJ3MJUR28N4J02PP" localSheetId="9" hidden="1">#REF!</definedName>
    <definedName name="BExKKXR1RTRRJJ3MJUR28N4J02PP" hidden="1">#REF!</definedName>
    <definedName name="BExKL3AQ1IV1NVX782PTFKU7U16A" localSheetId="8" hidden="1">#REF!</definedName>
    <definedName name="BExKL3AQ1IV1NVX782PTFKU7U16A" localSheetId="7" hidden="1">#REF!</definedName>
    <definedName name="BExKL3AQ1IV1NVX782PTFKU7U16A" localSheetId="15" hidden="1">#REF!</definedName>
    <definedName name="BExKL3AQ1IV1NVX782PTFKU7U16A" localSheetId="14" hidden="1">#REF!</definedName>
    <definedName name="BExKL3AQ1IV1NVX782PTFKU7U16A" localSheetId="12" hidden="1">#REF!</definedName>
    <definedName name="BExKL3AQ1IV1NVX782PTFKU7U16A" localSheetId="5" hidden="1">#REF!</definedName>
    <definedName name="BExKL3AQ1IV1NVX782PTFKU7U16A" localSheetId="1" hidden="1">#REF!</definedName>
    <definedName name="BExKL3AQ1IV1NVX782PTFKU7U16A" localSheetId="0" hidden="1">#REF!</definedName>
    <definedName name="BExKL3AQ1IV1NVX782PTFKU7U16A" localSheetId="18" hidden="1">#REF!</definedName>
    <definedName name="BExKL3AQ1IV1NVX782PTFKU7U16A" localSheetId="13" hidden="1">#REF!</definedName>
    <definedName name="BExKL3AQ1IV1NVX782PTFKU7U16A" localSheetId="6" hidden="1">#REF!</definedName>
    <definedName name="BExKL3AQ1IV1NVX782PTFKU7U16A" localSheetId="16" hidden="1">#REF!</definedName>
    <definedName name="BExKL3AQ1IV1NVX782PTFKU7U16A" localSheetId="9" hidden="1">#REF!</definedName>
    <definedName name="BExKL3AQ1IV1NVX782PTFKU7U16A" localSheetId="19" hidden="1">#REF!</definedName>
    <definedName name="BExKL3AQ1IV1NVX782PTFKU7U16A" hidden="1">#REF!</definedName>
    <definedName name="BExKL53HF7TQ4EB1YOQXSQEBG541" localSheetId="8" hidden="1">#REF!</definedName>
    <definedName name="BExKL53HF7TQ4EB1YOQXSQEBG541" localSheetId="15" hidden="1">#REF!</definedName>
    <definedName name="BExKL53HF7TQ4EB1YOQXSQEBG541" localSheetId="1" hidden="1">#REF!</definedName>
    <definedName name="BExKL53HF7TQ4EB1YOQXSQEBG541" localSheetId="18" hidden="1">#REF!</definedName>
    <definedName name="BExKL53HF7TQ4EB1YOQXSQEBG541" localSheetId="13" hidden="1">#REF!</definedName>
    <definedName name="BExKL53HF7TQ4EB1YOQXSQEBG541" localSheetId="6" hidden="1">#REF!</definedName>
    <definedName name="BExKL53HF7TQ4EB1YOQXSQEBG541" localSheetId="9" hidden="1">#REF!</definedName>
    <definedName name="BExKL53HF7TQ4EB1YOQXSQEBG541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MYFLWBFTOJ5NQL4G11KXZAEN" localSheetId="8" hidden="1">#REF!</definedName>
    <definedName name="BExKMYFLWBFTOJ5NQL4G11KXZAEN" localSheetId="15" hidden="1">#REF!</definedName>
    <definedName name="BExKMYFLWBFTOJ5NQL4G11KXZAEN" localSheetId="1" hidden="1">#REF!</definedName>
    <definedName name="BExKMYFLWBFTOJ5NQL4G11KXZAEN" localSheetId="18" hidden="1">#REF!</definedName>
    <definedName name="BExKMYFLWBFTOJ5NQL4G11KXZAEN" localSheetId="13" hidden="1">#REF!</definedName>
    <definedName name="BExKMYFLWBFTOJ5NQL4G11KXZAEN" localSheetId="6" hidden="1">#REF!</definedName>
    <definedName name="BExKMYFLWBFTOJ5NQL4G11KXZAEN" localSheetId="9" hidden="1">#REF!</definedName>
    <definedName name="BExKMYFLWBFTOJ5NQL4G11KXZAEN" hidden="1">#REF!</definedName>
    <definedName name="BExKMYVQK76DINJWDJX5EG3NBECG" localSheetId="8" hidden="1">#REF!</definedName>
    <definedName name="BExKMYVQK76DINJWDJX5EG3NBECG" localSheetId="15" hidden="1">#REF!</definedName>
    <definedName name="BExKMYVQK76DINJWDJX5EG3NBECG" localSheetId="1" hidden="1">#REF!</definedName>
    <definedName name="BExKMYVQK76DINJWDJX5EG3NBECG" localSheetId="18" hidden="1">#REF!</definedName>
    <definedName name="BExKMYVQK76DINJWDJX5EG3NBECG" localSheetId="13" hidden="1">#REF!</definedName>
    <definedName name="BExKMYVQK76DINJWDJX5EG3NBECG" localSheetId="6" hidden="1">#REF!</definedName>
    <definedName name="BExKMYVQK76DINJWDJX5EG3NBECG" localSheetId="9" hidden="1">#REF!</definedName>
    <definedName name="BExKMYVQK76DINJWDJX5EG3NBECG" hidden="1">#REF!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8" hidden="1">#REF!</definedName>
    <definedName name="BExKNTG8WOYHOW9I6K6WBGXTRX0X" localSheetId="7" hidden="1">#REF!</definedName>
    <definedName name="BExKNTG8WOYHOW9I6K6WBGXTRX0X" localSheetId="15" hidden="1">#REF!</definedName>
    <definedName name="BExKNTG8WOYHOW9I6K6WBGXTRX0X" localSheetId="14" hidden="1">#REF!</definedName>
    <definedName name="BExKNTG8WOYHOW9I6K6WBGXTRX0X" localSheetId="12" hidden="1">#REF!</definedName>
    <definedName name="BExKNTG8WOYHOW9I6K6WBGXTRX0X" localSheetId="5" hidden="1">#REF!</definedName>
    <definedName name="BExKNTG8WOYHOW9I6K6WBGXTRX0X" localSheetId="1" hidden="1">#REF!</definedName>
    <definedName name="BExKNTG8WOYHOW9I6K6WBGXTRX0X" localSheetId="0" hidden="1">#REF!</definedName>
    <definedName name="BExKNTG8WOYHOW9I6K6WBGXTRX0X" localSheetId="18" hidden="1">#REF!</definedName>
    <definedName name="BExKNTG8WOYHOW9I6K6WBGXTRX0X" localSheetId="13" hidden="1">#REF!</definedName>
    <definedName name="BExKNTG8WOYHOW9I6K6WBGXTRX0X" localSheetId="6" hidden="1">#REF!</definedName>
    <definedName name="BExKNTG8WOYHOW9I6K6WBGXTRX0X" localSheetId="16" hidden="1">#REF!</definedName>
    <definedName name="BExKNTG8WOYHOW9I6K6WBGXTRX0X" localSheetId="9" hidden="1">#REF!</definedName>
    <definedName name="BExKNTG8WOYHOW9I6K6WBGXTRX0X" localSheetId="19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65ITMV7ZKUYQ52F67Y4M5EJ" localSheetId="8" hidden="1">#REF!</definedName>
    <definedName name="BExKP65ITMV7ZKUYQ52F67Y4M5EJ" localSheetId="15" hidden="1">#REF!</definedName>
    <definedName name="BExKP65ITMV7ZKUYQ52F67Y4M5EJ" localSheetId="1" hidden="1">#REF!</definedName>
    <definedName name="BExKP65ITMV7ZKUYQ52F67Y4M5EJ" localSheetId="18" hidden="1">#REF!</definedName>
    <definedName name="BExKP65ITMV7ZKUYQ52F67Y4M5EJ" localSheetId="13" hidden="1">#REF!</definedName>
    <definedName name="BExKP65ITMV7ZKUYQ52F67Y4M5EJ" localSheetId="6" hidden="1">#REF!</definedName>
    <definedName name="BExKP65ITMV7ZKUYQ52F67Y4M5EJ" localSheetId="9" hidden="1">#REF!</definedName>
    <definedName name="BExKP65ITMV7ZKUYQ52F67Y4M5EJ" hidden="1">#REF!</definedName>
    <definedName name="BExKPBJJN98NVSALRMK9B8P0823D" localSheetId="8" hidden="1">#REF!</definedName>
    <definedName name="BExKPBJJN98NVSALRMK9B8P0823D" localSheetId="15" hidden="1">#REF!</definedName>
    <definedName name="BExKPBJJN98NVSALRMK9B8P0823D" localSheetId="12" hidden="1">#REF!</definedName>
    <definedName name="BExKPBJJN98NVSALRMK9B8P0823D" localSheetId="1" hidden="1">#REF!</definedName>
    <definedName name="BExKPBJJN98NVSALRMK9B8P0823D" localSheetId="18" hidden="1">#REF!</definedName>
    <definedName name="BExKPBJJN98NVSALRMK9B8P0823D" localSheetId="13" hidden="1">#REF!</definedName>
    <definedName name="BExKPBJJN98NVSALRMK9B8P0823D" localSheetId="6" hidden="1">#REF!</definedName>
    <definedName name="BExKPBJJN98NVSALRMK9B8P0823D" localSheetId="9" hidden="1">#REF!</definedName>
    <definedName name="BExKPBJJN98NVSALRMK9B8P0823D" hidden="1">#REF!</definedName>
    <definedName name="BExKPEZP0QTKOTLIMMIFSVTHQEEK" hidden="1">'[2]Reco Sheet for Fcast'!$F$8:$G$8</definedName>
    <definedName name="BExKPIVZA7ZAIKDDY6ZGU9Z4MH4H" localSheetId="8" hidden="1">#REF!</definedName>
    <definedName name="BExKPIVZA7ZAIKDDY6ZGU9Z4MH4H" localSheetId="15" hidden="1">#REF!</definedName>
    <definedName name="BExKPIVZA7ZAIKDDY6ZGU9Z4MH4H" localSheetId="1" hidden="1">#REF!</definedName>
    <definedName name="BExKPIVZA7ZAIKDDY6ZGU9Z4MH4H" localSheetId="18" hidden="1">#REF!</definedName>
    <definedName name="BExKPIVZA7ZAIKDDY6ZGU9Z4MH4H" localSheetId="13" hidden="1">#REF!</definedName>
    <definedName name="BExKPIVZA7ZAIKDDY6ZGU9Z4MH4H" localSheetId="6" hidden="1">#REF!</definedName>
    <definedName name="BExKPIVZA7ZAIKDDY6ZGU9Z4MH4H" localSheetId="9" hidden="1">#REF!</definedName>
    <definedName name="BExKPIVZA7ZAIKDDY6ZGU9Z4MH4H" hidden="1">#REF!</definedName>
    <definedName name="BExKPLQJX0HJ8OTXBXH9IC9J2V0W" localSheetId="8" hidden="1">'[3]AMI P &amp; L'!#REF!</definedName>
    <definedName name="BExKPLQJX0HJ8OTXBXH9IC9J2V0W" localSheetId="7" hidden="1">'[3]AMI P &amp; L'!#REF!</definedName>
    <definedName name="BExKPLQJX0HJ8OTXBXH9IC9J2V0W" localSheetId="15" hidden="1">'[3]AMI P &amp; L'!#REF!</definedName>
    <definedName name="BExKPLQJX0HJ8OTXBXH9IC9J2V0W" localSheetId="14" hidden="1">'[3]AMI P &amp; L'!#REF!</definedName>
    <definedName name="BExKPLQJX0HJ8OTXBXH9IC9J2V0W" localSheetId="12" hidden="1">'[3]AMI P &amp; L'!#REF!</definedName>
    <definedName name="BExKPLQJX0HJ8OTXBXH9IC9J2V0W" localSheetId="5" hidden="1">'[3]AMI P &amp; L'!#REF!</definedName>
    <definedName name="BExKPLQJX0HJ8OTXBXH9IC9J2V0W" localSheetId="1" hidden="1">'[3]AMI P &amp; L'!#REF!</definedName>
    <definedName name="BExKPLQJX0HJ8OTXBXH9IC9J2V0W" localSheetId="0" hidden="1">'[3]AMI P &amp; L'!#REF!</definedName>
    <definedName name="BExKPLQJX0HJ8OTXBXH9IC9J2V0W" localSheetId="18" hidden="1">'[3]AMI P &amp; L'!#REF!</definedName>
    <definedName name="BExKPLQJX0HJ8OTXBXH9IC9J2V0W" localSheetId="13" hidden="1">'[3]AMI P &amp; L'!#REF!</definedName>
    <definedName name="BExKPLQJX0HJ8OTXBXH9IC9J2V0W" localSheetId="6" hidden="1">'[3]AMI P &amp; L'!#REF!</definedName>
    <definedName name="BExKPLQJX0HJ8OTXBXH9IC9J2V0W" localSheetId="16" hidden="1">'[3]AMI P &amp; L'!#REF!</definedName>
    <definedName name="BExKPLQJX0HJ8OTXBXH9IC9J2V0W" localSheetId="9" hidden="1">'[3]AMI P &amp; L'!#REF!</definedName>
    <definedName name="BExKPLQJX0HJ8OTXBXH9IC9J2V0W" localSheetId="19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OA7KQEO5H53FUG2NPXVNY9Z" hidden="1">'[4]Bud Mth'!$L$6:$M$11</definedName>
    <definedName name="BExKPWZ3MV9AIHWS8PFU742XQN0T" localSheetId="8" hidden="1">#REF!</definedName>
    <definedName name="BExKPWZ3MV9AIHWS8PFU742XQN0T" localSheetId="15" hidden="1">#REF!</definedName>
    <definedName name="BExKPWZ3MV9AIHWS8PFU742XQN0T" localSheetId="1" hidden="1">#REF!</definedName>
    <definedName name="BExKPWZ3MV9AIHWS8PFU742XQN0T" localSheetId="18" hidden="1">#REF!</definedName>
    <definedName name="BExKPWZ3MV9AIHWS8PFU742XQN0T" localSheetId="13" hidden="1">#REF!</definedName>
    <definedName name="BExKPWZ3MV9AIHWS8PFU742XQN0T" localSheetId="6" hidden="1">#REF!</definedName>
    <definedName name="BExKPWZ3MV9AIHWS8PFU742XQN0T" localSheetId="9" hidden="1">#REF!</definedName>
    <definedName name="BExKPWZ3MV9AIHWS8PFU742XQN0T" hidden="1">#REF!</definedName>
    <definedName name="BExKPX9VZ1J5021Q98K60HMPJU58" hidden="1">'[2]Reco Sheet for Fcast'!$G$2</definedName>
    <definedName name="BExKQJGAAWNM3NT19E9I0CQDBTU0" localSheetId="8" hidden="1">'[3]AMI P &amp; L'!#REF!</definedName>
    <definedName name="BExKQJGAAWNM3NT19E9I0CQDBTU0" localSheetId="7" hidden="1">'[3]AMI P &amp; L'!#REF!</definedName>
    <definedName name="BExKQJGAAWNM3NT19E9I0CQDBTU0" localSheetId="15" hidden="1">'[3]AMI P &amp; L'!#REF!</definedName>
    <definedName name="BExKQJGAAWNM3NT19E9I0CQDBTU0" localSheetId="14" hidden="1">'[3]AMI P &amp; L'!#REF!</definedName>
    <definedName name="BExKQJGAAWNM3NT19E9I0CQDBTU0" localSheetId="12" hidden="1">'[3]AMI P &amp; L'!#REF!</definedName>
    <definedName name="BExKQJGAAWNM3NT19E9I0CQDBTU0" localSheetId="5" hidden="1">'[3]AMI P &amp; L'!#REF!</definedName>
    <definedName name="BExKQJGAAWNM3NT19E9I0CQDBTU0" localSheetId="1" hidden="1">'[3]AMI P &amp; L'!#REF!</definedName>
    <definedName name="BExKQJGAAWNM3NT19E9I0CQDBTU0" localSheetId="0" hidden="1">'[3]AMI P &amp; L'!#REF!</definedName>
    <definedName name="BExKQJGAAWNM3NT19E9I0CQDBTU0" localSheetId="18" hidden="1">'[3]AMI P &amp; L'!#REF!</definedName>
    <definedName name="BExKQJGAAWNM3NT19E9I0CQDBTU0" localSheetId="13" hidden="1">'[3]AMI P &amp; L'!#REF!</definedName>
    <definedName name="BExKQJGAAWNM3NT19E9I0CQDBTU0" localSheetId="6" hidden="1">'[3]AMI P &amp; L'!#REF!</definedName>
    <definedName name="BExKQJGAAWNM3NT19E9I0CQDBTU0" localSheetId="16" hidden="1">'[3]AMI P &amp; L'!#REF!</definedName>
    <definedName name="BExKQJGAAWNM3NT19E9I0CQDBTU0" localSheetId="9" hidden="1">'[3]AMI P &amp; L'!#REF!</definedName>
    <definedName name="BExKQJGAAWNM3NT19E9I0CQDBTU0" localSheetId="19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PLDXXZOE89AAUX3S6BSJMIK" localSheetId="8" hidden="1">#REF!</definedName>
    <definedName name="BExKQPLDXXZOE89AAUX3S6BSJMIK" localSheetId="15" hidden="1">#REF!</definedName>
    <definedName name="BExKQPLDXXZOE89AAUX3S6BSJMIK" localSheetId="12" hidden="1">#REF!</definedName>
    <definedName name="BExKQPLDXXZOE89AAUX3S6BSJMIK" localSheetId="1" hidden="1">#REF!</definedName>
    <definedName name="BExKQPLDXXZOE89AAUX3S6BSJMIK" localSheetId="18" hidden="1">#REF!</definedName>
    <definedName name="BExKQPLDXXZOE89AAUX3S6BSJMIK" localSheetId="13" hidden="1">#REF!</definedName>
    <definedName name="BExKQPLDXXZOE89AAUX3S6BSJMIK" localSheetId="6" hidden="1">#REF!</definedName>
    <definedName name="BExKQPLDXXZOE89AAUX3S6BSJMIK" localSheetId="9" hidden="1">#REF!</definedName>
    <definedName name="BExKQPLDXXZOE89AAUX3S6BSJMIK" hidden="1">#REF!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CO7LYZM5H2ESGUGVF5TQICB" localSheetId="8" hidden="1">#REF!</definedName>
    <definedName name="BExKRCO7LYZM5H2ESGUGVF5TQICB" localSheetId="15" hidden="1">#REF!</definedName>
    <definedName name="BExKRCO7LYZM5H2ESGUGVF5TQICB" localSheetId="12" hidden="1">#REF!</definedName>
    <definedName name="BExKRCO7LYZM5H2ESGUGVF5TQICB" localSheetId="1" hidden="1">#REF!</definedName>
    <definedName name="BExKRCO7LYZM5H2ESGUGVF5TQICB" localSheetId="18" hidden="1">#REF!</definedName>
    <definedName name="BExKRCO7LYZM5H2ESGUGVF5TQICB" localSheetId="13" hidden="1">#REF!</definedName>
    <definedName name="BExKRCO7LYZM5H2ESGUGVF5TQICB" localSheetId="6" hidden="1">#REF!</definedName>
    <definedName name="BExKRCO7LYZM5H2ESGUGVF5TQICB" localSheetId="9" hidden="1">#REF!</definedName>
    <definedName name="BExKRCO7LYZM5H2ESGUGVF5TQICB" hidden="1">#REF!</definedName>
    <definedName name="BExKRKRIT575GO53KC15JKG2VLFG" hidden="1">'[4]Bud Mth'!$I$11:$J$11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ADYTB6EPXXFJGZAKEX6H5LW" localSheetId="8" hidden="1">#REF!</definedName>
    <definedName name="BExKSADYTB6EPXXFJGZAKEX6H5LW" localSheetId="15" hidden="1">#REF!</definedName>
    <definedName name="BExKSADYTB6EPXXFJGZAKEX6H5LW" localSheetId="1" hidden="1">#REF!</definedName>
    <definedName name="BExKSADYTB6EPXXFJGZAKEX6H5LW" localSheetId="18" hidden="1">#REF!</definedName>
    <definedName name="BExKSADYTB6EPXXFJGZAKEX6H5LW" localSheetId="13" hidden="1">#REF!</definedName>
    <definedName name="BExKSADYTB6EPXXFJGZAKEX6H5LW" localSheetId="6" hidden="1">#REF!</definedName>
    <definedName name="BExKSADYTB6EPXXFJGZAKEX6H5LW" localSheetId="9" hidden="1">#REF!</definedName>
    <definedName name="BExKSADYTB6EPXXFJGZAKEX6H5LW" hidden="1">#REF!</definedName>
    <definedName name="BExKSFMOMSZYDE0WNC94F40S6636" hidden="1">'[2]Reco Sheet for Fcast'!$F$10:$G$10</definedName>
    <definedName name="BExKSHQ9K79S8KYUWIV5M5LAHHF1" hidden="1">'[2]Reco Sheet for Fcast'!$I$9:$J$9</definedName>
    <definedName name="BExKSJIZIOQBVTEHBIN269MXJSLL" localSheetId="8" hidden="1">#REF!</definedName>
    <definedName name="BExKSJIZIOQBVTEHBIN269MXJSLL" localSheetId="15" hidden="1">#REF!</definedName>
    <definedName name="BExKSJIZIOQBVTEHBIN269MXJSLL" localSheetId="1" hidden="1">#REF!</definedName>
    <definedName name="BExKSJIZIOQBVTEHBIN269MXJSLL" localSheetId="18" hidden="1">#REF!</definedName>
    <definedName name="BExKSJIZIOQBVTEHBIN269MXJSLL" localSheetId="13" hidden="1">#REF!</definedName>
    <definedName name="BExKSJIZIOQBVTEHBIN269MXJSLL" localSheetId="6" hidden="1">#REF!</definedName>
    <definedName name="BExKSJIZIOQBVTEHBIN269MXJSLL" localSheetId="9" hidden="1">#REF!</definedName>
    <definedName name="BExKSJIZIOQBVTEHBIN269MXJSLL" hidden="1">#REF!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ANIAETULCMHDF2ZODPC0VO9" localSheetId="8" hidden="1">'[5]Capital orders'!#REF!</definedName>
    <definedName name="BExKTANIAETULCMHDF2ZODPC0VO9" localSheetId="15" hidden="1">'[5]Capital orders'!#REF!</definedName>
    <definedName name="BExKTANIAETULCMHDF2ZODPC0VO9" localSheetId="1" hidden="1">'[5]Capital orders'!#REF!</definedName>
    <definedName name="BExKTANIAETULCMHDF2ZODPC0VO9" localSheetId="18" hidden="1">'[5]Capital orders'!#REF!</definedName>
    <definedName name="BExKTANIAETULCMHDF2ZODPC0VO9" localSheetId="13" hidden="1">'[5]Capital orders'!#REF!</definedName>
    <definedName name="BExKTANIAETULCMHDF2ZODPC0VO9" localSheetId="6" hidden="1">'[5]Capital orders'!#REF!</definedName>
    <definedName name="BExKTANIAETULCMHDF2ZODPC0VO9" localSheetId="9" hidden="1">'[5]Capital orders'!#REF!</definedName>
    <definedName name="BExKTANIAETULCMHDF2ZODPC0VO9" hidden="1">'[5]Capital orders'!#REF!</definedName>
    <definedName name="BExKTQZGN8GI3XGSEXMPCCA3S19H" hidden="1">'[2]Reco Sheet for Fcast'!$F$9:$G$9</definedName>
    <definedName name="BExKTUKYYU0F6TUW1RXV24LRAZFE" hidden="1">'[2]Reco Sheet for Fcast'!$I$11:$J$11</definedName>
    <definedName name="BExKTZIWB189ZS2J613U4KZO1QG6" localSheetId="8" hidden="1">'[5]Capital orders'!#REF!</definedName>
    <definedName name="BExKTZIWB189ZS2J613U4KZO1QG6" localSheetId="15" hidden="1">'[5]Capital orders'!#REF!</definedName>
    <definedName name="BExKTZIWB189ZS2J613U4KZO1QG6" localSheetId="1" hidden="1">'[5]Capital orders'!#REF!</definedName>
    <definedName name="BExKTZIWB189ZS2J613U4KZO1QG6" localSheetId="18" hidden="1">'[5]Capital orders'!#REF!</definedName>
    <definedName name="BExKTZIWB189ZS2J613U4KZO1QG6" localSheetId="13" hidden="1">'[5]Capital orders'!#REF!</definedName>
    <definedName name="BExKTZIWB189ZS2J613U4KZO1QG6" localSheetId="6" hidden="1">'[5]Capital orders'!#REF!</definedName>
    <definedName name="BExKTZIWB189ZS2J613U4KZO1QG6" localSheetId="9" hidden="1">'[5]Capital orders'!#REF!</definedName>
    <definedName name="BExKTZIWB189ZS2J613U4KZO1QG6" hidden="1">'[5]Capital orders'!#REF!</definedName>
    <definedName name="BExKU3FBLHQBIUTN6XEZW5GC9OG1" hidden="1">'[2]Reco Sheet for Fcast'!$F$7:$G$7</definedName>
    <definedName name="BExKU6PVEJJWP8VRA5YJY2K0HNEG" localSheetId="8" hidden="1">#REF!</definedName>
    <definedName name="BExKU6PVEJJWP8VRA5YJY2K0HNEG" localSheetId="15" hidden="1">#REF!</definedName>
    <definedName name="BExKU6PVEJJWP8VRA5YJY2K0HNEG" localSheetId="12" hidden="1">#REF!</definedName>
    <definedName name="BExKU6PVEJJWP8VRA5YJY2K0HNEG" localSheetId="1" hidden="1">#REF!</definedName>
    <definedName name="BExKU6PVEJJWP8VRA5YJY2K0HNEG" localSheetId="18" hidden="1">#REF!</definedName>
    <definedName name="BExKU6PVEJJWP8VRA5YJY2K0HNEG" localSheetId="13" hidden="1">#REF!</definedName>
    <definedName name="BExKU6PVEJJWP8VRA5YJY2K0HNEG" localSheetId="6" hidden="1">#REF!</definedName>
    <definedName name="BExKU6PVEJJWP8VRA5YJY2K0HNEG" localSheetId="9" hidden="1">#REF!</definedName>
    <definedName name="BExKU6PVEJJWP8VRA5YJY2K0HNEG" hidden="1">#REF!</definedName>
    <definedName name="BExKU82I99FEUIZLODXJDOJC96CQ" hidden="1">'[2]Reco Sheet for Fcast'!$F$10:$G$10</definedName>
    <definedName name="BExKUD0FMBF362EUFCQISBRY7WZ0" localSheetId="8" hidden="1">'[5]Capital orders'!#REF!</definedName>
    <definedName name="BExKUD0FMBF362EUFCQISBRY7WZ0" localSheetId="15" hidden="1">'[5]Capital orders'!#REF!</definedName>
    <definedName name="BExKUD0FMBF362EUFCQISBRY7WZ0" localSheetId="1" hidden="1">'[5]Capital orders'!#REF!</definedName>
    <definedName name="BExKUD0FMBF362EUFCQISBRY7WZ0" localSheetId="18" hidden="1">'[5]Capital orders'!#REF!</definedName>
    <definedName name="BExKUD0FMBF362EUFCQISBRY7WZ0" localSheetId="13" hidden="1">'[5]Capital orders'!#REF!</definedName>
    <definedName name="BExKUD0FMBF362EUFCQISBRY7WZ0" localSheetId="6" hidden="1">'[5]Capital orders'!#REF!</definedName>
    <definedName name="BExKUD0FMBF362EUFCQISBRY7WZ0" localSheetId="9" hidden="1">'[5]Capital orders'!#REF!</definedName>
    <definedName name="BExKUD0FMBF362EUFCQISBRY7WZ0" hidden="1">'[5]Capital orders'!#REF!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8" hidden="1">'[3]AMI P &amp; L'!#REF!</definedName>
    <definedName name="BExKVFZ3ZZGIC1QI8XN6BYFWN0ZY" localSheetId="7" hidden="1">'[3]AMI P &amp; L'!#REF!</definedName>
    <definedName name="BExKVFZ3ZZGIC1QI8XN6BYFWN0ZY" localSheetId="15" hidden="1">'[3]AMI P &amp; L'!#REF!</definedName>
    <definedName name="BExKVFZ3ZZGIC1QI8XN6BYFWN0ZY" localSheetId="14" hidden="1">'[3]AMI P &amp; L'!#REF!</definedName>
    <definedName name="BExKVFZ3ZZGIC1QI8XN6BYFWN0ZY" localSheetId="12" hidden="1">'[3]AMI P &amp; L'!#REF!</definedName>
    <definedName name="BExKVFZ3ZZGIC1QI8XN6BYFWN0ZY" localSheetId="5" hidden="1">'[3]AMI P &amp; L'!#REF!</definedName>
    <definedName name="BExKVFZ3ZZGIC1QI8XN6BYFWN0ZY" localSheetId="1" hidden="1">'[3]AMI P &amp; L'!#REF!</definedName>
    <definedName name="BExKVFZ3ZZGIC1QI8XN6BYFWN0ZY" localSheetId="0" hidden="1">'[3]AMI P &amp; L'!#REF!</definedName>
    <definedName name="BExKVFZ3ZZGIC1QI8XN6BYFWN0ZY" localSheetId="18" hidden="1">'[3]AMI P &amp; L'!#REF!</definedName>
    <definedName name="BExKVFZ3ZZGIC1QI8XN6BYFWN0ZY" localSheetId="13" hidden="1">'[3]AMI P &amp; L'!#REF!</definedName>
    <definedName name="BExKVFZ3ZZGIC1QI8XN6BYFWN0ZY" localSheetId="6" hidden="1">'[3]AMI P &amp; L'!#REF!</definedName>
    <definedName name="BExKVFZ3ZZGIC1QI8XN6BYFWN0ZY" localSheetId="16" hidden="1">'[3]AMI P &amp; L'!#REF!</definedName>
    <definedName name="BExKVFZ3ZZGIC1QI8XN6BYFWN0ZY" localSheetId="9" hidden="1">'[3]AMI P &amp; L'!#REF!</definedName>
    <definedName name="BExKVFZ3ZZGIC1QI8XN6BYFWN0ZY" localSheetId="19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VZR7CUPJCB2M8WO0J2ESDEUX" hidden="1">'[4]Bud Mth'!$F$7:$G$7</definedName>
    <definedName name="BExKW0CSH7DA02YSNV64PSEIXB2P" hidden="1">'[2]Reco Sheet for Fcast'!$I$11:$J$11</definedName>
    <definedName name="BExKWG8MR20O13C3YSUIHBD2BWQ2" localSheetId="8" hidden="1">#REF!</definedName>
    <definedName name="BExKWG8MR20O13C3YSUIHBD2BWQ2" localSheetId="7" hidden="1">#REF!</definedName>
    <definedName name="BExKWG8MR20O13C3YSUIHBD2BWQ2" localSheetId="15" hidden="1">#REF!</definedName>
    <definedName name="BExKWG8MR20O13C3YSUIHBD2BWQ2" localSheetId="14" hidden="1">#REF!</definedName>
    <definedName name="BExKWG8MR20O13C3YSUIHBD2BWQ2" localSheetId="12" hidden="1">#REF!</definedName>
    <definedName name="BExKWG8MR20O13C3YSUIHBD2BWQ2" localSheetId="5" hidden="1">#REF!</definedName>
    <definedName name="BExKWG8MR20O13C3YSUIHBD2BWQ2" localSheetId="1" hidden="1">#REF!</definedName>
    <definedName name="BExKWG8MR20O13C3YSUIHBD2BWQ2" localSheetId="0" hidden="1">#REF!</definedName>
    <definedName name="BExKWG8MR20O13C3YSUIHBD2BWQ2" localSheetId="18" hidden="1">#REF!</definedName>
    <definedName name="BExKWG8MR20O13C3YSUIHBD2BWQ2" localSheetId="13" hidden="1">#REF!</definedName>
    <definedName name="BExKWG8MR20O13C3YSUIHBD2BWQ2" localSheetId="6" hidden="1">#REF!</definedName>
    <definedName name="BExKWG8MR20O13C3YSUIHBD2BWQ2" localSheetId="16" hidden="1">#REF!</definedName>
    <definedName name="BExKWG8MR20O13C3YSUIHBD2BWQ2" localSheetId="9" hidden="1">#REF!</definedName>
    <definedName name="BExKWG8MR20O13C3YSUIHBD2BWQ2" localSheetId="19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8" hidden="1">'[3]AMI P &amp; L'!#REF!</definedName>
    <definedName name="BExM9OG182RP30MY23PG49LVPZ1C" localSheetId="7" hidden="1">'[3]AMI P &amp; L'!#REF!</definedName>
    <definedName name="BExM9OG182RP30MY23PG49LVPZ1C" localSheetId="15" hidden="1">'[3]AMI P &amp; L'!#REF!</definedName>
    <definedName name="BExM9OG182RP30MY23PG49LVPZ1C" localSheetId="14" hidden="1">'[3]AMI P &amp; L'!#REF!</definedName>
    <definedName name="BExM9OG182RP30MY23PG49LVPZ1C" localSheetId="12" hidden="1">'[3]AMI P &amp; L'!#REF!</definedName>
    <definedName name="BExM9OG182RP30MY23PG49LVPZ1C" localSheetId="5" hidden="1">'[3]AMI P &amp; L'!#REF!</definedName>
    <definedName name="BExM9OG182RP30MY23PG49LVPZ1C" localSheetId="1" hidden="1">'[3]AMI P &amp; L'!#REF!</definedName>
    <definedName name="BExM9OG182RP30MY23PG49LVPZ1C" localSheetId="0" hidden="1">'[3]AMI P &amp; L'!#REF!</definedName>
    <definedName name="BExM9OG182RP30MY23PG49LVPZ1C" localSheetId="18" hidden="1">'[3]AMI P &amp; L'!#REF!</definedName>
    <definedName name="BExM9OG182RP30MY23PG49LVPZ1C" localSheetId="13" hidden="1">'[3]AMI P &amp; L'!#REF!</definedName>
    <definedName name="BExM9OG182RP30MY23PG49LVPZ1C" localSheetId="6" hidden="1">'[3]AMI P &amp; L'!#REF!</definedName>
    <definedName name="BExM9OG182RP30MY23PG49LVPZ1C" localSheetId="16" hidden="1">'[3]AMI P &amp; L'!#REF!</definedName>
    <definedName name="BExM9OG182RP30MY23PG49LVPZ1C" localSheetId="9" hidden="1">'[3]AMI P &amp; L'!#REF!</definedName>
    <definedName name="BExM9OG182RP30MY23PG49LVPZ1C" localSheetId="19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8" hidden="1">'[3]AMI P &amp; L'!#REF!</definedName>
    <definedName name="BExMALEWFUEM8Y686IT03ECURUBR" localSheetId="7" hidden="1">'[3]AMI P &amp; L'!#REF!</definedName>
    <definedName name="BExMALEWFUEM8Y686IT03ECURUBR" localSheetId="15" hidden="1">'[3]AMI P &amp; L'!#REF!</definedName>
    <definedName name="BExMALEWFUEM8Y686IT03ECURUBR" localSheetId="14" hidden="1">'[3]AMI P &amp; L'!#REF!</definedName>
    <definedName name="BExMALEWFUEM8Y686IT03ECURUBR" localSheetId="12" hidden="1">'[3]AMI P &amp; L'!#REF!</definedName>
    <definedName name="BExMALEWFUEM8Y686IT03ECURUBR" localSheetId="5" hidden="1">'[3]AMI P &amp; L'!#REF!</definedName>
    <definedName name="BExMALEWFUEM8Y686IT03ECURUBR" localSheetId="1" hidden="1">'[3]AMI P &amp; L'!#REF!</definedName>
    <definedName name="BExMALEWFUEM8Y686IT03ECURUBR" localSheetId="0" hidden="1">'[3]AMI P &amp; L'!#REF!</definedName>
    <definedName name="BExMALEWFUEM8Y686IT03ECURUBR" localSheetId="18" hidden="1">'[3]AMI P &amp; L'!#REF!</definedName>
    <definedName name="BExMALEWFUEM8Y686IT03ECURUBR" localSheetId="13" hidden="1">'[3]AMI P &amp; L'!#REF!</definedName>
    <definedName name="BExMALEWFUEM8Y686IT03ECURUBR" localSheetId="6" hidden="1">'[3]AMI P &amp; L'!#REF!</definedName>
    <definedName name="BExMALEWFUEM8Y686IT03ECURUBR" localSheetId="16" hidden="1">'[3]AMI P &amp; L'!#REF!</definedName>
    <definedName name="BExMALEWFUEM8Y686IT03ECURUBR" localSheetId="9" hidden="1">'[3]AMI P &amp; L'!#REF!</definedName>
    <definedName name="BExMALEWFUEM8Y686IT03ECURUBR" localSheetId="19" hidden="1">'[3]AMI P &amp; L'!#REF!</definedName>
    <definedName name="BExMALEWFUEM8Y686IT03ECURUBR" hidden="1">'[3]AMI P &amp; L'!#REF!</definedName>
    <definedName name="BExMAPLZ9E24DON7Y8H2T6MQ1B5K" localSheetId="8" hidden="1">#REF!</definedName>
    <definedName name="BExMAPLZ9E24DON7Y8H2T6MQ1B5K" localSheetId="15" hidden="1">#REF!</definedName>
    <definedName name="BExMAPLZ9E24DON7Y8H2T6MQ1B5K" localSheetId="1" hidden="1">#REF!</definedName>
    <definedName name="BExMAPLZ9E24DON7Y8H2T6MQ1B5K" localSheetId="18" hidden="1">#REF!</definedName>
    <definedName name="BExMAPLZ9E24DON7Y8H2T6MQ1B5K" localSheetId="13" hidden="1">#REF!</definedName>
    <definedName name="BExMAPLZ9E24DON7Y8H2T6MQ1B5K" localSheetId="6" hidden="1">#REF!</definedName>
    <definedName name="BExMAPLZ9E24DON7Y8H2T6MQ1B5K" localSheetId="9" hidden="1">#REF!</definedName>
    <definedName name="BExMAPLZ9E24DON7Y8H2T6MQ1B5K" hidden="1">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Q6BB79Y1S1EZ4BOZ527ZH47" localSheetId="8" hidden="1">#REF!</definedName>
    <definedName name="BExMBQ6BB79Y1S1EZ4BOZ527ZH47" localSheetId="15" hidden="1">#REF!</definedName>
    <definedName name="BExMBQ6BB79Y1S1EZ4BOZ527ZH47" localSheetId="1" hidden="1">#REF!</definedName>
    <definedName name="BExMBQ6BB79Y1S1EZ4BOZ527ZH47" localSheetId="18" hidden="1">#REF!</definedName>
    <definedName name="BExMBQ6BB79Y1S1EZ4BOZ527ZH47" localSheetId="13" hidden="1">#REF!</definedName>
    <definedName name="BExMBQ6BB79Y1S1EZ4BOZ527ZH47" localSheetId="6" hidden="1">#REF!</definedName>
    <definedName name="BExMBQ6BB79Y1S1EZ4BOZ527ZH47" localSheetId="9" hidden="1">#REF!</definedName>
    <definedName name="BExMBQ6BB79Y1S1EZ4BOZ527ZH47" hidden="1">#REF!</definedName>
    <definedName name="BExMBTBHSHFUHXZPKH8T1T26W5AQ" hidden="1">'[2]Reco Sheet for Fcast'!$C$15:$D$23</definedName>
    <definedName name="BExMBYPQDG9AYDQ5E8IECVFREPO6" localSheetId="8" hidden="1">'[3]AMI P &amp; L'!#REF!</definedName>
    <definedName name="BExMBYPQDG9AYDQ5E8IECVFREPO6" localSheetId="7" hidden="1">'[3]AMI P &amp; L'!#REF!</definedName>
    <definedName name="BExMBYPQDG9AYDQ5E8IECVFREPO6" localSheetId="15" hidden="1">'[3]AMI P &amp; L'!#REF!</definedName>
    <definedName name="BExMBYPQDG9AYDQ5E8IECVFREPO6" localSheetId="14" hidden="1">'[3]AMI P &amp; L'!#REF!</definedName>
    <definedName name="BExMBYPQDG9AYDQ5E8IECVFREPO6" localSheetId="12" hidden="1">'[3]AMI P &amp; L'!#REF!</definedName>
    <definedName name="BExMBYPQDG9AYDQ5E8IECVFREPO6" localSheetId="5" hidden="1">'[3]AMI P &amp; L'!#REF!</definedName>
    <definedName name="BExMBYPQDG9AYDQ5E8IECVFREPO6" localSheetId="1" hidden="1">'[3]AMI P &amp; L'!#REF!</definedName>
    <definedName name="BExMBYPQDG9AYDQ5E8IECVFREPO6" localSheetId="0" hidden="1">'[3]AMI P &amp; L'!#REF!</definedName>
    <definedName name="BExMBYPQDG9AYDQ5E8IECVFREPO6" localSheetId="18" hidden="1">'[3]AMI P &amp; L'!#REF!</definedName>
    <definedName name="BExMBYPQDG9AYDQ5E8IECVFREPO6" localSheetId="13" hidden="1">'[3]AMI P &amp; L'!#REF!</definedName>
    <definedName name="BExMBYPQDG9AYDQ5E8IECVFREPO6" localSheetId="6" hidden="1">'[3]AMI P &amp; L'!#REF!</definedName>
    <definedName name="BExMBYPQDG9AYDQ5E8IECVFREPO6" localSheetId="16" hidden="1">'[3]AMI P &amp; L'!#REF!</definedName>
    <definedName name="BExMBYPQDG9AYDQ5E8IECVFREPO6" localSheetId="9" hidden="1">'[3]AMI P &amp; L'!#REF!</definedName>
    <definedName name="BExMBYPQDG9AYDQ5E8IECVFREPO6" localSheetId="19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8" hidden="1">'[3]AMI P &amp; L'!#REF!</definedName>
    <definedName name="BExMCA96YR10V72G2R0SCIKPZLIZ" localSheetId="7" hidden="1">'[3]AMI P &amp; L'!#REF!</definedName>
    <definedName name="BExMCA96YR10V72G2R0SCIKPZLIZ" localSheetId="15" hidden="1">'[3]AMI P &amp; L'!#REF!</definedName>
    <definedName name="BExMCA96YR10V72G2R0SCIKPZLIZ" localSheetId="14" hidden="1">'[3]AMI P &amp; L'!#REF!</definedName>
    <definedName name="BExMCA96YR10V72G2R0SCIKPZLIZ" localSheetId="12" hidden="1">'[3]AMI P &amp; L'!#REF!</definedName>
    <definedName name="BExMCA96YR10V72G2R0SCIKPZLIZ" localSheetId="5" hidden="1">'[3]AMI P &amp; L'!#REF!</definedName>
    <definedName name="BExMCA96YR10V72G2R0SCIKPZLIZ" localSheetId="1" hidden="1">'[3]AMI P &amp; L'!#REF!</definedName>
    <definedName name="BExMCA96YR10V72G2R0SCIKPZLIZ" localSheetId="0" hidden="1">'[3]AMI P &amp; L'!#REF!</definedName>
    <definedName name="BExMCA96YR10V72G2R0SCIKPZLIZ" localSheetId="18" hidden="1">'[3]AMI P &amp; L'!#REF!</definedName>
    <definedName name="BExMCA96YR10V72G2R0SCIKPZLIZ" localSheetId="13" hidden="1">'[3]AMI P &amp; L'!#REF!</definedName>
    <definedName name="BExMCA96YR10V72G2R0SCIKPZLIZ" localSheetId="6" hidden="1">'[3]AMI P &amp; L'!#REF!</definedName>
    <definedName name="BExMCA96YR10V72G2R0SCIKPZLIZ" localSheetId="16" hidden="1">'[3]AMI P &amp; L'!#REF!</definedName>
    <definedName name="BExMCA96YR10V72G2R0SCIKPZLIZ" localSheetId="9" hidden="1">'[3]AMI P &amp; L'!#REF!</definedName>
    <definedName name="BExMCA96YR10V72G2R0SCIKPZLIZ" localSheetId="19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8" hidden="1">'[3]AMI P &amp; L'!#REF!</definedName>
    <definedName name="BExMCFSQFSEMPY5IXDIRKZDASDBR" localSheetId="7" hidden="1">'[3]AMI P &amp; L'!#REF!</definedName>
    <definedName name="BExMCFSQFSEMPY5IXDIRKZDASDBR" localSheetId="15" hidden="1">'[3]AMI P &amp; L'!#REF!</definedName>
    <definedName name="BExMCFSQFSEMPY5IXDIRKZDASDBR" localSheetId="14" hidden="1">'[3]AMI P &amp; L'!#REF!</definedName>
    <definedName name="BExMCFSQFSEMPY5IXDIRKZDASDBR" localSheetId="12" hidden="1">'[3]AMI P &amp; L'!#REF!</definedName>
    <definedName name="BExMCFSQFSEMPY5IXDIRKZDASDBR" localSheetId="5" hidden="1">'[3]AMI P &amp; L'!#REF!</definedName>
    <definedName name="BExMCFSQFSEMPY5IXDIRKZDASDBR" localSheetId="1" hidden="1">'[3]AMI P &amp; L'!#REF!</definedName>
    <definedName name="BExMCFSQFSEMPY5IXDIRKZDASDBR" localSheetId="0" hidden="1">'[3]AMI P &amp; L'!#REF!</definedName>
    <definedName name="BExMCFSQFSEMPY5IXDIRKZDASDBR" localSheetId="18" hidden="1">'[3]AMI P &amp; L'!#REF!</definedName>
    <definedName name="BExMCFSQFSEMPY5IXDIRKZDASDBR" localSheetId="13" hidden="1">'[3]AMI P &amp; L'!#REF!</definedName>
    <definedName name="BExMCFSQFSEMPY5IXDIRKZDASDBR" localSheetId="6" hidden="1">'[3]AMI P &amp; L'!#REF!</definedName>
    <definedName name="BExMCFSQFSEMPY5IXDIRKZDASDBR" localSheetId="16" hidden="1">'[3]AMI P &amp; L'!#REF!</definedName>
    <definedName name="BExMCFSQFSEMPY5IXDIRKZDASDBR" localSheetId="9" hidden="1">'[3]AMI P &amp; L'!#REF!</definedName>
    <definedName name="BExMCFSQFSEMPY5IXDIRKZDASDBR" localSheetId="19" hidden="1">'[3]AMI P &amp; L'!#REF!</definedName>
    <definedName name="BExMCFSQFSEMPY5IXDIRKZDASDBR" hidden="1">'[3]AMI P &amp; L'!#REF!</definedName>
    <definedName name="BExMCI726Y7CQ98CFILJNB189OL7" localSheetId="8" hidden="1">#REF!</definedName>
    <definedName name="BExMCI726Y7CQ98CFILJNB189OL7" localSheetId="15" hidden="1">#REF!</definedName>
    <definedName name="BExMCI726Y7CQ98CFILJNB189OL7" localSheetId="12" hidden="1">#REF!</definedName>
    <definedName name="BExMCI726Y7CQ98CFILJNB189OL7" localSheetId="1" hidden="1">#REF!</definedName>
    <definedName name="BExMCI726Y7CQ98CFILJNB189OL7" localSheetId="18" hidden="1">#REF!</definedName>
    <definedName name="BExMCI726Y7CQ98CFILJNB189OL7" localSheetId="13" hidden="1">#REF!</definedName>
    <definedName name="BExMCI726Y7CQ98CFILJNB189OL7" localSheetId="6" hidden="1">#REF!</definedName>
    <definedName name="BExMCI726Y7CQ98CFILJNB189OL7" localSheetId="9" hidden="1">#REF!</definedName>
    <definedName name="BExMCI726Y7CQ98CFILJNB189OL7" hidden="1">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3GYN2LDARCNPWPZAMRBJJI7" localSheetId="8" hidden="1">'[5]Capital orders'!#REF!</definedName>
    <definedName name="BExMD3GYN2LDARCNPWPZAMRBJJI7" localSheetId="15" hidden="1">'[5]Capital orders'!#REF!</definedName>
    <definedName name="BExMD3GYN2LDARCNPWPZAMRBJJI7" localSheetId="1" hidden="1">'[5]Capital orders'!#REF!</definedName>
    <definedName name="BExMD3GYN2LDARCNPWPZAMRBJJI7" localSheetId="18" hidden="1">'[5]Capital orders'!#REF!</definedName>
    <definedName name="BExMD3GYN2LDARCNPWPZAMRBJJI7" localSheetId="13" hidden="1">'[5]Capital orders'!#REF!</definedName>
    <definedName name="BExMD3GYN2LDARCNPWPZAMRBJJI7" localSheetId="6" hidden="1">'[5]Capital orders'!#REF!</definedName>
    <definedName name="BExMD3GYN2LDARCNPWPZAMRBJJI7" localSheetId="9" hidden="1">'[5]Capital orders'!#REF!</definedName>
    <definedName name="BExMD3GYN2LDARCNPWPZAMRBJJI7" hidden="1">'[5]Capital orders'!#REF!</definedName>
    <definedName name="BExMD5F6IAV108XYJLXUO9HD0IT6" hidden="1">'[2]Reco Sheet for Fcast'!$F$10:$G$10</definedName>
    <definedName name="BExMDANV66W9T3XAXID40XFJ0J93" hidden="1">'[2]Reco Sheet for Fcast'!$F$6:$G$6</definedName>
    <definedName name="BExMDB9N9PYO86JHHFQP7ONO2P9B" localSheetId="8" hidden="1">#REF!</definedName>
    <definedName name="BExMDB9N9PYO86JHHFQP7ONO2P9B" localSheetId="15" hidden="1">#REF!</definedName>
    <definedName name="BExMDB9N9PYO86JHHFQP7ONO2P9B" localSheetId="12" hidden="1">#REF!</definedName>
    <definedName name="BExMDB9N9PYO86JHHFQP7ONO2P9B" localSheetId="1" hidden="1">#REF!</definedName>
    <definedName name="BExMDB9N9PYO86JHHFQP7ONO2P9B" localSheetId="18" hidden="1">#REF!</definedName>
    <definedName name="BExMDB9N9PYO86JHHFQP7ONO2P9B" localSheetId="13" hidden="1">#REF!</definedName>
    <definedName name="BExMDB9N9PYO86JHHFQP7ONO2P9B" localSheetId="6" hidden="1">#REF!</definedName>
    <definedName name="BExMDB9N9PYO86JHHFQP7ONO2P9B" localSheetId="9" hidden="1">#REF!</definedName>
    <definedName name="BExMDB9N9PYO86JHHFQP7ONO2P9B" hidden="1">#REF!</definedName>
    <definedName name="BExMDFWS9BJGE5SKB9YDJZR8AV48" hidden="1">'[2]Reco Sheet for Fcast'!$E$1</definedName>
    <definedName name="BExMDGD1KQP7NNR78X2ZX4FCBQ1S" localSheetId="8" hidden="1">'[3]AMI P &amp; L'!#REF!</definedName>
    <definedName name="BExMDGD1KQP7NNR78X2ZX4FCBQ1S" localSheetId="7" hidden="1">'[3]AMI P &amp; L'!#REF!</definedName>
    <definedName name="BExMDGD1KQP7NNR78X2ZX4FCBQ1S" localSheetId="15" hidden="1">'[3]AMI P &amp; L'!#REF!</definedName>
    <definedName name="BExMDGD1KQP7NNR78X2ZX4FCBQ1S" localSheetId="14" hidden="1">'[3]AMI P &amp; L'!#REF!</definedName>
    <definedName name="BExMDGD1KQP7NNR78X2ZX4FCBQ1S" localSheetId="12" hidden="1">'[3]AMI P &amp; L'!#REF!</definedName>
    <definedName name="BExMDGD1KQP7NNR78X2ZX4FCBQ1S" localSheetId="5" hidden="1">'[3]AMI P &amp; L'!#REF!</definedName>
    <definedName name="BExMDGD1KQP7NNR78X2ZX4FCBQ1S" localSheetId="1" hidden="1">'[3]AMI P &amp; L'!#REF!</definedName>
    <definedName name="BExMDGD1KQP7NNR78X2ZX4FCBQ1S" localSheetId="0" hidden="1">'[3]AMI P &amp; L'!#REF!</definedName>
    <definedName name="BExMDGD1KQP7NNR78X2ZX4FCBQ1S" localSheetId="18" hidden="1">'[3]AMI P &amp; L'!#REF!</definedName>
    <definedName name="BExMDGD1KQP7NNR78X2ZX4FCBQ1S" localSheetId="13" hidden="1">'[3]AMI P &amp; L'!#REF!</definedName>
    <definedName name="BExMDGD1KQP7NNR78X2ZX4FCBQ1S" localSheetId="6" hidden="1">'[3]AMI P &amp; L'!#REF!</definedName>
    <definedName name="BExMDGD1KQP7NNR78X2ZX4FCBQ1S" localSheetId="16" hidden="1">'[3]AMI P &amp; L'!#REF!</definedName>
    <definedName name="BExMDGD1KQP7NNR78X2ZX4FCBQ1S" localSheetId="9" hidden="1">'[3]AMI P &amp; L'!#REF!</definedName>
    <definedName name="BExMDGD1KQP7NNR78X2ZX4FCBQ1S" localSheetId="19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JT3GXQN5F3BE6X3BGLJRVP6" localSheetId="8" hidden="1">#REF!</definedName>
    <definedName name="BExMDJT3GXQN5F3BE6X3BGLJRVP6" localSheetId="15" hidden="1">#REF!</definedName>
    <definedName name="BExMDJT3GXQN5F3BE6X3BGLJRVP6" localSheetId="12" hidden="1">#REF!</definedName>
    <definedName name="BExMDJT3GXQN5F3BE6X3BGLJRVP6" localSheetId="1" hidden="1">#REF!</definedName>
    <definedName name="BExMDJT3GXQN5F3BE6X3BGLJRVP6" localSheetId="18" hidden="1">#REF!</definedName>
    <definedName name="BExMDJT3GXQN5F3BE6X3BGLJRVP6" localSheetId="13" hidden="1">#REF!</definedName>
    <definedName name="BExMDJT3GXQN5F3BE6X3BGLJRVP6" localSheetId="6" hidden="1">#REF!</definedName>
    <definedName name="BExMDJT3GXQN5F3BE6X3BGLJRVP6" localSheetId="9" hidden="1">#REF!</definedName>
    <definedName name="BExMDJT3GXQN5F3BE6X3BGLJRVP6" hidden="1">#REF!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8" hidden="1">#REF!</definedName>
    <definedName name="BExME7165EDUSONBWV5AZ51HSY4H" localSheetId="7" hidden="1">#REF!</definedName>
    <definedName name="BExME7165EDUSONBWV5AZ51HSY4H" localSheetId="15" hidden="1">#REF!</definedName>
    <definedName name="BExME7165EDUSONBWV5AZ51HSY4H" localSheetId="14" hidden="1">#REF!</definedName>
    <definedName name="BExME7165EDUSONBWV5AZ51HSY4H" localSheetId="12" hidden="1">#REF!</definedName>
    <definedName name="BExME7165EDUSONBWV5AZ51HSY4H" localSheetId="5" hidden="1">#REF!</definedName>
    <definedName name="BExME7165EDUSONBWV5AZ51HSY4H" localSheetId="1" hidden="1">#REF!</definedName>
    <definedName name="BExME7165EDUSONBWV5AZ51HSY4H" localSheetId="0" hidden="1">#REF!</definedName>
    <definedName name="BExME7165EDUSONBWV5AZ51HSY4H" localSheetId="18" hidden="1">#REF!</definedName>
    <definedName name="BExME7165EDUSONBWV5AZ51HSY4H" localSheetId="13" hidden="1">#REF!</definedName>
    <definedName name="BExME7165EDUSONBWV5AZ51HSY4H" localSheetId="6" hidden="1">#REF!</definedName>
    <definedName name="BExME7165EDUSONBWV5AZ51HSY4H" localSheetId="16" hidden="1">#REF!</definedName>
    <definedName name="BExME7165EDUSONBWV5AZ51HSY4H" localSheetId="9" hidden="1">#REF!</definedName>
    <definedName name="BExME7165EDUSONBWV5AZ51HSY4H" localSheetId="19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9QAM6E7F2BXLSCC53HEQI5S" localSheetId="8" hidden="1">#REF!</definedName>
    <definedName name="BExME9QAM6E7F2BXLSCC53HEQI5S" localSheetId="15" hidden="1">#REF!</definedName>
    <definedName name="BExME9QAM6E7F2BXLSCC53HEQI5S" localSheetId="1" hidden="1">#REF!</definedName>
    <definedName name="BExME9QAM6E7F2BXLSCC53HEQI5S" localSheetId="18" hidden="1">#REF!</definedName>
    <definedName name="BExME9QAM6E7F2BXLSCC53HEQI5S" localSheetId="13" hidden="1">#REF!</definedName>
    <definedName name="BExME9QAM6E7F2BXLSCC53HEQI5S" localSheetId="6" hidden="1">#REF!</definedName>
    <definedName name="BExME9QAM6E7F2BXLSCC53HEQI5S" localSheetId="9" hidden="1">#REF!</definedName>
    <definedName name="BExME9QAM6E7F2BXLSCC53HEQI5S" hidden="1">#REF!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JFS7Y0MW1N26ORGBGS696R0" localSheetId="8" hidden="1">#REF!</definedName>
    <definedName name="BExMFJFS7Y0MW1N26ORGBGS696R0" localSheetId="15" hidden="1">#REF!</definedName>
    <definedName name="BExMFJFS7Y0MW1N26ORGBGS696R0" localSheetId="12" hidden="1">#REF!</definedName>
    <definedName name="BExMFJFS7Y0MW1N26ORGBGS696R0" localSheetId="1" hidden="1">#REF!</definedName>
    <definedName name="BExMFJFS7Y0MW1N26ORGBGS696R0" localSheetId="18" hidden="1">#REF!</definedName>
    <definedName name="BExMFJFS7Y0MW1N26ORGBGS696R0" localSheetId="13" hidden="1">#REF!</definedName>
    <definedName name="BExMFJFS7Y0MW1N26ORGBGS696R0" localSheetId="6" hidden="1">#REF!</definedName>
    <definedName name="BExMFJFS7Y0MW1N26ORGBGS696R0" localSheetId="9" hidden="1">#REF!</definedName>
    <definedName name="BExMFJFS7Y0MW1N26ORGBGS696R0" hidden="1">#REF!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42VBWDOG4E4FIXWPDOBDJQ1" localSheetId="8" hidden="1">#REF!</definedName>
    <definedName name="BExMH42VBWDOG4E4FIXWPDOBDJQ1" localSheetId="15" hidden="1">#REF!</definedName>
    <definedName name="BExMH42VBWDOG4E4FIXWPDOBDJQ1" localSheetId="1" hidden="1">#REF!</definedName>
    <definedName name="BExMH42VBWDOG4E4FIXWPDOBDJQ1" localSheetId="18" hidden="1">#REF!</definedName>
    <definedName name="BExMH42VBWDOG4E4FIXWPDOBDJQ1" localSheetId="13" hidden="1">#REF!</definedName>
    <definedName name="BExMH42VBWDOG4E4FIXWPDOBDJQ1" localSheetId="6" hidden="1">#REF!</definedName>
    <definedName name="BExMH42VBWDOG4E4FIXWPDOBDJQ1" localSheetId="9" hidden="1">#REF!</definedName>
    <definedName name="BExMH42VBWDOG4E4FIXWPDOBDJQ1" hidden="1">#REF!</definedName>
    <definedName name="BExMHFBDKU7SL1XYKYR6CGEO8CEL" localSheetId="8" hidden="1">#REF!</definedName>
    <definedName name="BExMHFBDKU7SL1XYKYR6CGEO8CEL" localSheetId="7" hidden="1">#REF!</definedName>
    <definedName name="BExMHFBDKU7SL1XYKYR6CGEO8CEL" localSheetId="15" hidden="1">#REF!</definedName>
    <definedName name="BExMHFBDKU7SL1XYKYR6CGEO8CEL" localSheetId="14" hidden="1">#REF!</definedName>
    <definedName name="BExMHFBDKU7SL1XYKYR6CGEO8CEL" localSheetId="12" hidden="1">#REF!</definedName>
    <definedName name="BExMHFBDKU7SL1XYKYR6CGEO8CEL" localSheetId="5" hidden="1">#REF!</definedName>
    <definedName name="BExMHFBDKU7SL1XYKYR6CGEO8CEL" localSheetId="1" hidden="1">#REF!</definedName>
    <definedName name="BExMHFBDKU7SL1XYKYR6CGEO8CEL" localSheetId="0" hidden="1">#REF!</definedName>
    <definedName name="BExMHFBDKU7SL1XYKYR6CGEO8CEL" localSheetId="18" hidden="1">#REF!</definedName>
    <definedName name="BExMHFBDKU7SL1XYKYR6CGEO8CEL" localSheetId="13" hidden="1">#REF!</definedName>
    <definedName name="BExMHFBDKU7SL1XYKYR6CGEO8CEL" localSheetId="6" hidden="1">#REF!</definedName>
    <definedName name="BExMHFBDKU7SL1XYKYR6CGEO8CEL" localSheetId="16" hidden="1">#REF!</definedName>
    <definedName name="BExMHFBDKU7SL1XYKYR6CGEO8CEL" localSheetId="9" hidden="1">#REF!</definedName>
    <definedName name="BExMHFBDKU7SL1XYKYR6CGEO8CEL" localSheetId="19" hidden="1">#REF!</definedName>
    <definedName name="BExMHFBDKU7SL1XYKYR6CGEO8CEL" hidden="1">#REF!</definedName>
    <definedName name="BExMHOWPB34KPZ76M2KIX2C9R2VB" localSheetId="8" hidden="1">'[3]AMI P &amp; L'!#REF!</definedName>
    <definedName name="BExMHOWPB34KPZ76M2KIX2C9R2VB" localSheetId="7" hidden="1">'[3]AMI P &amp; L'!#REF!</definedName>
    <definedName name="BExMHOWPB34KPZ76M2KIX2C9R2VB" localSheetId="15" hidden="1">'[3]AMI P &amp; L'!#REF!</definedName>
    <definedName name="BExMHOWPB34KPZ76M2KIX2C9R2VB" localSheetId="14" hidden="1">'[3]AMI P &amp; L'!#REF!</definedName>
    <definedName name="BExMHOWPB34KPZ76M2KIX2C9R2VB" localSheetId="12" hidden="1">'[3]AMI P &amp; L'!#REF!</definedName>
    <definedName name="BExMHOWPB34KPZ76M2KIX2C9R2VB" localSheetId="5" hidden="1">'[3]AMI P &amp; L'!#REF!</definedName>
    <definedName name="BExMHOWPB34KPZ76M2KIX2C9R2VB" localSheetId="1" hidden="1">'[3]AMI P &amp; L'!#REF!</definedName>
    <definedName name="BExMHOWPB34KPZ76M2KIX2C9R2VB" localSheetId="0" hidden="1">'[3]AMI P &amp; L'!#REF!</definedName>
    <definedName name="BExMHOWPB34KPZ76M2KIX2C9R2VB" localSheetId="18" hidden="1">'[3]AMI P &amp; L'!#REF!</definedName>
    <definedName name="BExMHOWPB34KPZ76M2KIX2C9R2VB" localSheetId="13" hidden="1">'[3]AMI P &amp; L'!#REF!</definedName>
    <definedName name="BExMHOWPB34KPZ76M2KIX2C9R2VB" localSheetId="6" hidden="1">'[3]AMI P &amp; L'!#REF!</definedName>
    <definedName name="BExMHOWPB34KPZ76M2KIX2C9R2VB" localSheetId="16" hidden="1">'[3]AMI P &amp; L'!#REF!</definedName>
    <definedName name="BExMHOWPB34KPZ76M2KIX2C9R2VB" localSheetId="9" hidden="1">'[3]AMI P &amp; L'!#REF!</definedName>
    <definedName name="BExMHOWPB34KPZ76M2KIX2C9R2VB" localSheetId="19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8" hidden="1">'[3]AMI P &amp; L'!#REF!</definedName>
    <definedName name="BExMI3AJ9477KDL4T9DHET4LJJTW" localSheetId="7" hidden="1">'[3]AMI P &amp; L'!#REF!</definedName>
    <definedName name="BExMI3AJ9477KDL4T9DHET4LJJTW" localSheetId="15" hidden="1">'[3]AMI P &amp; L'!#REF!</definedName>
    <definedName name="BExMI3AJ9477KDL4T9DHET4LJJTW" localSheetId="14" hidden="1">'[3]AMI P &amp; L'!#REF!</definedName>
    <definedName name="BExMI3AJ9477KDL4T9DHET4LJJTW" localSheetId="12" hidden="1">'[3]AMI P &amp; L'!#REF!</definedName>
    <definedName name="BExMI3AJ9477KDL4T9DHET4LJJTW" localSheetId="5" hidden="1">'[3]AMI P &amp; L'!#REF!</definedName>
    <definedName name="BExMI3AJ9477KDL4T9DHET4LJJTW" localSheetId="1" hidden="1">'[3]AMI P &amp; L'!#REF!</definedName>
    <definedName name="BExMI3AJ9477KDL4T9DHET4LJJTW" localSheetId="0" hidden="1">'[3]AMI P &amp; L'!#REF!</definedName>
    <definedName name="BExMI3AJ9477KDL4T9DHET4LJJTW" localSheetId="18" hidden="1">'[3]AMI P &amp; L'!#REF!</definedName>
    <definedName name="BExMI3AJ9477KDL4T9DHET4LJJTW" localSheetId="13" hidden="1">'[3]AMI P &amp; L'!#REF!</definedName>
    <definedName name="BExMI3AJ9477KDL4T9DHET4LJJTW" localSheetId="6" hidden="1">'[3]AMI P &amp; L'!#REF!</definedName>
    <definedName name="BExMI3AJ9477KDL4T9DHET4LJJTW" localSheetId="16" hidden="1">'[3]AMI P &amp; L'!#REF!</definedName>
    <definedName name="BExMI3AJ9477KDL4T9DHET4LJJTW" localSheetId="9" hidden="1">'[3]AMI P &amp; L'!#REF!</definedName>
    <definedName name="BExMI3AJ9477KDL4T9DHET4LJJTW" localSheetId="19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8" hidden="1">'[3]AMI P &amp; L'!#REF!</definedName>
    <definedName name="BExMIBOOZU40JS3F89OMPSRCE9MM" localSheetId="7" hidden="1">'[3]AMI P &amp; L'!#REF!</definedName>
    <definedName name="BExMIBOOZU40JS3F89OMPSRCE9MM" localSheetId="15" hidden="1">'[3]AMI P &amp; L'!#REF!</definedName>
    <definedName name="BExMIBOOZU40JS3F89OMPSRCE9MM" localSheetId="14" hidden="1">'[3]AMI P &amp; L'!#REF!</definedName>
    <definedName name="BExMIBOOZU40JS3F89OMPSRCE9MM" localSheetId="12" hidden="1">'[3]AMI P &amp; L'!#REF!</definedName>
    <definedName name="BExMIBOOZU40JS3F89OMPSRCE9MM" localSheetId="5" hidden="1">'[3]AMI P &amp; L'!#REF!</definedName>
    <definedName name="BExMIBOOZU40JS3F89OMPSRCE9MM" localSheetId="1" hidden="1">'[3]AMI P &amp; L'!#REF!</definedName>
    <definedName name="BExMIBOOZU40JS3F89OMPSRCE9MM" localSheetId="0" hidden="1">'[3]AMI P &amp; L'!#REF!</definedName>
    <definedName name="BExMIBOOZU40JS3F89OMPSRCE9MM" localSheetId="18" hidden="1">'[3]AMI P &amp; L'!#REF!</definedName>
    <definedName name="BExMIBOOZU40JS3F89OMPSRCE9MM" localSheetId="13" hidden="1">'[3]AMI P &amp; L'!#REF!</definedName>
    <definedName name="BExMIBOOZU40JS3F89OMPSRCE9MM" localSheetId="6" hidden="1">'[3]AMI P &amp; L'!#REF!</definedName>
    <definedName name="BExMIBOOZU40JS3F89OMPSRCE9MM" localSheetId="16" hidden="1">'[3]AMI P &amp; L'!#REF!</definedName>
    <definedName name="BExMIBOOZU40JS3F89OMPSRCE9MM" localSheetId="9" hidden="1">'[3]AMI P &amp; L'!#REF!</definedName>
    <definedName name="BExMIBOOZU40JS3F89OMPSRCE9MM" localSheetId="19" hidden="1">'[3]AMI P &amp; L'!#REF!</definedName>
    <definedName name="BExMIBOOZU40JS3F89OMPSRCE9MM" hidden="1">'[3]AMI P &amp; L'!#REF!</definedName>
    <definedName name="BExMIETWI175OVTQ66FIIUOEG2VO" localSheetId="8" hidden="1">#REF!</definedName>
    <definedName name="BExMIETWI175OVTQ66FIIUOEG2VO" localSheetId="15" hidden="1">#REF!</definedName>
    <definedName name="BExMIETWI175OVTQ66FIIUOEG2VO" localSheetId="12" hidden="1">#REF!</definedName>
    <definedName name="BExMIETWI175OVTQ66FIIUOEG2VO" localSheetId="1" hidden="1">#REF!</definedName>
    <definedName name="BExMIETWI175OVTQ66FIIUOEG2VO" localSheetId="18" hidden="1">#REF!</definedName>
    <definedName name="BExMIETWI175OVTQ66FIIUOEG2VO" localSheetId="13" hidden="1">#REF!</definedName>
    <definedName name="BExMIETWI175OVTQ66FIIUOEG2VO" localSheetId="6" hidden="1">#REF!</definedName>
    <definedName name="BExMIETWI175OVTQ66FIIUOEG2VO" localSheetId="9" hidden="1">#REF!</definedName>
    <definedName name="BExMIETWI175OVTQ66FIIUOEG2VO" hidden="1">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T2FYPP1FNC8XXVV8XLZN532" localSheetId="8" hidden="1">#REF!</definedName>
    <definedName name="BExMIT2FYPP1FNC8XXVV8XLZN532" localSheetId="15" hidden="1">#REF!</definedName>
    <definedName name="BExMIT2FYPP1FNC8XXVV8XLZN532" localSheetId="1" hidden="1">#REF!</definedName>
    <definedName name="BExMIT2FYPP1FNC8XXVV8XLZN532" localSheetId="18" hidden="1">#REF!</definedName>
    <definedName name="BExMIT2FYPP1FNC8XXVV8XLZN532" localSheetId="13" hidden="1">#REF!</definedName>
    <definedName name="BExMIT2FYPP1FNC8XXVV8XLZN532" localSheetId="6" hidden="1">#REF!</definedName>
    <definedName name="BExMIT2FYPP1FNC8XXVV8XLZN532" localSheetId="9" hidden="1">#REF!</definedName>
    <definedName name="BExMIT2FYPP1FNC8XXVV8XLZN532" hidden="1">#REF!</definedName>
    <definedName name="BExMIV0KC8555D5E42ZGWG15Y0MO" localSheetId="8" hidden="1">'[3]AMI P &amp; L'!#REF!</definedName>
    <definedName name="BExMIV0KC8555D5E42ZGWG15Y0MO" localSheetId="7" hidden="1">'[3]AMI P &amp; L'!#REF!</definedName>
    <definedName name="BExMIV0KC8555D5E42ZGWG15Y0MO" localSheetId="15" hidden="1">'[3]AMI P &amp; L'!#REF!</definedName>
    <definedName name="BExMIV0KC8555D5E42ZGWG15Y0MO" localSheetId="14" hidden="1">'[3]AMI P &amp; L'!#REF!</definedName>
    <definedName name="BExMIV0KC8555D5E42ZGWG15Y0MO" localSheetId="12" hidden="1">'[3]AMI P &amp; L'!#REF!</definedName>
    <definedName name="BExMIV0KC8555D5E42ZGWG15Y0MO" localSheetId="5" hidden="1">'[3]AMI P &amp; L'!#REF!</definedName>
    <definedName name="BExMIV0KC8555D5E42ZGWG15Y0MO" localSheetId="1" hidden="1">'[3]AMI P &amp; L'!#REF!</definedName>
    <definedName name="BExMIV0KC8555D5E42ZGWG15Y0MO" localSheetId="0" hidden="1">'[3]AMI P &amp; L'!#REF!</definedName>
    <definedName name="BExMIV0KC8555D5E42ZGWG15Y0MO" localSheetId="18" hidden="1">'[3]AMI P &amp; L'!#REF!</definedName>
    <definedName name="BExMIV0KC8555D5E42ZGWG15Y0MO" localSheetId="13" hidden="1">'[3]AMI P &amp; L'!#REF!</definedName>
    <definedName name="BExMIV0KC8555D5E42ZGWG15Y0MO" localSheetId="6" hidden="1">'[3]AMI P &amp; L'!#REF!</definedName>
    <definedName name="BExMIV0KC8555D5E42ZGWG15Y0MO" localSheetId="16" hidden="1">'[3]AMI P &amp; L'!#REF!</definedName>
    <definedName name="BExMIV0KC8555D5E42ZGWG15Y0MO" localSheetId="9" hidden="1">'[3]AMI P &amp; L'!#REF!</definedName>
    <definedName name="BExMIV0KC8555D5E42ZGWG15Y0MO" localSheetId="19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8" hidden="1">'[3]AMI P &amp; L'!#REF!</definedName>
    <definedName name="BExMKUN3WPECJR2XRID2R7GZRGNX" localSheetId="7" hidden="1">'[3]AMI P &amp; L'!#REF!</definedName>
    <definedName name="BExMKUN3WPECJR2XRID2R7GZRGNX" localSheetId="15" hidden="1">'[3]AMI P &amp; L'!#REF!</definedName>
    <definedName name="BExMKUN3WPECJR2XRID2R7GZRGNX" localSheetId="14" hidden="1">'[3]AMI P &amp; L'!#REF!</definedName>
    <definedName name="BExMKUN3WPECJR2XRID2R7GZRGNX" localSheetId="12" hidden="1">'[3]AMI P &amp; L'!#REF!</definedName>
    <definedName name="BExMKUN3WPECJR2XRID2R7GZRGNX" localSheetId="5" hidden="1">'[3]AMI P &amp; L'!#REF!</definedName>
    <definedName name="BExMKUN3WPECJR2XRID2R7GZRGNX" localSheetId="1" hidden="1">'[3]AMI P &amp; L'!#REF!</definedName>
    <definedName name="BExMKUN3WPECJR2XRID2R7GZRGNX" localSheetId="0" hidden="1">'[3]AMI P &amp; L'!#REF!</definedName>
    <definedName name="BExMKUN3WPECJR2XRID2R7GZRGNX" localSheetId="18" hidden="1">'[3]AMI P &amp; L'!#REF!</definedName>
    <definedName name="BExMKUN3WPECJR2XRID2R7GZRGNX" localSheetId="13" hidden="1">'[3]AMI P &amp; L'!#REF!</definedName>
    <definedName name="BExMKUN3WPECJR2XRID2R7GZRGNX" localSheetId="6" hidden="1">'[3]AMI P &amp; L'!#REF!</definedName>
    <definedName name="BExMKUN3WPECJR2XRID2R7GZRGNX" localSheetId="16" hidden="1">'[3]AMI P &amp; L'!#REF!</definedName>
    <definedName name="BExMKUN3WPECJR2XRID2R7GZRGNX" localSheetId="9" hidden="1">'[3]AMI P &amp; L'!#REF!</definedName>
    <definedName name="BExMKUN3WPECJR2XRID2R7GZRGNX" localSheetId="19" hidden="1">'[3]AMI P &amp; L'!#REF!</definedName>
    <definedName name="BExMKUN3WPECJR2XRID2R7GZRGNX" hidden="1">'[3]AMI P &amp; L'!#REF!</definedName>
    <definedName name="BExMKZ535P011X4TNV16GCOH4H21" localSheetId="8" hidden="1">'[3]AMI P &amp; L'!#REF!</definedName>
    <definedName name="BExMKZ535P011X4TNV16GCOH4H21" localSheetId="7" hidden="1">'[3]AMI P &amp; L'!#REF!</definedName>
    <definedName name="BExMKZ535P011X4TNV16GCOH4H21" localSheetId="15" hidden="1">'[3]AMI P &amp; L'!#REF!</definedName>
    <definedName name="BExMKZ535P011X4TNV16GCOH4H21" localSheetId="14" hidden="1">'[3]AMI P &amp; L'!#REF!</definedName>
    <definedName name="BExMKZ535P011X4TNV16GCOH4H21" localSheetId="12" hidden="1">'[3]AMI P &amp; L'!#REF!</definedName>
    <definedName name="BExMKZ535P011X4TNV16GCOH4H21" localSheetId="5" hidden="1">'[3]AMI P &amp; L'!#REF!</definedName>
    <definedName name="BExMKZ535P011X4TNV16GCOH4H21" localSheetId="1" hidden="1">'[3]AMI P &amp; L'!#REF!</definedName>
    <definedName name="BExMKZ535P011X4TNV16GCOH4H21" localSheetId="0" hidden="1">'[3]AMI P &amp; L'!#REF!</definedName>
    <definedName name="BExMKZ535P011X4TNV16GCOH4H21" localSheetId="18" hidden="1">'[3]AMI P &amp; L'!#REF!</definedName>
    <definedName name="BExMKZ535P011X4TNV16GCOH4H21" localSheetId="13" hidden="1">'[3]AMI P &amp; L'!#REF!</definedName>
    <definedName name="BExMKZ535P011X4TNV16GCOH4H21" localSheetId="6" hidden="1">'[3]AMI P &amp; L'!#REF!</definedName>
    <definedName name="BExMKZ535P011X4TNV16GCOH4H21" localSheetId="16" hidden="1">'[3]AMI P &amp; L'!#REF!</definedName>
    <definedName name="BExMKZ535P011X4TNV16GCOH4H21" localSheetId="9" hidden="1">'[3]AMI P &amp; L'!#REF!</definedName>
    <definedName name="BExMKZ535P011X4TNV16GCOH4H21" localSheetId="19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KF1HGC9W2MK37E42OJJP44E" localSheetId="8" hidden="1">'[5]Capital orders'!#REF!</definedName>
    <definedName name="BExMLKF1HGC9W2MK37E42OJJP44E" localSheetId="15" hidden="1">'[5]Capital orders'!#REF!</definedName>
    <definedName name="BExMLKF1HGC9W2MK37E42OJJP44E" localSheetId="1" hidden="1">'[5]Capital orders'!#REF!</definedName>
    <definedName name="BExMLKF1HGC9W2MK37E42OJJP44E" localSheetId="18" hidden="1">'[5]Capital orders'!#REF!</definedName>
    <definedName name="BExMLKF1HGC9W2MK37E42OJJP44E" localSheetId="13" hidden="1">'[5]Capital orders'!#REF!</definedName>
    <definedName name="BExMLKF1HGC9W2MK37E42OJJP44E" localSheetId="6" hidden="1">'[5]Capital orders'!#REF!</definedName>
    <definedName name="BExMLKF1HGC9W2MK37E42OJJP44E" localSheetId="9" hidden="1">'[5]Capital orders'!#REF!</definedName>
    <definedName name="BExMLKF1HGC9W2MK37E42OJJP44E" hidden="1">'[5]Capital orders'!#REF!</definedName>
    <definedName name="BExMLO5Z61RE85X8HHX2G4IU3AZW" hidden="1">'[2]Reco Sheet for Fcast'!$I$7:$J$7</definedName>
    <definedName name="BExMLVI7UORSHM9FMO8S2EI0TMTS" localSheetId="8" hidden="1">'[3]AMI P &amp; L'!#REF!</definedName>
    <definedName name="BExMLVI7UORSHM9FMO8S2EI0TMTS" localSheetId="7" hidden="1">'[3]AMI P &amp; L'!#REF!</definedName>
    <definedName name="BExMLVI7UORSHM9FMO8S2EI0TMTS" localSheetId="15" hidden="1">'[3]AMI P &amp; L'!#REF!</definedName>
    <definedName name="BExMLVI7UORSHM9FMO8S2EI0TMTS" localSheetId="14" hidden="1">'[3]AMI P &amp; L'!#REF!</definedName>
    <definedName name="BExMLVI7UORSHM9FMO8S2EI0TMTS" localSheetId="12" hidden="1">'[3]AMI P &amp; L'!#REF!</definedName>
    <definedName name="BExMLVI7UORSHM9FMO8S2EI0TMTS" localSheetId="5" hidden="1">'[3]AMI P &amp; L'!#REF!</definedName>
    <definedName name="BExMLVI7UORSHM9FMO8S2EI0TMTS" localSheetId="1" hidden="1">'[3]AMI P &amp; L'!#REF!</definedName>
    <definedName name="BExMLVI7UORSHM9FMO8S2EI0TMTS" localSheetId="0" hidden="1">'[3]AMI P &amp; L'!#REF!</definedName>
    <definedName name="BExMLVI7UORSHM9FMO8S2EI0TMTS" localSheetId="18" hidden="1">'[3]AMI P &amp; L'!#REF!</definedName>
    <definedName name="BExMLVI7UORSHM9FMO8S2EI0TMTS" localSheetId="13" hidden="1">'[3]AMI P &amp; L'!#REF!</definedName>
    <definedName name="BExMLVI7UORSHM9FMO8S2EI0TMTS" localSheetId="6" hidden="1">'[3]AMI P &amp; L'!#REF!</definedName>
    <definedName name="BExMLVI7UORSHM9FMO8S2EI0TMTS" localSheetId="16" hidden="1">'[3]AMI P &amp; L'!#REF!</definedName>
    <definedName name="BExMLVI7UORSHM9FMO8S2EI0TMTS" localSheetId="9" hidden="1">'[3]AMI P &amp; L'!#REF!</definedName>
    <definedName name="BExMLVI7UORSHM9FMO8S2EI0TMTS" localSheetId="19" hidden="1">'[3]AMI P &amp; L'!#REF!</definedName>
    <definedName name="BExMLVI7UORSHM9FMO8S2EI0TMTS" hidden="1">'[3]AMI P &amp; L'!#REF!</definedName>
    <definedName name="BExMM5UCOT2HSSN0ZIPZW55GSOVO" localSheetId="8" hidden="1">'[3]AMI P &amp; L'!#REF!</definedName>
    <definedName name="BExMM5UCOT2HSSN0ZIPZW55GSOVO" localSheetId="7" hidden="1">'[3]AMI P &amp; L'!#REF!</definedName>
    <definedName name="BExMM5UCOT2HSSN0ZIPZW55GSOVO" localSheetId="15" hidden="1">'[3]AMI P &amp; L'!#REF!</definedName>
    <definedName name="BExMM5UCOT2HSSN0ZIPZW55GSOVO" localSheetId="14" hidden="1">'[3]AMI P &amp; L'!#REF!</definedName>
    <definedName name="BExMM5UCOT2HSSN0ZIPZW55GSOVO" localSheetId="12" hidden="1">'[3]AMI P &amp; L'!#REF!</definedName>
    <definedName name="BExMM5UCOT2HSSN0ZIPZW55GSOVO" localSheetId="5" hidden="1">'[3]AMI P &amp; L'!#REF!</definedName>
    <definedName name="BExMM5UCOT2HSSN0ZIPZW55GSOVO" localSheetId="1" hidden="1">'[3]AMI P &amp; L'!#REF!</definedName>
    <definedName name="BExMM5UCOT2HSSN0ZIPZW55GSOVO" localSheetId="0" hidden="1">'[3]AMI P &amp; L'!#REF!</definedName>
    <definedName name="BExMM5UCOT2HSSN0ZIPZW55GSOVO" localSheetId="18" hidden="1">'[3]AMI P &amp; L'!#REF!</definedName>
    <definedName name="BExMM5UCOT2HSSN0ZIPZW55GSOVO" localSheetId="13" hidden="1">'[3]AMI P &amp; L'!#REF!</definedName>
    <definedName name="BExMM5UCOT2HSSN0ZIPZW55GSOVO" localSheetId="6" hidden="1">'[3]AMI P &amp; L'!#REF!</definedName>
    <definedName name="BExMM5UCOT2HSSN0ZIPZW55GSOVO" localSheetId="16" hidden="1">'[3]AMI P &amp; L'!#REF!</definedName>
    <definedName name="BExMM5UCOT2HSSN0ZIPZW55GSOVO" localSheetId="9" hidden="1">'[3]AMI P &amp; L'!#REF!</definedName>
    <definedName name="BExMM5UCOT2HSSN0ZIPZW55GSOVO" localSheetId="19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8" hidden="1">'[3]AMI P &amp; L'!#REF!</definedName>
    <definedName name="BExMMNIZ2T7M22WECMUQXEF4NJ71" localSheetId="7" hidden="1">'[3]AMI P &amp; L'!#REF!</definedName>
    <definedName name="BExMMNIZ2T7M22WECMUQXEF4NJ71" localSheetId="15" hidden="1">'[3]AMI P &amp; L'!#REF!</definedName>
    <definedName name="BExMMNIZ2T7M22WECMUQXEF4NJ71" localSheetId="14" hidden="1">'[3]AMI P &amp; L'!#REF!</definedName>
    <definedName name="BExMMNIZ2T7M22WECMUQXEF4NJ71" localSheetId="12" hidden="1">'[3]AMI P &amp; L'!#REF!</definedName>
    <definedName name="BExMMNIZ2T7M22WECMUQXEF4NJ71" localSheetId="5" hidden="1">'[3]AMI P &amp; L'!#REF!</definedName>
    <definedName name="BExMMNIZ2T7M22WECMUQXEF4NJ71" localSheetId="1" hidden="1">'[3]AMI P &amp; L'!#REF!</definedName>
    <definedName name="BExMMNIZ2T7M22WECMUQXEF4NJ71" localSheetId="0" hidden="1">'[3]AMI P &amp; L'!#REF!</definedName>
    <definedName name="BExMMNIZ2T7M22WECMUQXEF4NJ71" localSheetId="18" hidden="1">'[3]AMI P &amp; L'!#REF!</definedName>
    <definedName name="BExMMNIZ2T7M22WECMUQXEF4NJ71" localSheetId="13" hidden="1">'[3]AMI P &amp; L'!#REF!</definedName>
    <definedName name="BExMMNIZ2T7M22WECMUQXEF4NJ71" localSheetId="6" hidden="1">'[3]AMI P &amp; L'!#REF!</definedName>
    <definedName name="BExMMNIZ2T7M22WECMUQXEF4NJ71" localSheetId="16" hidden="1">'[3]AMI P &amp; L'!#REF!</definedName>
    <definedName name="BExMMNIZ2T7M22WECMUQXEF4NJ71" localSheetId="9" hidden="1">'[3]AMI P &amp; L'!#REF!</definedName>
    <definedName name="BExMMNIZ2T7M22WECMUQXEF4NJ71" localSheetId="19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CUSJIRTSFIE0XASGVYOMQNI" localSheetId="8" hidden="1">#REF!</definedName>
    <definedName name="BExMNCUSJIRTSFIE0XASGVYOMQNI" localSheetId="15" hidden="1">#REF!</definedName>
    <definedName name="BExMNCUSJIRTSFIE0XASGVYOMQNI" localSheetId="1" hidden="1">#REF!</definedName>
    <definedName name="BExMNCUSJIRTSFIE0XASGVYOMQNI" localSheetId="18" hidden="1">#REF!</definedName>
    <definedName name="BExMNCUSJIRTSFIE0XASGVYOMQNI" localSheetId="13" hidden="1">#REF!</definedName>
    <definedName name="BExMNCUSJIRTSFIE0XASGVYOMQNI" localSheetId="6" hidden="1">#REF!</definedName>
    <definedName name="BExMNCUSJIRTSFIE0XASGVYOMQNI" localSheetId="9" hidden="1">#REF!</definedName>
    <definedName name="BExMNCUSJIRTSFIE0XASGVYOMQNI" hidden="1">#REF!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8" hidden="1">#REF!</definedName>
    <definedName name="BExMNQMYHO8P4UBDPYK2S8W4EQCA" localSheetId="7" hidden="1">#REF!</definedName>
    <definedName name="BExMNQMYHO8P4UBDPYK2S8W4EQCA" localSheetId="15" hidden="1">#REF!</definedName>
    <definedName name="BExMNQMYHO8P4UBDPYK2S8W4EQCA" localSheetId="14" hidden="1">#REF!</definedName>
    <definedName name="BExMNQMYHO8P4UBDPYK2S8W4EQCA" localSheetId="12" hidden="1">#REF!</definedName>
    <definedName name="BExMNQMYHO8P4UBDPYK2S8W4EQCA" localSheetId="5" hidden="1">#REF!</definedName>
    <definedName name="BExMNQMYHO8P4UBDPYK2S8W4EQCA" localSheetId="1" hidden="1">#REF!</definedName>
    <definedName name="BExMNQMYHO8P4UBDPYK2S8W4EQCA" localSheetId="0" hidden="1">#REF!</definedName>
    <definedName name="BExMNQMYHO8P4UBDPYK2S8W4EQCA" localSheetId="18" hidden="1">#REF!</definedName>
    <definedName name="BExMNQMYHO8P4UBDPYK2S8W4EQCA" localSheetId="13" hidden="1">#REF!</definedName>
    <definedName name="BExMNQMYHO8P4UBDPYK2S8W4EQCA" localSheetId="6" hidden="1">#REF!</definedName>
    <definedName name="BExMNQMYHO8P4UBDPYK2S8W4EQCA" localSheetId="16" hidden="1">#REF!</definedName>
    <definedName name="BExMNQMYHO8P4UBDPYK2S8W4EQCA" localSheetId="9" hidden="1">#REF!</definedName>
    <definedName name="BExMNQMYHO8P4UBDPYK2S8W4EQCA" localSheetId="19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OUHYJ7S5Q4B9QB0G3KR526U3" localSheetId="8" hidden="1">#REF!</definedName>
    <definedName name="BExMOUHYJ7S5Q4B9QB0G3KR526U3" localSheetId="15" hidden="1">#REF!</definedName>
    <definedName name="BExMOUHYJ7S5Q4B9QB0G3KR526U3" localSheetId="12" hidden="1">#REF!</definedName>
    <definedName name="BExMOUHYJ7S5Q4B9QB0G3KR526U3" localSheetId="1" hidden="1">#REF!</definedName>
    <definedName name="BExMOUHYJ7S5Q4B9QB0G3KR526U3" localSheetId="18" hidden="1">#REF!</definedName>
    <definedName name="BExMOUHYJ7S5Q4B9QB0G3KR526U3" localSheetId="13" hidden="1">#REF!</definedName>
    <definedName name="BExMOUHYJ7S5Q4B9QB0G3KR526U3" localSheetId="6" hidden="1">#REF!</definedName>
    <definedName name="BExMOUHYJ7S5Q4B9QB0G3KR526U3" localSheetId="9" hidden="1">#REF!</definedName>
    <definedName name="BExMOUHYJ7S5Q4B9QB0G3KR526U3" hidden="1">#REF!</definedName>
    <definedName name="BExMP13C8RR9HAQSONMZ4KBHGVIP" localSheetId="8" hidden="1">#REF!</definedName>
    <definedName name="BExMP13C8RR9HAQSONMZ4KBHGVIP" localSheetId="15" hidden="1">#REF!</definedName>
    <definedName name="BExMP13C8RR9HAQSONMZ4KBHGVIP" localSheetId="1" hidden="1">#REF!</definedName>
    <definedName name="BExMP13C8RR9HAQSONMZ4KBHGVIP" localSheetId="18" hidden="1">#REF!</definedName>
    <definedName name="BExMP13C8RR9HAQSONMZ4KBHGVIP" localSheetId="13" hidden="1">#REF!</definedName>
    <definedName name="BExMP13C8RR9HAQSONMZ4KBHGVIP" localSheetId="6" hidden="1">#REF!</definedName>
    <definedName name="BExMP13C8RR9HAQSONMZ4KBHGVIP" localSheetId="9" hidden="1">#REF!</definedName>
    <definedName name="BExMP13C8RR9HAQSONMZ4KBHGVIP" hidden="1">#REF!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8" hidden="1">'[3]AMI P &amp; L'!#REF!</definedName>
    <definedName name="BExMPSD77XQ3HA6A4FZOJK8G2JP3" localSheetId="7" hidden="1">'[3]AMI P &amp; L'!#REF!</definedName>
    <definedName name="BExMPSD77XQ3HA6A4FZOJK8G2JP3" localSheetId="15" hidden="1">'[3]AMI P &amp; L'!#REF!</definedName>
    <definedName name="BExMPSD77XQ3HA6A4FZOJK8G2JP3" localSheetId="14" hidden="1">'[3]AMI P &amp; L'!#REF!</definedName>
    <definedName name="BExMPSD77XQ3HA6A4FZOJK8G2JP3" localSheetId="12" hidden="1">'[3]AMI P &amp; L'!#REF!</definedName>
    <definedName name="BExMPSD77XQ3HA6A4FZOJK8G2JP3" localSheetId="5" hidden="1">'[3]AMI P &amp; L'!#REF!</definedName>
    <definedName name="BExMPSD77XQ3HA6A4FZOJK8G2JP3" localSheetId="1" hidden="1">'[3]AMI P &amp; L'!#REF!</definedName>
    <definedName name="BExMPSD77XQ3HA6A4FZOJK8G2JP3" localSheetId="0" hidden="1">'[3]AMI P &amp; L'!#REF!</definedName>
    <definedName name="BExMPSD77XQ3HA6A4FZOJK8G2JP3" localSheetId="18" hidden="1">'[3]AMI P &amp; L'!#REF!</definedName>
    <definedName name="BExMPSD77XQ3HA6A4FZOJK8G2JP3" localSheetId="13" hidden="1">'[3]AMI P &amp; L'!#REF!</definedName>
    <definedName name="BExMPSD77XQ3HA6A4FZOJK8G2JP3" localSheetId="6" hidden="1">'[3]AMI P &amp; L'!#REF!</definedName>
    <definedName name="BExMPSD77XQ3HA6A4FZOJK8G2JP3" localSheetId="16" hidden="1">'[3]AMI P &amp; L'!#REF!</definedName>
    <definedName name="BExMPSD77XQ3HA6A4FZOJK8G2JP3" localSheetId="9" hidden="1">'[3]AMI P &amp; L'!#REF!</definedName>
    <definedName name="BExMPSD77XQ3HA6A4FZOJK8G2JP3" localSheetId="19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8" hidden="1">'[3]AMI P &amp; L'!#REF!</definedName>
    <definedName name="BExMQ71WHW50GVX45JU951AGPLFQ" localSheetId="7" hidden="1">'[3]AMI P &amp; L'!#REF!</definedName>
    <definedName name="BExMQ71WHW50GVX45JU951AGPLFQ" localSheetId="15" hidden="1">'[3]AMI P &amp; L'!#REF!</definedName>
    <definedName name="BExMQ71WHW50GVX45JU951AGPLFQ" localSheetId="14" hidden="1">'[3]AMI P &amp; L'!#REF!</definedName>
    <definedName name="BExMQ71WHW50GVX45JU951AGPLFQ" localSheetId="12" hidden="1">'[3]AMI P &amp; L'!#REF!</definedName>
    <definedName name="BExMQ71WHW50GVX45JU951AGPLFQ" localSheetId="5" hidden="1">'[3]AMI P &amp; L'!#REF!</definedName>
    <definedName name="BExMQ71WHW50GVX45JU951AGPLFQ" localSheetId="1" hidden="1">'[3]AMI P &amp; L'!#REF!</definedName>
    <definedName name="BExMQ71WHW50GVX45JU951AGPLFQ" localSheetId="0" hidden="1">'[3]AMI P &amp; L'!#REF!</definedName>
    <definedName name="BExMQ71WHW50GVX45JU951AGPLFQ" localSheetId="18" hidden="1">'[3]AMI P &amp; L'!#REF!</definedName>
    <definedName name="BExMQ71WHW50GVX45JU951AGPLFQ" localSheetId="13" hidden="1">'[3]AMI P &amp; L'!#REF!</definedName>
    <definedName name="BExMQ71WHW50GVX45JU951AGPLFQ" localSheetId="6" hidden="1">'[3]AMI P &amp; L'!#REF!</definedName>
    <definedName name="BExMQ71WHW50GVX45JU951AGPLFQ" localSheetId="16" hidden="1">'[3]AMI P &amp; L'!#REF!</definedName>
    <definedName name="BExMQ71WHW50GVX45JU951AGPLFQ" localSheetId="9" hidden="1">'[3]AMI P &amp; L'!#REF!</definedName>
    <definedName name="BExMQ71WHW50GVX45JU951AGPLFQ" localSheetId="19" hidden="1">'[3]AMI P &amp; L'!#REF!</definedName>
    <definedName name="BExMQ71WHW50GVX45JU951AGPLFQ" hidden="1">'[3]AMI P &amp; L'!#REF!</definedName>
    <definedName name="BExMQFLC51WC0ZQ3ISX3C0WWY8ON" localSheetId="8" hidden="1">#REF!</definedName>
    <definedName name="BExMQFLC51WC0ZQ3ISX3C0WWY8ON" localSheetId="15" hidden="1">#REF!</definedName>
    <definedName name="BExMQFLC51WC0ZQ3ISX3C0WWY8ON" localSheetId="12" hidden="1">#REF!</definedName>
    <definedName name="BExMQFLC51WC0ZQ3ISX3C0WWY8ON" localSheetId="1" hidden="1">#REF!</definedName>
    <definedName name="BExMQFLC51WC0ZQ3ISX3C0WWY8ON" localSheetId="18" hidden="1">#REF!</definedName>
    <definedName name="BExMQFLC51WC0ZQ3ISX3C0WWY8ON" localSheetId="13" hidden="1">#REF!</definedName>
    <definedName name="BExMQFLC51WC0ZQ3ISX3C0WWY8ON" localSheetId="6" hidden="1">#REF!</definedName>
    <definedName name="BExMQFLC51WC0ZQ3ISX3C0WWY8ON" localSheetId="9" hidden="1">#REF!</definedName>
    <definedName name="BExMQFLC51WC0ZQ3ISX3C0WWY8ON" hidden="1">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KSTP0XVW3NVUMLECR8PG3SF" localSheetId="8" hidden="1">#REF!</definedName>
    <definedName name="BExMRKSTP0XVW3NVUMLECR8PG3SF" localSheetId="15" hidden="1">#REF!</definedName>
    <definedName name="BExMRKSTP0XVW3NVUMLECR8PG3SF" localSheetId="1" hidden="1">#REF!</definedName>
    <definedName name="BExMRKSTP0XVW3NVUMLECR8PG3SF" localSheetId="18" hidden="1">#REF!</definedName>
    <definedName name="BExMRKSTP0XVW3NVUMLECR8PG3SF" localSheetId="13" hidden="1">#REF!</definedName>
    <definedName name="BExMRKSTP0XVW3NVUMLECR8PG3SF" localSheetId="6" hidden="1">#REF!</definedName>
    <definedName name="BExMRKSTP0XVW3NVUMLECR8PG3SF" localSheetId="9" hidden="1">#REF!</definedName>
    <definedName name="BExMRKSTP0XVW3NVUMLECR8PG3SF" hidden="1">#REF!</definedName>
    <definedName name="BExMRRJNUMGRSDD5GGKKGEIZ6FTS" hidden="1">'[2]Reco Sheet for Fcast'!$I$10:$J$10</definedName>
    <definedName name="BExMRU3ACIU0RD2BNWO55LH5U2BR" hidden="1">'[2]Reco Sheet for Fcast'!$F$15</definedName>
    <definedName name="BExMRYVXZYRCNM005S74K8KVJXSW" hidden="1">'[4]Bud Mth'!$F$8:$G$8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TQ079AHR967WGJYSR4QAE4R" localSheetId="8" hidden="1">#REF!</definedName>
    <definedName name="BExO5TQ079AHR967WGJYSR4QAE4R" localSheetId="15" hidden="1">#REF!</definedName>
    <definedName name="BExO5TQ079AHR967WGJYSR4QAE4R" localSheetId="1" hidden="1">#REF!</definedName>
    <definedName name="BExO5TQ079AHR967WGJYSR4QAE4R" localSheetId="18" hidden="1">#REF!</definedName>
    <definedName name="BExO5TQ079AHR967WGJYSR4QAE4R" localSheetId="13" hidden="1">#REF!</definedName>
    <definedName name="BExO5TQ079AHR967WGJYSR4QAE4R" localSheetId="6" hidden="1">#REF!</definedName>
    <definedName name="BExO5TQ079AHR967WGJYSR4QAE4R" localSheetId="9" hidden="1">#REF!</definedName>
    <definedName name="BExO5TQ079AHR967WGJYSR4QAE4R" hidden="1">#REF!</definedName>
    <definedName name="BExO5XMAHL7CY3X0B1OPKZ28DCJ5" hidden="1">'[2]Reco Sheet for Fcast'!$G$2</definedName>
    <definedName name="BExO66LZJKY4PTQVREELI6POS4AY" hidden="1">'[2]Reco Sheet for Fcast'!$H$2:$I$2</definedName>
    <definedName name="BExO6A7G3T6F15S63S1OQ24SFQJH" localSheetId="8" hidden="1">'[5]Capital orders'!#REF!</definedName>
    <definedName name="BExO6A7G3T6F15S63S1OQ24SFQJH" localSheetId="15" hidden="1">'[5]Capital orders'!#REF!</definedName>
    <definedName name="BExO6A7G3T6F15S63S1OQ24SFQJH" localSheetId="1" hidden="1">'[5]Capital orders'!#REF!</definedName>
    <definedName name="BExO6A7G3T6F15S63S1OQ24SFQJH" localSheetId="18" hidden="1">'[5]Capital orders'!#REF!</definedName>
    <definedName name="BExO6A7G3T6F15S63S1OQ24SFQJH" localSheetId="13" hidden="1">'[5]Capital orders'!#REF!</definedName>
    <definedName name="BExO6A7G3T6F15S63S1OQ24SFQJH" localSheetId="6" hidden="1">'[5]Capital orders'!#REF!</definedName>
    <definedName name="BExO6A7G3T6F15S63S1OQ24SFQJH" localSheetId="9" hidden="1">'[5]Capital orders'!#REF!</definedName>
    <definedName name="BExO6A7G3T6F15S63S1OQ24SFQJH" hidden="1">'[5]Capital orders'!#REF!</definedName>
    <definedName name="BExO6LLHCYTF7CIVHKAO0NMET14Q" hidden="1">'[2]Reco Sheet for Fcast'!$I$6:$J$6</definedName>
    <definedName name="BExO764GVLC6R6LREFVX7QYWT3RE" localSheetId="8" hidden="1">'[5]Capital orders'!#REF!</definedName>
    <definedName name="BExO764GVLC6R6LREFVX7QYWT3RE" localSheetId="15" hidden="1">'[5]Capital orders'!#REF!</definedName>
    <definedName name="BExO764GVLC6R6LREFVX7QYWT3RE" localSheetId="1" hidden="1">'[5]Capital orders'!#REF!</definedName>
    <definedName name="BExO764GVLC6R6LREFVX7QYWT3RE" localSheetId="18" hidden="1">'[5]Capital orders'!#REF!</definedName>
    <definedName name="BExO764GVLC6R6LREFVX7QYWT3RE" localSheetId="13" hidden="1">'[5]Capital orders'!#REF!</definedName>
    <definedName name="BExO764GVLC6R6LREFVX7QYWT3RE" localSheetId="6" hidden="1">'[5]Capital orders'!#REF!</definedName>
    <definedName name="BExO764GVLC6R6LREFVX7QYWT3RE" localSheetId="9" hidden="1">'[5]Capital orders'!#REF!</definedName>
    <definedName name="BExO764GVLC6R6LREFVX7QYWT3RE" hidden="1">'[5]Capital orders'!#REF!</definedName>
    <definedName name="BExO7L9A53V0L5FUS0PQUBG4XS0R" localSheetId="8" hidden="1">#REF!</definedName>
    <definedName name="BExO7L9A53V0L5FUS0PQUBG4XS0R" localSheetId="15" hidden="1">#REF!</definedName>
    <definedName name="BExO7L9A53V0L5FUS0PQUBG4XS0R" localSheetId="1" hidden="1">#REF!</definedName>
    <definedName name="BExO7L9A53V0L5FUS0PQUBG4XS0R" localSheetId="18" hidden="1">#REF!</definedName>
    <definedName name="BExO7L9A53V0L5FUS0PQUBG4XS0R" localSheetId="13" hidden="1">#REF!</definedName>
    <definedName name="BExO7L9A53V0L5FUS0PQUBG4XS0R" localSheetId="6" hidden="1">#REF!</definedName>
    <definedName name="BExO7L9A53V0L5FUS0PQUBG4XS0R" localSheetId="9" hidden="1">#REF!</definedName>
    <definedName name="BExO7L9A53V0L5FUS0PQUBG4XS0R" hidden="1">#REF!</definedName>
    <definedName name="BExO7OUQS3XTUQ2LDKGQ8AAQ3OJJ" hidden="1">'[2]Reco Sheet for Fcast'!$F$6:$G$6</definedName>
    <definedName name="BExO7VQWA7I6SZNHMVM6QHEOPT7N" localSheetId="8" hidden="1">#REF!</definedName>
    <definedName name="BExO7VQWA7I6SZNHMVM6QHEOPT7N" localSheetId="15" hidden="1">#REF!</definedName>
    <definedName name="BExO7VQWA7I6SZNHMVM6QHEOPT7N" localSheetId="1" hidden="1">#REF!</definedName>
    <definedName name="BExO7VQWA7I6SZNHMVM6QHEOPT7N" localSheetId="18" hidden="1">#REF!</definedName>
    <definedName name="BExO7VQWA7I6SZNHMVM6QHEOPT7N" localSheetId="13" hidden="1">#REF!</definedName>
    <definedName name="BExO7VQWA7I6SZNHMVM6QHEOPT7N" localSheetId="6" hidden="1">#REF!</definedName>
    <definedName name="BExO7VQWA7I6SZNHMVM6QHEOPT7N" localSheetId="9" hidden="1">#REF!</definedName>
    <definedName name="BExO7VQWA7I6SZNHMVM6QHEOPT7N" hidden="1">#REF!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8" hidden="1">#REF!</definedName>
    <definedName name="BExO89ZCBQDFNQMXBL81B6NYT5U3" localSheetId="7" hidden="1">#REF!</definedName>
    <definedName name="BExO89ZCBQDFNQMXBL81B6NYT5U3" localSheetId="15" hidden="1">#REF!</definedName>
    <definedName name="BExO89ZCBQDFNQMXBL81B6NYT5U3" localSheetId="14" hidden="1">#REF!</definedName>
    <definedName name="BExO89ZCBQDFNQMXBL81B6NYT5U3" localSheetId="12" hidden="1">#REF!</definedName>
    <definedName name="BExO89ZCBQDFNQMXBL81B6NYT5U3" localSheetId="5" hidden="1">#REF!</definedName>
    <definedName name="BExO89ZCBQDFNQMXBL81B6NYT5U3" localSheetId="1" hidden="1">#REF!</definedName>
    <definedName name="BExO89ZCBQDFNQMXBL81B6NYT5U3" localSheetId="0" hidden="1">#REF!</definedName>
    <definedName name="BExO89ZCBQDFNQMXBL81B6NYT5U3" localSheetId="18" hidden="1">#REF!</definedName>
    <definedName name="BExO89ZCBQDFNQMXBL81B6NYT5U3" localSheetId="13" hidden="1">#REF!</definedName>
    <definedName name="BExO89ZCBQDFNQMXBL81B6NYT5U3" localSheetId="6" hidden="1">#REF!</definedName>
    <definedName name="BExO89ZCBQDFNQMXBL81B6NYT5U3" localSheetId="16" hidden="1">#REF!</definedName>
    <definedName name="BExO89ZCBQDFNQMXBL81B6NYT5U3" localSheetId="9" hidden="1">#REF!</definedName>
    <definedName name="BExO89ZCBQDFNQMXBL81B6NYT5U3" localSheetId="19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8" hidden="1">#REF!</definedName>
    <definedName name="BExO8A4S3VKZ6N6VX4CXOWCPKHWC" localSheetId="7" hidden="1">#REF!</definedName>
    <definedName name="BExO8A4S3VKZ6N6VX4CXOWCPKHWC" localSheetId="15" hidden="1">#REF!</definedName>
    <definedName name="BExO8A4S3VKZ6N6VX4CXOWCPKHWC" localSheetId="14" hidden="1">#REF!</definedName>
    <definedName name="BExO8A4S3VKZ6N6VX4CXOWCPKHWC" localSheetId="12" hidden="1">#REF!</definedName>
    <definedName name="BExO8A4S3VKZ6N6VX4CXOWCPKHWC" localSheetId="5" hidden="1">#REF!</definedName>
    <definedName name="BExO8A4S3VKZ6N6VX4CXOWCPKHWC" localSheetId="1" hidden="1">#REF!</definedName>
    <definedName name="BExO8A4S3VKZ6N6VX4CXOWCPKHWC" localSheetId="0" hidden="1">#REF!</definedName>
    <definedName name="BExO8A4S3VKZ6N6VX4CXOWCPKHWC" localSheetId="18" hidden="1">#REF!</definedName>
    <definedName name="BExO8A4S3VKZ6N6VX4CXOWCPKHWC" localSheetId="13" hidden="1">#REF!</definedName>
    <definedName name="BExO8A4S3VKZ6N6VX4CXOWCPKHWC" localSheetId="6" hidden="1">#REF!</definedName>
    <definedName name="BExO8A4S3VKZ6N6VX4CXOWCPKHWC" localSheetId="16" hidden="1">#REF!</definedName>
    <definedName name="BExO8A4S3VKZ6N6VX4CXOWCPKHWC" localSheetId="9" hidden="1">#REF!</definedName>
    <definedName name="BExO8A4S3VKZ6N6VX4CXOWCPKHWC" localSheetId="19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I1E64ENA8Z42JI2J81DKZ8T" localSheetId="8" hidden="1">#REF!</definedName>
    <definedName name="BExO9I1E64ENA8Z42JI2J81DKZ8T" localSheetId="15" hidden="1">#REF!</definedName>
    <definedName name="BExO9I1E64ENA8Z42JI2J81DKZ8T" localSheetId="12" hidden="1">#REF!</definedName>
    <definedName name="BExO9I1E64ENA8Z42JI2J81DKZ8T" localSheetId="1" hidden="1">#REF!</definedName>
    <definedName name="BExO9I1E64ENA8Z42JI2J81DKZ8T" localSheetId="18" hidden="1">#REF!</definedName>
    <definedName name="BExO9I1E64ENA8Z42JI2J81DKZ8T" localSheetId="13" hidden="1">#REF!</definedName>
    <definedName name="BExO9I1E64ENA8Z42JI2J81DKZ8T" localSheetId="6" hidden="1">#REF!</definedName>
    <definedName name="BExO9I1E64ENA8Z42JI2J81DKZ8T" localSheetId="9" hidden="1">#REF!</definedName>
    <definedName name="BExO9I1E64ENA8Z42JI2J81DKZ8T" hidden="1">#REF!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U100URQWDC51QHO5CELT91P" localSheetId="8" hidden="1">#REF!</definedName>
    <definedName name="BExO9U100URQWDC51QHO5CELT91P" localSheetId="15" hidden="1">#REF!</definedName>
    <definedName name="BExO9U100URQWDC51QHO5CELT91P" localSheetId="1" hidden="1">#REF!</definedName>
    <definedName name="BExO9U100URQWDC51QHO5CELT91P" localSheetId="18" hidden="1">#REF!</definedName>
    <definedName name="BExO9U100URQWDC51QHO5CELT91P" localSheetId="13" hidden="1">#REF!</definedName>
    <definedName name="BExO9U100URQWDC51QHO5CELT91P" localSheetId="6" hidden="1">#REF!</definedName>
    <definedName name="BExO9U100URQWDC51QHO5CELT91P" localSheetId="9" hidden="1">#REF!</definedName>
    <definedName name="BExO9U100URQWDC51QHO5CELT91P" hidden="1">#REF!</definedName>
    <definedName name="BExO9V2U2YXAY904GYYGU6TD8Y7M" hidden="1">'[2]Reco Sheet for Fcast'!$F$7:$G$7</definedName>
    <definedName name="BExOA3M8QPKLDQSMPYFUCAQJNK70" hidden="1">'[2]Reco Sheet for Fcast'!$F$7:$G$7</definedName>
    <definedName name="BExOAFR4YY8GPWAZ4GI5AYC2OHJ4" localSheetId="8" hidden="1">#REF!</definedName>
    <definedName name="BExOAFR4YY8GPWAZ4GI5AYC2OHJ4" localSheetId="15" hidden="1">#REF!</definedName>
    <definedName name="BExOAFR4YY8GPWAZ4GI5AYC2OHJ4" localSheetId="12" hidden="1">#REF!</definedName>
    <definedName name="BExOAFR4YY8GPWAZ4GI5AYC2OHJ4" localSheetId="1" hidden="1">#REF!</definedName>
    <definedName name="BExOAFR4YY8GPWAZ4GI5AYC2OHJ4" localSheetId="18" hidden="1">#REF!</definedName>
    <definedName name="BExOAFR4YY8GPWAZ4GI5AYC2OHJ4" localSheetId="13" hidden="1">#REF!</definedName>
    <definedName name="BExOAFR4YY8GPWAZ4GI5AYC2OHJ4" localSheetId="6" hidden="1">#REF!</definedName>
    <definedName name="BExOAFR4YY8GPWAZ4GI5AYC2OHJ4" localSheetId="9" hidden="1">#REF!</definedName>
    <definedName name="BExOAFR4YY8GPWAZ4GI5AYC2OHJ4" hidden="1">#REF!</definedName>
    <definedName name="BExOAQ3GKCT7YZW1EMVU3EILSZL2" hidden="1">'[2]Reco Sheet for Fcast'!$F$9:$G$9</definedName>
    <definedName name="BExOAYHKZA3G2T1MI7GUW1LKI4SY" localSheetId="8" hidden="1">#REF!</definedName>
    <definedName name="BExOAYHKZA3G2T1MI7GUW1LKI4SY" localSheetId="15" hidden="1">#REF!</definedName>
    <definedName name="BExOAYHKZA3G2T1MI7GUW1LKI4SY" localSheetId="1" hidden="1">#REF!</definedName>
    <definedName name="BExOAYHKZA3G2T1MI7GUW1LKI4SY" localSheetId="18" hidden="1">#REF!</definedName>
    <definedName name="BExOAYHKZA3G2T1MI7GUW1LKI4SY" localSheetId="13" hidden="1">#REF!</definedName>
    <definedName name="BExOAYHKZA3G2T1MI7GUW1LKI4SY" localSheetId="6" hidden="1">#REF!</definedName>
    <definedName name="BExOAYHKZA3G2T1MI7GUW1LKI4SY" localSheetId="9" hidden="1">#REF!</definedName>
    <definedName name="BExOAYHKZA3G2T1MI7GUW1LKI4SY" hidden="1">#REF!</definedName>
    <definedName name="BExOB94K8OJ8QZ4BXB2DJG5VONNA" localSheetId="8" hidden="1">#REF!</definedName>
    <definedName name="BExOB94K8OJ8QZ4BXB2DJG5VONNA" localSheetId="15" hidden="1">#REF!</definedName>
    <definedName name="BExOB94K8OJ8QZ4BXB2DJG5VONNA" localSheetId="1" hidden="1">#REF!</definedName>
    <definedName name="BExOB94K8OJ8QZ4BXB2DJG5VONNA" localSheetId="18" hidden="1">#REF!</definedName>
    <definedName name="BExOB94K8OJ8QZ4BXB2DJG5VONNA" localSheetId="13" hidden="1">#REF!</definedName>
    <definedName name="BExOB94K8OJ8QZ4BXB2DJG5VONNA" localSheetId="6" hidden="1">#REF!</definedName>
    <definedName name="BExOB94K8OJ8QZ4BXB2DJG5VONNA" localSheetId="9" hidden="1">#REF!</definedName>
    <definedName name="BExOB94K8OJ8QZ4BXB2DJG5VONNA" hidden="1">#REF!</definedName>
    <definedName name="BExOB9KT2THGV4SPLDVFTFXS4B14" hidden="1">'[2]Reco Sheet for Fcast'!$F$8:$G$8</definedName>
    <definedName name="BExOBARY8ORR3FTR16NG5BCOPOIX" localSheetId="8" hidden="1">#REF!</definedName>
    <definedName name="BExOBARY8ORR3FTR16NG5BCOPOIX" localSheetId="15" hidden="1">#REF!</definedName>
    <definedName name="BExOBARY8ORR3FTR16NG5BCOPOIX" localSheetId="12" hidden="1">#REF!</definedName>
    <definedName name="BExOBARY8ORR3FTR16NG5BCOPOIX" localSheetId="1" hidden="1">#REF!</definedName>
    <definedName name="BExOBARY8ORR3FTR16NG5BCOPOIX" localSheetId="18" hidden="1">#REF!</definedName>
    <definedName name="BExOBARY8ORR3FTR16NG5BCOPOIX" localSheetId="13" hidden="1">#REF!</definedName>
    <definedName name="BExOBARY8ORR3FTR16NG5BCOPOIX" localSheetId="6" hidden="1">#REF!</definedName>
    <definedName name="BExOBARY8ORR3FTR16NG5BCOPOIX" localSheetId="9" hidden="1">#REF!</definedName>
    <definedName name="BExOBARY8ORR3FTR16NG5BCOPOIX" hidden="1">#REF!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8" hidden="1">'[3]AMI P &amp; L'!#REF!</definedName>
    <definedName name="BExOBP0FKQ4SVR59FB48UNLKCOR6" localSheetId="7" hidden="1">'[3]AMI P &amp; L'!#REF!</definedName>
    <definedName name="BExOBP0FKQ4SVR59FB48UNLKCOR6" localSheetId="15" hidden="1">'[3]AMI P &amp; L'!#REF!</definedName>
    <definedName name="BExOBP0FKQ4SVR59FB48UNLKCOR6" localSheetId="14" hidden="1">'[3]AMI P &amp; L'!#REF!</definedName>
    <definedName name="BExOBP0FKQ4SVR59FB48UNLKCOR6" localSheetId="12" hidden="1">'[3]AMI P &amp; L'!#REF!</definedName>
    <definedName name="BExOBP0FKQ4SVR59FB48UNLKCOR6" localSheetId="5" hidden="1">'[3]AMI P &amp; L'!#REF!</definedName>
    <definedName name="BExOBP0FKQ4SVR59FB48UNLKCOR6" localSheetId="1" hidden="1">'[3]AMI P &amp; L'!#REF!</definedName>
    <definedName name="BExOBP0FKQ4SVR59FB48UNLKCOR6" localSheetId="0" hidden="1">'[3]AMI P &amp; L'!#REF!</definedName>
    <definedName name="BExOBP0FKQ4SVR59FB48UNLKCOR6" localSheetId="18" hidden="1">'[3]AMI P &amp; L'!#REF!</definedName>
    <definedName name="BExOBP0FKQ4SVR59FB48UNLKCOR6" localSheetId="13" hidden="1">'[3]AMI P &amp; L'!#REF!</definedName>
    <definedName name="BExOBP0FKQ4SVR59FB48UNLKCOR6" localSheetId="6" hidden="1">'[3]AMI P &amp; L'!#REF!</definedName>
    <definedName name="BExOBP0FKQ4SVR59FB48UNLKCOR6" localSheetId="16" hidden="1">'[3]AMI P &amp; L'!#REF!</definedName>
    <definedName name="BExOBP0FKQ4SVR59FB48UNLKCOR6" localSheetId="9" hidden="1">'[3]AMI P &amp; L'!#REF!</definedName>
    <definedName name="BExOBP0FKQ4SVR59FB48UNLKCOR6" localSheetId="19" hidden="1">'[3]AMI P &amp; L'!#REF!</definedName>
    <definedName name="BExOBP0FKQ4SVR59FB48UNLKCOR6" hidden="1">'[3]AMI P &amp; L'!#REF!</definedName>
    <definedName name="BExOBV5NJ50QQ3ZUWOWUTGL34SIH" localSheetId="8" hidden="1">#REF!</definedName>
    <definedName name="BExOBV5NJ50QQ3ZUWOWUTGL34SIH" localSheetId="15" hidden="1">#REF!</definedName>
    <definedName name="BExOBV5NJ50QQ3ZUWOWUTGL34SIH" localSheetId="1" hidden="1">#REF!</definedName>
    <definedName name="BExOBV5NJ50QQ3ZUWOWUTGL34SIH" localSheetId="18" hidden="1">#REF!</definedName>
    <definedName name="BExOBV5NJ50QQ3ZUWOWUTGL34SIH" localSheetId="13" hidden="1">#REF!</definedName>
    <definedName name="BExOBV5NJ50QQ3ZUWOWUTGL34SIH" localSheetId="6" hidden="1">#REF!</definedName>
    <definedName name="BExOBV5NJ50QQ3ZUWOWUTGL34SIH" localSheetId="9" hidden="1">#REF!</definedName>
    <definedName name="BExOBV5NJ50QQ3ZUWOWUTGL34SIH" hidden="1">#REF!</definedName>
    <definedName name="BExOBYAVUCQ0IGM0Y6A75QHP0Q1A" hidden="1">'[2]Reco Sheet for Fcast'!$F$9:$G$9</definedName>
    <definedName name="BExOC1G3P4Z633NKFJLRITBBHVCY" localSheetId="8" hidden="1">#REF!</definedName>
    <definedName name="BExOC1G3P4Z633NKFJLRITBBHVCY" localSheetId="15" hidden="1">#REF!</definedName>
    <definedName name="BExOC1G3P4Z633NKFJLRITBBHVCY" localSheetId="12" hidden="1">#REF!</definedName>
    <definedName name="BExOC1G3P4Z633NKFJLRITBBHVCY" localSheetId="1" hidden="1">#REF!</definedName>
    <definedName name="BExOC1G3P4Z633NKFJLRITBBHVCY" localSheetId="18" hidden="1">#REF!</definedName>
    <definedName name="BExOC1G3P4Z633NKFJLRITBBHVCY" localSheetId="13" hidden="1">#REF!</definedName>
    <definedName name="BExOC1G3P4Z633NKFJLRITBBHVCY" localSheetId="6" hidden="1">#REF!</definedName>
    <definedName name="BExOC1G3P4Z633NKFJLRITBBHVCY" localSheetId="9" hidden="1">#REF!</definedName>
    <definedName name="BExOC1G3P4Z633NKFJLRITBBHVCY" hidden="1">#REF!</definedName>
    <definedName name="BExOC3UEHB1CZNINSQHZANWJYKR8" hidden="1">'[2]Reco Sheet for Fcast'!$I$9:$J$9</definedName>
    <definedName name="BExOCBSF3XGO9YJ23LX2H78VOUR7" hidden="1">'[2]Reco Sheet for Fcast'!$G$2</definedName>
    <definedName name="BExOCBSFINGJ4P4IGX8EZ2JAOTBJ" localSheetId="8" hidden="1">#REF!</definedName>
    <definedName name="BExOCBSFINGJ4P4IGX8EZ2JAOTBJ" localSheetId="15" hidden="1">#REF!</definedName>
    <definedName name="BExOCBSFINGJ4P4IGX8EZ2JAOTBJ" localSheetId="1" hidden="1">#REF!</definedName>
    <definedName name="BExOCBSFINGJ4P4IGX8EZ2JAOTBJ" localSheetId="18" hidden="1">#REF!</definedName>
    <definedName name="BExOCBSFINGJ4P4IGX8EZ2JAOTBJ" localSheetId="13" hidden="1">#REF!</definedName>
    <definedName name="BExOCBSFINGJ4P4IGX8EZ2JAOTBJ" localSheetId="6" hidden="1">#REF!</definedName>
    <definedName name="BExOCBSFINGJ4P4IGX8EZ2JAOTBJ" localSheetId="9" hidden="1">#REF!</definedName>
    <definedName name="BExOCBSFINGJ4P4IGX8EZ2JAOTBJ" hidden="1">#REF!</definedName>
    <definedName name="BExOCKXFMOW6WPFEVX1I7R7FNDSS" hidden="1">'[2]Reco Sheet for Fcast'!$I$9:$J$9</definedName>
    <definedName name="BExOCWWZTGTAKUL8MMNN9EOE2DVH" localSheetId="8" hidden="1">#REF!</definedName>
    <definedName name="BExOCWWZTGTAKUL8MMNN9EOE2DVH" localSheetId="15" hidden="1">#REF!</definedName>
    <definedName name="BExOCWWZTGTAKUL8MMNN9EOE2DVH" localSheetId="1" hidden="1">#REF!</definedName>
    <definedName name="BExOCWWZTGTAKUL8MMNN9EOE2DVH" localSheetId="18" hidden="1">#REF!</definedName>
    <definedName name="BExOCWWZTGTAKUL8MMNN9EOE2DVH" localSheetId="13" hidden="1">#REF!</definedName>
    <definedName name="BExOCWWZTGTAKUL8MMNN9EOE2DVH" localSheetId="6" hidden="1">#REF!</definedName>
    <definedName name="BExOCWWZTGTAKUL8MMNN9EOE2DVH" localSheetId="9" hidden="1">#REF!</definedName>
    <definedName name="BExOCWWZTGTAKUL8MMNN9EOE2DVH" hidden="1">#REF!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RR3JZBGPM0JUHNGZKIHF51J" localSheetId="8" hidden="1">#REF!</definedName>
    <definedName name="BExOERR3JZBGPM0JUHNGZKIHF51J" localSheetId="15" hidden="1">#REF!</definedName>
    <definedName name="BExOERR3JZBGPM0JUHNGZKIHF51J" localSheetId="12" hidden="1">#REF!</definedName>
    <definedName name="BExOERR3JZBGPM0JUHNGZKIHF51J" localSheetId="1" hidden="1">#REF!</definedName>
    <definedName name="BExOERR3JZBGPM0JUHNGZKIHF51J" localSheetId="18" hidden="1">#REF!</definedName>
    <definedName name="BExOERR3JZBGPM0JUHNGZKIHF51J" localSheetId="13" hidden="1">#REF!</definedName>
    <definedName name="BExOERR3JZBGPM0JUHNGZKIHF51J" localSheetId="6" hidden="1">#REF!</definedName>
    <definedName name="BExOERR3JZBGPM0JUHNGZKIHF51J" localSheetId="9" hidden="1">#REF!</definedName>
    <definedName name="BExOERR3JZBGPM0JUHNGZKIHF51J" hidden="1">#REF!</definedName>
    <definedName name="BExOETUH0P9C7B0TJPBHO6O8LDPO" localSheetId="8" hidden="1">#REF!</definedName>
    <definedName name="BExOETUH0P9C7B0TJPBHO6O8LDPO" localSheetId="15" hidden="1">#REF!</definedName>
    <definedName name="BExOETUH0P9C7B0TJPBHO6O8LDPO" localSheetId="1" hidden="1">#REF!</definedName>
    <definedName name="BExOETUH0P9C7B0TJPBHO6O8LDPO" localSheetId="18" hidden="1">#REF!</definedName>
    <definedName name="BExOETUH0P9C7B0TJPBHO6O8LDPO" localSheetId="13" hidden="1">#REF!</definedName>
    <definedName name="BExOETUH0P9C7B0TJPBHO6O8LDPO" localSheetId="6" hidden="1">#REF!</definedName>
    <definedName name="BExOETUH0P9C7B0TJPBHO6O8LDPO" localSheetId="9" hidden="1">#REF!</definedName>
    <definedName name="BExOETUH0P9C7B0TJPBHO6O8LDPO" hidden="1">#REF!</definedName>
    <definedName name="BExOEV1S6JJVO5PP4BZ20SNGZR7D" hidden="1">'[2]Reco Sheet for Fcast'!$I$7:$J$7</definedName>
    <definedName name="BExOF8J5ENHOI8E3NE2IDX8Q1PAA" localSheetId="8" hidden="1">'[5]Capital orders'!#REF!</definedName>
    <definedName name="BExOF8J5ENHOI8E3NE2IDX8Q1PAA" localSheetId="15" hidden="1">'[5]Capital orders'!#REF!</definedName>
    <definedName name="BExOF8J5ENHOI8E3NE2IDX8Q1PAA" localSheetId="1" hidden="1">'[5]Capital orders'!#REF!</definedName>
    <definedName name="BExOF8J5ENHOI8E3NE2IDX8Q1PAA" localSheetId="18" hidden="1">'[5]Capital orders'!#REF!</definedName>
    <definedName name="BExOF8J5ENHOI8E3NE2IDX8Q1PAA" localSheetId="13" hidden="1">'[5]Capital orders'!#REF!</definedName>
    <definedName name="BExOF8J5ENHOI8E3NE2IDX8Q1PAA" localSheetId="6" hidden="1">'[5]Capital orders'!#REF!</definedName>
    <definedName name="BExOF8J5ENHOI8E3NE2IDX8Q1PAA" localSheetId="9" hidden="1">'[5]Capital orders'!#REF!</definedName>
    <definedName name="BExOF8J5ENHOI8E3NE2IDX8Q1PAA" hidden="1">'[5]Capital orders'!#REF!</definedName>
    <definedName name="BExOFEDNCYI2TPTMQ8SJN3AW4YMF" hidden="1">'[2]Reco Sheet for Fcast'!$F$9:$G$9</definedName>
    <definedName name="BExOFVLXVD6RVHSQO8KZOOACSV24" localSheetId="8" hidden="1">'[3]AMI P &amp; L'!#REF!</definedName>
    <definedName name="BExOFVLXVD6RVHSQO8KZOOACSV24" localSheetId="7" hidden="1">'[3]AMI P &amp; L'!#REF!</definedName>
    <definedName name="BExOFVLXVD6RVHSQO8KZOOACSV24" localSheetId="15" hidden="1">'[3]AMI P &amp; L'!#REF!</definedName>
    <definedName name="BExOFVLXVD6RVHSQO8KZOOACSV24" localSheetId="14" hidden="1">'[3]AMI P &amp; L'!#REF!</definedName>
    <definedName name="BExOFVLXVD6RVHSQO8KZOOACSV24" localSheetId="12" hidden="1">'[3]AMI P &amp; L'!#REF!</definedName>
    <definedName name="BExOFVLXVD6RVHSQO8KZOOACSV24" localSheetId="5" hidden="1">'[3]AMI P &amp; L'!#REF!</definedName>
    <definedName name="BExOFVLXVD6RVHSQO8KZOOACSV24" localSheetId="1" hidden="1">'[3]AMI P &amp; L'!#REF!</definedName>
    <definedName name="BExOFVLXVD6RVHSQO8KZOOACSV24" localSheetId="0" hidden="1">'[3]AMI P &amp; L'!#REF!</definedName>
    <definedName name="BExOFVLXVD6RVHSQO8KZOOACSV24" localSheetId="18" hidden="1">'[3]AMI P &amp; L'!#REF!</definedName>
    <definedName name="BExOFVLXVD6RVHSQO8KZOOACSV24" localSheetId="13" hidden="1">'[3]AMI P &amp; L'!#REF!</definedName>
    <definedName name="BExOFVLXVD6RVHSQO8KZOOACSV24" localSheetId="6" hidden="1">'[3]AMI P &amp; L'!#REF!</definedName>
    <definedName name="BExOFVLXVD6RVHSQO8KZOOACSV24" localSheetId="16" hidden="1">'[3]AMI P &amp; L'!#REF!</definedName>
    <definedName name="BExOFVLXVD6RVHSQO8KZOOACSV24" localSheetId="9" hidden="1">'[3]AMI P &amp; L'!#REF!</definedName>
    <definedName name="BExOFVLXVD6RVHSQO8KZOOACSV24" localSheetId="19" hidden="1">'[3]AMI P &amp; L'!#REF!</definedName>
    <definedName name="BExOFVLXVD6RVHSQO8KZOOACSV24" hidden="1">'[3]AMI P &amp; L'!#REF!</definedName>
    <definedName name="BExOFVWR29JOZ66F7LOP8BWQPXPI" localSheetId="8" hidden="1">#REF!</definedName>
    <definedName name="BExOFVWR29JOZ66F7LOP8BWQPXPI" localSheetId="15" hidden="1">#REF!</definedName>
    <definedName name="BExOFVWR29JOZ66F7LOP8BWQPXPI" localSheetId="12" hidden="1">#REF!</definedName>
    <definedName name="BExOFVWR29JOZ66F7LOP8BWQPXPI" localSheetId="1" hidden="1">#REF!</definedName>
    <definedName name="BExOFVWR29JOZ66F7LOP8BWQPXPI" localSheetId="18" hidden="1">#REF!</definedName>
    <definedName name="BExOFVWR29JOZ66F7LOP8BWQPXPI" localSheetId="13" hidden="1">#REF!</definedName>
    <definedName name="BExOFVWR29JOZ66F7LOP8BWQPXPI" localSheetId="6" hidden="1">#REF!</definedName>
    <definedName name="BExOFVWR29JOZ66F7LOP8BWQPXPI" localSheetId="9" hidden="1">#REF!</definedName>
    <definedName name="BExOFVWR29JOZ66F7LOP8BWQPXPI" hidden="1">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Q6I69R7MDSMN5LOOKPGDL6E" localSheetId="8" hidden="1">#REF!</definedName>
    <definedName name="BExOGQ6I69R7MDSMN5LOOKPGDL6E" localSheetId="15" hidden="1">#REF!</definedName>
    <definedName name="BExOGQ6I69R7MDSMN5LOOKPGDL6E" localSheetId="1" hidden="1">#REF!</definedName>
    <definedName name="BExOGQ6I69R7MDSMN5LOOKPGDL6E" localSheetId="18" hidden="1">#REF!</definedName>
    <definedName name="BExOGQ6I69R7MDSMN5LOOKPGDL6E" localSheetId="13" hidden="1">#REF!</definedName>
    <definedName name="BExOGQ6I69R7MDSMN5LOOKPGDL6E" localSheetId="6" hidden="1">#REF!</definedName>
    <definedName name="BExOGQ6I69R7MDSMN5LOOKPGDL6E" localSheetId="9" hidden="1">#REF!</definedName>
    <definedName name="BExOGQ6I69R7MDSMN5LOOKPGDL6E" hidden="1">#REF!</definedName>
    <definedName name="BExOGR2VS4QGVJ34NR8UE7CLMPQ0" localSheetId="8" hidden="1">#REF!</definedName>
    <definedName name="BExOGR2VS4QGVJ34NR8UE7CLMPQ0" localSheetId="15" hidden="1">#REF!</definedName>
    <definedName name="BExOGR2VS4QGVJ34NR8UE7CLMPQ0" localSheetId="12" hidden="1">#REF!</definedName>
    <definedName name="BExOGR2VS4QGVJ34NR8UE7CLMPQ0" localSheetId="1" hidden="1">#REF!</definedName>
    <definedName name="BExOGR2VS4QGVJ34NR8UE7CLMPQ0" localSheetId="18" hidden="1">#REF!</definedName>
    <definedName name="BExOGR2VS4QGVJ34NR8UE7CLMPQ0" localSheetId="13" hidden="1">#REF!</definedName>
    <definedName name="BExOGR2VS4QGVJ34NR8UE7CLMPQ0" localSheetId="6" hidden="1">#REF!</definedName>
    <definedName name="BExOGR2VS4QGVJ34NR8UE7CLMPQ0" localSheetId="9" hidden="1">#REF!</definedName>
    <definedName name="BExOGR2VS4QGVJ34NR8UE7CLMPQ0" hidden="1">#REF!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KLJYVQSS6GVLW8T2GOARV4J" localSheetId="8" hidden="1">#REF!</definedName>
    <definedName name="BExOHKLJYVQSS6GVLW8T2GOARV4J" localSheetId="15" hidden="1">#REF!</definedName>
    <definedName name="BExOHKLJYVQSS6GVLW8T2GOARV4J" localSheetId="1" hidden="1">#REF!</definedName>
    <definedName name="BExOHKLJYVQSS6GVLW8T2GOARV4J" localSheetId="18" hidden="1">#REF!</definedName>
    <definedName name="BExOHKLJYVQSS6GVLW8T2GOARV4J" localSheetId="13" hidden="1">#REF!</definedName>
    <definedName name="BExOHKLJYVQSS6GVLW8T2GOARV4J" localSheetId="6" hidden="1">#REF!</definedName>
    <definedName name="BExOHKLJYVQSS6GVLW8T2GOARV4J" localSheetId="9" hidden="1">#REF!</definedName>
    <definedName name="BExOHKLJYVQSS6GVLW8T2GOARV4J" hidden="1">#REF!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V8IXM34DQ1XLXTJDNWLOQF9" localSheetId="8" hidden="1">#REF!</definedName>
    <definedName name="BExOHV8IXM34DQ1XLXTJDNWLOQF9" localSheetId="15" hidden="1">#REF!</definedName>
    <definedName name="BExOHV8IXM34DQ1XLXTJDNWLOQF9" localSheetId="1" hidden="1">#REF!</definedName>
    <definedName name="BExOHV8IXM34DQ1XLXTJDNWLOQF9" localSheetId="18" hidden="1">#REF!</definedName>
    <definedName name="BExOHV8IXM34DQ1XLXTJDNWLOQF9" localSheetId="13" hidden="1">#REF!</definedName>
    <definedName name="BExOHV8IXM34DQ1XLXTJDNWLOQF9" localSheetId="6" hidden="1">#REF!</definedName>
    <definedName name="BExOHV8IXM34DQ1XLXTJDNWLOQF9" localSheetId="9" hidden="1">#REF!</definedName>
    <definedName name="BExOHV8IXM34DQ1XLXTJDNWLOQF9" hidden="1">#REF!</definedName>
    <definedName name="BExOHX6Q6NJI793PGX59O5EKTP4G" hidden="1">'[2]Reco Sheet for Fcast'!$I$7:$J$7</definedName>
    <definedName name="BExOHY8LCO3ZHOEH1ZTL0MQTYQOL" localSheetId="8" hidden="1">'[5]Capital orders'!#REF!</definedName>
    <definedName name="BExOHY8LCO3ZHOEH1ZTL0MQTYQOL" localSheetId="15" hidden="1">'[5]Capital orders'!#REF!</definedName>
    <definedName name="BExOHY8LCO3ZHOEH1ZTL0MQTYQOL" localSheetId="1" hidden="1">'[5]Capital orders'!#REF!</definedName>
    <definedName name="BExOHY8LCO3ZHOEH1ZTL0MQTYQOL" localSheetId="18" hidden="1">'[5]Capital orders'!#REF!</definedName>
    <definedName name="BExOHY8LCO3ZHOEH1ZTL0MQTYQOL" localSheetId="13" hidden="1">'[5]Capital orders'!#REF!</definedName>
    <definedName name="BExOHY8LCO3ZHOEH1ZTL0MQTYQOL" localSheetId="6" hidden="1">'[5]Capital orders'!#REF!</definedName>
    <definedName name="BExOHY8LCO3ZHOEH1ZTL0MQTYQOL" localSheetId="9" hidden="1">'[5]Capital orders'!#REF!</definedName>
    <definedName name="BExOHY8LCO3ZHOEH1ZTL0MQTYQOL" hidden="1">'[5]Capital orders'!#REF!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NTMI04AUDW5J41CESW52YMP" localSheetId="8" hidden="1">#REF!</definedName>
    <definedName name="BExOJNTMI04AUDW5J41CESW52YMP" localSheetId="15" hidden="1">#REF!</definedName>
    <definedName name="BExOJNTMI04AUDW5J41CESW52YMP" localSheetId="1" hidden="1">#REF!</definedName>
    <definedName name="BExOJNTMI04AUDW5J41CESW52YMP" localSheetId="18" hidden="1">#REF!</definedName>
    <definedName name="BExOJNTMI04AUDW5J41CESW52YMP" localSheetId="13" hidden="1">#REF!</definedName>
    <definedName name="BExOJNTMI04AUDW5J41CESW52YMP" localSheetId="6" hidden="1">#REF!</definedName>
    <definedName name="BExOJNTMI04AUDW5J41CESW52YMP" localSheetId="9" hidden="1">#REF!</definedName>
    <definedName name="BExOJNTMI04AUDW5J41CESW52YMP" hidden="1">#REF!</definedName>
    <definedName name="BExOJXEUJJ9SYRJXKYYV2NCCDT2R" localSheetId="8" hidden="1">'[3]AMI P &amp; L'!#REF!</definedName>
    <definedName name="BExOJXEUJJ9SYRJXKYYV2NCCDT2R" localSheetId="7" hidden="1">'[3]AMI P &amp; L'!#REF!</definedName>
    <definedName name="BExOJXEUJJ9SYRJXKYYV2NCCDT2R" localSheetId="15" hidden="1">'[3]AMI P &amp; L'!#REF!</definedName>
    <definedName name="BExOJXEUJJ9SYRJXKYYV2NCCDT2R" localSheetId="14" hidden="1">'[3]AMI P &amp; L'!#REF!</definedName>
    <definedName name="BExOJXEUJJ9SYRJXKYYV2NCCDT2R" localSheetId="12" hidden="1">'[3]AMI P &amp; L'!#REF!</definedName>
    <definedName name="BExOJXEUJJ9SYRJXKYYV2NCCDT2R" localSheetId="5" hidden="1">'[3]AMI P &amp; L'!#REF!</definedName>
    <definedName name="BExOJXEUJJ9SYRJXKYYV2NCCDT2R" localSheetId="1" hidden="1">'[3]AMI P &amp; L'!#REF!</definedName>
    <definedName name="BExOJXEUJJ9SYRJXKYYV2NCCDT2R" localSheetId="0" hidden="1">'[3]AMI P &amp; L'!#REF!</definedName>
    <definedName name="BExOJXEUJJ9SYRJXKYYV2NCCDT2R" localSheetId="18" hidden="1">'[3]AMI P &amp; L'!#REF!</definedName>
    <definedName name="BExOJXEUJJ9SYRJXKYYV2NCCDT2R" localSheetId="13" hidden="1">'[3]AMI P &amp; L'!#REF!</definedName>
    <definedName name="BExOJXEUJJ9SYRJXKYYV2NCCDT2R" localSheetId="6" hidden="1">'[3]AMI P &amp; L'!#REF!</definedName>
    <definedName name="BExOJXEUJJ9SYRJXKYYV2NCCDT2R" localSheetId="16" hidden="1">'[3]AMI P &amp; L'!#REF!</definedName>
    <definedName name="BExOJXEUJJ9SYRJXKYYV2NCCDT2R" localSheetId="9" hidden="1">'[3]AMI P &amp; L'!#REF!</definedName>
    <definedName name="BExOJXEUJJ9SYRJXKYYV2NCCDT2R" localSheetId="19" hidden="1">'[3]AMI P &amp; L'!#REF!</definedName>
    <definedName name="BExOJXEUJJ9SYRJXKYYV2NCCDT2R" hidden="1">'[3]AMI P &amp; L'!#REF!</definedName>
    <definedName name="BExOK0EQYM9JUMAGWOUN7QDH7VMZ" localSheetId="8" hidden="1">'[3]AMI P &amp; L'!#REF!</definedName>
    <definedName name="BExOK0EQYM9JUMAGWOUN7QDH7VMZ" localSheetId="7" hidden="1">'[3]AMI P &amp; L'!#REF!</definedName>
    <definedName name="BExOK0EQYM9JUMAGWOUN7QDH7VMZ" localSheetId="15" hidden="1">'[3]AMI P &amp; L'!#REF!</definedName>
    <definedName name="BExOK0EQYM9JUMAGWOUN7QDH7VMZ" localSheetId="14" hidden="1">'[3]AMI P &amp; L'!#REF!</definedName>
    <definedName name="BExOK0EQYM9JUMAGWOUN7QDH7VMZ" localSheetId="12" hidden="1">'[3]AMI P &amp; L'!#REF!</definedName>
    <definedName name="BExOK0EQYM9JUMAGWOUN7QDH7VMZ" localSheetId="5" hidden="1">'[3]AMI P &amp; L'!#REF!</definedName>
    <definedName name="BExOK0EQYM9JUMAGWOUN7QDH7VMZ" localSheetId="1" hidden="1">'[3]AMI P &amp; L'!#REF!</definedName>
    <definedName name="BExOK0EQYM9JUMAGWOUN7QDH7VMZ" localSheetId="0" hidden="1">'[3]AMI P &amp; L'!#REF!</definedName>
    <definedName name="BExOK0EQYM9JUMAGWOUN7QDH7VMZ" localSheetId="18" hidden="1">'[3]AMI P &amp; L'!#REF!</definedName>
    <definedName name="BExOK0EQYM9JUMAGWOUN7QDH7VMZ" localSheetId="13" hidden="1">'[3]AMI P &amp; L'!#REF!</definedName>
    <definedName name="BExOK0EQYM9JUMAGWOUN7QDH7VMZ" localSheetId="6" hidden="1">'[3]AMI P &amp; L'!#REF!</definedName>
    <definedName name="BExOK0EQYM9JUMAGWOUN7QDH7VMZ" localSheetId="16" hidden="1">'[3]AMI P &amp; L'!#REF!</definedName>
    <definedName name="BExOK0EQYM9JUMAGWOUN7QDH7VMZ" localSheetId="9" hidden="1">'[3]AMI P &amp; L'!#REF!</definedName>
    <definedName name="BExOK0EQYM9JUMAGWOUN7QDH7VMZ" localSheetId="19" hidden="1">'[3]AMI P &amp; L'!#REF!</definedName>
    <definedName name="BExOK0EQYM9JUMAGWOUN7QDH7VMZ" hidden="1">'[3]AMI P &amp; L'!#REF!</definedName>
    <definedName name="BExOK10DPUX7E7X0CT199QVBODEW" localSheetId="8" hidden="1">#REF!</definedName>
    <definedName name="BExOK10DPUX7E7X0CT199QVBODEW" localSheetId="7" hidden="1">#REF!</definedName>
    <definedName name="BExOK10DPUX7E7X0CT199QVBODEW" localSheetId="15" hidden="1">#REF!</definedName>
    <definedName name="BExOK10DPUX7E7X0CT199QVBODEW" localSheetId="14" hidden="1">#REF!</definedName>
    <definedName name="BExOK10DPUX7E7X0CT199QVBODEW" localSheetId="12" hidden="1">#REF!</definedName>
    <definedName name="BExOK10DPUX7E7X0CT199QVBODEW" localSheetId="5" hidden="1">#REF!</definedName>
    <definedName name="BExOK10DPUX7E7X0CT199QVBODEW" localSheetId="1" hidden="1">#REF!</definedName>
    <definedName name="BExOK10DPUX7E7X0CT199QVBODEW" localSheetId="0" hidden="1">#REF!</definedName>
    <definedName name="BExOK10DPUX7E7X0CT199QVBODEW" localSheetId="18" hidden="1">#REF!</definedName>
    <definedName name="BExOK10DPUX7E7X0CT199QVBODEW" localSheetId="13" hidden="1">#REF!</definedName>
    <definedName name="BExOK10DPUX7E7X0CT199QVBODEW" localSheetId="6" hidden="1">#REF!</definedName>
    <definedName name="BExOK10DPUX7E7X0CT199QVBODEW" localSheetId="16" hidden="1">#REF!</definedName>
    <definedName name="BExOK10DPUX7E7X0CT199QVBODEW" localSheetId="9" hidden="1">#REF!</definedName>
    <definedName name="BExOK10DPUX7E7X0CT199QVBODEW" localSheetId="19" hidden="1">#REF!</definedName>
    <definedName name="BExOK10DPUX7E7X0CT199QVBODEW" hidden="1">#REF!</definedName>
    <definedName name="BExOK4WM9O7QNG6O57FOASI5QSN1" hidden="1">'[2]Reco Sheet for Fcast'!$F$8:$G$8</definedName>
    <definedName name="BExOK8SVNS9DXWU2QWBNB1YVNR7L" localSheetId="8" hidden="1">#REF!</definedName>
    <definedName name="BExOK8SVNS9DXWU2QWBNB1YVNR7L" localSheetId="15" hidden="1">#REF!</definedName>
    <definedName name="BExOK8SVNS9DXWU2QWBNB1YVNR7L" localSheetId="12" hidden="1">#REF!</definedName>
    <definedName name="BExOK8SVNS9DXWU2QWBNB1YVNR7L" localSheetId="1" hidden="1">#REF!</definedName>
    <definedName name="BExOK8SVNS9DXWU2QWBNB1YVNR7L" localSheetId="18" hidden="1">#REF!</definedName>
    <definedName name="BExOK8SVNS9DXWU2QWBNB1YVNR7L" localSheetId="13" hidden="1">#REF!</definedName>
    <definedName name="BExOK8SVNS9DXWU2QWBNB1YVNR7L" localSheetId="6" hidden="1">#REF!</definedName>
    <definedName name="BExOK8SVNS9DXWU2QWBNB1YVNR7L" localSheetId="9" hidden="1">#REF!</definedName>
    <definedName name="BExOK8SVNS9DXWU2QWBNB1YVNR7L" hidden="1">#REF!</definedName>
    <definedName name="BExOKF3GH3XG3I708CZPZD86ZVL2" localSheetId="8" hidden="1">#REF!</definedName>
    <definedName name="BExOKF3GH3XG3I708CZPZD86ZVL2" localSheetId="15" hidden="1">#REF!</definedName>
    <definedName name="BExOKF3GH3XG3I708CZPZD86ZVL2" localSheetId="1" hidden="1">#REF!</definedName>
    <definedName name="BExOKF3GH3XG3I708CZPZD86ZVL2" localSheetId="18" hidden="1">#REF!</definedName>
    <definedName name="BExOKF3GH3XG3I708CZPZD86ZVL2" localSheetId="13" hidden="1">#REF!</definedName>
    <definedName name="BExOKF3GH3XG3I708CZPZD86ZVL2" localSheetId="6" hidden="1">#REF!</definedName>
    <definedName name="BExOKF3GH3XG3I708CZPZD86ZVL2" localSheetId="9" hidden="1">#REF!</definedName>
    <definedName name="BExOKF3GH3XG3I708CZPZD86ZVL2" hidden="1">#REF!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8RN4G537EFMWEFGIWRPYDZ8" localSheetId="8" hidden="1">#REF!</definedName>
    <definedName name="BExOL8RN4G537EFMWEFGIWRPYDZ8" localSheetId="15" hidden="1">#REF!</definedName>
    <definedName name="BExOL8RN4G537EFMWEFGIWRPYDZ8" localSheetId="1" hidden="1">#REF!</definedName>
    <definedName name="BExOL8RN4G537EFMWEFGIWRPYDZ8" localSheetId="18" hidden="1">#REF!</definedName>
    <definedName name="BExOL8RN4G537EFMWEFGIWRPYDZ8" localSheetId="13" hidden="1">#REF!</definedName>
    <definedName name="BExOL8RN4G537EFMWEFGIWRPYDZ8" localSheetId="6" hidden="1">#REF!</definedName>
    <definedName name="BExOL8RN4G537EFMWEFGIWRPYDZ8" localSheetId="9" hidden="1">#REF!</definedName>
    <definedName name="BExOL8RN4G537EFMWEFGIWRPYDZ8" hidden="1">#REF!</definedName>
    <definedName name="BExOLE5P4BERQUOGV34XYTRQMJ67" localSheetId="8" hidden="1">#REF!</definedName>
    <definedName name="BExOLE5P4BERQUOGV34XYTRQMJ67" localSheetId="15" hidden="1">#REF!</definedName>
    <definedName name="BExOLE5P4BERQUOGV34XYTRQMJ67" localSheetId="1" hidden="1">#REF!</definedName>
    <definedName name="BExOLE5P4BERQUOGV34XYTRQMJ67" localSheetId="18" hidden="1">#REF!</definedName>
    <definedName name="BExOLE5P4BERQUOGV34XYTRQMJ67" localSheetId="13" hidden="1">#REF!</definedName>
    <definedName name="BExOLE5P4BERQUOGV34XYTRQMJ67" localSheetId="6" hidden="1">#REF!</definedName>
    <definedName name="BExOLE5P4BERQUOGV34XYTRQMJ67" localSheetId="9" hidden="1">#REF!</definedName>
    <definedName name="BExOLE5P4BERQUOGV34XYTRQMJ67" hidden="1">#REF!</definedName>
    <definedName name="BExOLICXFHJLILCJVFMJE5MGGWKR" localSheetId="8" hidden="1">'[3]AMI P &amp; L'!#REF!</definedName>
    <definedName name="BExOLICXFHJLILCJVFMJE5MGGWKR" localSheetId="7" hidden="1">'[3]AMI P &amp; L'!#REF!</definedName>
    <definedName name="BExOLICXFHJLILCJVFMJE5MGGWKR" localSheetId="15" hidden="1">'[3]AMI P &amp; L'!#REF!</definedName>
    <definedName name="BExOLICXFHJLILCJVFMJE5MGGWKR" localSheetId="14" hidden="1">'[3]AMI P &amp; L'!#REF!</definedName>
    <definedName name="BExOLICXFHJLILCJVFMJE5MGGWKR" localSheetId="12" hidden="1">'[3]AMI P &amp; L'!#REF!</definedName>
    <definedName name="BExOLICXFHJLILCJVFMJE5MGGWKR" localSheetId="5" hidden="1">'[3]AMI P &amp; L'!#REF!</definedName>
    <definedName name="BExOLICXFHJLILCJVFMJE5MGGWKR" localSheetId="1" hidden="1">'[3]AMI P &amp; L'!#REF!</definedName>
    <definedName name="BExOLICXFHJLILCJVFMJE5MGGWKR" localSheetId="0" hidden="1">'[3]AMI P &amp; L'!#REF!</definedName>
    <definedName name="BExOLICXFHJLILCJVFMJE5MGGWKR" localSheetId="18" hidden="1">'[3]AMI P &amp; L'!#REF!</definedName>
    <definedName name="BExOLICXFHJLILCJVFMJE5MGGWKR" localSheetId="13" hidden="1">'[3]AMI P &amp; L'!#REF!</definedName>
    <definedName name="BExOLICXFHJLILCJVFMJE5MGGWKR" localSheetId="6" hidden="1">'[3]AMI P &amp; L'!#REF!</definedName>
    <definedName name="BExOLICXFHJLILCJVFMJE5MGGWKR" localSheetId="16" hidden="1">'[3]AMI P &amp; L'!#REF!</definedName>
    <definedName name="BExOLICXFHJLILCJVFMJE5MGGWKR" localSheetId="9" hidden="1">'[3]AMI P &amp; L'!#REF!</definedName>
    <definedName name="BExOLICXFHJLILCJVFMJE5MGGWKR" localSheetId="19" hidden="1">'[3]AMI P &amp; L'!#REF!</definedName>
    <definedName name="BExOLICXFHJLILCJVFMJE5MGGWKR" hidden="1">'[3]AMI P &amp; L'!#REF!</definedName>
    <definedName name="BExOLMUQP54SNJ4377CSQ2W2VRVE" localSheetId="8" hidden="1">#REF!</definedName>
    <definedName name="BExOLMUQP54SNJ4377CSQ2W2VRVE" localSheetId="15" hidden="1">#REF!</definedName>
    <definedName name="BExOLMUQP54SNJ4377CSQ2W2VRVE" localSheetId="12" hidden="1">#REF!</definedName>
    <definedName name="BExOLMUQP54SNJ4377CSQ2W2VRVE" localSheetId="1" hidden="1">#REF!</definedName>
    <definedName name="BExOLMUQP54SNJ4377CSQ2W2VRVE" localSheetId="18" hidden="1">#REF!</definedName>
    <definedName name="BExOLMUQP54SNJ4377CSQ2W2VRVE" localSheetId="13" hidden="1">#REF!</definedName>
    <definedName name="BExOLMUQP54SNJ4377CSQ2W2VRVE" localSheetId="6" hidden="1">#REF!</definedName>
    <definedName name="BExOLMUQP54SNJ4377CSQ2W2VRVE" localSheetId="9" hidden="1">#REF!</definedName>
    <definedName name="BExOLMUQP54SNJ4377CSQ2W2VRVE" hidden="1">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ATSM3O2HLV7ZXYCJJANWKW1" localSheetId="8" hidden="1">#REF!</definedName>
    <definedName name="BExOMATSM3O2HLV7ZXYCJJANWKW1" localSheetId="15" hidden="1">#REF!</definedName>
    <definedName name="BExOMATSM3O2HLV7ZXYCJJANWKW1" localSheetId="1" hidden="1">#REF!</definedName>
    <definedName name="BExOMATSM3O2HLV7ZXYCJJANWKW1" localSheetId="18" hidden="1">#REF!</definedName>
    <definedName name="BExOMATSM3O2HLV7ZXYCJJANWKW1" localSheetId="13" hidden="1">#REF!</definedName>
    <definedName name="BExOMATSM3O2HLV7ZXYCJJANWKW1" localSheetId="6" hidden="1">#REF!</definedName>
    <definedName name="BExOMATSM3O2HLV7ZXYCJJANWKW1" localSheetId="9" hidden="1">#REF!</definedName>
    <definedName name="BExOMATSM3O2HLV7ZXYCJJANWKW1" hidden="1">#REF!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8" hidden="1">'[3]AMI P &amp; L'!#REF!</definedName>
    <definedName name="BExOMU0A6XMY48SZRYL4WQZD13BI" localSheetId="7" hidden="1">'[3]AMI P &amp; L'!#REF!</definedName>
    <definedName name="BExOMU0A6XMY48SZRYL4WQZD13BI" localSheetId="15" hidden="1">'[3]AMI P &amp; L'!#REF!</definedName>
    <definedName name="BExOMU0A6XMY48SZRYL4WQZD13BI" localSheetId="14" hidden="1">'[3]AMI P &amp; L'!#REF!</definedName>
    <definedName name="BExOMU0A6XMY48SZRYL4WQZD13BI" localSheetId="12" hidden="1">'[3]AMI P &amp; L'!#REF!</definedName>
    <definedName name="BExOMU0A6XMY48SZRYL4WQZD13BI" localSheetId="5" hidden="1">'[3]AMI P &amp; L'!#REF!</definedName>
    <definedName name="BExOMU0A6XMY48SZRYL4WQZD13BI" localSheetId="1" hidden="1">'[3]AMI P &amp; L'!#REF!</definedName>
    <definedName name="BExOMU0A6XMY48SZRYL4WQZD13BI" localSheetId="0" hidden="1">'[3]AMI P &amp; L'!#REF!</definedName>
    <definedName name="BExOMU0A6XMY48SZRYL4WQZD13BI" localSheetId="18" hidden="1">'[3]AMI P &amp; L'!#REF!</definedName>
    <definedName name="BExOMU0A6XMY48SZRYL4WQZD13BI" localSheetId="13" hidden="1">'[3]AMI P &amp; L'!#REF!</definedName>
    <definedName name="BExOMU0A6XMY48SZRYL4WQZD13BI" localSheetId="6" hidden="1">'[3]AMI P &amp; L'!#REF!</definedName>
    <definedName name="BExOMU0A6XMY48SZRYL4WQZD13BI" localSheetId="16" hidden="1">'[3]AMI P &amp; L'!#REF!</definedName>
    <definedName name="BExOMU0A6XMY48SZRYL4WQZD13BI" localSheetId="9" hidden="1">'[3]AMI P &amp; L'!#REF!</definedName>
    <definedName name="BExOMU0A6XMY48SZRYL4WQZD13BI" localSheetId="19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5P2OD5NSKR8O5KK74ICUSO2" localSheetId="8" hidden="1">#REF!</definedName>
    <definedName name="BExON5P2OD5NSKR8O5KK74ICUSO2" localSheetId="15" hidden="1">#REF!</definedName>
    <definedName name="BExON5P2OD5NSKR8O5KK74ICUSO2" localSheetId="1" hidden="1">#REF!</definedName>
    <definedName name="BExON5P2OD5NSKR8O5KK74ICUSO2" localSheetId="18" hidden="1">#REF!</definedName>
    <definedName name="BExON5P2OD5NSKR8O5KK74ICUSO2" localSheetId="13" hidden="1">#REF!</definedName>
    <definedName name="BExON5P2OD5NSKR8O5KK74ICUSO2" localSheetId="6" hidden="1">#REF!</definedName>
    <definedName name="BExON5P2OD5NSKR8O5KK74ICUSO2" localSheetId="9" hidden="1">#REF!</definedName>
    <definedName name="BExON5P2OD5NSKR8O5KK74ICUSO2" hidden="1">#REF!</definedName>
    <definedName name="BExONB3A7CO4YD8RB41PHC93BQ9M" hidden="1">'[2]Reco Sheet for Fcast'!$F$15:$J$123</definedName>
    <definedName name="BExONFQH6UUXF8V0GI4BRIST9RFO" hidden="1">'[2]Reco Sheet for Fcast'!$F$6:$G$6</definedName>
    <definedName name="BExONH34JHZ9VP2WPUBTIVZOCPM6" hidden="1">'[4]Bud Mth'!$I$6:$J$6</definedName>
    <definedName name="BExONHU65LML12UB9EWV7FQBQBNE" localSheetId="8" hidden="1">'[5]Capital orders'!#REF!</definedName>
    <definedName name="BExONHU65LML12UB9EWV7FQBQBNE" localSheetId="15" hidden="1">'[5]Capital orders'!#REF!</definedName>
    <definedName name="BExONHU65LML12UB9EWV7FQBQBNE" localSheetId="1" hidden="1">'[5]Capital orders'!#REF!</definedName>
    <definedName name="BExONHU65LML12UB9EWV7FQBQBNE" localSheetId="18" hidden="1">'[5]Capital orders'!#REF!</definedName>
    <definedName name="BExONHU65LML12UB9EWV7FQBQBNE" localSheetId="13" hidden="1">'[5]Capital orders'!#REF!</definedName>
    <definedName name="BExONHU65LML12UB9EWV7FQBQBNE" localSheetId="6" hidden="1">'[5]Capital orders'!#REF!</definedName>
    <definedName name="BExONHU65LML12UB9EWV7FQBQBNE" localSheetId="9" hidden="1">'[5]Capital orders'!#REF!</definedName>
    <definedName name="BExONHU65LML12UB9EWV7FQBQBNE" hidden="1">'[5]Capital orders'!#REF!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OUZHJUFHENA2ET6S02TMZRNP" localSheetId="8" hidden="1">#REF!</definedName>
    <definedName name="BExOOUZHJUFHENA2ET6S02TMZRNP" localSheetId="15" hidden="1">#REF!</definedName>
    <definedName name="BExOOUZHJUFHENA2ET6S02TMZRNP" localSheetId="12" hidden="1">#REF!</definedName>
    <definedName name="BExOOUZHJUFHENA2ET6S02TMZRNP" localSheetId="1" hidden="1">#REF!</definedName>
    <definedName name="BExOOUZHJUFHENA2ET6S02TMZRNP" localSheetId="18" hidden="1">#REF!</definedName>
    <definedName name="BExOOUZHJUFHENA2ET6S02TMZRNP" localSheetId="13" hidden="1">#REF!</definedName>
    <definedName name="BExOOUZHJUFHENA2ET6S02TMZRNP" localSheetId="6" hidden="1">#REF!</definedName>
    <definedName name="BExOOUZHJUFHENA2ET6S02TMZRNP" localSheetId="9" hidden="1">#REF!</definedName>
    <definedName name="BExOOUZHJUFHENA2ET6S02TMZRNP" hidden="1">#REF!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PL26WA8DVFW4UQLIBW3HVSQL" localSheetId="8" hidden="1">#REF!</definedName>
    <definedName name="BExOPL26WA8DVFW4UQLIBW3HVSQL" localSheetId="15" hidden="1">#REF!</definedName>
    <definedName name="BExOPL26WA8DVFW4UQLIBW3HVSQL" localSheetId="1" hidden="1">#REF!</definedName>
    <definedName name="BExOPL26WA8DVFW4UQLIBW3HVSQL" localSheetId="18" hidden="1">#REF!</definedName>
    <definedName name="BExOPL26WA8DVFW4UQLIBW3HVSQL" localSheetId="13" hidden="1">#REF!</definedName>
    <definedName name="BExOPL26WA8DVFW4UQLIBW3HVSQL" localSheetId="6" hidden="1">#REF!</definedName>
    <definedName name="BExOPL26WA8DVFW4UQLIBW3HVSQL" localSheetId="9" hidden="1">#REF!</definedName>
    <definedName name="BExOPL26WA8DVFW4UQLIBW3HVSQL" hidden="1">#REF!</definedName>
    <definedName name="BExOQ1JN4SAC44RTMZIGHSW023WA" hidden="1">'[2]Reco Sheet for Fcast'!$I$6:$J$6</definedName>
    <definedName name="BExOQ256YMF115DJL3KBPNKABJ90" hidden="1">'[2]Reco Sheet for Fcast'!$F$6:$G$6</definedName>
    <definedName name="BExOQ31LFF5V955K4N7NSFG61GNX" hidden="1">'[4]Bud Mth'!$I$7:$J$7</definedName>
    <definedName name="BExQ19DEUOLC11IW32E2AMVZLFF1" hidden="1">'[2]Reco Sheet for Fcast'!$H$2:$I$2</definedName>
    <definedName name="BExQ1J9FM9APIRBV1P93CISOUOPN" localSheetId="8" hidden="1">#REF!</definedName>
    <definedName name="BExQ1J9FM9APIRBV1P93CISOUOPN" localSheetId="15" hidden="1">#REF!</definedName>
    <definedName name="BExQ1J9FM9APIRBV1P93CISOUOPN" localSheetId="1" hidden="1">#REF!</definedName>
    <definedName name="BExQ1J9FM9APIRBV1P93CISOUOPN" localSheetId="18" hidden="1">#REF!</definedName>
    <definedName name="BExQ1J9FM9APIRBV1P93CISOUOPN" localSheetId="13" hidden="1">#REF!</definedName>
    <definedName name="BExQ1J9FM9APIRBV1P93CISOUOPN" localSheetId="6" hidden="1">#REF!</definedName>
    <definedName name="BExQ1J9FM9APIRBV1P93CISOUOPN" localSheetId="9" hidden="1">#REF!</definedName>
    <definedName name="BExQ1J9FM9APIRBV1P93CISOUOPN" hidden="1">#REF!</definedName>
    <definedName name="BExQ1SJXKHE45NHA4Y912ZWK0BVS" localSheetId="8" hidden="1">#REF!</definedName>
    <definedName name="BExQ1SJXKHE45NHA4Y912ZWK0BVS" localSheetId="15" hidden="1">#REF!</definedName>
    <definedName name="BExQ1SJXKHE45NHA4Y912ZWK0BVS" localSheetId="12" hidden="1">#REF!</definedName>
    <definedName name="BExQ1SJXKHE45NHA4Y912ZWK0BVS" localSheetId="1" hidden="1">#REF!</definedName>
    <definedName name="BExQ1SJXKHE45NHA4Y912ZWK0BVS" localSheetId="18" hidden="1">#REF!</definedName>
    <definedName name="BExQ1SJXKHE45NHA4Y912ZWK0BVS" localSheetId="13" hidden="1">#REF!</definedName>
    <definedName name="BExQ1SJXKHE45NHA4Y912ZWK0BVS" localSheetId="6" hidden="1">#REF!</definedName>
    <definedName name="BExQ1SJXKHE45NHA4Y912ZWK0BVS" localSheetId="9" hidden="1">#REF!</definedName>
    <definedName name="BExQ1SJXKHE45NHA4Y912ZWK0BVS" hidden="1">#REF!</definedName>
    <definedName name="BExQ1V922YTT0W39UMN4F4HNC5AS" localSheetId="8" hidden="1">'[5]Capital orders'!#REF!</definedName>
    <definedName name="BExQ1V922YTT0W39UMN4F4HNC5AS" localSheetId="15" hidden="1">'[5]Capital orders'!#REF!</definedName>
    <definedName name="BExQ1V922YTT0W39UMN4F4HNC5AS" localSheetId="1" hidden="1">'[5]Capital orders'!#REF!</definedName>
    <definedName name="BExQ1V922YTT0W39UMN4F4HNC5AS" localSheetId="18" hidden="1">'[5]Capital orders'!#REF!</definedName>
    <definedName name="BExQ1V922YTT0W39UMN4F4HNC5AS" localSheetId="13" hidden="1">'[5]Capital orders'!#REF!</definedName>
    <definedName name="BExQ1V922YTT0W39UMN4F4HNC5AS" localSheetId="6" hidden="1">'[5]Capital orders'!#REF!</definedName>
    <definedName name="BExQ1V922YTT0W39UMN4F4HNC5AS" localSheetId="9" hidden="1">'[5]Capital orders'!#REF!</definedName>
    <definedName name="BExQ1V922YTT0W39UMN4F4HNC5AS" hidden="1">'[5]Capital orders'!#REF!</definedName>
    <definedName name="BExQ1WG83K960T15H8A2VLMPXVU0" hidden="1">'[4]Bud Mth'!$G$2:$H$2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8" hidden="1">'[3]AMI P &amp; L'!#REF!</definedName>
    <definedName name="BExQ2M841F5Z1BQYR8DG5FKK0LIU" localSheetId="7" hidden="1">'[3]AMI P &amp; L'!#REF!</definedName>
    <definedName name="BExQ2M841F5Z1BQYR8DG5FKK0LIU" localSheetId="15" hidden="1">'[3]AMI P &amp; L'!#REF!</definedName>
    <definedName name="BExQ2M841F5Z1BQYR8DG5FKK0LIU" localSheetId="14" hidden="1">'[3]AMI P &amp; L'!#REF!</definedName>
    <definedName name="BExQ2M841F5Z1BQYR8DG5FKK0LIU" localSheetId="12" hidden="1">'[3]AMI P &amp; L'!#REF!</definedName>
    <definedName name="BExQ2M841F5Z1BQYR8DG5FKK0LIU" localSheetId="5" hidden="1">'[3]AMI P &amp; L'!#REF!</definedName>
    <definedName name="BExQ2M841F5Z1BQYR8DG5FKK0LIU" localSheetId="1" hidden="1">'[3]AMI P &amp; L'!#REF!</definedName>
    <definedName name="BExQ2M841F5Z1BQYR8DG5FKK0LIU" localSheetId="0" hidden="1">'[3]AMI P &amp; L'!#REF!</definedName>
    <definedName name="BExQ2M841F5Z1BQYR8DG5FKK0LIU" localSheetId="18" hidden="1">'[3]AMI P &amp; L'!#REF!</definedName>
    <definedName name="BExQ2M841F5Z1BQYR8DG5FKK0LIU" localSheetId="13" hidden="1">'[3]AMI P &amp; L'!#REF!</definedName>
    <definedName name="BExQ2M841F5Z1BQYR8DG5FKK0LIU" localSheetId="6" hidden="1">'[3]AMI P &amp; L'!#REF!</definedName>
    <definedName name="BExQ2M841F5Z1BQYR8DG5FKK0LIU" localSheetId="16" hidden="1">'[3]AMI P &amp; L'!#REF!</definedName>
    <definedName name="BExQ2M841F5Z1BQYR8DG5FKK0LIU" localSheetId="9" hidden="1">'[3]AMI P &amp; L'!#REF!</definedName>
    <definedName name="BExQ2M841F5Z1BQYR8DG5FKK0LIU" localSheetId="19" hidden="1">'[3]AMI P &amp; L'!#REF!</definedName>
    <definedName name="BExQ2M841F5Z1BQYR8DG5FKK0LIU" hidden="1">'[3]AMI P &amp; L'!#REF!</definedName>
    <definedName name="BExQ300G8I8TK45A0MVHV15422EU" localSheetId="8" hidden="1">'[3]AMI P &amp; L'!#REF!</definedName>
    <definedName name="BExQ300G8I8TK45A0MVHV15422EU" localSheetId="7" hidden="1">'[3]AMI P &amp; L'!#REF!</definedName>
    <definedName name="BExQ300G8I8TK45A0MVHV15422EU" localSheetId="15" hidden="1">'[3]AMI P &amp; L'!#REF!</definedName>
    <definedName name="BExQ300G8I8TK45A0MVHV15422EU" localSheetId="14" hidden="1">'[3]AMI P &amp; L'!#REF!</definedName>
    <definedName name="BExQ300G8I8TK45A0MVHV15422EU" localSheetId="12" hidden="1">'[3]AMI P &amp; L'!#REF!</definedName>
    <definedName name="BExQ300G8I8TK45A0MVHV15422EU" localSheetId="5" hidden="1">'[3]AMI P &amp; L'!#REF!</definedName>
    <definedName name="BExQ300G8I8TK45A0MVHV15422EU" localSheetId="1" hidden="1">'[3]AMI P &amp; L'!#REF!</definedName>
    <definedName name="BExQ300G8I8TK45A0MVHV15422EU" localSheetId="0" hidden="1">'[3]AMI P &amp; L'!#REF!</definedName>
    <definedName name="BExQ300G8I8TK45A0MVHV15422EU" localSheetId="18" hidden="1">'[3]AMI P &amp; L'!#REF!</definedName>
    <definedName name="BExQ300G8I8TK45A0MVHV15422EU" localSheetId="13" hidden="1">'[3]AMI P &amp; L'!#REF!</definedName>
    <definedName name="BExQ300G8I8TK45A0MVHV15422EU" localSheetId="6" hidden="1">'[3]AMI P &amp; L'!#REF!</definedName>
    <definedName name="BExQ300G8I8TK45A0MVHV15422EU" localSheetId="16" hidden="1">'[3]AMI P &amp; L'!#REF!</definedName>
    <definedName name="BExQ300G8I8TK45A0MVHV15422EU" localSheetId="9" hidden="1">'[3]AMI P &amp; L'!#REF!</definedName>
    <definedName name="BExQ300G8I8TK45A0MVHV15422EU" localSheetId="19" hidden="1">'[3]AMI P &amp; L'!#REF!</definedName>
    <definedName name="BExQ300G8I8TK45A0MVHV15422EU" hidden="1">'[3]AMI P &amp; L'!#REF!</definedName>
    <definedName name="BExQ31YI1MP6GUMQYF1OMB5P5GOE" localSheetId="8" hidden="1">#REF!</definedName>
    <definedName name="BExQ31YI1MP6GUMQYF1OMB5P5GOE" localSheetId="15" hidden="1">#REF!</definedName>
    <definedName name="BExQ31YI1MP6GUMQYF1OMB5P5GOE" localSheetId="1" hidden="1">#REF!</definedName>
    <definedName name="BExQ31YI1MP6GUMQYF1OMB5P5GOE" localSheetId="18" hidden="1">#REF!</definedName>
    <definedName name="BExQ31YI1MP6GUMQYF1OMB5P5GOE" localSheetId="13" hidden="1">#REF!</definedName>
    <definedName name="BExQ31YI1MP6GUMQYF1OMB5P5GOE" localSheetId="6" hidden="1">#REF!</definedName>
    <definedName name="BExQ31YI1MP6GUMQYF1OMB5P5GOE" localSheetId="9" hidden="1">#REF!</definedName>
    <definedName name="BExQ31YI1MP6GUMQYF1OMB5P5GOE" hidden="1">#REF!</definedName>
    <definedName name="BExQ38JVNZHQEVM20T8PEG1GP01R" localSheetId="8" hidden="1">#REF!</definedName>
    <definedName name="BExQ38JVNZHQEVM20T8PEG1GP01R" localSheetId="15" hidden="1">#REF!</definedName>
    <definedName name="BExQ38JVNZHQEVM20T8PEG1GP01R" localSheetId="12" hidden="1">#REF!</definedName>
    <definedName name="BExQ38JVNZHQEVM20T8PEG1GP01R" localSheetId="1" hidden="1">#REF!</definedName>
    <definedName name="BExQ38JVNZHQEVM20T8PEG1GP01R" localSheetId="18" hidden="1">#REF!</definedName>
    <definedName name="BExQ38JVNZHQEVM20T8PEG1GP01R" localSheetId="13" hidden="1">#REF!</definedName>
    <definedName name="BExQ38JVNZHQEVM20T8PEG1GP01R" localSheetId="6" hidden="1">#REF!</definedName>
    <definedName name="BExQ38JVNZHQEVM20T8PEG1GP01R" localSheetId="9" hidden="1">#REF!</definedName>
    <definedName name="BExQ38JVNZHQEVM20T8PEG1GP01R" hidden="1">#REF!</definedName>
    <definedName name="BExQ39R28MXSG2SEV956F0KZ20AN" localSheetId="8" hidden="1">'[3]AMI P &amp; L'!#REF!</definedName>
    <definedName name="BExQ39R28MXSG2SEV956F0KZ20AN" localSheetId="7" hidden="1">'[3]AMI P &amp; L'!#REF!</definedName>
    <definedName name="BExQ39R28MXSG2SEV956F0KZ20AN" localSheetId="15" hidden="1">'[3]AMI P &amp; L'!#REF!</definedName>
    <definedName name="BExQ39R28MXSG2SEV956F0KZ20AN" localSheetId="14" hidden="1">'[3]AMI P &amp; L'!#REF!</definedName>
    <definedName name="BExQ39R28MXSG2SEV956F0KZ20AN" localSheetId="12" hidden="1">'[3]AMI P &amp; L'!#REF!</definedName>
    <definedName name="BExQ39R28MXSG2SEV956F0KZ20AN" localSheetId="5" hidden="1">'[3]AMI P &amp; L'!#REF!</definedName>
    <definedName name="BExQ39R28MXSG2SEV956F0KZ20AN" localSheetId="1" hidden="1">'[3]AMI P &amp; L'!#REF!</definedName>
    <definedName name="BExQ39R28MXSG2SEV956F0KZ20AN" localSheetId="0" hidden="1">'[3]AMI P &amp; L'!#REF!</definedName>
    <definedName name="BExQ39R28MXSG2SEV956F0KZ20AN" localSheetId="18" hidden="1">'[3]AMI P &amp; L'!#REF!</definedName>
    <definedName name="BExQ39R28MXSG2SEV956F0KZ20AN" localSheetId="13" hidden="1">'[3]AMI P &amp; L'!#REF!</definedName>
    <definedName name="BExQ39R28MXSG2SEV956F0KZ20AN" localSheetId="6" hidden="1">'[3]AMI P &amp; L'!#REF!</definedName>
    <definedName name="BExQ39R28MXSG2SEV956F0KZ20AN" localSheetId="16" hidden="1">'[3]AMI P &amp; L'!#REF!</definedName>
    <definedName name="BExQ39R28MXSG2SEV956F0KZ20AN" localSheetId="9" hidden="1">'[3]AMI P &amp; L'!#REF!</definedName>
    <definedName name="BExQ39R28MXSG2SEV956F0KZ20AN" localSheetId="19" hidden="1">'[3]AMI P &amp; L'!#REF!</definedName>
    <definedName name="BExQ39R28MXSG2SEV956F0KZ20AN" hidden="1">'[3]AMI P &amp; L'!#REF!</definedName>
    <definedName name="BExQ3D1P3M5Z3HLMEZ17E0BLEE4U" localSheetId="8" hidden="1">'[3]AMI P &amp; L'!#REF!</definedName>
    <definedName name="BExQ3D1P3M5Z3HLMEZ17E0BLEE4U" localSheetId="7" hidden="1">'[3]AMI P &amp; L'!#REF!</definedName>
    <definedName name="BExQ3D1P3M5Z3HLMEZ17E0BLEE4U" localSheetId="15" hidden="1">'[3]AMI P &amp; L'!#REF!</definedName>
    <definedName name="BExQ3D1P3M5Z3HLMEZ17E0BLEE4U" localSheetId="14" hidden="1">'[3]AMI P &amp; L'!#REF!</definedName>
    <definedName name="BExQ3D1P3M5Z3HLMEZ17E0BLEE4U" localSheetId="12" hidden="1">'[3]AMI P &amp; L'!#REF!</definedName>
    <definedName name="BExQ3D1P3M5Z3HLMEZ17E0BLEE4U" localSheetId="5" hidden="1">'[3]AMI P &amp; L'!#REF!</definedName>
    <definedName name="BExQ3D1P3M5Z3HLMEZ17E0BLEE4U" localSheetId="1" hidden="1">'[3]AMI P &amp; L'!#REF!</definedName>
    <definedName name="BExQ3D1P3M5Z3HLMEZ17E0BLEE4U" localSheetId="0" hidden="1">'[3]AMI P &amp; L'!#REF!</definedName>
    <definedName name="BExQ3D1P3M5Z3HLMEZ17E0BLEE4U" localSheetId="18" hidden="1">'[3]AMI P &amp; L'!#REF!</definedName>
    <definedName name="BExQ3D1P3M5Z3HLMEZ17E0BLEE4U" localSheetId="13" hidden="1">'[3]AMI P &amp; L'!#REF!</definedName>
    <definedName name="BExQ3D1P3M5Z3HLMEZ17E0BLEE4U" localSheetId="6" hidden="1">'[3]AMI P &amp; L'!#REF!</definedName>
    <definedName name="BExQ3D1P3M5Z3HLMEZ17E0BLEE4U" localSheetId="16" hidden="1">'[3]AMI P &amp; L'!#REF!</definedName>
    <definedName name="BExQ3D1P3M5Z3HLMEZ17E0BLEE4U" localSheetId="9" hidden="1">'[3]AMI P &amp; L'!#REF!</definedName>
    <definedName name="BExQ3D1P3M5Z3HLMEZ17E0BLEE4U" localSheetId="19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8" hidden="1">'[3]AMI P &amp; L'!#REF!</definedName>
    <definedName name="BExQ42IU9MNDYLODP41DL6YTZMAR" localSheetId="7" hidden="1">'[3]AMI P &amp; L'!#REF!</definedName>
    <definedName name="BExQ42IU9MNDYLODP41DL6YTZMAR" localSheetId="15" hidden="1">'[3]AMI P &amp; L'!#REF!</definedName>
    <definedName name="BExQ42IU9MNDYLODP41DL6YTZMAR" localSheetId="14" hidden="1">'[3]AMI P &amp; L'!#REF!</definedName>
    <definedName name="BExQ42IU9MNDYLODP41DL6YTZMAR" localSheetId="12" hidden="1">'[3]AMI P &amp; L'!#REF!</definedName>
    <definedName name="BExQ42IU9MNDYLODP41DL6YTZMAR" localSheetId="5" hidden="1">'[3]AMI P &amp; L'!#REF!</definedName>
    <definedName name="BExQ42IU9MNDYLODP41DL6YTZMAR" localSheetId="1" hidden="1">'[3]AMI P &amp; L'!#REF!</definedName>
    <definedName name="BExQ42IU9MNDYLODP41DL6YTZMAR" localSheetId="0" hidden="1">'[3]AMI P &amp; L'!#REF!</definedName>
    <definedName name="BExQ42IU9MNDYLODP41DL6YTZMAR" localSheetId="18" hidden="1">'[3]AMI P &amp; L'!#REF!</definedName>
    <definedName name="BExQ42IU9MNDYLODP41DL6YTZMAR" localSheetId="13" hidden="1">'[3]AMI P &amp; L'!#REF!</definedName>
    <definedName name="BExQ42IU9MNDYLODP41DL6YTZMAR" localSheetId="6" hidden="1">'[3]AMI P &amp; L'!#REF!</definedName>
    <definedName name="BExQ42IU9MNDYLODP41DL6YTZMAR" localSheetId="16" hidden="1">'[3]AMI P &amp; L'!#REF!</definedName>
    <definedName name="BExQ42IU9MNDYLODP41DL6YTZMAR" localSheetId="9" hidden="1">'[3]AMI P &amp; L'!#REF!</definedName>
    <definedName name="BExQ42IU9MNDYLODP41DL6YTZMAR" localSheetId="19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ITIC66SDM614FOSP325TOY5" localSheetId="8" hidden="1">#REF!</definedName>
    <definedName name="BExQ5ITIC66SDM614FOSP325TOY5" localSheetId="15" hidden="1">#REF!</definedName>
    <definedName name="BExQ5ITIC66SDM614FOSP325TOY5" localSheetId="12" hidden="1">#REF!</definedName>
    <definedName name="BExQ5ITIC66SDM614FOSP325TOY5" localSheetId="1" hidden="1">#REF!</definedName>
    <definedName name="BExQ5ITIC66SDM614FOSP325TOY5" localSheetId="18" hidden="1">#REF!</definedName>
    <definedName name="BExQ5ITIC66SDM614FOSP325TOY5" localSheetId="13" hidden="1">#REF!</definedName>
    <definedName name="BExQ5ITIC66SDM614FOSP325TOY5" localSheetId="6" hidden="1">#REF!</definedName>
    <definedName name="BExQ5ITIC66SDM614FOSP325TOY5" localSheetId="9" hidden="1">#REF!</definedName>
    <definedName name="BExQ5ITIC66SDM614FOSP325TOY5" hidden="1">#REF!</definedName>
    <definedName name="BExQ5KX3Z668H1KUCKZ9J24HUQ1F" hidden="1">'[2]Reco Sheet for Fcast'!$F$7:$G$7</definedName>
    <definedName name="BExQ5SPLEYLGXSVLD9HO5BKQXKIP" localSheetId="8" hidden="1">#REF!</definedName>
    <definedName name="BExQ5SPLEYLGXSVLD9HO5BKQXKIP" localSheetId="15" hidden="1">#REF!</definedName>
    <definedName name="BExQ5SPLEYLGXSVLD9HO5BKQXKIP" localSheetId="12" hidden="1">#REF!</definedName>
    <definedName name="BExQ5SPLEYLGXSVLD9HO5BKQXKIP" localSheetId="1" hidden="1">#REF!</definedName>
    <definedName name="BExQ5SPLEYLGXSVLD9HO5BKQXKIP" localSheetId="18" hidden="1">#REF!</definedName>
    <definedName name="BExQ5SPLEYLGXSVLD9HO5BKQXKIP" localSheetId="13" hidden="1">#REF!</definedName>
    <definedName name="BExQ5SPLEYLGXSVLD9HO5BKQXKIP" localSheetId="6" hidden="1">#REF!</definedName>
    <definedName name="BExQ5SPLEYLGXSVLD9HO5BKQXKIP" localSheetId="9" hidden="1">#REF!</definedName>
    <definedName name="BExQ5SPLEYLGXSVLD9HO5BKQXKIP" hidden="1">#REF!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8" hidden="1">'[3]AMI P &amp; L'!#REF!</definedName>
    <definedName name="BExQ63793YQ9BH7JLCNRIATIGTRG" localSheetId="7" hidden="1">'[3]AMI P &amp; L'!#REF!</definedName>
    <definedName name="BExQ63793YQ9BH7JLCNRIATIGTRG" localSheetId="15" hidden="1">'[3]AMI P &amp; L'!#REF!</definedName>
    <definedName name="BExQ63793YQ9BH7JLCNRIATIGTRG" localSheetId="14" hidden="1">'[3]AMI P &amp; L'!#REF!</definedName>
    <definedName name="BExQ63793YQ9BH7JLCNRIATIGTRG" localSheetId="12" hidden="1">'[3]AMI P &amp; L'!#REF!</definedName>
    <definedName name="BExQ63793YQ9BH7JLCNRIATIGTRG" localSheetId="5" hidden="1">'[3]AMI P &amp; L'!#REF!</definedName>
    <definedName name="BExQ63793YQ9BH7JLCNRIATIGTRG" localSheetId="1" hidden="1">'[3]AMI P &amp; L'!#REF!</definedName>
    <definedName name="BExQ63793YQ9BH7JLCNRIATIGTRG" localSheetId="0" hidden="1">'[3]AMI P &amp; L'!#REF!</definedName>
    <definedName name="BExQ63793YQ9BH7JLCNRIATIGTRG" localSheetId="18" hidden="1">'[3]AMI P &amp; L'!#REF!</definedName>
    <definedName name="BExQ63793YQ9BH7JLCNRIATIGTRG" localSheetId="13" hidden="1">'[3]AMI P &amp; L'!#REF!</definedName>
    <definedName name="BExQ63793YQ9BH7JLCNRIATIGTRG" localSheetId="6" hidden="1">'[3]AMI P &amp; L'!#REF!</definedName>
    <definedName name="BExQ63793YQ9BH7JLCNRIATIGTRG" localSheetId="16" hidden="1">'[3]AMI P &amp; L'!#REF!</definedName>
    <definedName name="BExQ63793YQ9BH7JLCNRIATIGTRG" localSheetId="9" hidden="1">'[3]AMI P &amp; L'!#REF!</definedName>
    <definedName name="BExQ63793YQ9BH7JLCNRIATIGTRG" localSheetId="19" hidden="1">'[3]AMI P &amp; L'!#REF!</definedName>
    <definedName name="BExQ63793YQ9BH7JLCNRIATIGTRG" hidden="1">'[3]AMI P &amp; L'!#REF!</definedName>
    <definedName name="BExQ6BW4OE2LJPN7H8XKFK42SCJA" localSheetId="8" hidden="1">#REF!</definedName>
    <definedName name="BExQ6BW4OE2LJPN7H8XKFK42SCJA" localSheetId="15" hidden="1">#REF!</definedName>
    <definedName name="BExQ6BW4OE2LJPN7H8XKFK42SCJA" localSheetId="1" hidden="1">#REF!</definedName>
    <definedName name="BExQ6BW4OE2LJPN7H8XKFK42SCJA" localSheetId="18" hidden="1">#REF!</definedName>
    <definedName name="BExQ6BW4OE2LJPN7H8XKFK42SCJA" localSheetId="13" hidden="1">#REF!</definedName>
    <definedName name="BExQ6BW4OE2LJPN7H8XKFK42SCJA" localSheetId="6" hidden="1">#REF!</definedName>
    <definedName name="BExQ6BW4OE2LJPN7H8XKFK42SCJA" localSheetId="9" hidden="1">#REF!</definedName>
    <definedName name="BExQ6BW4OE2LJPN7H8XKFK42SCJA" hidden="1">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ANJWDL69ZUG3AW5S2HJL4GL" localSheetId="8" hidden="1">#REF!</definedName>
    <definedName name="BExQ7ANJWDL69ZUG3AW5S2HJL4GL" localSheetId="15" hidden="1">#REF!</definedName>
    <definedName name="BExQ7ANJWDL69ZUG3AW5S2HJL4GL" localSheetId="12" hidden="1">#REF!</definedName>
    <definedName name="BExQ7ANJWDL69ZUG3AW5S2HJL4GL" localSheetId="1" hidden="1">#REF!</definedName>
    <definedName name="BExQ7ANJWDL69ZUG3AW5S2HJL4GL" localSheetId="18" hidden="1">#REF!</definedName>
    <definedName name="BExQ7ANJWDL69ZUG3AW5S2HJL4GL" localSheetId="13" hidden="1">#REF!</definedName>
    <definedName name="BExQ7ANJWDL69ZUG3AW5S2HJL4GL" localSheetId="6" hidden="1">#REF!</definedName>
    <definedName name="BExQ7ANJWDL69ZUG3AW5S2HJL4GL" localSheetId="9" hidden="1">#REF!</definedName>
    <definedName name="BExQ7ANJWDL69ZUG3AW5S2HJL4GL" hidden="1">#REF!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8" hidden="1">'[3]AMI P &amp; L'!#REF!</definedName>
    <definedName name="BExQ7MY3U2Z1IZ71U5LJUD00VVB4" localSheetId="7" hidden="1">'[3]AMI P &amp; L'!#REF!</definedName>
    <definedName name="BExQ7MY3U2Z1IZ71U5LJUD00VVB4" localSheetId="15" hidden="1">'[3]AMI P &amp; L'!#REF!</definedName>
    <definedName name="BExQ7MY3U2Z1IZ71U5LJUD00VVB4" localSheetId="14" hidden="1">'[3]AMI P &amp; L'!#REF!</definedName>
    <definedName name="BExQ7MY3U2Z1IZ71U5LJUD00VVB4" localSheetId="12" hidden="1">'[3]AMI P &amp; L'!#REF!</definedName>
    <definedName name="BExQ7MY3U2Z1IZ71U5LJUD00VVB4" localSheetId="5" hidden="1">'[3]AMI P &amp; L'!#REF!</definedName>
    <definedName name="BExQ7MY3U2Z1IZ71U5LJUD00VVB4" localSheetId="1" hidden="1">'[3]AMI P &amp; L'!#REF!</definedName>
    <definedName name="BExQ7MY3U2Z1IZ71U5LJUD00VVB4" localSheetId="0" hidden="1">'[3]AMI P &amp; L'!#REF!</definedName>
    <definedName name="BExQ7MY3U2Z1IZ71U5LJUD00VVB4" localSheetId="18" hidden="1">'[3]AMI P &amp; L'!#REF!</definedName>
    <definedName name="BExQ7MY3U2Z1IZ71U5LJUD00VVB4" localSheetId="13" hidden="1">'[3]AMI P &amp; L'!#REF!</definedName>
    <definedName name="BExQ7MY3U2Z1IZ71U5LJUD00VVB4" localSheetId="6" hidden="1">'[3]AMI P &amp; L'!#REF!</definedName>
    <definedName name="BExQ7MY3U2Z1IZ71U5LJUD00VVB4" localSheetId="16" hidden="1">'[3]AMI P &amp; L'!#REF!</definedName>
    <definedName name="BExQ7MY3U2Z1IZ71U5LJUD00VVB4" localSheetId="9" hidden="1">'[3]AMI P &amp; L'!#REF!</definedName>
    <definedName name="BExQ7MY3U2Z1IZ71U5LJUD00VVB4" localSheetId="19" hidden="1">'[3]AMI P &amp; L'!#REF!</definedName>
    <definedName name="BExQ7MY3U2Z1IZ71U5LJUD00VVB4" hidden="1">'[3]AMI P &amp; L'!#REF!</definedName>
    <definedName name="BExQ7XL2Q1GVUFL1F9KK0K0EXMWG" localSheetId="8" hidden="1">'[3]AMI P &amp; L'!#REF!</definedName>
    <definedName name="BExQ7XL2Q1GVUFL1F9KK0K0EXMWG" localSheetId="7" hidden="1">'[3]AMI P &amp; L'!#REF!</definedName>
    <definedName name="BExQ7XL2Q1GVUFL1F9KK0K0EXMWG" localSheetId="15" hidden="1">'[3]AMI P &amp; L'!#REF!</definedName>
    <definedName name="BExQ7XL2Q1GVUFL1F9KK0K0EXMWG" localSheetId="14" hidden="1">'[3]AMI P &amp; L'!#REF!</definedName>
    <definedName name="BExQ7XL2Q1GVUFL1F9KK0K0EXMWG" localSheetId="12" hidden="1">'[3]AMI P &amp; L'!#REF!</definedName>
    <definedName name="BExQ7XL2Q1GVUFL1F9KK0K0EXMWG" localSheetId="5" hidden="1">'[3]AMI P &amp; L'!#REF!</definedName>
    <definedName name="BExQ7XL2Q1GVUFL1F9KK0K0EXMWG" localSheetId="1" hidden="1">'[3]AMI P &amp; L'!#REF!</definedName>
    <definedName name="BExQ7XL2Q1GVUFL1F9KK0K0EXMWG" localSheetId="0" hidden="1">'[3]AMI P &amp; L'!#REF!</definedName>
    <definedName name="BExQ7XL2Q1GVUFL1F9KK0K0EXMWG" localSheetId="18" hidden="1">'[3]AMI P &amp; L'!#REF!</definedName>
    <definedName name="BExQ7XL2Q1GVUFL1F9KK0K0EXMWG" localSheetId="13" hidden="1">'[3]AMI P &amp; L'!#REF!</definedName>
    <definedName name="BExQ7XL2Q1GVUFL1F9KK0K0EXMWG" localSheetId="6" hidden="1">'[3]AMI P &amp; L'!#REF!</definedName>
    <definedName name="BExQ7XL2Q1GVUFL1F9KK0K0EXMWG" localSheetId="16" hidden="1">'[3]AMI P &amp; L'!#REF!</definedName>
    <definedName name="BExQ7XL2Q1GVUFL1F9KK0K0EXMWG" localSheetId="9" hidden="1">'[3]AMI P &amp; L'!#REF!</definedName>
    <definedName name="BExQ7XL2Q1GVUFL1F9KK0K0EXMWG" localSheetId="19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9PYX7QKH887T258CNA7DPDG" localSheetId="8" hidden="1">'[5]Capital orders'!#REF!</definedName>
    <definedName name="BExQ89PYX7QKH887T258CNA7DPDG" localSheetId="15" hidden="1">'[5]Capital orders'!#REF!</definedName>
    <definedName name="BExQ89PYX7QKH887T258CNA7DPDG" localSheetId="1" hidden="1">'[5]Capital orders'!#REF!</definedName>
    <definedName name="BExQ89PYX7QKH887T258CNA7DPDG" localSheetId="18" hidden="1">'[5]Capital orders'!#REF!</definedName>
    <definedName name="BExQ89PYX7QKH887T258CNA7DPDG" localSheetId="13" hidden="1">'[5]Capital orders'!#REF!</definedName>
    <definedName name="BExQ89PYX7QKH887T258CNA7DPDG" localSheetId="6" hidden="1">'[5]Capital orders'!#REF!</definedName>
    <definedName name="BExQ89PYX7QKH887T258CNA7DPDG" localSheetId="9" hidden="1">'[5]Capital orders'!#REF!</definedName>
    <definedName name="BExQ89PYX7QKH887T258CNA7DPDG" hidden="1">'[5]Capital orders'!#REF!</definedName>
    <definedName name="BExQ8A0RPE3IMIFIZLUE7KD2N21W" localSheetId="8" hidden="1">'[3]AMI P &amp; L'!#REF!</definedName>
    <definedName name="BExQ8A0RPE3IMIFIZLUE7KD2N21W" localSheetId="7" hidden="1">'[3]AMI P &amp; L'!#REF!</definedName>
    <definedName name="BExQ8A0RPE3IMIFIZLUE7KD2N21W" localSheetId="15" hidden="1">'[3]AMI P &amp; L'!#REF!</definedName>
    <definedName name="BExQ8A0RPE3IMIFIZLUE7KD2N21W" localSheetId="14" hidden="1">'[3]AMI P &amp; L'!#REF!</definedName>
    <definedName name="BExQ8A0RPE3IMIFIZLUE7KD2N21W" localSheetId="12" hidden="1">'[3]AMI P &amp; L'!#REF!</definedName>
    <definedName name="BExQ8A0RPE3IMIFIZLUE7KD2N21W" localSheetId="5" hidden="1">'[3]AMI P &amp; L'!#REF!</definedName>
    <definedName name="BExQ8A0RPE3IMIFIZLUE7KD2N21W" localSheetId="1" hidden="1">'[3]AMI P &amp; L'!#REF!</definedName>
    <definedName name="BExQ8A0RPE3IMIFIZLUE7KD2N21W" localSheetId="0" hidden="1">'[3]AMI P &amp; L'!#REF!</definedName>
    <definedName name="BExQ8A0RPE3IMIFIZLUE7KD2N21W" localSheetId="18" hidden="1">'[3]AMI P &amp; L'!#REF!</definedName>
    <definedName name="BExQ8A0RPE3IMIFIZLUE7KD2N21W" localSheetId="13" hidden="1">'[3]AMI P &amp; L'!#REF!</definedName>
    <definedName name="BExQ8A0RPE3IMIFIZLUE7KD2N21W" localSheetId="6" hidden="1">'[3]AMI P &amp; L'!#REF!</definedName>
    <definedName name="BExQ8A0RPE3IMIFIZLUE7KD2N21W" localSheetId="16" hidden="1">'[3]AMI P &amp; L'!#REF!</definedName>
    <definedName name="BExQ8A0RPE3IMIFIZLUE7KD2N21W" localSheetId="9" hidden="1">'[3]AMI P &amp; L'!#REF!</definedName>
    <definedName name="BExQ8A0RPE3IMIFIZLUE7KD2N21W" localSheetId="19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B2GTATY2SYZWYQKTTDGONE4" localSheetId="8" hidden="1">#REF!</definedName>
    <definedName name="BExQ8B2GTATY2SYZWYQKTTDGONE4" localSheetId="15" hidden="1">#REF!</definedName>
    <definedName name="BExQ8B2GTATY2SYZWYQKTTDGONE4" localSheetId="12" hidden="1">#REF!</definedName>
    <definedName name="BExQ8B2GTATY2SYZWYQKTTDGONE4" localSheetId="1" hidden="1">#REF!</definedName>
    <definedName name="BExQ8B2GTATY2SYZWYQKTTDGONE4" localSheetId="18" hidden="1">#REF!</definedName>
    <definedName name="BExQ8B2GTATY2SYZWYQKTTDGONE4" localSheetId="13" hidden="1">#REF!</definedName>
    <definedName name="BExQ8B2GTATY2SYZWYQKTTDGONE4" localSheetId="6" hidden="1">#REF!</definedName>
    <definedName name="BExQ8B2GTATY2SYZWYQKTTDGONE4" localSheetId="9" hidden="1">#REF!</definedName>
    <definedName name="BExQ8B2GTATY2SYZWYQKTTDGONE4" hidden="1">#REF!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8" hidden="1">'[3]AMI P &amp; L'!#REF!</definedName>
    <definedName name="BExQ8O3WEU8HNTTGKTW5T0QSKCLP" localSheetId="7" hidden="1">'[3]AMI P &amp; L'!#REF!</definedName>
    <definedName name="BExQ8O3WEU8HNTTGKTW5T0QSKCLP" localSheetId="15" hidden="1">'[3]AMI P &amp; L'!#REF!</definedName>
    <definedName name="BExQ8O3WEU8HNTTGKTW5T0QSKCLP" localSheetId="14" hidden="1">'[3]AMI P &amp; L'!#REF!</definedName>
    <definedName name="BExQ8O3WEU8HNTTGKTW5T0QSKCLP" localSheetId="12" hidden="1">'[3]AMI P &amp; L'!#REF!</definedName>
    <definedName name="BExQ8O3WEU8HNTTGKTW5T0QSKCLP" localSheetId="5" hidden="1">'[3]AMI P &amp; L'!#REF!</definedName>
    <definedName name="BExQ8O3WEU8HNTTGKTW5T0QSKCLP" localSheetId="1" hidden="1">'[3]AMI P &amp; L'!#REF!</definedName>
    <definedName name="BExQ8O3WEU8HNTTGKTW5T0QSKCLP" localSheetId="0" hidden="1">'[3]AMI P &amp; L'!#REF!</definedName>
    <definedName name="BExQ8O3WEU8HNTTGKTW5T0QSKCLP" localSheetId="18" hidden="1">'[3]AMI P &amp; L'!#REF!</definedName>
    <definedName name="BExQ8O3WEU8HNTTGKTW5T0QSKCLP" localSheetId="13" hidden="1">'[3]AMI P &amp; L'!#REF!</definedName>
    <definedName name="BExQ8O3WEU8HNTTGKTW5T0QSKCLP" localSheetId="6" hidden="1">'[3]AMI P &amp; L'!#REF!</definedName>
    <definedName name="BExQ8O3WEU8HNTTGKTW5T0QSKCLP" localSheetId="16" hidden="1">'[3]AMI P &amp; L'!#REF!</definedName>
    <definedName name="BExQ8O3WEU8HNTTGKTW5T0QSKCLP" localSheetId="9" hidden="1">'[3]AMI P &amp; L'!#REF!</definedName>
    <definedName name="BExQ8O3WEU8HNTTGKTW5T0QSKCLP" localSheetId="19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FOI3AFYS7CTELHWZ9F8PCOR" localSheetId="8" hidden="1">#REF!</definedName>
    <definedName name="BExQ9FOI3AFYS7CTELHWZ9F8PCOR" localSheetId="15" hidden="1">#REF!</definedName>
    <definedName name="BExQ9FOI3AFYS7CTELHWZ9F8PCOR" localSheetId="1" hidden="1">#REF!</definedName>
    <definedName name="BExQ9FOI3AFYS7CTELHWZ9F8PCOR" localSheetId="18" hidden="1">#REF!</definedName>
    <definedName name="BExQ9FOI3AFYS7CTELHWZ9F8PCOR" localSheetId="13" hidden="1">#REF!</definedName>
    <definedName name="BExQ9FOI3AFYS7CTELHWZ9F8PCOR" localSheetId="6" hidden="1">#REF!</definedName>
    <definedName name="BExQ9FOI3AFYS7CTELHWZ9F8PCOR" localSheetId="9" hidden="1">#REF!</definedName>
    <definedName name="BExQ9FOI3AFYS7CTELHWZ9F8PCOR" hidden="1">#REF!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8" hidden="1">'[3]AMI P &amp; L'!#REF!</definedName>
    <definedName name="BExQ9M4E2ACZOWWWP1JJIQO8AHUM" localSheetId="7" hidden="1">'[3]AMI P &amp; L'!#REF!</definedName>
    <definedName name="BExQ9M4E2ACZOWWWP1JJIQO8AHUM" localSheetId="15" hidden="1">'[3]AMI P &amp; L'!#REF!</definedName>
    <definedName name="BExQ9M4E2ACZOWWWP1JJIQO8AHUM" localSheetId="14" hidden="1">'[3]AMI P &amp; L'!#REF!</definedName>
    <definedName name="BExQ9M4E2ACZOWWWP1JJIQO8AHUM" localSheetId="12" hidden="1">'[3]AMI P &amp; L'!#REF!</definedName>
    <definedName name="BExQ9M4E2ACZOWWWP1JJIQO8AHUM" localSheetId="5" hidden="1">'[3]AMI P &amp; L'!#REF!</definedName>
    <definedName name="BExQ9M4E2ACZOWWWP1JJIQO8AHUM" localSheetId="1" hidden="1">'[3]AMI P &amp; L'!#REF!</definedName>
    <definedName name="BExQ9M4E2ACZOWWWP1JJIQO8AHUM" localSheetId="0" hidden="1">'[3]AMI P &amp; L'!#REF!</definedName>
    <definedName name="BExQ9M4E2ACZOWWWP1JJIQO8AHUM" localSheetId="18" hidden="1">'[3]AMI P &amp; L'!#REF!</definedName>
    <definedName name="BExQ9M4E2ACZOWWWP1JJIQO8AHUM" localSheetId="13" hidden="1">'[3]AMI P &amp; L'!#REF!</definedName>
    <definedName name="BExQ9M4E2ACZOWWWP1JJIQO8AHUM" localSheetId="6" hidden="1">'[3]AMI P &amp; L'!#REF!</definedName>
    <definedName name="BExQ9M4E2ACZOWWWP1JJIQO8AHUM" localSheetId="16" hidden="1">'[3]AMI P &amp; L'!#REF!</definedName>
    <definedName name="BExQ9M4E2ACZOWWWP1JJIQO8AHUM" localSheetId="9" hidden="1">'[3]AMI P &amp; L'!#REF!</definedName>
    <definedName name="BExQ9M4E2ACZOWWWP1JJIQO8AHUM" localSheetId="19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8" hidden="1">'[3]AMI P &amp; L'!#REF!</definedName>
    <definedName name="BExQ9ZLYHWABXAA9NJDW8ZS0UQ9P" localSheetId="7" hidden="1">'[3]AMI P &amp; L'!#REF!</definedName>
    <definedName name="BExQ9ZLYHWABXAA9NJDW8ZS0UQ9P" localSheetId="15" hidden="1">'[3]AMI P &amp; L'!#REF!</definedName>
    <definedName name="BExQ9ZLYHWABXAA9NJDW8ZS0UQ9P" localSheetId="14" hidden="1">'[3]AMI P &amp; L'!#REF!</definedName>
    <definedName name="BExQ9ZLYHWABXAA9NJDW8ZS0UQ9P" localSheetId="12" hidden="1">'[3]AMI P &amp; L'!#REF!</definedName>
    <definedName name="BExQ9ZLYHWABXAA9NJDW8ZS0UQ9P" localSheetId="5" hidden="1">'[3]AMI P &amp; L'!#REF!</definedName>
    <definedName name="BExQ9ZLYHWABXAA9NJDW8ZS0UQ9P" localSheetId="1" hidden="1">'[3]AMI P &amp; L'!#REF!</definedName>
    <definedName name="BExQ9ZLYHWABXAA9NJDW8ZS0UQ9P" localSheetId="0" hidden="1">'[3]AMI P &amp; L'!#REF!</definedName>
    <definedName name="BExQ9ZLYHWABXAA9NJDW8ZS0UQ9P" localSheetId="18" hidden="1">'[3]AMI P &amp; L'!#REF!</definedName>
    <definedName name="BExQ9ZLYHWABXAA9NJDW8ZS0UQ9P" localSheetId="13" hidden="1">'[3]AMI P &amp; L'!#REF!</definedName>
    <definedName name="BExQ9ZLYHWABXAA9NJDW8ZS0UQ9P" localSheetId="6" hidden="1">'[3]AMI P &amp; L'!#REF!</definedName>
    <definedName name="BExQ9ZLYHWABXAA9NJDW8ZS0UQ9P" localSheetId="16" hidden="1">'[3]AMI P &amp; L'!#REF!</definedName>
    <definedName name="BExQ9ZLYHWABXAA9NJDW8ZS0UQ9P" localSheetId="9" hidden="1">'[3]AMI P &amp; L'!#REF!</definedName>
    <definedName name="BExQ9ZLYHWABXAA9NJDW8ZS0UQ9P" localSheetId="19" hidden="1">'[3]AMI P &amp; L'!#REF!</definedName>
    <definedName name="BExQ9ZLYHWABXAA9NJDW8ZS0UQ9P" hidden="1">'[3]AMI P &amp; L'!#REF!</definedName>
    <definedName name="BExQA324HSCK40ENJUT9CS9EC71B" localSheetId="8" hidden="1">'[3]AMI P &amp; L'!#REF!</definedName>
    <definedName name="BExQA324HSCK40ENJUT9CS9EC71B" localSheetId="7" hidden="1">'[3]AMI P &amp; L'!#REF!</definedName>
    <definedName name="BExQA324HSCK40ENJUT9CS9EC71B" localSheetId="15" hidden="1">'[3]AMI P &amp; L'!#REF!</definedName>
    <definedName name="BExQA324HSCK40ENJUT9CS9EC71B" localSheetId="14" hidden="1">'[3]AMI P &amp; L'!#REF!</definedName>
    <definedName name="BExQA324HSCK40ENJUT9CS9EC71B" localSheetId="12" hidden="1">'[3]AMI P &amp; L'!#REF!</definedName>
    <definedName name="BExQA324HSCK40ENJUT9CS9EC71B" localSheetId="5" hidden="1">'[3]AMI P &amp; L'!#REF!</definedName>
    <definedName name="BExQA324HSCK40ENJUT9CS9EC71B" localSheetId="1" hidden="1">'[3]AMI P &amp; L'!#REF!</definedName>
    <definedName name="BExQA324HSCK40ENJUT9CS9EC71B" localSheetId="0" hidden="1">'[3]AMI P &amp; L'!#REF!</definedName>
    <definedName name="BExQA324HSCK40ENJUT9CS9EC71B" localSheetId="18" hidden="1">'[3]AMI P &amp; L'!#REF!</definedName>
    <definedName name="BExQA324HSCK40ENJUT9CS9EC71B" localSheetId="13" hidden="1">'[3]AMI P &amp; L'!#REF!</definedName>
    <definedName name="BExQA324HSCK40ENJUT9CS9EC71B" localSheetId="6" hidden="1">'[3]AMI P &amp; L'!#REF!</definedName>
    <definedName name="BExQA324HSCK40ENJUT9CS9EC71B" localSheetId="16" hidden="1">'[3]AMI P &amp; L'!#REF!</definedName>
    <definedName name="BExQA324HSCK40ENJUT9CS9EC71B" localSheetId="9" hidden="1">'[3]AMI P &amp; L'!#REF!</definedName>
    <definedName name="BExQA324HSCK40ENJUT9CS9EC71B" localSheetId="19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8" hidden="1">#REF!</definedName>
    <definedName name="BExQBC0EAV6PKQT8I8C3GLEZDMZL" localSheetId="7" hidden="1">#REF!</definedName>
    <definedName name="BExQBC0EAV6PKQT8I8C3GLEZDMZL" localSheetId="15" hidden="1">#REF!</definedName>
    <definedName name="BExQBC0EAV6PKQT8I8C3GLEZDMZL" localSheetId="14" hidden="1">#REF!</definedName>
    <definedName name="BExQBC0EAV6PKQT8I8C3GLEZDMZL" localSheetId="12" hidden="1">#REF!</definedName>
    <definedName name="BExQBC0EAV6PKQT8I8C3GLEZDMZL" localSheetId="5" hidden="1">#REF!</definedName>
    <definedName name="BExQBC0EAV6PKQT8I8C3GLEZDMZL" localSheetId="1" hidden="1">#REF!</definedName>
    <definedName name="BExQBC0EAV6PKQT8I8C3GLEZDMZL" localSheetId="0" hidden="1">#REF!</definedName>
    <definedName name="BExQBC0EAV6PKQT8I8C3GLEZDMZL" localSheetId="18" hidden="1">#REF!</definedName>
    <definedName name="BExQBC0EAV6PKQT8I8C3GLEZDMZL" localSheetId="13" hidden="1">#REF!</definedName>
    <definedName name="BExQBC0EAV6PKQT8I8C3GLEZDMZL" localSheetId="6" hidden="1">#REF!</definedName>
    <definedName name="BExQBC0EAV6PKQT8I8C3GLEZDMZL" localSheetId="16" hidden="1">#REF!</definedName>
    <definedName name="BExQBC0EAV6PKQT8I8C3GLEZDMZL" localSheetId="9" hidden="1">#REF!</definedName>
    <definedName name="BExQBC0EAV6PKQT8I8C3GLEZDMZL" localSheetId="19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CRPJCDKQQIBYGE5391OQXNQ7" localSheetId="8" hidden="1">#REF!</definedName>
    <definedName name="BExQCRPJCDKQQIBYGE5391OQXNQ7" localSheetId="15" hidden="1">#REF!</definedName>
    <definedName name="BExQCRPJCDKQQIBYGE5391OQXNQ7" localSheetId="1" hidden="1">#REF!</definedName>
    <definedName name="BExQCRPJCDKQQIBYGE5391OQXNQ7" localSheetId="18" hidden="1">#REF!</definedName>
    <definedName name="BExQCRPJCDKQQIBYGE5391OQXNQ7" localSheetId="13" hidden="1">#REF!</definedName>
    <definedName name="BExQCRPJCDKQQIBYGE5391OQXNQ7" localSheetId="6" hidden="1">#REF!</definedName>
    <definedName name="BExQCRPJCDKQQIBYGE5391OQXNQ7" localSheetId="9" hidden="1">#REF!</definedName>
    <definedName name="BExQCRPJCDKQQIBYGE5391OQXNQ7" hidden="1">#REF!</definedName>
    <definedName name="BExQD3ZVGTFSCD9MSWY8NN45FLM3" localSheetId="8" hidden="1">#REF!</definedName>
    <definedName name="BExQD3ZVGTFSCD9MSWY8NN45FLM3" localSheetId="15" hidden="1">#REF!</definedName>
    <definedName name="BExQD3ZVGTFSCD9MSWY8NN45FLM3" localSheetId="12" hidden="1">#REF!</definedName>
    <definedName name="BExQD3ZVGTFSCD9MSWY8NN45FLM3" localSheetId="1" hidden="1">#REF!</definedName>
    <definedName name="BExQD3ZVGTFSCD9MSWY8NN45FLM3" localSheetId="18" hidden="1">#REF!</definedName>
    <definedName name="BExQD3ZVGTFSCD9MSWY8NN45FLM3" localSheetId="13" hidden="1">#REF!</definedName>
    <definedName name="BExQD3ZVGTFSCD9MSWY8NN45FLM3" localSheetId="6" hidden="1">#REF!</definedName>
    <definedName name="BExQD3ZVGTFSCD9MSWY8NN45FLM3" localSheetId="9" hidden="1">#REF!</definedName>
    <definedName name="BExQD3ZVGTFSCD9MSWY8NN45FLM3" hidden="1">#REF!</definedName>
    <definedName name="BExQD571YWOXKR2SX85K5MKQ0AO2" hidden="1">'[2]Reco Sheet for Fcast'!$F$7:$G$7</definedName>
    <definedName name="BExQD7AKUWKH58PNJCJZNN1COR9E" localSheetId="8" hidden="1">#REF!</definedName>
    <definedName name="BExQD7AKUWKH58PNJCJZNN1COR9E" localSheetId="15" hidden="1">#REF!</definedName>
    <definedName name="BExQD7AKUWKH58PNJCJZNN1COR9E" localSheetId="12" hidden="1">#REF!</definedName>
    <definedName name="BExQD7AKUWKH58PNJCJZNN1COR9E" localSheetId="1" hidden="1">#REF!</definedName>
    <definedName name="BExQD7AKUWKH58PNJCJZNN1COR9E" localSheetId="18" hidden="1">#REF!</definedName>
    <definedName name="BExQD7AKUWKH58PNJCJZNN1COR9E" localSheetId="13" hidden="1">#REF!</definedName>
    <definedName name="BExQD7AKUWKH58PNJCJZNN1COR9E" localSheetId="6" hidden="1">#REF!</definedName>
    <definedName name="BExQD7AKUWKH58PNJCJZNN1COR9E" localSheetId="9" hidden="1">#REF!</definedName>
    <definedName name="BExQD7AKUWKH58PNJCJZNN1COR9E" hidden="1">#REF!</definedName>
    <definedName name="BExQDB6VCHN8PNX8EA6JNIEQ2JC2" hidden="1">'[2]Reco Sheet for Fcast'!$G$2</definedName>
    <definedName name="BExQDE1B6U2Q9B73KBENABP71YM1" localSheetId="8" hidden="1">'[3]AMI P &amp; L'!#REF!</definedName>
    <definedName name="BExQDE1B6U2Q9B73KBENABP71YM1" localSheetId="7" hidden="1">'[3]AMI P &amp; L'!#REF!</definedName>
    <definedName name="BExQDE1B6U2Q9B73KBENABP71YM1" localSheetId="15" hidden="1">'[3]AMI P &amp; L'!#REF!</definedName>
    <definedName name="BExQDE1B6U2Q9B73KBENABP71YM1" localSheetId="14" hidden="1">'[3]AMI P &amp; L'!#REF!</definedName>
    <definedName name="BExQDE1B6U2Q9B73KBENABP71YM1" localSheetId="12" hidden="1">'[3]AMI P &amp; L'!#REF!</definedName>
    <definedName name="BExQDE1B6U2Q9B73KBENABP71YM1" localSheetId="5" hidden="1">'[3]AMI P &amp; L'!#REF!</definedName>
    <definedName name="BExQDE1B6U2Q9B73KBENABP71YM1" localSheetId="1" hidden="1">'[3]AMI P &amp; L'!#REF!</definedName>
    <definedName name="BExQDE1B6U2Q9B73KBENABP71YM1" localSheetId="0" hidden="1">'[3]AMI P &amp; L'!#REF!</definedName>
    <definedName name="BExQDE1B6U2Q9B73KBENABP71YM1" localSheetId="18" hidden="1">'[3]AMI P &amp; L'!#REF!</definedName>
    <definedName name="BExQDE1B6U2Q9B73KBENABP71YM1" localSheetId="13" hidden="1">'[3]AMI P &amp; L'!#REF!</definedName>
    <definedName name="BExQDE1B6U2Q9B73KBENABP71YM1" localSheetId="6" hidden="1">'[3]AMI P &amp; L'!#REF!</definedName>
    <definedName name="BExQDE1B6U2Q9B73KBENABP71YM1" localSheetId="16" hidden="1">'[3]AMI P &amp; L'!#REF!</definedName>
    <definedName name="BExQDE1B6U2Q9B73KBENABP71YM1" localSheetId="9" hidden="1">'[3]AMI P &amp; L'!#REF!</definedName>
    <definedName name="BExQDE1B6U2Q9B73KBENABP71YM1" localSheetId="19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32AI2WOKFCB98XJZ6D7SAOF" localSheetId="8" hidden="1">'[5]Capital orders'!#REF!</definedName>
    <definedName name="BExQE32AI2WOKFCB98XJZ6D7SAOF" localSheetId="15" hidden="1">'[5]Capital orders'!#REF!</definedName>
    <definedName name="BExQE32AI2WOKFCB98XJZ6D7SAOF" localSheetId="1" hidden="1">'[5]Capital orders'!#REF!</definedName>
    <definedName name="BExQE32AI2WOKFCB98XJZ6D7SAOF" localSheetId="18" hidden="1">'[5]Capital orders'!#REF!</definedName>
    <definedName name="BExQE32AI2WOKFCB98XJZ6D7SAOF" localSheetId="13" hidden="1">'[5]Capital orders'!#REF!</definedName>
    <definedName name="BExQE32AI2WOKFCB98XJZ6D7SAOF" localSheetId="6" hidden="1">'[5]Capital orders'!#REF!</definedName>
    <definedName name="BExQE32AI2WOKFCB98XJZ6D7SAOF" localSheetId="9" hidden="1">'[5]Capital orders'!#REF!</definedName>
    <definedName name="BExQE32AI2WOKFCB98XJZ6D7SAOF" hidden="1">'[5]Capital orders'!#REF!</definedName>
    <definedName name="BExQEG918FUBEWTF0HLT9G5I5XRJ" localSheetId="8" hidden="1">#REF!</definedName>
    <definedName name="BExQEG918FUBEWTF0HLT9G5I5XRJ" localSheetId="15" hidden="1">#REF!</definedName>
    <definedName name="BExQEG918FUBEWTF0HLT9G5I5XRJ" localSheetId="1" hidden="1">#REF!</definedName>
    <definedName name="BExQEG918FUBEWTF0HLT9G5I5XRJ" localSheetId="18" hidden="1">#REF!</definedName>
    <definedName name="BExQEG918FUBEWTF0HLT9G5I5XRJ" localSheetId="13" hidden="1">#REF!</definedName>
    <definedName name="BExQEG918FUBEWTF0HLT9G5I5XRJ" localSheetId="6" hidden="1">#REF!</definedName>
    <definedName name="BExQEG918FUBEWTF0HLT9G5I5XRJ" localSheetId="9" hidden="1">#REF!</definedName>
    <definedName name="BExQEG918FUBEWTF0HLT9G5I5XRJ" hidden="1">#REF!</definedName>
    <definedName name="BExQEK54SZATP11ZZ75GH6P9GFQ3" localSheetId="8" hidden="1">'[5]Capital orders'!#REF!</definedName>
    <definedName name="BExQEK54SZATP11ZZ75GH6P9GFQ3" localSheetId="15" hidden="1">'[5]Capital orders'!#REF!</definedName>
    <definedName name="BExQEK54SZATP11ZZ75GH6P9GFQ3" localSheetId="1" hidden="1">'[5]Capital orders'!#REF!</definedName>
    <definedName name="BExQEK54SZATP11ZZ75GH6P9GFQ3" localSheetId="18" hidden="1">'[5]Capital orders'!#REF!</definedName>
    <definedName name="BExQEK54SZATP11ZZ75GH6P9GFQ3" localSheetId="13" hidden="1">'[5]Capital orders'!#REF!</definedName>
    <definedName name="BExQEK54SZATP11ZZ75GH6P9GFQ3" localSheetId="6" hidden="1">'[5]Capital orders'!#REF!</definedName>
    <definedName name="BExQEK54SZATP11ZZ75GH6P9GFQ3" localSheetId="9" hidden="1">'[5]Capital orders'!#REF!</definedName>
    <definedName name="BExQEK54SZATP11ZZ75GH6P9GFQ3" hidden="1">'[5]Capital orders'!#REF!</definedName>
    <definedName name="BExQEMUA4HEFM4OVO8M8MA8PIAW1" localSheetId="8" hidden="1">'[3]AMI P &amp; L'!#REF!</definedName>
    <definedName name="BExQEMUA4HEFM4OVO8M8MA8PIAW1" localSheetId="7" hidden="1">'[3]AMI P &amp; L'!#REF!</definedName>
    <definedName name="BExQEMUA4HEFM4OVO8M8MA8PIAW1" localSheetId="15" hidden="1">'[3]AMI P &amp; L'!#REF!</definedName>
    <definedName name="BExQEMUA4HEFM4OVO8M8MA8PIAW1" localSheetId="14" hidden="1">'[3]AMI P &amp; L'!#REF!</definedName>
    <definedName name="BExQEMUA4HEFM4OVO8M8MA8PIAW1" localSheetId="12" hidden="1">'[3]AMI P &amp; L'!#REF!</definedName>
    <definedName name="BExQEMUA4HEFM4OVO8M8MA8PIAW1" localSheetId="5" hidden="1">'[3]AMI P &amp; L'!#REF!</definedName>
    <definedName name="BExQEMUA4HEFM4OVO8M8MA8PIAW1" localSheetId="1" hidden="1">'[3]AMI P &amp; L'!#REF!</definedName>
    <definedName name="BExQEMUA4HEFM4OVO8M8MA8PIAW1" localSheetId="0" hidden="1">'[3]AMI P &amp; L'!#REF!</definedName>
    <definedName name="BExQEMUA4HEFM4OVO8M8MA8PIAW1" localSheetId="18" hidden="1">'[3]AMI P &amp; L'!#REF!</definedName>
    <definedName name="BExQEMUA4HEFM4OVO8M8MA8PIAW1" localSheetId="13" hidden="1">'[3]AMI P &amp; L'!#REF!</definedName>
    <definedName name="BExQEMUA4HEFM4OVO8M8MA8PIAW1" localSheetId="6" hidden="1">'[3]AMI P &amp; L'!#REF!</definedName>
    <definedName name="BExQEMUA4HEFM4OVO8M8MA8PIAW1" localSheetId="16" hidden="1">'[3]AMI P &amp; L'!#REF!</definedName>
    <definedName name="BExQEMUA4HEFM4OVO8M8MA8PIAW1" localSheetId="9" hidden="1">'[3]AMI P &amp; L'!#REF!</definedName>
    <definedName name="BExQEMUA4HEFM4OVO8M8MA8PIAW1" localSheetId="19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54F62R5B3N9BG47XYK8T6XS" localSheetId="8" hidden="1">#REF!</definedName>
    <definedName name="BExQF54F62R5B3N9BG47XYK8T6XS" localSheetId="15" hidden="1">#REF!</definedName>
    <definedName name="BExQF54F62R5B3N9BG47XYK8T6XS" localSheetId="12" hidden="1">#REF!</definedName>
    <definedName name="BExQF54F62R5B3N9BG47XYK8T6XS" localSheetId="1" hidden="1">#REF!</definedName>
    <definedName name="BExQF54F62R5B3N9BG47XYK8T6XS" localSheetId="18" hidden="1">#REF!</definedName>
    <definedName name="BExQF54F62R5B3N9BG47XYK8T6XS" localSheetId="13" hidden="1">#REF!</definedName>
    <definedName name="BExQF54F62R5B3N9BG47XYK8T6XS" localSheetId="6" hidden="1">#REF!</definedName>
    <definedName name="BExQF54F62R5B3N9BG47XYK8T6XS" localSheetId="9" hidden="1">#REF!</definedName>
    <definedName name="BExQF54F62R5B3N9BG47XYK8T6XS" hidden="1">#REF!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8" hidden="1">'[3]AMI P &amp; L'!#REF!</definedName>
    <definedName name="BExQFEK8NUD04X2OBRA275ADPSDL" localSheetId="7" hidden="1">'[3]AMI P &amp; L'!#REF!</definedName>
    <definedName name="BExQFEK8NUD04X2OBRA275ADPSDL" localSheetId="15" hidden="1">'[3]AMI P &amp; L'!#REF!</definedName>
    <definedName name="BExQFEK8NUD04X2OBRA275ADPSDL" localSheetId="14" hidden="1">'[3]AMI P &amp; L'!#REF!</definedName>
    <definedName name="BExQFEK8NUD04X2OBRA275ADPSDL" localSheetId="12" hidden="1">'[3]AMI P &amp; L'!#REF!</definedName>
    <definedName name="BExQFEK8NUD04X2OBRA275ADPSDL" localSheetId="5" hidden="1">'[3]AMI P &amp; L'!#REF!</definedName>
    <definedName name="BExQFEK8NUD04X2OBRA275ADPSDL" localSheetId="1" hidden="1">'[3]AMI P &amp; L'!#REF!</definedName>
    <definedName name="BExQFEK8NUD04X2OBRA275ADPSDL" localSheetId="0" hidden="1">'[3]AMI P &amp; L'!#REF!</definedName>
    <definedName name="BExQFEK8NUD04X2OBRA275ADPSDL" localSheetId="18" hidden="1">'[3]AMI P &amp; L'!#REF!</definedName>
    <definedName name="BExQFEK8NUD04X2OBRA275ADPSDL" localSheetId="13" hidden="1">'[3]AMI P &amp; L'!#REF!</definedName>
    <definedName name="BExQFEK8NUD04X2OBRA275ADPSDL" localSheetId="6" hidden="1">'[3]AMI P &amp; L'!#REF!</definedName>
    <definedName name="BExQFEK8NUD04X2OBRA275ADPSDL" localSheetId="16" hidden="1">'[3]AMI P &amp; L'!#REF!</definedName>
    <definedName name="BExQFEK8NUD04X2OBRA275ADPSDL" localSheetId="9" hidden="1">'[3]AMI P &amp; L'!#REF!</definedName>
    <definedName name="BExQFEK8NUD04X2OBRA275ADPSDL" localSheetId="19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K9CM9S7VEN838EI8DKI9WSL" localSheetId="8" hidden="1">#REF!</definedName>
    <definedName name="BExQFK9CM9S7VEN838EI8DKI9WSL" localSheetId="15" hidden="1">#REF!</definedName>
    <definedName name="BExQFK9CM9S7VEN838EI8DKI9WSL" localSheetId="1" hidden="1">#REF!</definedName>
    <definedName name="BExQFK9CM9S7VEN838EI8DKI9WSL" localSheetId="18" hidden="1">#REF!</definedName>
    <definedName name="BExQFK9CM9S7VEN838EI8DKI9WSL" localSheetId="13" hidden="1">#REF!</definedName>
    <definedName name="BExQFK9CM9S7VEN838EI8DKI9WSL" localSheetId="6" hidden="1">#REF!</definedName>
    <definedName name="BExQFK9CM9S7VEN838EI8DKI9WSL" localSheetId="9" hidden="1">#REF!</definedName>
    <definedName name="BExQFK9CM9S7VEN838EI8DKI9WSL" hidden="1">#REF!</definedName>
    <definedName name="BExQFOGG5ULYNV6XAFVJ1T69RAUZ" hidden="1">'[4]Bud Mth'!$I$10:$J$10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8" hidden="1">'[3]AMI P &amp; L'!#REF!</definedName>
    <definedName name="BExQFSYARQ5AIUI2V7O1EDCDM882" localSheetId="7" hidden="1">'[3]AMI P &amp; L'!#REF!</definedName>
    <definedName name="BExQFSYARQ5AIUI2V7O1EDCDM882" localSheetId="15" hidden="1">'[3]AMI P &amp; L'!#REF!</definedName>
    <definedName name="BExQFSYARQ5AIUI2V7O1EDCDM882" localSheetId="14" hidden="1">'[3]AMI P &amp; L'!#REF!</definedName>
    <definedName name="BExQFSYARQ5AIUI2V7O1EDCDM882" localSheetId="12" hidden="1">'[3]AMI P &amp; L'!#REF!</definedName>
    <definedName name="BExQFSYARQ5AIUI2V7O1EDCDM882" localSheetId="5" hidden="1">'[3]AMI P &amp; L'!#REF!</definedName>
    <definedName name="BExQFSYARQ5AIUI2V7O1EDCDM882" localSheetId="1" hidden="1">'[3]AMI P &amp; L'!#REF!</definedName>
    <definedName name="BExQFSYARQ5AIUI2V7O1EDCDM882" localSheetId="0" hidden="1">'[3]AMI P &amp; L'!#REF!</definedName>
    <definedName name="BExQFSYARQ5AIUI2V7O1EDCDM882" localSheetId="18" hidden="1">'[3]AMI P &amp; L'!#REF!</definedName>
    <definedName name="BExQFSYARQ5AIUI2V7O1EDCDM882" localSheetId="13" hidden="1">'[3]AMI P &amp; L'!#REF!</definedName>
    <definedName name="BExQFSYARQ5AIUI2V7O1EDCDM882" localSheetId="6" hidden="1">'[3]AMI P &amp; L'!#REF!</definedName>
    <definedName name="BExQFSYARQ5AIUI2V7O1EDCDM882" localSheetId="16" hidden="1">'[3]AMI P &amp; L'!#REF!</definedName>
    <definedName name="BExQFSYARQ5AIUI2V7O1EDCDM882" localSheetId="9" hidden="1">'[3]AMI P &amp; L'!#REF!</definedName>
    <definedName name="BExQFSYARQ5AIUI2V7O1EDCDM882" localSheetId="19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GZ7H6ND6DRMZMKKTMXLFYHJC" localSheetId="8" hidden="1">#REF!</definedName>
    <definedName name="BExQGZ7H6ND6DRMZMKKTMXLFYHJC" localSheetId="15" hidden="1">#REF!</definedName>
    <definedName name="BExQGZ7H6ND6DRMZMKKTMXLFYHJC" localSheetId="12" hidden="1">#REF!</definedName>
    <definedName name="BExQGZ7H6ND6DRMZMKKTMXLFYHJC" localSheetId="1" hidden="1">#REF!</definedName>
    <definedName name="BExQGZ7H6ND6DRMZMKKTMXLFYHJC" localSheetId="18" hidden="1">#REF!</definedName>
    <definedName name="BExQGZ7H6ND6DRMZMKKTMXLFYHJC" localSheetId="13" hidden="1">#REF!</definedName>
    <definedName name="BExQGZ7H6ND6DRMZMKKTMXLFYHJC" localSheetId="6" hidden="1">#REF!</definedName>
    <definedName name="BExQGZ7H6ND6DRMZMKKTMXLFYHJC" localSheetId="9" hidden="1">#REF!</definedName>
    <definedName name="BExQGZ7H6ND6DRMZMKKTMXLFYHJC" hidden="1">#REF!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8" hidden="1">'[3]AMI P &amp; L'!#REF!</definedName>
    <definedName name="BExQHC3DXXZX5BWEIV17DNSO0EB6" localSheetId="7" hidden="1">'[3]AMI P &amp; L'!#REF!</definedName>
    <definedName name="BExQHC3DXXZX5BWEIV17DNSO0EB6" localSheetId="15" hidden="1">'[3]AMI P &amp; L'!#REF!</definedName>
    <definedName name="BExQHC3DXXZX5BWEIV17DNSO0EB6" localSheetId="14" hidden="1">'[3]AMI P &amp; L'!#REF!</definedName>
    <definedName name="BExQHC3DXXZX5BWEIV17DNSO0EB6" localSheetId="12" hidden="1">'[3]AMI P &amp; L'!#REF!</definedName>
    <definedName name="BExQHC3DXXZX5BWEIV17DNSO0EB6" localSheetId="5" hidden="1">'[3]AMI P &amp; L'!#REF!</definedName>
    <definedName name="BExQHC3DXXZX5BWEIV17DNSO0EB6" localSheetId="1" hidden="1">'[3]AMI P &amp; L'!#REF!</definedName>
    <definedName name="BExQHC3DXXZX5BWEIV17DNSO0EB6" localSheetId="0" hidden="1">'[3]AMI P &amp; L'!#REF!</definedName>
    <definedName name="BExQHC3DXXZX5BWEIV17DNSO0EB6" localSheetId="18" hidden="1">'[3]AMI P &amp; L'!#REF!</definedName>
    <definedName name="BExQHC3DXXZX5BWEIV17DNSO0EB6" localSheetId="13" hidden="1">'[3]AMI P &amp; L'!#REF!</definedName>
    <definedName name="BExQHC3DXXZX5BWEIV17DNSO0EB6" localSheetId="6" hidden="1">'[3]AMI P &amp; L'!#REF!</definedName>
    <definedName name="BExQHC3DXXZX5BWEIV17DNSO0EB6" localSheetId="16" hidden="1">'[3]AMI P &amp; L'!#REF!</definedName>
    <definedName name="BExQHC3DXXZX5BWEIV17DNSO0EB6" localSheetId="9" hidden="1">'[3]AMI P &amp; L'!#REF!</definedName>
    <definedName name="BExQHC3DXXZX5BWEIV17DNSO0EB6" localSheetId="19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FBF3KAMSKYCE9AX0C3FDWJE" localSheetId="8" hidden="1">#REF!</definedName>
    <definedName name="BExQJFBF3KAMSKYCE9AX0C3FDWJE" localSheetId="15" hidden="1">#REF!</definedName>
    <definedName name="BExQJFBF3KAMSKYCE9AX0C3FDWJE" localSheetId="1" hidden="1">#REF!</definedName>
    <definedName name="BExQJFBF3KAMSKYCE9AX0C3FDWJE" localSheetId="18" hidden="1">#REF!</definedName>
    <definedName name="BExQJFBF3KAMSKYCE9AX0C3FDWJE" localSheetId="13" hidden="1">#REF!</definedName>
    <definedName name="BExQJFBF3KAMSKYCE9AX0C3FDWJE" localSheetId="6" hidden="1">#REF!</definedName>
    <definedName name="BExQJFBF3KAMSKYCE9AX0C3FDWJE" localSheetId="9" hidden="1">#REF!</definedName>
    <definedName name="BExQJFBF3KAMSKYCE9AX0C3FDWJE" hidden="1">#REF!</definedName>
    <definedName name="BExQJIBC34O4SDXEWBX0XXJ9F93B" localSheetId="8" hidden="1">#REF!</definedName>
    <definedName name="BExQJIBC34O4SDXEWBX0XXJ9F93B" localSheetId="15" hidden="1">#REF!</definedName>
    <definedName name="BExQJIBC34O4SDXEWBX0XXJ9F93B" localSheetId="12" hidden="1">#REF!</definedName>
    <definedName name="BExQJIBC34O4SDXEWBX0XXJ9F93B" localSheetId="1" hidden="1">#REF!</definedName>
    <definedName name="BExQJIBC34O4SDXEWBX0XXJ9F93B" localSheetId="18" hidden="1">#REF!</definedName>
    <definedName name="BExQJIBC34O4SDXEWBX0XXJ9F93B" localSheetId="13" hidden="1">#REF!</definedName>
    <definedName name="BExQJIBC34O4SDXEWBX0XXJ9F93B" localSheetId="6" hidden="1">#REF!</definedName>
    <definedName name="BExQJIBC34O4SDXEWBX0XXJ9F93B" localSheetId="9" hidden="1">#REF!</definedName>
    <definedName name="BExQJIBC34O4SDXEWBX0XXJ9F93B" hidden="1">#REF!</definedName>
    <definedName name="BExQJJYSDX8B0J1QGF2HL071KKA3" hidden="1">'[2]Reco Sheet for Fcast'!$F$7:$G$7</definedName>
    <definedName name="BExQJL0FR3OWBYI6TVYE6R6KPU28" localSheetId="8" hidden="1">#REF!</definedName>
    <definedName name="BExQJL0FR3OWBYI6TVYE6R6KPU28" localSheetId="15" hidden="1">#REF!</definedName>
    <definedName name="BExQJL0FR3OWBYI6TVYE6R6KPU28" localSheetId="12" hidden="1">#REF!</definedName>
    <definedName name="BExQJL0FR3OWBYI6TVYE6R6KPU28" localSheetId="1" hidden="1">#REF!</definedName>
    <definedName name="BExQJL0FR3OWBYI6TVYE6R6KPU28" localSheetId="18" hidden="1">#REF!</definedName>
    <definedName name="BExQJL0FR3OWBYI6TVYE6R6KPU28" localSheetId="13" hidden="1">#REF!</definedName>
    <definedName name="BExQJL0FR3OWBYI6TVYE6R6KPU28" localSheetId="6" hidden="1">#REF!</definedName>
    <definedName name="BExQJL0FR3OWBYI6TVYE6R6KPU28" localSheetId="9" hidden="1">#REF!</definedName>
    <definedName name="BExQJL0FR3OWBYI6TVYE6R6KPU28" hidden="1">#REF!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RZR0LVVK3899VBSAJ65GT2E3B" localSheetId="8" hidden="1">#REF!</definedName>
    <definedName name="BExRZR0LVVK3899VBSAJ65GT2E3B" localSheetId="15" hidden="1">#REF!</definedName>
    <definedName name="BExRZR0LVVK3899VBSAJ65GT2E3B" localSheetId="12" hidden="1">#REF!</definedName>
    <definedName name="BExRZR0LVVK3899VBSAJ65GT2E3B" localSheetId="1" hidden="1">#REF!</definedName>
    <definedName name="BExRZR0LVVK3899VBSAJ65GT2E3B" localSheetId="18" hidden="1">#REF!</definedName>
    <definedName name="BExRZR0LVVK3899VBSAJ65GT2E3B" localSheetId="13" hidden="1">#REF!</definedName>
    <definedName name="BExRZR0LVVK3899VBSAJ65GT2E3B" localSheetId="6" hidden="1">#REF!</definedName>
    <definedName name="BExRZR0LVVK3899VBSAJ65GT2E3B" localSheetId="9" hidden="1">#REF!</definedName>
    <definedName name="BExRZR0LVVK3899VBSAJ65GT2E3B" hidden="1">#REF!</definedName>
    <definedName name="BExS0ASQBKRTPDWFK0KUDFOS9LE5" hidden="1">'[2]Reco Sheet for Fcast'!$F$8:$G$8</definedName>
    <definedName name="BExS0GHQUF6YT0RU3TKDEO8CSJYB" hidden="1">'[2]Reco Sheet for Fcast'!$K$2</definedName>
    <definedName name="BExS0JSDQ1GV78JIPV6TBXM2DTJL" hidden="1">'[4]Bud Mth'!$F$11:$G$11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1VL8PBT2LUQ4ZEAPPFJ4XW2N" hidden="1">'[4]Bud Mth'!$F$7:$G$7</definedName>
    <definedName name="BExS226HTWL5WVC76MP5A1IBI8WD" hidden="1">'[2]Reco Sheet for Fcast'!$F$6:$G$6</definedName>
    <definedName name="BExS26OI2QNNAH2WMDD95Z400048" hidden="1">'[2]Reco Sheet for Fcast'!$F$10:$G$10</definedName>
    <definedName name="BExS2BH5B8XAQLRCALR1KDKIS6AP" hidden="1">'[4]Bud Mth'!$F$10:$G$10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FMRX3LHIDMNRZT9X7Q9I9B2" localSheetId="8" hidden="1">#REF!</definedName>
    <definedName name="BExS3FMRX3LHIDMNRZT9X7Q9I9B2" localSheetId="15" hidden="1">#REF!</definedName>
    <definedName name="BExS3FMRX3LHIDMNRZT9X7Q9I9B2" localSheetId="1" hidden="1">#REF!</definedName>
    <definedName name="BExS3FMRX3LHIDMNRZT9X7Q9I9B2" localSheetId="18" hidden="1">#REF!</definedName>
    <definedName name="BExS3FMRX3LHIDMNRZT9X7Q9I9B2" localSheetId="13" hidden="1">#REF!</definedName>
    <definedName name="BExS3FMRX3LHIDMNRZT9X7Q9I9B2" localSheetId="6" hidden="1">#REF!</definedName>
    <definedName name="BExS3FMRX3LHIDMNRZT9X7Q9I9B2" localSheetId="9" hidden="1">#REF!</definedName>
    <definedName name="BExS3FMRX3LHIDMNRZT9X7Q9I9B2" hidden="1">#REF!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DSSYMU66HS480YWZC1VZML6" localSheetId="8" hidden="1">'[5]Capital orders'!#REF!</definedName>
    <definedName name="BExS4DSSYMU66HS480YWZC1VZML6" localSheetId="15" hidden="1">'[5]Capital orders'!#REF!</definedName>
    <definedName name="BExS4DSSYMU66HS480YWZC1VZML6" localSheetId="1" hidden="1">'[5]Capital orders'!#REF!</definedName>
    <definedName name="BExS4DSSYMU66HS480YWZC1VZML6" localSheetId="18" hidden="1">'[5]Capital orders'!#REF!</definedName>
    <definedName name="BExS4DSSYMU66HS480YWZC1VZML6" localSheetId="13" hidden="1">'[5]Capital orders'!#REF!</definedName>
    <definedName name="BExS4DSSYMU66HS480YWZC1VZML6" localSheetId="6" hidden="1">'[5]Capital orders'!#REF!</definedName>
    <definedName name="BExS4DSSYMU66HS480YWZC1VZML6" localSheetId="9" hidden="1">'[5]Capital orders'!#REF!</definedName>
    <definedName name="BExS4DSSYMU66HS480YWZC1VZML6" hidden="1">'[5]Capital orders'!#REF!</definedName>
    <definedName name="BExS4JN3Y6SVBKILQK0R9HS45Y52" hidden="1">'[2]Reco Sheet for Fcast'!$F$8:$G$8</definedName>
    <definedName name="BExS4LQMUTP91FH4M5NM9Y7L6XN6" localSheetId="8" hidden="1">#REF!</definedName>
    <definedName name="BExS4LQMUTP91FH4M5NM9Y7L6XN6" localSheetId="15" hidden="1">#REF!</definedName>
    <definedName name="BExS4LQMUTP91FH4M5NM9Y7L6XN6" localSheetId="12" hidden="1">#REF!</definedName>
    <definedName name="BExS4LQMUTP91FH4M5NM9Y7L6XN6" localSheetId="1" hidden="1">#REF!</definedName>
    <definedName name="BExS4LQMUTP91FH4M5NM9Y7L6XN6" localSheetId="18" hidden="1">#REF!</definedName>
    <definedName name="BExS4LQMUTP91FH4M5NM9Y7L6XN6" localSheetId="13" hidden="1">#REF!</definedName>
    <definedName name="BExS4LQMUTP91FH4M5NM9Y7L6XN6" localSheetId="6" hidden="1">#REF!</definedName>
    <definedName name="BExS4LQMUTP91FH4M5NM9Y7L6XN6" localSheetId="9" hidden="1">#REF!</definedName>
    <definedName name="BExS4LQMUTP91FH4M5NM9Y7L6XN6" hidden="1">#REF!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5TCGLYOBBY10G49VWHGM40DJ" localSheetId="8" hidden="1">#REF!</definedName>
    <definedName name="BExS5TCGLYOBBY10G49VWHGM40DJ" localSheetId="15" hidden="1">#REF!</definedName>
    <definedName name="BExS5TCGLYOBBY10G49VWHGM40DJ" localSheetId="12" hidden="1">#REF!</definedName>
    <definedName name="BExS5TCGLYOBBY10G49VWHGM40DJ" localSheetId="1" hidden="1">#REF!</definedName>
    <definedName name="BExS5TCGLYOBBY10G49VWHGM40DJ" localSheetId="18" hidden="1">#REF!</definedName>
    <definedName name="BExS5TCGLYOBBY10G49VWHGM40DJ" localSheetId="13" hidden="1">#REF!</definedName>
    <definedName name="BExS5TCGLYOBBY10G49VWHGM40DJ" localSheetId="6" hidden="1">#REF!</definedName>
    <definedName name="BExS5TCGLYOBBY10G49VWHGM40DJ" localSheetId="9" hidden="1">#REF!</definedName>
    <definedName name="BExS5TCGLYOBBY10G49VWHGM40DJ" hidden="1">#REF!</definedName>
    <definedName name="BExS6GKQ96EHVLYWNJDWXZXUZW90" hidden="1">'[2]Reco Sheet for Fcast'!$F$8:$G$8</definedName>
    <definedName name="BExS6ITKSZFRR01YD5B0F676SYN7" localSheetId="8" hidden="1">'[3]AMI P &amp; L'!#REF!</definedName>
    <definedName name="BExS6ITKSZFRR01YD5B0F676SYN7" localSheetId="7" hidden="1">'[3]AMI P &amp; L'!#REF!</definedName>
    <definedName name="BExS6ITKSZFRR01YD5B0F676SYN7" localSheetId="15" hidden="1">'[3]AMI P &amp; L'!#REF!</definedName>
    <definedName name="BExS6ITKSZFRR01YD5B0F676SYN7" localSheetId="14" hidden="1">'[3]AMI P &amp; L'!#REF!</definedName>
    <definedName name="BExS6ITKSZFRR01YD5B0F676SYN7" localSheetId="12" hidden="1">'[3]AMI P &amp; L'!#REF!</definedName>
    <definedName name="BExS6ITKSZFRR01YD5B0F676SYN7" localSheetId="5" hidden="1">'[3]AMI P &amp; L'!#REF!</definedName>
    <definedName name="BExS6ITKSZFRR01YD5B0F676SYN7" localSheetId="1" hidden="1">'[3]AMI P &amp; L'!#REF!</definedName>
    <definedName name="BExS6ITKSZFRR01YD5B0F676SYN7" localSheetId="0" hidden="1">'[3]AMI P &amp; L'!#REF!</definedName>
    <definedName name="BExS6ITKSZFRR01YD5B0F676SYN7" localSheetId="18" hidden="1">'[3]AMI P &amp; L'!#REF!</definedName>
    <definedName name="BExS6ITKSZFRR01YD5B0F676SYN7" localSheetId="13" hidden="1">'[3]AMI P &amp; L'!#REF!</definedName>
    <definedName name="BExS6ITKSZFRR01YD5B0F676SYN7" localSheetId="6" hidden="1">'[3]AMI P &amp; L'!#REF!</definedName>
    <definedName name="BExS6ITKSZFRR01YD5B0F676SYN7" localSheetId="16" hidden="1">'[3]AMI P &amp; L'!#REF!</definedName>
    <definedName name="BExS6ITKSZFRR01YD5B0F676SYN7" localSheetId="9" hidden="1">'[3]AMI P &amp; L'!#REF!</definedName>
    <definedName name="BExS6ITKSZFRR01YD5B0F676SYN7" localSheetId="19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CSJZR2R51S2LFXJ1OO82L9R" hidden="1">'[4]Bud Mth'!$L$6:$M$11</definedName>
    <definedName name="BExS7TKQYLRZGM93UY3ZJZJBQNFJ" hidden="1">'[2]Reco Sheet for Fcast'!$I$6:$J$6</definedName>
    <definedName name="BExS7Y2LNGVHSIBKC7C3R6X4LDR6" hidden="1">'[2]Reco Sheet for Fcast'!$I$11:$J$11</definedName>
    <definedName name="BExS7YDEJWVULTHX3SF8FS5KQAPB" localSheetId="8" hidden="1">#REF!</definedName>
    <definedName name="BExS7YDEJWVULTHX3SF8FS5KQAPB" localSheetId="15" hidden="1">#REF!</definedName>
    <definedName name="BExS7YDEJWVULTHX3SF8FS5KQAPB" localSheetId="1" hidden="1">#REF!</definedName>
    <definedName name="BExS7YDEJWVULTHX3SF8FS5KQAPB" localSheetId="18" hidden="1">#REF!</definedName>
    <definedName name="BExS7YDEJWVULTHX3SF8FS5KQAPB" localSheetId="13" hidden="1">#REF!</definedName>
    <definedName name="BExS7YDEJWVULTHX3SF8FS5KQAPB" localSheetId="6" hidden="1">#REF!</definedName>
    <definedName name="BExS7YDEJWVULTHX3SF8FS5KQAPB" localSheetId="9" hidden="1">#REF!</definedName>
    <definedName name="BExS7YDEJWVULTHX3SF8FS5KQAPB" hidden="1">#REF!</definedName>
    <definedName name="BExS81TE0EY44Y3W2M4Z4MGNP5OM" localSheetId="8" hidden="1">'[3]AMI P &amp; L'!#REF!</definedName>
    <definedName name="BExS81TE0EY44Y3W2M4Z4MGNP5OM" localSheetId="7" hidden="1">'[3]AMI P &amp; L'!#REF!</definedName>
    <definedName name="BExS81TE0EY44Y3W2M4Z4MGNP5OM" localSheetId="15" hidden="1">'[3]AMI P &amp; L'!#REF!</definedName>
    <definedName name="BExS81TE0EY44Y3W2M4Z4MGNP5OM" localSheetId="14" hidden="1">'[3]AMI P &amp; L'!#REF!</definedName>
    <definedName name="BExS81TE0EY44Y3W2M4Z4MGNP5OM" localSheetId="12" hidden="1">'[3]AMI P &amp; L'!#REF!</definedName>
    <definedName name="BExS81TE0EY44Y3W2M4Z4MGNP5OM" localSheetId="5" hidden="1">'[3]AMI P &amp; L'!#REF!</definedName>
    <definedName name="BExS81TE0EY44Y3W2M4Z4MGNP5OM" localSheetId="1" hidden="1">'[3]AMI P &amp; L'!#REF!</definedName>
    <definedName name="BExS81TE0EY44Y3W2M4Z4MGNP5OM" localSheetId="0" hidden="1">'[3]AMI P &amp; L'!#REF!</definedName>
    <definedName name="BExS81TE0EY44Y3W2M4Z4MGNP5OM" localSheetId="18" hidden="1">'[3]AMI P &amp; L'!#REF!</definedName>
    <definedName name="BExS81TE0EY44Y3W2M4Z4MGNP5OM" localSheetId="13" hidden="1">'[3]AMI P &amp; L'!#REF!</definedName>
    <definedName name="BExS81TE0EY44Y3W2M4Z4MGNP5OM" localSheetId="6" hidden="1">'[3]AMI P &amp; L'!#REF!</definedName>
    <definedName name="BExS81TE0EY44Y3W2M4Z4MGNP5OM" localSheetId="16" hidden="1">'[3]AMI P &amp; L'!#REF!</definedName>
    <definedName name="BExS81TE0EY44Y3W2M4Z4MGNP5OM" localSheetId="9" hidden="1">'[3]AMI P &amp; L'!#REF!</definedName>
    <definedName name="BExS81TE0EY44Y3W2M4Z4MGNP5OM" localSheetId="19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8" hidden="1">#REF!</definedName>
    <definedName name="BExS8FR1778VV7DHWQTG4B927FMB" localSheetId="7" hidden="1">#REF!</definedName>
    <definedName name="BExS8FR1778VV7DHWQTG4B927FMB" localSheetId="15" hidden="1">#REF!</definedName>
    <definedName name="BExS8FR1778VV7DHWQTG4B927FMB" localSheetId="14" hidden="1">#REF!</definedName>
    <definedName name="BExS8FR1778VV7DHWQTG4B927FMB" localSheetId="12" hidden="1">#REF!</definedName>
    <definedName name="BExS8FR1778VV7DHWQTG4B927FMB" localSheetId="5" hidden="1">#REF!</definedName>
    <definedName name="BExS8FR1778VV7DHWQTG4B927FMB" localSheetId="1" hidden="1">#REF!</definedName>
    <definedName name="BExS8FR1778VV7DHWQTG4B927FMB" localSheetId="0" hidden="1">#REF!</definedName>
    <definedName name="BExS8FR1778VV7DHWQTG4B927FMB" localSheetId="18" hidden="1">#REF!</definedName>
    <definedName name="BExS8FR1778VV7DHWQTG4B927FMB" localSheetId="13" hidden="1">#REF!</definedName>
    <definedName name="BExS8FR1778VV7DHWQTG4B927FMB" localSheetId="6" hidden="1">#REF!</definedName>
    <definedName name="BExS8FR1778VV7DHWQTG4B927FMB" localSheetId="16" hidden="1">#REF!</definedName>
    <definedName name="BExS8FR1778VV7DHWQTG4B927FMB" localSheetId="9" hidden="1">#REF!</definedName>
    <definedName name="BExS8FR1778VV7DHWQTG4B927FMB" localSheetId="19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6Q4LPS2XW49NMVPAVI6Y2PQ" localSheetId="8" hidden="1">'[5]Capital orders'!#REF!</definedName>
    <definedName name="BExS96Q4LPS2XW49NMVPAVI6Y2PQ" localSheetId="15" hidden="1">'[5]Capital orders'!#REF!</definedName>
    <definedName name="BExS96Q4LPS2XW49NMVPAVI6Y2PQ" localSheetId="1" hidden="1">'[5]Capital orders'!#REF!</definedName>
    <definedName name="BExS96Q4LPS2XW49NMVPAVI6Y2PQ" localSheetId="18" hidden="1">'[5]Capital orders'!#REF!</definedName>
    <definedName name="BExS96Q4LPS2XW49NMVPAVI6Y2PQ" localSheetId="13" hidden="1">'[5]Capital orders'!#REF!</definedName>
    <definedName name="BExS96Q4LPS2XW49NMVPAVI6Y2PQ" localSheetId="6" hidden="1">'[5]Capital orders'!#REF!</definedName>
    <definedName name="BExS96Q4LPS2XW49NMVPAVI6Y2PQ" localSheetId="9" hidden="1">'[5]Capital orders'!#REF!</definedName>
    <definedName name="BExS96Q4LPS2XW49NMVPAVI6Y2PQ" hidden="1">'[5]Capital orders'!#REF!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1QQVF4PNV7K3S1BMNPN0TK8" localSheetId="8" hidden="1">#REF!</definedName>
    <definedName name="BExSA1QQVF4PNV7K3S1BMNPN0TK8" localSheetId="15" hidden="1">#REF!</definedName>
    <definedName name="BExSA1QQVF4PNV7K3S1BMNPN0TK8" localSheetId="1" hidden="1">#REF!</definedName>
    <definedName name="BExSA1QQVF4PNV7K3S1BMNPN0TK8" localSheetId="18" hidden="1">#REF!</definedName>
    <definedName name="BExSA1QQVF4PNV7K3S1BMNPN0TK8" localSheetId="13" hidden="1">#REF!</definedName>
    <definedName name="BExSA1QQVF4PNV7K3S1BMNPN0TK8" localSheetId="6" hidden="1">#REF!</definedName>
    <definedName name="BExSA1QQVF4PNV7K3S1BMNPN0TK8" localSheetId="9" hidden="1">#REF!</definedName>
    <definedName name="BExSA1QQVF4PNV7K3S1BMNPN0TK8" hidden="1">#REF!</definedName>
    <definedName name="BExSA5HP306TN9XJS0TU619DLRR7" hidden="1">'[2]Reco Sheet for Fcast'!$H$2:$I$2</definedName>
    <definedName name="BExSAAVWQOOIA6B3JHQVGP08HFEM" hidden="1">'[2]Reco Sheet for Fcast'!$I$8:$J$8</definedName>
    <definedName name="BExSABS96AQZ56MKQWBDQWUWTPX5" localSheetId="8" hidden="1">#REF!</definedName>
    <definedName name="BExSABS96AQZ56MKQWBDQWUWTPX5" localSheetId="15" hidden="1">#REF!</definedName>
    <definedName name="BExSABS96AQZ56MKQWBDQWUWTPX5" localSheetId="1" hidden="1">#REF!</definedName>
    <definedName name="BExSABS96AQZ56MKQWBDQWUWTPX5" localSheetId="18" hidden="1">#REF!</definedName>
    <definedName name="BExSABS96AQZ56MKQWBDQWUWTPX5" localSheetId="13" hidden="1">#REF!</definedName>
    <definedName name="BExSABS96AQZ56MKQWBDQWUWTPX5" localSheetId="6" hidden="1">#REF!</definedName>
    <definedName name="BExSABS96AQZ56MKQWBDQWUWTPX5" localSheetId="9" hidden="1">#REF!</definedName>
    <definedName name="BExSABS96AQZ56MKQWBDQWUWTPX5" hidden="1">#REF!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8" hidden="1">'[3]AMI P &amp; L'!#REF!</definedName>
    <definedName name="BExSAY9CA9TFXQ9M9FBJRGJO9T9E" localSheetId="7" hidden="1">'[3]AMI P &amp; L'!#REF!</definedName>
    <definedName name="BExSAY9CA9TFXQ9M9FBJRGJO9T9E" localSheetId="15" hidden="1">'[3]AMI P &amp; L'!#REF!</definedName>
    <definedName name="BExSAY9CA9TFXQ9M9FBJRGJO9T9E" localSheetId="14" hidden="1">'[3]AMI P &amp; L'!#REF!</definedName>
    <definedName name="BExSAY9CA9TFXQ9M9FBJRGJO9T9E" localSheetId="12" hidden="1">'[3]AMI P &amp; L'!#REF!</definedName>
    <definedName name="BExSAY9CA9TFXQ9M9FBJRGJO9T9E" localSheetId="5" hidden="1">'[3]AMI P &amp; L'!#REF!</definedName>
    <definedName name="BExSAY9CA9TFXQ9M9FBJRGJO9T9E" localSheetId="1" hidden="1">'[3]AMI P &amp; L'!#REF!</definedName>
    <definedName name="BExSAY9CA9TFXQ9M9FBJRGJO9T9E" localSheetId="0" hidden="1">'[3]AMI P &amp; L'!#REF!</definedName>
    <definedName name="BExSAY9CA9TFXQ9M9FBJRGJO9T9E" localSheetId="18" hidden="1">'[3]AMI P &amp; L'!#REF!</definedName>
    <definedName name="BExSAY9CA9TFXQ9M9FBJRGJO9T9E" localSheetId="13" hidden="1">'[3]AMI P &amp; L'!#REF!</definedName>
    <definedName name="BExSAY9CA9TFXQ9M9FBJRGJO9T9E" localSheetId="6" hidden="1">'[3]AMI P &amp; L'!#REF!</definedName>
    <definedName name="BExSAY9CA9TFXQ9M9FBJRGJO9T9E" localSheetId="16" hidden="1">'[3]AMI P &amp; L'!#REF!</definedName>
    <definedName name="BExSAY9CA9TFXQ9M9FBJRGJO9T9E" localSheetId="9" hidden="1">'[3]AMI P &amp; L'!#REF!</definedName>
    <definedName name="BExSAY9CA9TFXQ9M9FBJRGJO9T9E" localSheetId="19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85FV73BJGCHMB5WBRYZT69Z" localSheetId="8" hidden="1">'[5]Capital orders'!#REF!</definedName>
    <definedName name="BExSB85FV73BJGCHMB5WBRYZT69Z" localSheetId="15" hidden="1">'[5]Capital orders'!#REF!</definedName>
    <definedName name="BExSB85FV73BJGCHMB5WBRYZT69Z" localSheetId="1" hidden="1">'[5]Capital orders'!#REF!</definedName>
    <definedName name="BExSB85FV73BJGCHMB5WBRYZT69Z" localSheetId="18" hidden="1">'[5]Capital orders'!#REF!</definedName>
    <definedName name="BExSB85FV73BJGCHMB5WBRYZT69Z" localSheetId="13" hidden="1">'[5]Capital orders'!#REF!</definedName>
    <definedName name="BExSB85FV73BJGCHMB5WBRYZT69Z" localSheetId="6" hidden="1">'[5]Capital orders'!#REF!</definedName>
    <definedName name="BExSB85FV73BJGCHMB5WBRYZT69Z" localSheetId="9" hidden="1">'[5]Capital orders'!#REF!</definedName>
    <definedName name="BExSB85FV73BJGCHMB5WBRYZT69Z" hidden="1">'[5]Capital orders'!#REF!</definedName>
    <definedName name="BExSBD8TZE1B5CZK6VNCCA977BCZ" localSheetId="8" hidden="1">#REF!</definedName>
    <definedName name="BExSBD8TZE1B5CZK6VNCCA977BCZ" localSheetId="7" hidden="1">#REF!</definedName>
    <definedName name="BExSBD8TZE1B5CZK6VNCCA977BCZ" localSheetId="15" hidden="1">#REF!</definedName>
    <definedName name="BExSBD8TZE1B5CZK6VNCCA977BCZ" localSheetId="14" hidden="1">#REF!</definedName>
    <definedName name="BExSBD8TZE1B5CZK6VNCCA977BCZ" localSheetId="12" hidden="1">#REF!</definedName>
    <definedName name="BExSBD8TZE1B5CZK6VNCCA977BCZ" localSheetId="5" hidden="1">#REF!</definedName>
    <definedName name="BExSBD8TZE1B5CZK6VNCCA977BCZ" localSheetId="1" hidden="1">#REF!</definedName>
    <definedName name="BExSBD8TZE1B5CZK6VNCCA977BCZ" localSheetId="0" hidden="1">#REF!</definedName>
    <definedName name="BExSBD8TZE1B5CZK6VNCCA977BCZ" localSheetId="18" hidden="1">#REF!</definedName>
    <definedName name="BExSBD8TZE1B5CZK6VNCCA977BCZ" localSheetId="13" hidden="1">#REF!</definedName>
    <definedName name="BExSBD8TZE1B5CZK6VNCCA977BCZ" localSheetId="6" hidden="1">#REF!</definedName>
    <definedName name="BExSBD8TZE1B5CZK6VNCCA977BCZ" localSheetId="16" hidden="1">#REF!</definedName>
    <definedName name="BExSBD8TZE1B5CZK6VNCCA977BCZ" localSheetId="9" hidden="1">#REF!</definedName>
    <definedName name="BExSBD8TZE1B5CZK6VNCCA977BCZ" localSheetId="19" hidden="1">#REF!</definedName>
    <definedName name="BExSBD8TZE1B5CZK6VNCCA977BCZ" hidden="1">#REF!</definedName>
    <definedName name="BExSBMOS41ZRLWYLOU29V6Y7YORR" localSheetId="8" hidden="1">'[3]AMI P &amp; L'!#REF!</definedName>
    <definedName name="BExSBMOS41ZRLWYLOU29V6Y7YORR" localSheetId="7" hidden="1">'[3]AMI P &amp; L'!#REF!</definedName>
    <definedName name="BExSBMOS41ZRLWYLOU29V6Y7YORR" localSheetId="15" hidden="1">'[3]AMI P &amp; L'!#REF!</definedName>
    <definedName name="BExSBMOS41ZRLWYLOU29V6Y7YORR" localSheetId="14" hidden="1">'[3]AMI P &amp; L'!#REF!</definedName>
    <definedName name="BExSBMOS41ZRLWYLOU29V6Y7YORR" localSheetId="12" hidden="1">'[3]AMI P &amp; L'!#REF!</definedName>
    <definedName name="BExSBMOS41ZRLWYLOU29V6Y7YORR" localSheetId="5" hidden="1">'[3]AMI P &amp; L'!#REF!</definedName>
    <definedName name="BExSBMOS41ZRLWYLOU29V6Y7YORR" localSheetId="1" hidden="1">'[3]AMI P &amp; L'!#REF!</definedName>
    <definedName name="BExSBMOS41ZRLWYLOU29V6Y7YORR" localSheetId="0" hidden="1">'[3]AMI P &amp; L'!#REF!</definedName>
    <definedName name="BExSBMOS41ZRLWYLOU29V6Y7YORR" localSheetId="18" hidden="1">'[3]AMI P &amp; L'!#REF!</definedName>
    <definedName name="BExSBMOS41ZRLWYLOU29V6Y7YORR" localSheetId="13" hidden="1">'[3]AMI P &amp; L'!#REF!</definedName>
    <definedName name="BExSBMOS41ZRLWYLOU29V6Y7YORR" localSheetId="6" hidden="1">'[3]AMI P &amp; L'!#REF!</definedName>
    <definedName name="BExSBMOS41ZRLWYLOU29V6Y7YORR" localSheetId="16" hidden="1">'[3]AMI P &amp; L'!#REF!</definedName>
    <definedName name="BExSBMOS41ZRLWYLOU29V6Y7YORR" localSheetId="9" hidden="1">'[3]AMI P &amp; L'!#REF!</definedName>
    <definedName name="BExSBMOS41ZRLWYLOU29V6Y7YORR" localSheetId="19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RAPD4F1ENO6Q7M8FSCSMREW" localSheetId="8" hidden="1">#REF!</definedName>
    <definedName name="BExSCRAPD4F1ENO6Q7M8FSCSMREW" localSheetId="15" hidden="1">#REF!</definedName>
    <definedName name="BExSCRAPD4F1ENO6Q7M8FSCSMREW" localSheetId="1" hidden="1">#REF!</definedName>
    <definedName name="BExSCRAPD4F1ENO6Q7M8FSCSMREW" localSheetId="18" hidden="1">#REF!</definedName>
    <definedName name="BExSCRAPD4F1ENO6Q7M8FSCSMREW" localSheetId="13" hidden="1">#REF!</definedName>
    <definedName name="BExSCRAPD4F1ENO6Q7M8FSCSMREW" localSheetId="6" hidden="1">#REF!</definedName>
    <definedName name="BExSCRAPD4F1ENO6Q7M8FSCSMREW" localSheetId="9" hidden="1">#REF!</definedName>
    <definedName name="BExSCRAPD4F1ENO6Q7M8FSCSMREW" hidden="1">#REF!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DUEOM0DE6ENOXB9XUONYJI7X" localSheetId="8" hidden="1">#REF!</definedName>
    <definedName name="BExSDUEOM0DE6ENOXB9XUONYJI7X" localSheetId="15" hidden="1">#REF!</definedName>
    <definedName name="BExSDUEOM0DE6ENOXB9XUONYJI7X" localSheetId="1" hidden="1">#REF!</definedName>
    <definedName name="BExSDUEOM0DE6ENOXB9XUONYJI7X" localSheetId="18" hidden="1">#REF!</definedName>
    <definedName name="BExSDUEOM0DE6ENOXB9XUONYJI7X" localSheetId="13" hidden="1">#REF!</definedName>
    <definedName name="BExSDUEOM0DE6ENOXB9XUONYJI7X" localSheetId="6" hidden="1">#REF!</definedName>
    <definedName name="BExSDUEOM0DE6ENOXB9XUONYJI7X" localSheetId="9" hidden="1">#REF!</definedName>
    <definedName name="BExSDUEOM0DE6ENOXB9XUONYJI7X" hidden="1">#REF!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60TZAT2SKO046IKGMD8SGUE" localSheetId="8" hidden="1">#REF!</definedName>
    <definedName name="BExSG60TZAT2SKO046IKGMD8SGUE" localSheetId="15" hidden="1">#REF!</definedName>
    <definedName name="BExSG60TZAT2SKO046IKGMD8SGUE" localSheetId="12" hidden="1">#REF!</definedName>
    <definedName name="BExSG60TZAT2SKO046IKGMD8SGUE" localSheetId="1" hidden="1">#REF!</definedName>
    <definedName name="BExSG60TZAT2SKO046IKGMD8SGUE" localSheetId="18" hidden="1">#REF!</definedName>
    <definedName name="BExSG60TZAT2SKO046IKGMD8SGUE" localSheetId="13" hidden="1">#REF!</definedName>
    <definedName name="BExSG60TZAT2SKO046IKGMD8SGUE" localSheetId="6" hidden="1">#REF!</definedName>
    <definedName name="BExSG60TZAT2SKO046IKGMD8SGUE" localSheetId="9" hidden="1">#REF!</definedName>
    <definedName name="BExSG60TZAT2SKO046IKGMD8SGUE" hidden="1">#REF!</definedName>
    <definedName name="BExSG90Q4ZUU2IPGDYOM169NJV9S" hidden="1">'[2]Reco Sheet for Fcast'!$I$9:$J$9</definedName>
    <definedName name="BExSG9X3DU845PNXYJGGLBQY2UHG" localSheetId="8" hidden="1">'[3]AMI P &amp; L'!#REF!</definedName>
    <definedName name="BExSG9X3DU845PNXYJGGLBQY2UHG" localSheetId="7" hidden="1">'[3]AMI P &amp; L'!#REF!</definedName>
    <definedName name="BExSG9X3DU845PNXYJGGLBQY2UHG" localSheetId="15" hidden="1">'[3]AMI P &amp; L'!#REF!</definedName>
    <definedName name="BExSG9X3DU845PNXYJGGLBQY2UHG" localSheetId="14" hidden="1">'[3]AMI P &amp; L'!#REF!</definedName>
    <definedName name="BExSG9X3DU845PNXYJGGLBQY2UHG" localSheetId="12" hidden="1">'[3]AMI P &amp; L'!#REF!</definedName>
    <definedName name="BExSG9X3DU845PNXYJGGLBQY2UHG" localSheetId="5" hidden="1">'[3]AMI P &amp; L'!#REF!</definedName>
    <definedName name="BExSG9X3DU845PNXYJGGLBQY2UHG" localSheetId="1" hidden="1">'[3]AMI P &amp; L'!#REF!</definedName>
    <definedName name="BExSG9X3DU845PNXYJGGLBQY2UHG" localSheetId="0" hidden="1">'[3]AMI P &amp; L'!#REF!</definedName>
    <definedName name="BExSG9X3DU845PNXYJGGLBQY2UHG" localSheetId="18" hidden="1">'[3]AMI P &amp; L'!#REF!</definedName>
    <definedName name="BExSG9X3DU845PNXYJGGLBQY2UHG" localSheetId="13" hidden="1">'[3]AMI P &amp; L'!#REF!</definedName>
    <definedName name="BExSG9X3DU845PNXYJGGLBQY2UHG" localSheetId="6" hidden="1">'[3]AMI P &amp; L'!#REF!</definedName>
    <definedName name="BExSG9X3DU845PNXYJGGLBQY2UHG" localSheetId="16" hidden="1">'[3]AMI P &amp; L'!#REF!</definedName>
    <definedName name="BExSG9X3DU845PNXYJGGLBQY2UHG" localSheetId="9" hidden="1">'[3]AMI P &amp; L'!#REF!</definedName>
    <definedName name="BExSG9X3DU845PNXYJGGLBQY2UHG" localSheetId="19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EPPAC5VNZNBFZ6X4J18CUCB" hidden="1">'[4]Bud Mth'!$F$15</definedName>
    <definedName name="BExSGIB6UEU4H2UHIK30B61ELOCC" hidden="1">'[4]Bud Mth'!$I$7:$J$7</definedName>
    <definedName name="BExSGLB2URTLBCKBB4Y885W925F2" hidden="1">'[2]Reco Sheet for Fcast'!$H$2:$I$2</definedName>
    <definedName name="BExSGM25R69NWJV48BYBJO2J24VT" hidden="1">'[4]Bud Mth'!$I$8:$J$8</definedName>
    <definedName name="BExSGOAYG73SFWOPAQV80P710GID" localSheetId="8" hidden="1">'[3]AMI P &amp; L'!#REF!</definedName>
    <definedName name="BExSGOAYG73SFWOPAQV80P710GID" localSheetId="7" hidden="1">'[3]AMI P &amp; L'!#REF!</definedName>
    <definedName name="BExSGOAYG73SFWOPAQV80P710GID" localSheetId="15" hidden="1">'[3]AMI P &amp; L'!#REF!</definedName>
    <definedName name="BExSGOAYG73SFWOPAQV80P710GID" localSheetId="14" hidden="1">'[3]AMI P &amp; L'!#REF!</definedName>
    <definedName name="BExSGOAYG73SFWOPAQV80P710GID" localSheetId="12" hidden="1">'[3]AMI P &amp; L'!#REF!</definedName>
    <definedName name="BExSGOAYG73SFWOPAQV80P710GID" localSheetId="5" hidden="1">'[3]AMI P &amp; L'!#REF!</definedName>
    <definedName name="BExSGOAYG73SFWOPAQV80P710GID" localSheetId="1" hidden="1">'[3]AMI P &amp; L'!#REF!</definedName>
    <definedName name="BExSGOAYG73SFWOPAQV80P710GID" localSheetId="0" hidden="1">'[3]AMI P &amp; L'!#REF!</definedName>
    <definedName name="BExSGOAYG73SFWOPAQV80P710GID" localSheetId="18" hidden="1">'[3]AMI P &amp; L'!#REF!</definedName>
    <definedName name="BExSGOAYG73SFWOPAQV80P710GID" localSheetId="13" hidden="1">'[3]AMI P &amp; L'!#REF!</definedName>
    <definedName name="BExSGOAYG73SFWOPAQV80P710GID" localSheetId="6" hidden="1">'[3]AMI P &amp; L'!#REF!</definedName>
    <definedName name="BExSGOAYG73SFWOPAQV80P710GID" localSheetId="16" hidden="1">'[3]AMI P &amp; L'!#REF!</definedName>
    <definedName name="BExSGOAYG73SFWOPAQV80P710GID" localSheetId="9" hidden="1">'[3]AMI P &amp; L'!#REF!</definedName>
    <definedName name="BExSGOAYG73SFWOPAQV80P710GID" localSheetId="19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QO1L8X0LZLRFIGPEK60LN5P" localSheetId="8" hidden="1">#REF!</definedName>
    <definedName name="BExSHQO1L8X0LZLRFIGPEK60LN5P" localSheetId="15" hidden="1">#REF!</definedName>
    <definedName name="BExSHQO1L8X0LZLRFIGPEK60LN5P" localSheetId="1" hidden="1">#REF!</definedName>
    <definedName name="BExSHQO1L8X0LZLRFIGPEK60LN5P" localSheetId="18" hidden="1">#REF!</definedName>
    <definedName name="BExSHQO1L8X0LZLRFIGPEK60LN5P" localSheetId="13" hidden="1">#REF!</definedName>
    <definedName name="BExSHQO1L8X0LZLRFIGPEK60LN5P" localSheetId="6" hidden="1">#REF!</definedName>
    <definedName name="BExSHQO1L8X0LZLRFIGPEK60LN5P" localSheetId="9" hidden="1">#REF!</definedName>
    <definedName name="BExSHQO1L8X0LZLRFIGPEK60LN5P" hidden="1">#REF!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8" hidden="1">'[3]AMI P &amp; L'!#REF!</definedName>
    <definedName name="BExTTZNS2PBCR93C9IUW49UZ4I6T" localSheetId="7" hidden="1">'[3]AMI P &amp; L'!#REF!</definedName>
    <definedName name="BExTTZNS2PBCR93C9IUW49UZ4I6T" localSheetId="15" hidden="1">'[3]AMI P &amp; L'!#REF!</definedName>
    <definedName name="BExTTZNS2PBCR93C9IUW49UZ4I6T" localSheetId="14" hidden="1">'[3]AMI P &amp; L'!#REF!</definedName>
    <definedName name="BExTTZNS2PBCR93C9IUW49UZ4I6T" localSheetId="12" hidden="1">'[3]AMI P &amp; L'!#REF!</definedName>
    <definedName name="BExTTZNS2PBCR93C9IUW49UZ4I6T" localSheetId="5" hidden="1">'[3]AMI P &amp; L'!#REF!</definedName>
    <definedName name="BExTTZNS2PBCR93C9IUW49UZ4I6T" localSheetId="1" hidden="1">'[3]AMI P &amp; L'!#REF!</definedName>
    <definedName name="BExTTZNS2PBCR93C9IUW49UZ4I6T" localSheetId="0" hidden="1">'[3]AMI P &amp; L'!#REF!</definedName>
    <definedName name="BExTTZNS2PBCR93C9IUW49UZ4I6T" localSheetId="18" hidden="1">'[3]AMI P &amp; L'!#REF!</definedName>
    <definedName name="BExTTZNS2PBCR93C9IUW49UZ4I6T" localSheetId="13" hidden="1">'[3]AMI P &amp; L'!#REF!</definedName>
    <definedName name="BExTTZNS2PBCR93C9IUW49UZ4I6T" localSheetId="6" hidden="1">'[3]AMI P &amp; L'!#REF!</definedName>
    <definedName name="BExTTZNS2PBCR93C9IUW49UZ4I6T" localSheetId="16" hidden="1">'[3]AMI P &amp; L'!#REF!</definedName>
    <definedName name="BExTTZNS2PBCR93C9IUW49UZ4I6T" localSheetId="9" hidden="1">'[3]AMI P &amp; L'!#REF!</definedName>
    <definedName name="BExTTZNS2PBCR93C9IUW49UZ4I6T" localSheetId="19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XDIWLJS33T33GOZENENX702" localSheetId="8" hidden="1">#REF!</definedName>
    <definedName name="BExTUXDIWLJS33T33GOZENENX702" localSheetId="15" hidden="1">#REF!</definedName>
    <definedName name="BExTUXDIWLJS33T33GOZENENX702" localSheetId="1" hidden="1">#REF!</definedName>
    <definedName name="BExTUXDIWLJS33T33GOZENENX702" localSheetId="18" hidden="1">#REF!</definedName>
    <definedName name="BExTUXDIWLJS33T33GOZENENX702" localSheetId="13" hidden="1">#REF!</definedName>
    <definedName name="BExTUXDIWLJS33T33GOZENENX702" localSheetId="6" hidden="1">#REF!</definedName>
    <definedName name="BExTUXDIWLJS33T33GOZENENX702" localSheetId="9" hidden="1">#REF!</definedName>
    <definedName name="BExTUXDIWLJS33T33GOZENENX702" hidden="1">#REF!</definedName>
    <definedName name="BExTUY9WNSJ91GV8CP0SKJTEIV82" localSheetId="8" hidden="1">'[3]AMI P &amp; L'!#REF!</definedName>
    <definedName name="BExTUY9WNSJ91GV8CP0SKJTEIV82" localSheetId="7" hidden="1">'[3]AMI P &amp; L'!#REF!</definedName>
    <definedName name="BExTUY9WNSJ91GV8CP0SKJTEIV82" localSheetId="15" hidden="1">'[3]AMI P &amp; L'!#REF!</definedName>
    <definedName name="BExTUY9WNSJ91GV8CP0SKJTEIV82" localSheetId="14" hidden="1">'[3]AMI P &amp; L'!#REF!</definedName>
    <definedName name="BExTUY9WNSJ91GV8CP0SKJTEIV82" localSheetId="12" hidden="1">'[3]AMI P &amp; L'!#REF!</definedName>
    <definedName name="BExTUY9WNSJ91GV8CP0SKJTEIV82" localSheetId="5" hidden="1">'[3]AMI P &amp; L'!#REF!</definedName>
    <definedName name="BExTUY9WNSJ91GV8CP0SKJTEIV82" localSheetId="1" hidden="1">'[3]AMI P &amp; L'!#REF!</definedName>
    <definedName name="BExTUY9WNSJ91GV8CP0SKJTEIV82" localSheetId="0" hidden="1">'[3]AMI P &amp; L'!#REF!</definedName>
    <definedName name="BExTUY9WNSJ91GV8CP0SKJTEIV82" localSheetId="18" hidden="1">'[3]AMI P &amp; L'!#REF!</definedName>
    <definedName name="BExTUY9WNSJ91GV8CP0SKJTEIV82" localSheetId="13" hidden="1">'[3]AMI P &amp; L'!#REF!</definedName>
    <definedName name="BExTUY9WNSJ91GV8CP0SKJTEIV82" localSheetId="6" hidden="1">'[3]AMI P &amp; L'!#REF!</definedName>
    <definedName name="BExTUY9WNSJ91GV8CP0SKJTEIV82" localSheetId="16" hidden="1">'[3]AMI P &amp; L'!#REF!</definedName>
    <definedName name="BExTUY9WNSJ91GV8CP0SKJTEIV82" localSheetId="9" hidden="1">'[3]AMI P &amp; L'!#REF!</definedName>
    <definedName name="BExTUY9WNSJ91GV8CP0SKJTEIV82" localSheetId="19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8" hidden="1">'[3]AMI P &amp; L'!#REF!</definedName>
    <definedName name="BExTVELZCF2YA5L6F23BYZZR6WHF" localSheetId="7" hidden="1">'[3]AMI P &amp; L'!#REF!</definedName>
    <definedName name="BExTVELZCF2YA5L6F23BYZZR6WHF" localSheetId="15" hidden="1">'[3]AMI P &amp; L'!#REF!</definedName>
    <definedName name="BExTVELZCF2YA5L6F23BYZZR6WHF" localSheetId="14" hidden="1">'[3]AMI P &amp; L'!#REF!</definedName>
    <definedName name="BExTVELZCF2YA5L6F23BYZZR6WHF" localSheetId="12" hidden="1">'[3]AMI P &amp; L'!#REF!</definedName>
    <definedName name="BExTVELZCF2YA5L6F23BYZZR6WHF" localSheetId="5" hidden="1">'[3]AMI P &amp; L'!#REF!</definedName>
    <definedName name="BExTVELZCF2YA5L6F23BYZZR6WHF" localSheetId="1" hidden="1">'[3]AMI P &amp; L'!#REF!</definedName>
    <definedName name="BExTVELZCF2YA5L6F23BYZZR6WHF" localSheetId="0" hidden="1">'[3]AMI P &amp; L'!#REF!</definedName>
    <definedName name="BExTVELZCF2YA5L6F23BYZZR6WHF" localSheetId="18" hidden="1">'[3]AMI P &amp; L'!#REF!</definedName>
    <definedName name="BExTVELZCF2YA5L6F23BYZZR6WHF" localSheetId="13" hidden="1">'[3]AMI P &amp; L'!#REF!</definedName>
    <definedName name="BExTVELZCF2YA5L6F23BYZZR6WHF" localSheetId="6" hidden="1">'[3]AMI P &amp; L'!#REF!</definedName>
    <definedName name="BExTVELZCF2YA5L6F23BYZZR6WHF" localSheetId="16" hidden="1">'[3]AMI P &amp; L'!#REF!</definedName>
    <definedName name="BExTVELZCF2YA5L6F23BYZZR6WHF" localSheetId="9" hidden="1">'[3]AMI P &amp; L'!#REF!</definedName>
    <definedName name="BExTVELZCF2YA5L6F23BYZZR6WHF" localSheetId="19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S8U0EZLJRZ2MIUYGE8U301G" localSheetId="8" hidden="1">#REF!</definedName>
    <definedName name="BExTVS8U0EZLJRZ2MIUYGE8U301G" localSheetId="15" hidden="1">#REF!</definedName>
    <definedName name="BExTVS8U0EZLJRZ2MIUYGE8U301G" localSheetId="12" hidden="1">#REF!</definedName>
    <definedName name="BExTVS8U0EZLJRZ2MIUYGE8U301G" localSheetId="1" hidden="1">#REF!</definedName>
    <definedName name="BExTVS8U0EZLJRZ2MIUYGE8U301G" localSheetId="18" hidden="1">#REF!</definedName>
    <definedName name="BExTVS8U0EZLJRZ2MIUYGE8U301G" localSheetId="13" hidden="1">#REF!</definedName>
    <definedName name="BExTVS8U0EZLJRZ2MIUYGE8U301G" localSheetId="6" hidden="1">#REF!</definedName>
    <definedName name="BExTVS8U0EZLJRZ2MIUYGE8U301G" localSheetId="9" hidden="1">#REF!</definedName>
    <definedName name="BExTVS8U0EZLJRZ2MIUYGE8U301G" hidden="1">#REF!</definedName>
    <definedName name="BExTVZQLP9VFLEYQ9280W13X7E8K" hidden="1">'[2]Reco Sheet for Fcast'!$I$7:$J$7</definedName>
    <definedName name="BExTW5QDSCAJ7RXS743LW6RL5SJK" hidden="1">'[4]Bud Mth'!$L$6:$M$11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8" hidden="1">#REF!</definedName>
    <definedName name="BExTX11TGMK4J1I8SCX5QV40L2NX" localSheetId="7" hidden="1">#REF!</definedName>
    <definedName name="BExTX11TGMK4J1I8SCX5QV40L2NX" localSheetId="15" hidden="1">#REF!</definedName>
    <definedName name="BExTX11TGMK4J1I8SCX5QV40L2NX" localSheetId="14" hidden="1">#REF!</definedName>
    <definedName name="BExTX11TGMK4J1I8SCX5QV40L2NX" localSheetId="12" hidden="1">#REF!</definedName>
    <definedName name="BExTX11TGMK4J1I8SCX5QV40L2NX" localSheetId="5" hidden="1">#REF!</definedName>
    <definedName name="BExTX11TGMK4J1I8SCX5QV40L2NX" localSheetId="1" hidden="1">#REF!</definedName>
    <definedName name="BExTX11TGMK4J1I8SCX5QV40L2NX" localSheetId="0" hidden="1">#REF!</definedName>
    <definedName name="BExTX11TGMK4J1I8SCX5QV40L2NX" localSheetId="18" hidden="1">#REF!</definedName>
    <definedName name="BExTX11TGMK4J1I8SCX5QV40L2NX" localSheetId="13" hidden="1">#REF!</definedName>
    <definedName name="BExTX11TGMK4J1I8SCX5QV40L2NX" localSheetId="6" hidden="1">#REF!</definedName>
    <definedName name="BExTX11TGMK4J1I8SCX5QV40L2NX" localSheetId="16" hidden="1">#REF!</definedName>
    <definedName name="BExTX11TGMK4J1I8SCX5QV40L2NX" localSheetId="9" hidden="1">#REF!</definedName>
    <definedName name="BExTX11TGMK4J1I8SCX5QV40L2NX" localSheetId="19" hidden="1">#REF!</definedName>
    <definedName name="BExTX11TGMK4J1I8SCX5QV40L2NX" hidden="1">#REF!</definedName>
    <definedName name="BExTX1NDJMYRERGKCYTBGJXXUSGU" localSheetId="8" hidden="1">#REF!</definedName>
    <definedName name="BExTX1NDJMYRERGKCYTBGJXXUSGU" localSheetId="15" hidden="1">#REF!</definedName>
    <definedName name="BExTX1NDJMYRERGKCYTBGJXXUSGU" localSheetId="12" hidden="1">#REF!</definedName>
    <definedName name="BExTX1NDJMYRERGKCYTBGJXXUSGU" localSheetId="1" hidden="1">#REF!</definedName>
    <definedName name="BExTX1NDJMYRERGKCYTBGJXXUSGU" localSheetId="18" hidden="1">#REF!</definedName>
    <definedName name="BExTX1NDJMYRERGKCYTBGJXXUSGU" localSheetId="13" hidden="1">#REF!</definedName>
    <definedName name="BExTX1NDJMYRERGKCYTBGJXXUSGU" localSheetId="6" hidden="1">#REF!</definedName>
    <definedName name="BExTX1NDJMYRERGKCYTBGJXXUSGU" localSheetId="9" hidden="1">#REF!</definedName>
    <definedName name="BExTX1NDJMYRERGKCYTBGJXXUSGU" hidden="1">#REF!</definedName>
    <definedName name="BExTX476KI0RNB71XI5TYMANSGBG" hidden="1">'[2]Reco Sheet for Fcast'!$F$10:$G$10</definedName>
    <definedName name="BExTX8UBV7014XRKCDCLI03YH4RN" localSheetId="8" hidden="1">'[5]Capital orders'!#REF!</definedName>
    <definedName name="BExTX8UBV7014XRKCDCLI03YH4RN" localSheetId="15" hidden="1">'[5]Capital orders'!#REF!</definedName>
    <definedName name="BExTX8UBV7014XRKCDCLI03YH4RN" localSheetId="1" hidden="1">'[5]Capital orders'!#REF!</definedName>
    <definedName name="BExTX8UBV7014XRKCDCLI03YH4RN" localSheetId="18" hidden="1">'[5]Capital orders'!#REF!</definedName>
    <definedName name="BExTX8UBV7014XRKCDCLI03YH4RN" localSheetId="13" hidden="1">'[5]Capital orders'!#REF!</definedName>
    <definedName name="BExTX8UBV7014XRKCDCLI03YH4RN" localSheetId="6" hidden="1">'[5]Capital orders'!#REF!</definedName>
    <definedName name="BExTX8UBV7014XRKCDCLI03YH4RN" localSheetId="9" hidden="1">'[5]Capital orders'!#REF!</definedName>
    <definedName name="BExTX8UBV7014XRKCDCLI03YH4RN" hidden="1">'[5]Capital orders'!#REF!</definedName>
    <definedName name="BExTXJ6HBAIXMMWKZTJNFDYVZCAY" localSheetId="8" hidden="1">'[3]AMI P &amp; L'!#REF!</definedName>
    <definedName name="BExTXJ6HBAIXMMWKZTJNFDYVZCAY" localSheetId="7" hidden="1">'[3]AMI P &amp; L'!#REF!</definedName>
    <definedName name="BExTXJ6HBAIXMMWKZTJNFDYVZCAY" localSheetId="15" hidden="1">'[3]AMI P &amp; L'!#REF!</definedName>
    <definedName name="BExTXJ6HBAIXMMWKZTJNFDYVZCAY" localSheetId="14" hidden="1">'[3]AMI P &amp; L'!#REF!</definedName>
    <definedName name="BExTXJ6HBAIXMMWKZTJNFDYVZCAY" localSheetId="12" hidden="1">'[3]AMI P &amp; L'!#REF!</definedName>
    <definedName name="BExTXJ6HBAIXMMWKZTJNFDYVZCAY" localSheetId="5" hidden="1">'[3]AMI P &amp; L'!#REF!</definedName>
    <definedName name="BExTXJ6HBAIXMMWKZTJNFDYVZCAY" localSheetId="1" hidden="1">'[3]AMI P &amp; L'!#REF!</definedName>
    <definedName name="BExTXJ6HBAIXMMWKZTJNFDYVZCAY" localSheetId="0" hidden="1">'[3]AMI P &amp; L'!#REF!</definedName>
    <definedName name="BExTXJ6HBAIXMMWKZTJNFDYVZCAY" localSheetId="18" hidden="1">'[3]AMI P &amp; L'!#REF!</definedName>
    <definedName name="BExTXJ6HBAIXMMWKZTJNFDYVZCAY" localSheetId="13" hidden="1">'[3]AMI P &amp; L'!#REF!</definedName>
    <definedName name="BExTXJ6HBAIXMMWKZTJNFDYVZCAY" localSheetId="6" hidden="1">'[3]AMI P &amp; L'!#REF!</definedName>
    <definedName name="BExTXJ6HBAIXMMWKZTJNFDYVZCAY" localSheetId="16" hidden="1">'[3]AMI P &amp; L'!#REF!</definedName>
    <definedName name="BExTXJ6HBAIXMMWKZTJNFDYVZCAY" localSheetId="9" hidden="1">'[3]AMI P &amp; L'!#REF!</definedName>
    <definedName name="BExTXJ6HBAIXMMWKZTJNFDYVZCAY" localSheetId="19" hidden="1">'[3]AMI P &amp; L'!#REF!</definedName>
    <definedName name="BExTXJ6HBAIXMMWKZTJNFDYVZCAY" hidden="1">'[3]AMI P &amp; L'!#REF!</definedName>
    <definedName name="BExTXT812NQT8GAEGH738U29BI0D" localSheetId="8" hidden="1">'[3]AMI P &amp; L'!#REF!</definedName>
    <definedName name="BExTXT812NQT8GAEGH738U29BI0D" localSheetId="7" hidden="1">'[3]AMI P &amp; L'!#REF!</definedName>
    <definedName name="BExTXT812NQT8GAEGH738U29BI0D" localSheetId="15" hidden="1">'[3]AMI P &amp; L'!#REF!</definedName>
    <definedName name="BExTXT812NQT8GAEGH738U29BI0D" localSheetId="14" hidden="1">'[3]AMI P &amp; L'!#REF!</definedName>
    <definedName name="BExTXT812NQT8GAEGH738U29BI0D" localSheetId="12" hidden="1">'[3]AMI P &amp; L'!#REF!</definedName>
    <definedName name="BExTXT812NQT8GAEGH738U29BI0D" localSheetId="5" hidden="1">'[3]AMI P &amp; L'!#REF!</definedName>
    <definedName name="BExTXT812NQT8GAEGH738U29BI0D" localSheetId="1" hidden="1">'[3]AMI P &amp; L'!#REF!</definedName>
    <definedName name="BExTXT812NQT8GAEGH738U29BI0D" localSheetId="0" hidden="1">'[3]AMI P &amp; L'!#REF!</definedName>
    <definedName name="BExTXT812NQT8GAEGH738U29BI0D" localSheetId="18" hidden="1">'[3]AMI P &amp; L'!#REF!</definedName>
    <definedName name="BExTXT812NQT8GAEGH738U29BI0D" localSheetId="13" hidden="1">'[3]AMI P &amp; L'!#REF!</definedName>
    <definedName name="BExTXT812NQT8GAEGH738U29BI0D" localSheetId="6" hidden="1">'[3]AMI P &amp; L'!#REF!</definedName>
    <definedName name="BExTXT812NQT8GAEGH738U29BI0D" localSheetId="16" hidden="1">'[3]AMI P &amp; L'!#REF!</definedName>
    <definedName name="BExTXT812NQT8GAEGH738U29BI0D" localSheetId="9" hidden="1">'[3]AMI P &amp; L'!#REF!</definedName>
    <definedName name="BExTXT812NQT8GAEGH738U29BI0D" localSheetId="19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8" hidden="1">'[3]AMI P &amp; L'!#REF!</definedName>
    <definedName name="BExTY5T62H651VC86QM4X7E28JVA" localSheetId="7" hidden="1">'[3]AMI P &amp; L'!#REF!</definedName>
    <definedName name="BExTY5T62H651VC86QM4X7E28JVA" localSheetId="15" hidden="1">'[3]AMI P &amp; L'!#REF!</definedName>
    <definedName name="BExTY5T62H651VC86QM4X7E28JVA" localSheetId="14" hidden="1">'[3]AMI P &amp; L'!#REF!</definedName>
    <definedName name="BExTY5T62H651VC86QM4X7E28JVA" localSheetId="12" hidden="1">'[3]AMI P &amp; L'!#REF!</definedName>
    <definedName name="BExTY5T62H651VC86QM4X7E28JVA" localSheetId="5" hidden="1">'[3]AMI P &amp; L'!#REF!</definedName>
    <definedName name="BExTY5T62H651VC86QM4X7E28JVA" localSheetId="1" hidden="1">'[3]AMI P &amp; L'!#REF!</definedName>
    <definedName name="BExTY5T62H651VC86QM4X7E28JVA" localSheetId="0" hidden="1">'[3]AMI P &amp; L'!#REF!</definedName>
    <definedName name="BExTY5T62H651VC86QM4X7E28JVA" localSheetId="18" hidden="1">'[3]AMI P &amp; L'!#REF!</definedName>
    <definedName name="BExTY5T62H651VC86QM4X7E28JVA" localSheetId="13" hidden="1">'[3]AMI P &amp; L'!#REF!</definedName>
    <definedName name="BExTY5T62H651VC86QM4X7E28JVA" localSheetId="6" hidden="1">'[3]AMI P &amp; L'!#REF!</definedName>
    <definedName name="BExTY5T62H651VC86QM4X7E28JVA" localSheetId="16" hidden="1">'[3]AMI P &amp; L'!#REF!</definedName>
    <definedName name="BExTY5T62H651VC86QM4X7E28JVA" localSheetId="9" hidden="1">'[3]AMI P &amp; L'!#REF!</definedName>
    <definedName name="BExTY5T62H651VC86QM4X7E28JVA" localSheetId="19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CNYJOB7B7OI7V27ZVLV1X2D" localSheetId="8" hidden="1">#REF!</definedName>
    <definedName name="BExTZCNYJOB7B7OI7V27ZVLV1X2D" localSheetId="15" hidden="1">#REF!</definedName>
    <definedName name="BExTZCNYJOB7B7OI7V27ZVLV1X2D" localSheetId="1" hidden="1">#REF!</definedName>
    <definedName name="BExTZCNYJOB7B7OI7V27ZVLV1X2D" localSheetId="18" hidden="1">#REF!</definedName>
    <definedName name="BExTZCNYJOB7B7OI7V27ZVLV1X2D" localSheetId="13" hidden="1">#REF!</definedName>
    <definedName name="BExTZCNYJOB7B7OI7V27ZVLV1X2D" localSheetId="6" hidden="1">#REF!</definedName>
    <definedName name="BExTZCNYJOB7B7OI7V27ZVLV1X2D" localSheetId="9" hidden="1">#REF!</definedName>
    <definedName name="BExTZCNYJOB7B7OI7V27ZVLV1X2D" hidden="1">#REF!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8" hidden="1">'[3]AMI P &amp; L'!#REF!</definedName>
    <definedName name="BExTZO2596CBZKPI7YNA1QQNPAIJ" localSheetId="7" hidden="1">'[3]AMI P &amp; L'!#REF!</definedName>
    <definedName name="BExTZO2596CBZKPI7YNA1QQNPAIJ" localSheetId="15" hidden="1">'[3]AMI P &amp; L'!#REF!</definedName>
    <definedName name="BExTZO2596CBZKPI7YNA1QQNPAIJ" localSheetId="14" hidden="1">'[3]AMI P &amp; L'!#REF!</definedName>
    <definedName name="BExTZO2596CBZKPI7YNA1QQNPAIJ" localSheetId="12" hidden="1">'[3]AMI P &amp; L'!#REF!</definedName>
    <definedName name="BExTZO2596CBZKPI7YNA1QQNPAIJ" localSheetId="5" hidden="1">'[3]AMI P &amp; L'!#REF!</definedName>
    <definedName name="BExTZO2596CBZKPI7YNA1QQNPAIJ" localSheetId="1" hidden="1">'[3]AMI P &amp; L'!#REF!</definedName>
    <definedName name="BExTZO2596CBZKPI7YNA1QQNPAIJ" localSheetId="0" hidden="1">'[3]AMI P &amp; L'!#REF!</definedName>
    <definedName name="BExTZO2596CBZKPI7YNA1QQNPAIJ" localSheetId="18" hidden="1">'[3]AMI P &amp; L'!#REF!</definedName>
    <definedName name="BExTZO2596CBZKPI7YNA1QQNPAIJ" localSheetId="13" hidden="1">'[3]AMI P &amp; L'!#REF!</definedName>
    <definedName name="BExTZO2596CBZKPI7YNA1QQNPAIJ" localSheetId="6" hidden="1">'[3]AMI P &amp; L'!#REF!</definedName>
    <definedName name="BExTZO2596CBZKPI7YNA1QQNPAIJ" localSheetId="16" hidden="1">'[3]AMI P &amp; L'!#REF!</definedName>
    <definedName name="BExTZO2596CBZKPI7YNA1QQNPAIJ" localSheetId="9" hidden="1">'[3]AMI P &amp; L'!#REF!</definedName>
    <definedName name="BExTZO2596CBZKPI7YNA1QQNPAIJ" localSheetId="19" hidden="1">'[3]AMI P &amp; L'!#REF!</definedName>
    <definedName name="BExTZO2596CBZKPI7YNA1QQNPAIJ" hidden="1">'[3]AMI P &amp; L'!#REF!</definedName>
    <definedName name="BExTZRI5JZ4A251Y611W94RCOSWH" localSheetId="8" hidden="1">#REF!</definedName>
    <definedName name="BExTZRI5JZ4A251Y611W94RCOSWH" localSheetId="15" hidden="1">#REF!</definedName>
    <definedName name="BExTZRI5JZ4A251Y611W94RCOSWH" localSheetId="12" hidden="1">#REF!</definedName>
    <definedName name="BExTZRI5JZ4A251Y611W94RCOSWH" localSheetId="1" hidden="1">#REF!</definedName>
    <definedName name="BExTZRI5JZ4A251Y611W94RCOSWH" localSheetId="18" hidden="1">#REF!</definedName>
    <definedName name="BExTZRI5JZ4A251Y611W94RCOSWH" localSheetId="13" hidden="1">#REF!</definedName>
    <definedName name="BExTZRI5JZ4A251Y611W94RCOSWH" localSheetId="6" hidden="1">#REF!</definedName>
    <definedName name="BExTZRI5JZ4A251Y611W94RCOSWH" localSheetId="9" hidden="1">#REF!</definedName>
    <definedName name="BExTZRI5JZ4A251Y611W94RCOSWH" hidden="1">#REF!</definedName>
    <definedName name="BExTZY8TDV4U7FQL7O10G6VKWKPJ" hidden="1">'[2]Reco Sheet for Fcast'!$F$10:$G$10</definedName>
    <definedName name="BExU02QNT4LT7H9JPUC4FXTLVGZT" localSheetId="8" hidden="1">'[3]AMI P &amp; L'!#REF!</definedName>
    <definedName name="BExU02QNT4LT7H9JPUC4FXTLVGZT" localSheetId="7" hidden="1">'[3]AMI P &amp; L'!#REF!</definedName>
    <definedName name="BExU02QNT4LT7H9JPUC4FXTLVGZT" localSheetId="15" hidden="1">'[3]AMI P &amp; L'!#REF!</definedName>
    <definedName name="BExU02QNT4LT7H9JPUC4FXTLVGZT" localSheetId="14" hidden="1">'[3]AMI P &amp; L'!#REF!</definedName>
    <definedName name="BExU02QNT4LT7H9JPUC4FXTLVGZT" localSheetId="12" hidden="1">'[3]AMI P &amp; L'!#REF!</definedName>
    <definedName name="BExU02QNT4LT7H9JPUC4FXTLVGZT" localSheetId="5" hidden="1">'[3]AMI P &amp; L'!#REF!</definedName>
    <definedName name="BExU02QNT4LT7H9JPUC4FXTLVGZT" localSheetId="1" hidden="1">'[3]AMI P &amp; L'!#REF!</definedName>
    <definedName name="BExU02QNT4LT7H9JPUC4FXTLVGZT" localSheetId="0" hidden="1">'[3]AMI P &amp; L'!#REF!</definedName>
    <definedName name="BExU02QNT4LT7H9JPUC4FXTLVGZT" localSheetId="18" hidden="1">'[3]AMI P &amp; L'!#REF!</definedName>
    <definedName name="BExU02QNT4LT7H9JPUC4FXTLVGZT" localSheetId="13" hidden="1">'[3]AMI P &amp; L'!#REF!</definedName>
    <definedName name="BExU02QNT4LT7H9JPUC4FXTLVGZT" localSheetId="6" hidden="1">'[3]AMI P &amp; L'!#REF!</definedName>
    <definedName name="BExU02QNT4LT7H9JPUC4FXTLVGZT" localSheetId="16" hidden="1">'[3]AMI P &amp; L'!#REF!</definedName>
    <definedName name="BExU02QNT4LT7H9JPUC4FXTLVGZT" localSheetId="9" hidden="1">'[3]AMI P &amp; L'!#REF!</definedName>
    <definedName name="BExU02QNT4LT7H9JPUC4FXTLVGZT" localSheetId="19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GTRJDB0T7KEE27AHPJ1VG21" localSheetId="8" hidden="1">#REF!</definedName>
    <definedName name="BExU0GTRJDB0T7KEE27AHPJ1VG21" localSheetId="15" hidden="1">#REF!</definedName>
    <definedName name="BExU0GTRJDB0T7KEE27AHPJ1VG21" localSheetId="12" hidden="1">#REF!</definedName>
    <definedName name="BExU0GTRJDB0T7KEE27AHPJ1VG21" localSheetId="1" hidden="1">#REF!</definedName>
    <definedName name="BExU0GTRJDB0T7KEE27AHPJ1VG21" localSheetId="18" hidden="1">#REF!</definedName>
    <definedName name="BExU0GTRJDB0T7KEE27AHPJ1VG21" localSheetId="13" hidden="1">#REF!</definedName>
    <definedName name="BExU0GTRJDB0T7KEE27AHPJ1VG21" localSheetId="6" hidden="1">#REF!</definedName>
    <definedName name="BExU0GTRJDB0T7KEE27AHPJ1VG21" localSheetId="9" hidden="1">#REF!</definedName>
    <definedName name="BExU0GTRJDB0T7KEE27AHPJ1VG21" hidden="1">#REF!</definedName>
    <definedName name="BExU0HKTO8WJDQDWRTUK5TETM3HS" hidden="1">'[2]Reco Sheet for Fcast'!$F$15</definedName>
    <definedName name="BExU0HQ4TX5Q172958BE5EAUX5J9" localSheetId="8" hidden="1">#REF!</definedName>
    <definedName name="BExU0HQ4TX5Q172958BE5EAUX5J9" localSheetId="15" hidden="1">#REF!</definedName>
    <definedName name="BExU0HQ4TX5Q172958BE5EAUX5J9" localSheetId="1" hidden="1">#REF!</definedName>
    <definedName name="BExU0HQ4TX5Q172958BE5EAUX5J9" localSheetId="18" hidden="1">#REF!</definedName>
    <definedName name="BExU0HQ4TX5Q172958BE5EAUX5J9" localSheetId="13" hidden="1">#REF!</definedName>
    <definedName name="BExU0HQ4TX5Q172958BE5EAUX5J9" localSheetId="6" hidden="1">#REF!</definedName>
    <definedName name="BExU0HQ4TX5Q172958BE5EAUX5J9" localSheetId="9" hidden="1">#REF!</definedName>
    <definedName name="BExU0HQ4TX5Q172958BE5EAUX5J9" hidden="1">#REF!</definedName>
    <definedName name="BExU0MO3IK2BK6Z03N91DRPAM4ZL" localSheetId="8" hidden="1">'[5]Capital orders'!#REF!</definedName>
    <definedName name="BExU0MO3IK2BK6Z03N91DRPAM4ZL" localSheetId="15" hidden="1">'[5]Capital orders'!#REF!</definedName>
    <definedName name="BExU0MO3IK2BK6Z03N91DRPAM4ZL" localSheetId="1" hidden="1">'[5]Capital orders'!#REF!</definedName>
    <definedName name="BExU0MO3IK2BK6Z03N91DRPAM4ZL" localSheetId="18" hidden="1">'[5]Capital orders'!#REF!</definedName>
    <definedName name="BExU0MO3IK2BK6Z03N91DRPAM4ZL" localSheetId="13" hidden="1">'[5]Capital orders'!#REF!</definedName>
    <definedName name="BExU0MO3IK2BK6Z03N91DRPAM4ZL" localSheetId="6" hidden="1">'[5]Capital orders'!#REF!</definedName>
    <definedName name="BExU0MO3IK2BK6Z03N91DRPAM4ZL" localSheetId="9" hidden="1">'[5]Capital orders'!#REF!</definedName>
    <definedName name="BExU0MO3IK2BK6Z03N91DRPAM4ZL" hidden="1">'[5]Capital orders'!#REF!</definedName>
    <definedName name="BExU0MTJQPE041ZN7H8UKGV6MZT7" hidden="1">'[2]Reco Sheet for Fcast'!$F$10:$G$10</definedName>
    <definedName name="BExU0V279SQQZ2OOHNLK0LYLXALV" localSheetId="8" hidden="1">#REF!</definedName>
    <definedName name="BExU0V279SQQZ2OOHNLK0LYLXALV" localSheetId="15" hidden="1">#REF!</definedName>
    <definedName name="BExU0V279SQQZ2OOHNLK0LYLXALV" localSheetId="1" hidden="1">#REF!</definedName>
    <definedName name="BExU0V279SQQZ2OOHNLK0LYLXALV" localSheetId="18" hidden="1">#REF!</definedName>
    <definedName name="BExU0V279SQQZ2OOHNLK0LYLXALV" localSheetId="13" hidden="1">#REF!</definedName>
    <definedName name="BExU0V279SQQZ2OOHNLK0LYLXALV" localSheetId="6" hidden="1">#REF!</definedName>
    <definedName name="BExU0V279SQQZ2OOHNLK0LYLXALV" localSheetId="9" hidden="1">#REF!</definedName>
    <definedName name="BExU0V279SQQZ2OOHNLK0LYLXALV" hidden="1">#REF!</definedName>
    <definedName name="BExU0XWRUGFUSOVL9IX14W0517FO" localSheetId="8" hidden="1">'[5]Capital orders'!#REF!</definedName>
    <definedName name="BExU0XWRUGFUSOVL9IX14W0517FO" localSheetId="15" hidden="1">'[5]Capital orders'!#REF!</definedName>
    <definedName name="BExU0XWRUGFUSOVL9IX14W0517FO" localSheetId="1" hidden="1">'[5]Capital orders'!#REF!</definedName>
    <definedName name="BExU0XWRUGFUSOVL9IX14W0517FO" localSheetId="18" hidden="1">'[5]Capital orders'!#REF!</definedName>
    <definedName name="BExU0XWRUGFUSOVL9IX14W0517FO" localSheetId="13" hidden="1">'[5]Capital orders'!#REF!</definedName>
    <definedName name="BExU0XWRUGFUSOVL9IX14W0517FO" localSheetId="6" hidden="1">'[5]Capital orders'!#REF!</definedName>
    <definedName name="BExU0XWRUGFUSOVL9IX14W0517FO" localSheetId="9" hidden="1">'[5]Capital orders'!#REF!</definedName>
    <definedName name="BExU0XWRUGFUSOVL9IX14W0517FO" hidden="1">'[5]Capital orders'!#REF!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8" hidden="1">'[3]AMI P &amp; L'!#REF!</definedName>
    <definedName name="BExU1IL9AOHFO85BZB6S60DK3N8H" localSheetId="7" hidden="1">'[3]AMI P &amp; L'!#REF!</definedName>
    <definedName name="BExU1IL9AOHFO85BZB6S60DK3N8H" localSheetId="15" hidden="1">'[3]AMI P &amp; L'!#REF!</definedName>
    <definedName name="BExU1IL9AOHFO85BZB6S60DK3N8H" localSheetId="14" hidden="1">'[3]AMI P &amp; L'!#REF!</definedName>
    <definedName name="BExU1IL9AOHFO85BZB6S60DK3N8H" localSheetId="12" hidden="1">'[3]AMI P &amp; L'!#REF!</definedName>
    <definedName name="BExU1IL9AOHFO85BZB6S60DK3N8H" localSheetId="5" hidden="1">'[3]AMI P &amp; L'!#REF!</definedName>
    <definedName name="BExU1IL9AOHFO85BZB6S60DK3N8H" localSheetId="1" hidden="1">'[3]AMI P &amp; L'!#REF!</definedName>
    <definedName name="BExU1IL9AOHFO85BZB6S60DK3N8H" localSheetId="0" hidden="1">'[3]AMI P &amp; L'!#REF!</definedName>
    <definedName name="BExU1IL9AOHFO85BZB6S60DK3N8H" localSheetId="18" hidden="1">'[3]AMI P &amp; L'!#REF!</definedName>
    <definedName name="BExU1IL9AOHFO85BZB6S60DK3N8H" localSheetId="13" hidden="1">'[3]AMI P &amp; L'!#REF!</definedName>
    <definedName name="BExU1IL9AOHFO85BZB6S60DK3N8H" localSheetId="6" hidden="1">'[3]AMI P &amp; L'!#REF!</definedName>
    <definedName name="BExU1IL9AOHFO85BZB6S60DK3N8H" localSheetId="16" hidden="1">'[3]AMI P &amp; L'!#REF!</definedName>
    <definedName name="BExU1IL9AOHFO85BZB6S60DK3N8H" localSheetId="9" hidden="1">'[3]AMI P &amp; L'!#REF!</definedName>
    <definedName name="BExU1IL9AOHFO85BZB6S60DK3N8H" localSheetId="19" hidden="1">'[3]AMI P &amp; L'!#REF!</definedName>
    <definedName name="BExU1IL9AOHFO85BZB6S60DK3N8H" hidden="1">'[3]AMI P &amp; L'!#REF!</definedName>
    <definedName name="BExU1NOPS09CLFZL1O31RAF9BQNQ" localSheetId="8" hidden="1">'[3]AMI P &amp; L'!#REF!</definedName>
    <definedName name="BExU1NOPS09CLFZL1O31RAF9BQNQ" localSheetId="7" hidden="1">'[3]AMI P &amp; L'!#REF!</definedName>
    <definedName name="BExU1NOPS09CLFZL1O31RAF9BQNQ" localSheetId="15" hidden="1">'[3]AMI P &amp; L'!#REF!</definedName>
    <definedName name="BExU1NOPS09CLFZL1O31RAF9BQNQ" localSheetId="14" hidden="1">'[3]AMI P &amp; L'!#REF!</definedName>
    <definedName name="BExU1NOPS09CLFZL1O31RAF9BQNQ" localSheetId="12" hidden="1">'[3]AMI P &amp; L'!#REF!</definedName>
    <definedName name="BExU1NOPS09CLFZL1O31RAF9BQNQ" localSheetId="5" hidden="1">'[3]AMI P &amp; L'!#REF!</definedName>
    <definedName name="BExU1NOPS09CLFZL1O31RAF9BQNQ" localSheetId="1" hidden="1">'[3]AMI P &amp; L'!#REF!</definedName>
    <definedName name="BExU1NOPS09CLFZL1O31RAF9BQNQ" localSheetId="0" hidden="1">'[3]AMI P &amp; L'!#REF!</definedName>
    <definedName name="BExU1NOPS09CLFZL1O31RAF9BQNQ" localSheetId="18" hidden="1">'[3]AMI P &amp; L'!#REF!</definedName>
    <definedName name="BExU1NOPS09CLFZL1O31RAF9BQNQ" localSheetId="13" hidden="1">'[3]AMI P &amp; L'!#REF!</definedName>
    <definedName name="BExU1NOPS09CLFZL1O31RAF9BQNQ" localSheetId="6" hidden="1">'[3]AMI P &amp; L'!#REF!</definedName>
    <definedName name="BExU1NOPS09CLFZL1O31RAF9BQNQ" localSheetId="16" hidden="1">'[3]AMI P &amp; L'!#REF!</definedName>
    <definedName name="BExU1NOPS09CLFZL1O31RAF9BQNQ" localSheetId="9" hidden="1">'[3]AMI P &amp; L'!#REF!</definedName>
    <definedName name="BExU1NOPS09CLFZL1O31RAF9BQNQ" localSheetId="19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8" hidden="1">'[3]AMI P &amp; L'!#REF!</definedName>
    <definedName name="BExU1VRURIWWVJ95O40WA23LMTJD" localSheetId="7" hidden="1">'[3]AMI P &amp; L'!#REF!</definedName>
    <definedName name="BExU1VRURIWWVJ95O40WA23LMTJD" localSheetId="15" hidden="1">'[3]AMI P &amp; L'!#REF!</definedName>
    <definedName name="BExU1VRURIWWVJ95O40WA23LMTJD" localSheetId="14" hidden="1">'[3]AMI P &amp; L'!#REF!</definedName>
    <definedName name="BExU1VRURIWWVJ95O40WA23LMTJD" localSheetId="12" hidden="1">'[3]AMI P &amp; L'!#REF!</definedName>
    <definedName name="BExU1VRURIWWVJ95O40WA23LMTJD" localSheetId="5" hidden="1">'[3]AMI P &amp; L'!#REF!</definedName>
    <definedName name="BExU1VRURIWWVJ95O40WA23LMTJD" localSheetId="1" hidden="1">'[3]AMI P &amp; L'!#REF!</definedName>
    <definedName name="BExU1VRURIWWVJ95O40WA23LMTJD" localSheetId="0" hidden="1">'[3]AMI P &amp; L'!#REF!</definedName>
    <definedName name="BExU1VRURIWWVJ95O40WA23LMTJD" localSheetId="18" hidden="1">'[3]AMI P &amp; L'!#REF!</definedName>
    <definedName name="BExU1VRURIWWVJ95O40WA23LMTJD" localSheetId="13" hidden="1">'[3]AMI P &amp; L'!#REF!</definedName>
    <definedName name="BExU1VRURIWWVJ95O40WA23LMTJD" localSheetId="6" hidden="1">'[3]AMI P &amp; L'!#REF!</definedName>
    <definedName name="BExU1VRURIWWVJ95O40WA23LMTJD" localSheetId="16" hidden="1">'[3]AMI P &amp; L'!#REF!</definedName>
    <definedName name="BExU1VRURIWWVJ95O40WA23LMTJD" localSheetId="9" hidden="1">'[3]AMI P &amp; L'!#REF!</definedName>
    <definedName name="BExU1VRURIWWVJ95O40WA23LMTJD" localSheetId="19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1FMG5EZ3RLMEW3HTVQ1N7XG" localSheetId="8" hidden="1">#REF!</definedName>
    <definedName name="BExU31FMG5EZ3RLMEW3HTVQ1N7XG" localSheetId="15" hidden="1">#REF!</definedName>
    <definedName name="BExU31FMG5EZ3RLMEW3HTVQ1N7XG" localSheetId="12" hidden="1">#REF!</definedName>
    <definedName name="BExU31FMG5EZ3RLMEW3HTVQ1N7XG" localSheetId="1" hidden="1">#REF!</definedName>
    <definedName name="BExU31FMG5EZ3RLMEW3HTVQ1N7XG" localSheetId="18" hidden="1">#REF!</definedName>
    <definedName name="BExU31FMG5EZ3RLMEW3HTVQ1N7XG" localSheetId="13" hidden="1">#REF!</definedName>
    <definedName name="BExU31FMG5EZ3RLMEW3HTVQ1N7XG" localSheetId="6" hidden="1">#REF!</definedName>
    <definedName name="BExU31FMG5EZ3RLMEW3HTVQ1N7XG" localSheetId="9" hidden="1">#REF!</definedName>
    <definedName name="BExU31FMG5EZ3RLMEW3HTVQ1N7XG" hidden="1">#REF!</definedName>
    <definedName name="BExU3B66MCKJFSKT3HL8B5EJGVX0" hidden="1">'[2]Reco Sheet for Fcast'!$G$2</definedName>
    <definedName name="BExU3RYEDSJFAKYWNZXCULXMIK83" hidden="1">'[4]Bud Mth'!$F$11:$G$11</definedName>
    <definedName name="BExU3UNI9NR1RNZR07NSLSZMDOQQ" hidden="1">'[2]Reco Sheet for Fcast'!$I$6:$J$6</definedName>
    <definedName name="BExU401R18N6XKZKL7CNFOZQCM14" hidden="1">'[2]Reco Sheet for Fcast'!$F$10:$G$10</definedName>
    <definedName name="BExU41UI1HPSMTWQ49N53B0N2Y8P" localSheetId="8" hidden="1">#REF!</definedName>
    <definedName name="BExU41UI1HPSMTWQ49N53B0N2Y8P" localSheetId="15" hidden="1">#REF!</definedName>
    <definedName name="BExU41UI1HPSMTWQ49N53B0N2Y8P" localSheetId="1" hidden="1">#REF!</definedName>
    <definedName name="BExU41UI1HPSMTWQ49N53B0N2Y8P" localSheetId="18" hidden="1">#REF!</definedName>
    <definedName name="BExU41UI1HPSMTWQ49N53B0N2Y8P" localSheetId="13" hidden="1">#REF!</definedName>
    <definedName name="BExU41UI1HPSMTWQ49N53B0N2Y8P" localSheetId="6" hidden="1">#REF!</definedName>
    <definedName name="BExU41UI1HPSMTWQ49N53B0N2Y8P" localSheetId="9" hidden="1">#REF!</definedName>
    <definedName name="BExU41UI1HPSMTWQ49N53B0N2Y8P" hidden="1">#REF!</definedName>
    <definedName name="BExU42QVGY7TK39W1BIN6CDRG2OE" hidden="1">'[2]Reco Sheet for Fcast'!$I$10:$J$10</definedName>
    <definedName name="BExU46CCJ3OAXXF669QU83U8505X" localSheetId="8" hidden="1">#REF!</definedName>
    <definedName name="BExU46CCJ3OAXXF669QU83U8505X" localSheetId="15" hidden="1">#REF!</definedName>
    <definedName name="BExU46CCJ3OAXXF669QU83U8505X" localSheetId="1" hidden="1">#REF!</definedName>
    <definedName name="BExU46CCJ3OAXXF669QU83U8505X" localSheetId="18" hidden="1">#REF!</definedName>
    <definedName name="BExU46CCJ3OAXXF669QU83U8505X" localSheetId="13" hidden="1">#REF!</definedName>
    <definedName name="BExU46CCJ3OAXXF669QU83U8505X" localSheetId="6" hidden="1">#REF!</definedName>
    <definedName name="BExU46CCJ3OAXXF669QU83U8505X" localSheetId="9" hidden="1">#REF!</definedName>
    <definedName name="BExU46CCJ3OAXXF669QU83U8505X" hidden="1">#REF!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8" hidden="1">'[3]AMI P &amp; L'!#REF!</definedName>
    <definedName name="BExU4GDVLPUEWBA4MRYRTQAUNO7B" localSheetId="7" hidden="1">'[3]AMI P &amp; L'!#REF!</definedName>
    <definedName name="BExU4GDVLPUEWBA4MRYRTQAUNO7B" localSheetId="15" hidden="1">'[3]AMI P &amp; L'!#REF!</definedName>
    <definedName name="BExU4GDVLPUEWBA4MRYRTQAUNO7B" localSheetId="14" hidden="1">'[3]AMI P &amp; L'!#REF!</definedName>
    <definedName name="BExU4GDVLPUEWBA4MRYRTQAUNO7B" localSheetId="12" hidden="1">'[3]AMI P &amp; L'!#REF!</definedName>
    <definedName name="BExU4GDVLPUEWBA4MRYRTQAUNO7B" localSheetId="5" hidden="1">'[3]AMI P &amp; L'!#REF!</definedName>
    <definedName name="BExU4GDVLPUEWBA4MRYRTQAUNO7B" localSheetId="1" hidden="1">'[3]AMI P &amp; L'!#REF!</definedName>
    <definedName name="BExU4GDVLPUEWBA4MRYRTQAUNO7B" localSheetId="0" hidden="1">'[3]AMI P &amp; L'!#REF!</definedName>
    <definedName name="BExU4GDVLPUEWBA4MRYRTQAUNO7B" localSheetId="18" hidden="1">'[3]AMI P &amp; L'!#REF!</definedName>
    <definedName name="BExU4GDVLPUEWBA4MRYRTQAUNO7B" localSheetId="13" hidden="1">'[3]AMI P &amp; L'!#REF!</definedName>
    <definedName name="BExU4GDVLPUEWBA4MRYRTQAUNO7B" localSheetId="6" hidden="1">'[3]AMI P &amp; L'!#REF!</definedName>
    <definedName name="BExU4GDVLPUEWBA4MRYRTQAUNO7B" localSheetId="16" hidden="1">'[3]AMI P &amp; L'!#REF!</definedName>
    <definedName name="BExU4GDVLPUEWBA4MRYRTQAUNO7B" localSheetId="9" hidden="1">'[3]AMI P &amp; L'!#REF!</definedName>
    <definedName name="BExU4GDVLPUEWBA4MRYRTQAUNO7B" localSheetId="19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U4T9X5KDP3VK3NW53ZHZR0J" localSheetId="8" hidden="1">#REF!</definedName>
    <definedName name="BExU5U4T9X5KDP3VK3NW53ZHZR0J" localSheetId="15" hidden="1">#REF!</definedName>
    <definedName name="BExU5U4T9X5KDP3VK3NW53ZHZR0J" localSheetId="1" hidden="1">#REF!</definedName>
    <definedName name="BExU5U4T9X5KDP3VK3NW53ZHZR0J" localSheetId="18" hidden="1">#REF!</definedName>
    <definedName name="BExU5U4T9X5KDP3VK3NW53ZHZR0J" localSheetId="13" hidden="1">#REF!</definedName>
    <definedName name="BExU5U4T9X5KDP3VK3NW53ZHZR0J" localSheetId="6" hidden="1">#REF!</definedName>
    <definedName name="BExU5U4T9X5KDP3VK3NW53ZHZR0J" localSheetId="9" hidden="1">#REF!</definedName>
    <definedName name="BExU5U4T9X5KDP3VK3NW53ZHZR0J" hidden="1">#REF!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ECYWW93VXVS8TAIJBYECM1V" localSheetId="8" hidden="1">#REF!</definedName>
    <definedName name="BExU6ECYWW93VXVS8TAIJBYECM1V" localSheetId="15" hidden="1">#REF!</definedName>
    <definedName name="BExU6ECYWW93VXVS8TAIJBYECM1V" localSheetId="1" hidden="1">#REF!</definedName>
    <definedName name="BExU6ECYWW93VXVS8TAIJBYECM1V" localSheetId="18" hidden="1">#REF!</definedName>
    <definedName name="BExU6ECYWW93VXVS8TAIJBYECM1V" localSheetId="13" hidden="1">#REF!</definedName>
    <definedName name="BExU6ECYWW93VXVS8TAIJBYECM1V" localSheetId="6" hidden="1">#REF!</definedName>
    <definedName name="BExU6ECYWW93VXVS8TAIJBYECM1V" localSheetId="9" hidden="1">#REF!</definedName>
    <definedName name="BExU6ECYWW93VXVS8TAIJBYECM1V" hidden="1">#REF!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8" hidden="1">#REF!</definedName>
    <definedName name="BExU7ES0XCYMF26C2IBWVI4GIYRC" localSheetId="7" hidden="1">#REF!</definedName>
    <definedName name="BExU7ES0XCYMF26C2IBWVI4GIYRC" localSheetId="15" hidden="1">#REF!</definedName>
    <definedName name="BExU7ES0XCYMF26C2IBWVI4GIYRC" localSheetId="14" hidden="1">#REF!</definedName>
    <definedName name="BExU7ES0XCYMF26C2IBWVI4GIYRC" localSheetId="12" hidden="1">#REF!</definedName>
    <definedName name="BExU7ES0XCYMF26C2IBWVI4GIYRC" localSheetId="5" hidden="1">#REF!</definedName>
    <definedName name="BExU7ES0XCYMF26C2IBWVI4GIYRC" localSheetId="1" hidden="1">#REF!</definedName>
    <definedName name="BExU7ES0XCYMF26C2IBWVI4GIYRC" localSheetId="0" hidden="1">#REF!</definedName>
    <definedName name="BExU7ES0XCYMF26C2IBWVI4GIYRC" localSheetId="18" hidden="1">#REF!</definedName>
    <definedName name="BExU7ES0XCYMF26C2IBWVI4GIYRC" localSheetId="13" hidden="1">#REF!</definedName>
    <definedName name="BExU7ES0XCYMF26C2IBWVI4GIYRC" localSheetId="6" hidden="1">#REF!</definedName>
    <definedName name="BExU7ES0XCYMF26C2IBWVI4GIYRC" localSheetId="16" hidden="1">#REF!</definedName>
    <definedName name="BExU7ES0XCYMF26C2IBWVI4GIYRC" localSheetId="9" hidden="1">#REF!</definedName>
    <definedName name="BExU7ES0XCYMF26C2IBWVI4GIYRC" localSheetId="19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8" hidden="1">'[3]AMI P &amp; L'!#REF!</definedName>
    <definedName name="BExU80I6AE5OU7P7F5V7HWIZBJ4P" localSheetId="7" hidden="1">'[3]AMI P &amp; L'!#REF!</definedName>
    <definedName name="BExU80I6AE5OU7P7F5V7HWIZBJ4P" localSheetId="15" hidden="1">'[3]AMI P &amp; L'!#REF!</definedName>
    <definedName name="BExU80I6AE5OU7P7F5V7HWIZBJ4P" localSheetId="14" hidden="1">'[3]AMI P &amp; L'!#REF!</definedName>
    <definedName name="BExU80I6AE5OU7P7F5V7HWIZBJ4P" localSheetId="12" hidden="1">'[3]AMI P &amp; L'!#REF!</definedName>
    <definedName name="BExU80I6AE5OU7P7F5V7HWIZBJ4P" localSheetId="5" hidden="1">'[3]AMI P &amp; L'!#REF!</definedName>
    <definedName name="BExU80I6AE5OU7P7F5V7HWIZBJ4P" localSheetId="1" hidden="1">'[3]AMI P &amp; L'!#REF!</definedName>
    <definedName name="BExU80I6AE5OU7P7F5V7HWIZBJ4P" localSheetId="0" hidden="1">'[3]AMI P &amp; L'!#REF!</definedName>
    <definedName name="BExU80I6AE5OU7P7F5V7HWIZBJ4P" localSheetId="18" hidden="1">'[3]AMI P &amp; L'!#REF!</definedName>
    <definedName name="BExU80I6AE5OU7P7F5V7HWIZBJ4P" localSheetId="13" hidden="1">'[3]AMI P &amp; L'!#REF!</definedName>
    <definedName name="BExU80I6AE5OU7P7F5V7HWIZBJ4P" localSheetId="6" hidden="1">'[3]AMI P &amp; L'!#REF!</definedName>
    <definedName name="BExU80I6AE5OU7P7F5V7HWIZBJ4P" localSheetId="16" hidden="1">'[3]AMI P &amp; L'!#REF!</definedName>
    <definedName name="BExU80I6AE5OU7P7F5V7HWIZBJ4P" localSheetId="9" hidden="1">'[3]AMI P &amp; L'!#REF!</definedName>
    <definedName name="BExU80I6AE5OU7P7F5V7HWIZBJ4P" localSheetId="19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8ZKKDINBKQPVOBFCFBCNK8RG" localSheetId="8" hidden="1">#REF!</definedName>
    <definedName name="BExU8ZKKDINBKQPVOBFCFBCNK8RG" localSheetId="15" hidden="1">#REF!</definedName>
    <definedName name="BExU8ZKKDINBKQPVOBFCFBCNK8RG" localSheetId="1" hidden="1">#REF!</definedName>
    <definedName name="BExU8ZKKDINBKQPVOBFCFBCNK8RG" localSheetId="18" hidden="1">#REF!</definedName>
    <definedName name="BExU8ZKKDINBKQPVOBFCFBCNK8RG" localSheetId="13" hidden="1">#REF!</definedName>
    <definedName name="BExU8ZKKDINBKQPVOBFCFBCNK8RG" localSheetId="6" hidden="1">#REF!</definedName>
    <definedName name="BExU8ZKKDINBKQPVOBFCFBCNK8RG" localSheetId="9" hidden="1">#REF!</definedName>
    <definedName name="BExU8ZKKDINBKQPVOBFCFBCNK8RG" hidden="1">#REF!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08T2BYPVAJVBMXLIDWLL1OE" localSheetId="8" hidden="1">#REF!</definedName>
    <definedName name="BExUB08T2BYPVAJVBMXLIDWLL1OE" localSheetId="15" hidden="1">#REF!</definedName>
    <definedName name="BExUB08T2BYPVAJVBMXLIDWLL1OE" localSheetId="12" hidden="1">#REF!</definedName>
    <definedName name="BExUB08T2BYPVAJVBMXLIDWLL1OE" localSheetId="1" hidden="1">#REF!</definedName>
    <definedName name="BExUB08T2BYPVAJVBMXLIDWLL1OE" localSheetId="18" hidden="1">#REF!</definedName>
    <definedName name="BExUB08T2BYPVAJVBMXLIDWLL1OE" localSheetId="13" hidden="1">#REF!</definedName>
    <definedName name="BExUB08T2BYPVAJVBMXLIDWLL1OE" localSheetId="6" hidden="1">#REF!</definedName>
    <definedName name="BExUB08T2BYPVAJVBMXLIDWLL1OE" localSheetId="9" hidden="1">#REF!</definedName>
    <definedName name="BExUB08T2BYPVAJVBMXLIDWLL1OE" hidden="1">#REF!</definedName>
    <definedName name="BExUB33EK29TFQ0BN3SU5AAHUXYI" hidden="1">'[4]Bud Mth'!$I$9:$J$9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BWBAQDH3CAWZ4R4K50QVAO9Z" localSheetId="8" hidden="1">#REF!</definedName>
    <definedName name="BExUBWBAQDH3CAWZ4R4K50QVAO9Z" localSheetId="15" hidden="1">#REF!</definedName>
    <definedName name="BExUBWBAQDH3CAWZ4R4K50QVAO9Z" localSheetId="1" hidden="1">#REF!</definedName>
    <definedName name="BExUBWBAQDH3CAWZ4R4K50QVAO9Z" localSheetId="18" hidden="1">#REF!</definedName>
    <definedName name="BExUBWBAQDH3CAWZ4R4K50QVAO9Z" localSheetId="13" hidden="1">#REF!</definedName>
    <definedName name="BExUBWBAQDH3CAWZ4R4K50QVAO9Z" localSheetId="6" hidden="1">#REF!</definedName>
    <definedName name="BExUBWBAQDH3CAWZ4R4K50QVAO9Z" localSheetId="9" hidden="1">#REF!</definedName>
    <definedName name="BExUBWBAQDH3CAWZ4R4K50QVAO9Z" hidden="1">#REF!</definedName>
    <definedName name="BExUBWBBDMQYIMES51STJPTYF2KB" localSheetId="8" hidden="1">'[5]Capital orders'!#REF!</definedName>
    <definedName name="BExUBWBBDMQYIMES51STJPTYF2KB" localSheetId="15" hidden="1">'[5]Capital orders'!#REF!</definedName>
    <definedName name="BExUBWBBDMQYIMES51STJPTYF2KB" localSheetId="1" hidden="1">'[5]Capital orders'!#REF!</definedName>
    <definedName name="BExUBWBBDMQYIMES51STJPTYF2KB" localSheetId="18" hidden="1">'[5]Capital orders'!#REF!</definedName>
    <definedName name="BExUBWBBDMQYIMES51STJPTYF2KB" localSheetId="13" hidden="1">'[5]Capital orders'!#REF!</definedName>
    <definedName name="BExUBWBBDMQYIMES51STJPTYF2KB" localSheetId="6" hidden="1">'[5]Capital orders'!#REF!</definedName>
    <definedName name="BExUBWBBDMQYIMES51STJPTYF2KB" localSheetId="9" hidden="1">'[5]Capital orders'!#REF!</definedName>
    <definedName name="BExUBWBBDMQYIMES51STJPTYF2KB" hidden="1">'[5]Capital orders'!#REF!</definedName>
    <definedName name="BExUC623BDYEODBN0N4DO6PJQ7NU" localSheetId="8" hidden="1">'[3]AMI P &amp; L'!#REF!</definedName>
    <definedName name="BExUC623BDYEODBN0N4DO6PJQ7NU" localSheetId="7" hidden="1">'[3]AMI P &amp; L'!#REF!</definedName>
    <definedName name="BExUC623BDYEODBN0N4DO6PJQ7NU" localSheetId="15" hidden="1">'[3]AMI P &amp; L'!#REF!</definedName>
    <definedName name="BExUC623BDYEODBN0N4DO6PJQ7NU" localSheetId="14" hidden="1">'[3]AMI P &amp; L'!#REF!</definedName>
    <definedName name="BExUC623BDYEODBN0N4DO6PJQ7NU" localSheetId="12" hidden="1">'[3]AMI P &amp; L'!#REF!</definedName>
    <definedName name="BExUC623BDYEODBN0N4DO6PJQ7NU" localSheetId="5" hidden="1">'[3]AMI P &amp; L'!#REF!</definedName>
    <definedName name="BExUC623BDYEODBN0N4DO6PJQ7NU" localSheetId="1" hidden="1">'[3]AMI P &amp; L'!#REF!</definedName>
    <definedName name="BExUC623BDYEODBN0N4DO6PJQ7NU" localSheetId="0" hidden="1">'[3]AMI P &amp; L'!#REF!</definedName>
    <definedName name="BExUC623BDYEODBN0N4DO6PJQ7NU" localSheetId="18" hidden="1">'[3]AMI P &amp; L'!#REF!</definedName>
    <definedName name="BExUC623BDYEODBN0N4DO6PJQ7NU" localSheetId="13" hidden="1">'[3]AMI P &amp; L'!#REF!</definedName>
    <definedName name="BExUC623BDYEODBN0N4DO6PJQ7NU" localSheetId="6" hidden="1">'[3]AMI P &amp; L'!#REF!</definedName>
    <definedName name="BExUC623BDYEODBN0N4DO6PJQ7NU" localSheetId="16" hidden="1">'[3]AMI P &amp; L'!#REF!</definedName>
    <definedName name="BExUC623BDYEODBN0N4DO6PJQ7NU" localSheetId="9" hidden="1">'[3]AMI P &amp; L'!#REF!</definedName>
    <definedName name="BExUC623BDYEODBN0N4DO6PJQ7NU" localSheetId="19" hidden="1">'[3]AMI P &amp; L'!#REF!</definedName>
    <definedName name="BExUC623BDYEODBN0N4DO6PJQ7NU" hidden="1">'[3]AMI P &amp; L'!#REF!</definedName>
    <definedName name="BExUC8G72O2YXWX0KZM5IEBC5NYF" hidden="1">'[4]Bud Mth'!$C$15:$D$29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8" hidden="1">'[3]AMI P &amp; L'!#REF!</definedName>
    <definedName name="BExUDEV0CYVO7Y5IQQBEJ6FUY9S6" localSheetId="7" hidden="1">'[3]AMI P &amp; L'!#REF!</definedName>
    <definedName name="BExUDEV0CYVO7Y5IQQBEJ6FUY9S6" localSheetId="15" hidden="1">'[3]AMI P &amp; L'!#REF!</definedName>
    <definedName name="BExUDEV0CYVO7Y5IQQBEJ6FUY9S6" localSheetId="14" hidden="1">'[3]AMI P &amp; L'!#REF!</definedName>
    <definedName name="BExUDEV0CYVO7Y5IQQBEJ6FUY9S6" localSheetId="12" hidden="1">'[3]AMI P &amp; L'!#REF!</definedName>
    <definedName name="BExUDEV0CYVO7Y5IQQBEJ6FUY9S6" localSheetId="5" hidden="1">'[3]AMI P &amp; L'!#REF!</definedName>
    <definedName name="BExUDEV0CYVO7Y5IQQBEJ6FUY9S6" localSheetId="1" hidden="1">'[3]AMI P &amp; L'!#REF!</definedName>
    <definedName name="BExUDEV0CYVO7Y5IQQBEJ6FUY9S6" localSheetId="0" hidden="1">'[3]AMI P &amp; L'!#REF!</definedName>
    <definedName name="BExUDEV0CYVO7Y5IQQBEJ6FUY9S6" localSheetId="18" hidden="1">'[3]AMI P &amp; L'!#REF!</definedName>
    <definedName name="BExUDEV0CYVO7Y5IQQBEJ6FUY9S6" localSheetId="13" hidden="1">'[3]AMI P &amp; L'!#REF!</definedName>
    <definedName name="BExUDEV0CYVO7Y5IQQBEJ6FUY9S6" localSheetId="6" hidden="1">'[3]AMI P &amp; L'!#REF!</definedName>
    <definedName name="BExUDEV0CYVO7Y5IQQBEJ6FUY9S6" localSheetId="16" hidden="1">'[3]AMI P &amp; L'!#REF!</definedName>
    <definedName name="BExUDEV0CYVO7Y5IQQBEJ6FUY9S6" localSheetId="9" hidden="1">'[3]AMI P &amp; L'!#REF!</definedName>
    <definedName name="BExUDEV0CYVO7Y5IQQBEJ6FUY9S6" localSheetId="19" hidden="1">'[3]AMI P &amp; L'!#REF!</definedName>
    <definedName name="BExUDEV0CYVO7Y5IQQBEJ6FUY9S6" hidden="1">'[3]AMI P &amp; L'!#REF!</definedName>
    <definedName name="BExUDJ7DYJ87DXRZ8X55DX7WPECP" hidden="1">'[4]Bud Mth'!$F$11:$G$11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8" hidden="1">'[3]AMI P &amp; L'!#REF!</definedName>
    <definedName name="BExUEJGX3OQQP5KFRJSRCZ70EI9V" localSheetId="7" hidden="1">'[3]AMI P &amp; L'!#REF!</definedName>
    <definedName name="BExUEJGX3OQQP5KFRJSRCZ70EI9V" localSheetId="15" hidden="1">'[3]AMI P &amp; L'!#REF!</definedName>
    <definedName name="BExUEJGX3OQQP5KFRJSRCZ70EI9V" localSheetId="14" hidden="1">'[3]AMI P &amp; L'!#REF!</definedName>
    <definedName name="BExUEJGX3OQQP5KFRJSRCZ70EI9V" localSheetId="12" hidden="1">'[3]AMI P &amp; L'!#REF!</definedName>
    <definedName name="BExUEJGX3OQQP5KFRJSRCZ70EI9V" localSheetId="5" hidden="1">'[3]AMI P &amp; L'!#REF!</definedName>
    <definedName name="BExUEJGX3OQQP5KFRJSRCZ70EI9V" localSheetId="1" hidden="1">'[3]AMI P &amp; L'!#REF!</definedName>
    <definedName name="BExUEJGX3OQQP5KFRJSRCZ70EI9V" localSheetId="0" hidden="1">'[3]AMI P &amp; L'!#REF!</definedName>
    <definedName name="BExUEJGX3OQQP5KFRJSRCZ70EI9V" localSheetId="18" hidden="1">'[3]AMI P &amp; L'!#REF!</definedName>
    <definedName name="BExUEJGX3OQQP5KFRJSRCZ70EI9V" localSheetId="13" hidden="1">'[3]AMI P &amp; L'!#REF!</definedName>
    <definedName name="BExUEJGX3OQQP5KFRJSRCZ70EI9V" localSheetId="6" hidden="1">'[3]AMI P &amp; L'!#REF!</definedName>
    <definedName name="BExUEJGX3OQQP5KFRJSRCZ70EI9V" localSheetId="16" hidden="1">'[3]AMI P &amp; L'!#REF!</definedName>
    <definedName name="BExUEJGX3OQQP5KFRJSRCZ70EI9V" localSheetId="9" hidden="1">'[3]AMI P &amp; L'!#REF!</definedName>
    <definedName name="BExUEJGX3OQQP5KFRJSRCZ70EI9V" localSheetId="19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RSFF20PCW4U8ETRBU8GKPJ09" localSheetId="8" hidden="1">'[5]Capital orders'!#REF!</definedName>
    <definedName name="BExVRSFF20PCW4U8ETRBU8GKPJ09" localSheetId="15" hidden="1">'[5]Capital orders'!#REF!</definedName>
    <definedName name="BExVRSFF20PCW4U8ETRBU8GKPJ09" localSheetId="1" hidden="1">'[5]Capital orders'!#REF!</definedName>
    <definedName name="BExVRSFF20PCW4U8ETRBU8GKPJ09" localSheetId="18" hidden="1">'[5]Capital orders'!#REF!</definedName>
    <definedName name="BExVRSFF20PCW4U8ETRBU8GKPJ09" localSheetId="13" hidden="1">'[5]Capital orders'!#REF!</definedName>
    <definedName name="BExVRSFF20PCW4U8ETRBU8GKPJ09" localSheetId="6" hidden="1">'[5]Capital orders'!#REF!</definedName>
    <definedName name="BExVRSFF20PCW4U8ETRBU8GKPJ09" localSheetId="9" hidden="1">'[5]Capital orders'!#REF!</definedName>
    <definedName name="BExVRSFF20PCW4U8ETRBU8GKPJ09" hidden="1">'[5]Capital orders'!#REF!</definedName>
    <definedName name="BExVSK5E1T5C3Z7L1TS7KHBIC1EB" hidden="1">'[4]Bud Mth'!$F$8:$G$8</definedName>
    <definedName name="BExVSL787C8E4HFQZ2NVLT35I2XV" hidden="1">'[2]Reco Sheet for Fcast'!$I$10:$J$10</definedName>
    <definedName name="BExVSTFTVV14SFGHQUOJL5SQ5TX9" hidden="1">'[2]Reco Sheet for Fcast'!$G$2</definedName>
    <definedName name="BExVT2QBVD5W0ZHB69JPOCXYAUR3" localSheetId="8" hidden="1">#REF!</definedName>
    <definedName name="BExVT2QBVD5W0ZHB69JPOCXYAUR3" localSheetId="15" hidden="1">#REF!</definedName>
    <definedName name="BExVT2QBVD5W0ZHB69JPOCXYAUR3" localSheetId="1" hidden="1">#REF!</definedName>
    <definedName name="BExVT2QBVD5W0ZHB69JPOCXYAUR3" localSheetId="18" hidden="1">#REF!</definedName>
    <definedName name="BExVT2QBVD5W0ZHB69JPOCXYAUR3" localSheetId="13" hidden="1">#REF!</definedName>
    <definedName name="BExVT2QBVD5W0ZHB69JPOCXYAUR3" localSheetId="6" hidden="1">#REF!</definedName>
    <definedName name="BExVT2QBVD5W0ZHB69JPOCXYAUR3" localSheetId="9" hidden="1">#REF!</definedName>
    <definedName name="BExVT2QBVD5W0ZHB69JPOCXYAUR3" hidden="1">#REF!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8" hidden="1">'[3]AMI P &amp; L'!#REF!</definedName>
    <definedName name="BExVTCMDDEDGLUIMUU6BSFHEWTOP" localSheetId="7" hidden="1">'[3]AMI P &amp; L'!#REF!</definedName>
    <definedName name="BExVTCMDDEDGLUIMUU6BSFHEWTOP" localSheetId="15" hidden="1">'[3]AMI P &amp; L'!#REF!</definedName>
    <definedName name="BExVTCMDDEDGLUIMUU6BSFHEWTOP" localSheetId="14" hidden="1">'[3]AMI P &amp; L'!#REF!</definedName>
    <definedName name="BExVTCMDDEDGLUIMUU6BSFHEWTOP" localSheetId="12" hidden="1">'[3]AMI P &amp; L'!#REF!</definedName>
    <definedName name="BExVTCMDDEDGLUIMUU6BSFHEWTOP" localSheetId="5" hidden="1">'[3]AMI P &amp; L'!#REF!</definedName>
    <definedName name="BExVTCMDDEDGLUIMUU6BSFHEWTOP" localSheetId="1" hidden="1">'[3]AMI P &amp; L'!#REF!</definedName>
    <definedName name="BExVTCMDDEDGLUIMUU6BSFHEWTOP" localSheetId="0" hidden="1">'[3]AMI P &amp; L'!#REF!</definedName>
    <definedName name="BExVTCMDDEDGLUIMUU6BSFHEWTOP" localSheetId="18" hidden="1">'[3]AMI P &amp; L'!#REF!</definedName>
    <definedName name="BExVTCMDDEDGLUIMUU6BSFHEWTOP" localSheetId="13" hidden="1">'[3]AMI P &amp; L'!#REF!</definedName>
    <definedName name="BExVTCMDDEDGLUIMUU6BSFHEWTOP" localSheetId="6" hidden="1">'[3]AMI P &amp; L'!#REF!</definedName>
    <definedName name="BExVTCMDDEDGLUIMUU6BSFHEWTOP" localSheetId="16" hidden="1">'[3]AMI P &amp; L'!#REF!</definedName>
    <definedName name="BExVTCMDDEDGLUIMUU6BSFHEWTOP" localSheetId="9" hidden="1">'[3]AMI P &amp; L'!#REF!</definedName>
    <definedName name="BExVTCMDDEDGLUIMUU6BSFHEWTOP" localSheetId="19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ULPY4GSSJVTEJZ6XZ3P43PV" localSheetId="8" hidden="1">#REF!</definedName>
    <definedName name="BExVTULPY4GSSJVTEJZ6XZ3P43PV" localSheetId="15" hidden="1">#REF!</definedName>
    <definedName name="BExVTULPY4GSSJVTEJZ6XZ3P43PV" localSheetId="1" hidden="1">#REF!</definedName>
    <definedName name="BExVTULPY4GSSJVTEJZ6XZ3P43PV" localSheetId="18" hidden="1">#REF!</definedName>
    <definedName name="BExVTULPY4GSSJVTEJZ6XZ3P43PV" localSheetId="13" hidden="1">#REF!</definedName>
    <definedName name="BExVTULPY4GSSJVTEJZ6XZ3P43PV" localSheetId="6" hidden="1">#REF!</definedName>
    <definedName name="BExVTULPY4GSSJVTEJZ6XZ3P43PV" localSheetId="9" hidden="1">#REF!</definedName>
    <definedName name="BExVTULPY4GSSJVTEJZ6XZ3P43PV" hidden="1">#REF!</definedName>
    <definedName name="BExVTXLMYR87BC04D1ERALPUFVPG" hidden="1">'[2]Reco Sheet for Fcast'!$F$15</definedName>
    <definedName name="BExVUL9V3H8ZF6Y72LQBBN639YAA" hidden="1">'[2]Reco Sheet for Fcast'!$F$8:$G$8</definedName>
    <definedName name="BExVV4WOJHBCFS30YPAH56TF8XV7" localSheetId="8" hidden="1">#REF!</definedName>
    <definedName name="BExVV4WOJHBCFS30YPAH56TF8XV7" localSheetId="15" hidden="1">#REF!</definedName>
    <definedName name="BExVV4WOJHBCFS30YPAH56TF8XV7" localSheetId="12" hidden="1">#REF!</definedName>
    <definedName name="BExVV4WOJHBCFS30YPAH56TF8XV7" localSheetId="1" hidden="1">#REF!</definedName>
    <definedName name="BExVV4WOJHBCFS30YPAH56TF8XV7" localSheetId="18" hidden="1">#REF!</definedName>
    <definedName name="BExVV4WOJHBCFS30YPAH56TF8XV7" localSheetId="13" hidden="1">#REF!</definedName>
    <definedName name="BExVV4WOJHBCFS30YPAH56TF8XV7" localSheetId="6" hidden="1">#REF!</definedName>
    <definedName name="BExVV4WOJHBCFS30YPAH56TF8XV7" localSheetId="9" hidden="1">#REF!</definedName>
    <definedName name="BExVV4WOJHBCFS30YPAH56TF8XV7" hidden="1">#REF!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JAKR0OH8T15R52V6Z4K8OAI" localSheetId="8" hidden="1">'[5]Capital orders'!#REF!</definedName>
    <definedName name="BExVVJAKR0OH8T15R52V6Z4K8OAI" localSheetId="15" hidden="1">'[5]Capital orders'!#REF!</definedName>
    <definedName name="BExVVJAKR0OH8T15R52V6Z4K8OAI" localSheetId="1" hidden="1">'[5]Capital orders'!#REF!</definedName>
    <definedName name="BExVVJAKR0OH8T15R52V6Z4K8OAI" localSheetId="18" hidden="1">'[5]Capital orders'!#REF!</definedName>
    <definedName name="BExVVJAKR0OH8T15R52V6Z4K8OAI" localSheetId="13" hidden="1">'[5]Capital orders'!#REF!</definedName>
    <definedName name="BExVVJAKR0OH8T15R52V6Z4K8OAI" localSheetId="6" hidden="1">'[5]Capital orders'!#REF!</definedName>
    <definedName name="BExVVJAKR0OH8T15R52V6Z4K8OAI" localSheetId="9" hidden="1">'[5]Capital orders'!#REF!</definedName>
    <definedName name="BExVVJAKR0OH8T15R52V6Z4K8OAI" hidden="1">'[5]Capital orders'!#REF!</definedName>
    <definedName name="BExVVPFO2J7FMSRPD36909HN4BZJ" localSheetId="8" hidden="1">'[3]AMI P &amp; L'!#REF!</definedName>
    <definedName name="BExVVPFO2J7FMSRPD36909HN4BZJ" localSheetId="7" hidden="1">'[3]AMI P &amp; L'!#REF!</definedName>
    <definedName name="BExVVPFO2J7FMSRPD36909HN4BZJ" localSheetId="15" hidden="1">'[3]AMI P &amp; L'!#REF!</definedName>
    <definedName name="BExVVPFO2J7FMSRPD36909HN4BZJ" localSheetId="14" hidden="1">'[3]AMI P &amp; L'!#REF!</definedName>
    <definedName name="BExVVPFO2J7FMSRPD36909HN4BZJ" localSheetId="12" hidden="1">'[3]AMI P &amp; L'!#REF!</definedName>
    <definedName name="BExVVPFO2J7FMSRPD36909HN4BZJ" localSheetId="5" hidden="1">'[3]AMI P &amp; L'!#REF!</definedName>
    <definedName name="BExVVPFO2J7FMSRPD36909HN4BZJ" localSheetId="1" hidden="1">'[3]AMI P &amp; L'!#REF!</definedName>
    <definedName name="BExVVPFO2J7FMSRPD36909HN4BZJ" localSheetId="0" hidden="1">'[3]AMI P &amp; L'!#REF!</definedName>
    <definedName name="BExVVPFO2J7FMSRPD36909HN4BZJ" localSheetId="18" hidden="1">'[3]AMI P &amp; L'!#REF!</definedName>
    <definedName name="BExVVPFO2J7FMSRPD36909HN4BZJ" localSheetId="13" hidden="1">'[3]AMI P &amp; L'!#REF!</definedName>
    <definedName name="BExVVPFO2J7FMSRPD36909HN4BZJ" localSheetId="6" hidden="1">'[3]AMI P &amp; L'!#REF!</definedName>
    <definedName name="BExVVPFO2J7FMSRPD36909HN4BZJ" localSheetId="16" hidden="1">'[3]AMI P &amp; L'!#REF!</definedName>
    <definedName name="BExVVPFO2J7FMSRPD36909HN4BZJ" localSheetId="9" hidden="1">'[3]AMI P &amp; L'!#REF!</definedName>
    <definedName name="BExVVPFO2J7FMSRPD36909HN4BZJ" localSheetId="19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8" hidden="1">'[3]AMI P &amp; L'!#REF!</definedName>
    <definedName name="BExVVQ19TAECID45CS4HXT1RD3AQ" localSheetId="7" hidden="1">'[3]AMI P &amp; L'!#REF!</definedName>
    <definedName name="BExVVQ19TAECID45CS4HXT1RD3AQ" localSheetId="15" hidden="1">'[3]AMI P &amp; L'!#REF!</definedName>
    <definedName name="BExVVQ19TAECID45CS4HXT1RD3AQ" localSheetId="14" hidden="1">'[3]AMI P &amp; L'!#REF!</definedName>
    <definedName name="BExVVQ19TAECID45CS4HXT1RD3AQ" localSheetId="12" hidden="1">'[3]AMI P &amp; L'!#REF!</definedName>
    <definedName name="BExVVQ19TAECID45CS4HXT1RD3AQ" localSheetId="5" hidden="1">'[3]AMI P &amp; L'!#REF!</definedName>
    <definedName name="BExVVQ19TAECID45CS4HXT1RD3AQ" localSheetId="1" hidden="1">'[3]AMI P &amp; L'!#REF!</definedName>
    <definedName name="BExVVQ19TAECID45CS4HXT1RD3AQ" localSheetId="0" hidden="1">'[3]AMI P &amp; L'!#REF!</definedName>
    <definedName name="BExVVQ19TAECID45CS4HXT1RD3AQ" localSheetId="18" hidden="1">'[3]AMI P &amp; L'!#REF!</definedName>
    <definedName name="BExVVQ19TAECID45CS4HXT1RD3AQ" localSheetId="13" hidden="1">'[3]AMI P &amp; L'!#REF!</definedName>
    <definedName name="BExVVQ19TAECID45CS4HXT1RD3AQ" localSheetId="6" hidden="1">'[3]AMI P &amp; L'!#REF!</definedName>
    <definedName name="BExVVQ19TAECID45CS4HXT1RD3AQ" localSheetId="16" hidden="1">'[3]AMI P &amp; L'!#REF!</definedName>
    <definedName name="BExVVQ19TAECID45CS4HXT1RD3AQ" localSheetId="9" hidden="1">'[3]AMI P &amp; L'!#REF!</definedName>
    <definedName name="BExVVQ19TAECID45CS4HXT1RD3AQ" localSheetId="19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H5O60DAWDALWYLP29FXHNYB" localSheetId="8" hidden="1">#REF!</definedName>
    <definedName name="BExVWH5O60DAWDALWYLP29FXHNYB" localSheetId="15" hidden="1">#REF!</definedName>
    <definedName name="BExVWH5O60DAWDALWYLP29FXHNYB" localSheetId="12" hidden="1">#REF!</definedName>
    <definedName name="BExVWH5O60DAWDALWYLP29FXHNYB" localSheetId="1" hidden="1">#REF!</definedName>
    <definedName name="BExVWH5O60DAWDALWYLP29FXHNYB" localSheetId="18" hidden="1">#REF!</definedName>
    <definedName name="BExVWH5O60DAWDALWYLP29FXHNYB" localSheetId="13" hidden="1">#REF!</definedName>
    <definedName name="BExVWH5O60DAWDALWYLP29FXHNYB" localSheetId="6" hidden="1">#REF!</definedName>
    <definedName name="BExVWH5O60DAWDALWYLP29FXHNYB" localSheetId="9" hidden="1">#REF!</definedName>
    <definedName name="BExVWH5O60DAWDALWYLP29FXHNYB" hidden="1">#REF!</definedName>
    <definedName name="BExVWINKCH0V0NUWH363SMXAZE62" hidden="1">'[2]Reco Sheet for Fcast'!$F$6:$G$6</definedName>
    <definedName name="BExVWSZWDVO3AP2D6EDY5H1QYOXC" hidden="1">'[4]Bud Mth'!$F$6:$G$6</definedName>
    <definedName name="BExVWYU8EK669NP172GEIGCTVPPA" hidden="1">'[2]Reco Sheet for Fcast'!$I$8:$J$8</definedName>
    <definedName name="BExVX2VZNPKLDHY7OGN2A2H5HC14" localSheetId="8" hidden="1">#REF!</definedName>
    <definedName name="BExVX2VZNPKLDHY7OGN2A2H5HC14" localSheetId="15" hidden="1">#REF!</definedName>
    <definedName name="BExVX2VZNPKLDHY7OGN2A2H5HC14" localSheetId="12" hidden="1">#REF!</definedName>
    <definedName name="BExVX2VZNPKLDHY7OGN2A2H5HC14" localSheetId="1" hidden="1">#REF!</definedName>
    <definedName name="BExVX2VZNPKLDHY7OGN2A2H5HC14" localSheetId="18" hidden="1">#REF!</definedName>
    <definedName name="BExVX2VZNPKLDHY7OGN2A2H5HC14" localSheetId="13" hidden="1">#REF!</definedName>
    <definedName name="BExVX2VZNPKLDHY7OGN2A2H5HC14" localSheetId="6" hidden="1">#REF!</definedName>
    <definedName name="BExVX2VZNPKLDHY7OGN2A2H5HC14" localSheetId="9" hidden="1">#REF!</definedName>
    <definedName name="BExVX2VZNPKLDHY7OGN2A2H5HC14" hidden="1">#REF!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8" hidden="1">'[3]AMI P &amp; L'!#REF!</definedName>
    <definedName name="BExVXLX2BZ5EF2X6R41BTKRJR1NM" localSheetId="7" hidden="1">'[3]AMI P &amp; L'!#REF!</definedName>
    <definedName name="BExVXLX2BZ5EF2X6R41BTKRJR1NM" localSheetId="15" hidden="1">'[3]AMI P &amp; L'!#REF!</definedName>
    <definedName name="BExVXLX2BZ5EF2X6R41BTKRJR1NM" localSheetId="14" hidden="1">'[3]AMI P &amp; L'!#REF!</definedName>
    <definedName name="BExVXLX2BZ5EF2X6R41BTKRJR1NM" localSheetId="12" hidden="1">'[3]AMI P &amp; L'!#REF!</definedName>
    <definedName name="BExVXLX2BZ5EF2X6R41BTKRJR1NM" localSheetId="5" hidden="1">'[3]AMI P &amp; L'!#REF!</definedName>
    <definedName name="BExVXLX2BZ5EF2X6R41BTKRJR1NM" localSheetId="1" hidden="1">'[3]AMI P &amp; L'!#REF!</definedName>
    <definedName name="BExVXLX2BZ5EF2X6R41BTKRJR1NM" localSheetId="0" hidden="1">'[3]AMI P &amp; L'!#REF!</definedName>
    <definedName name="BExVXLX2BZ5EF2X6R41BTKRJR1NM" localSheetId="18" hidden="1">'[3]AMI P &amp; L'!#REF!</definedName>
    <definedName name="BExVXLX2BZ5EF2X6R41BTKRJR1NM" localSheetId="13" hidden="1">'[3]AMI P &amp; L'!#REF!</definedName>
    <definedName name="BExVXLX2BZ5EF2X6R41BTKRJR1NM" localSheetId="6" hidden="1">'[3]AMI P &amp; L'!#REF!</definedName>
    <definedName name="BExVXLX2BZ5EF2X6R41BTKRJR1NM" localSheetId="16" hidden="1">'[3]AMI P &amp; L'!#REF!</definedName>
    <definedName name="BExVXLX2BZ5EF2X6R41BTKRJR1NM" localSheetId="9" hidden="1">'[3]AMI P &amp; L'!#REF!</definedName>
    <definedName name="BExVXLX2BZ5EF2X6R41BTKRJR1NM" localSheetId="19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8" hidden="1">'[3]AMI P &amp; L'!#REF!</definedName>
    <definedName name="BExVY1SV37DL5YU59HS4IG3VBCP4" localSheetId="7" hidden="1">'[3]AMI P &amp; L'!#REF!</definedName>
    <definedName name="BExVY1SV37DL5YU59HS4IG3VBCP4" localSheetId="15" hidden="1">'[3]AMI P &amp; L'!#REF!</definedName>
    <definedName name="BExVY1SV37DL5YU59HS4IG3VBCP4" localSheetId="14" hidden="1">'[3]AMI P &amp; L'!#REF!</definedName>
    <definedName name="BExVY1SV37DL5YU59HS4IG3VBCP4" localSheetId="12" hidden="1">'[3]AMI P &amp; L'!#REF!</definedName>
    <definedName name="BExVY1SV37DL5YU59HS4IG3VBCP4" localSheetId="5" hidden="1">'[3]AMI P &amp; L'!#REF!</definedName>
    <definedName name="BExVY1SV37DL5YU59HS4IG3VBCP4" localSheetId="1" hidden="1">'[3]AMI P &amp; L'!#REF!</definedName>
    <definedName name="BExVY1SV37DL5YU59HS4IG3VBCP4" localSheetId="0" hidden="1">'[3]AMI P &amp; L'!#REF!</definedName>
    <definedName name="BExVY1SV37DL5YU59HS4IG3VBCP4" localSheetId="18" hidden="1">'[3]AMI P &amp; L'!#REF!</definedName>
    <definedName name="BExVY1SV37DL5YU59HS4IG3VBCP4" localSheetId="13" hidden="1">'[3]AMI P &amp; L'!#REF!</definedName>
    <definedName name="BExVY1SV37DL5YU59HS4IG3VBCP4" localSheetId="6" hidden="1">'[3]AMI P &amp; L'!#REF!</definedName>
    <definedName name="BExVY1SV37DL5YU59HS4IG3VBCP4" localSheetId="16" hidden="1">'[3]AMI P &amp; L'!#REF!</definedName>
    <definedName name="BExVY1SV37DL5YU59HS4IG3VBCP4" localSheetId="9" hidden="1">'[3]AMI P &amp; L'!#REF!</definedName>
    <definedName name="BExVY1SV37DL5YU59HS4IG3VBCP4" localSheetId="19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TYYVCWBF2IES4QCOV0426AZ" localSheetId="8" hidden="1">#REF!</definedName>
    <definedName name="BExVYTYYVCWBF2IES4QCOV0426AZ" localSheetId="15" hidden="1">#REF!</definedName>
    <definedName name="BExVYTYYVCWBF2IES4QCOV0426AZ" localSheetId="1" hidden="1">#REF!</definedName>
    <definedName name="BExVYTYYVCWBF2IES4QCOV0426AZ" localSheetId="18" hidden="1">#REF!</definedName>
    <definedName name="BExVYTYYVCWBF2IES4QCOV0426AZ" localSheetId="13" hidden="1">#REF!</definedName>
    <definedName name="BExVYTYYVCWBF2IES4QCOV0426AZ" localSheetId="6" hidden="1">#REF!</definedName>
    <definedName name="BExVYTYYVCWBF2IES4QCOV0426AZ" localSheetId="9" hidden="1">#REF!</definedName>
    <definedName name="BExVYTYYVCWBF2IES4QCOV0426AZ" hidden="1">#REF!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8" hidden="1">'[3]AMI P &amp; L'!#REF!</definedName>
    <definedName name="BExVZJQVO5LQ0BJH5JEN5NOBIAF6" localSheetId="7" hidden="1">'[3]AMI P &amp; L'!#REF!</definedName>
    <definedName name="BExVZJQVO5LQ0BJH5JEN5NOBIAF6" localSheetId="15" hidden="1">'[3]AMI P &amp; L'!#REF!</definedName>
    <definedName name="BExVZJQVO5LQ0BJH5JEN5NOBIAF6" localSheetId="14" hidden="1">'[3]AMI P &amp; L'!#REF!</definedName>
    <definedName name="BExVZJQVO5LQ0BJH5JEN5NOBIAF6" localSheetId="12" hidden="1">'[3]AMI P &amp; L'!#REF!</definedName>
    <definedName name="BExVZJQVO5LQ0BJH5JEN5NOBIAF6" localSheetId="5" hidden="1">'[3]AMI P &amp; L'!#REF!</definedName>
    <definedName name="BExVZJQVO5LQ0BJH5JEN5NOBIAF6" localSheetId="1" hidden="1">'[3]AMI P &amp; L'!#REF!</definedName>
    <definedName name="BExVZJQVO5LQ0BJH5JEN5NOBIAF6" localSheetId="0" hidden="1">'[3]AMI P &amp; L'!#REF!</definedName>
    <definedName name="BExVZJQVO5LQ0BJH5JEN5NOBIAF6" localSheetId="18" hidden="1">'[3]AMI P &amp; L'!#REF!</definedName>
    <definedName name="BExVZJQVO5LQ0BJH5JEN5NOBIAF6" localSheetId="13" hidden="1">'[3]AMI P &amp; L'!#REF!</definedName>
    <definedName name="BExVZJQVO5LQ0BJH5JEN5NOBIAF6" localSheetId="6" hidden="1">'[3]AMI P &amp; L'!#REF!</definedName>
    <definedName name="BExVZJQVO5LQ0BJH5JEN5NOBIAF6" localSheetId="16" hidden="1">'[3]AMI P &amp; L'!#REF!</definedName>
    <definedName name="BExVZJQVO5LQ0BJH5JEN5NOBIAF6" localSheetId="9" hidden="1">'[3]AMI P &amp; L'!#REF!</definedName>
    <definedName name="BExVZJQVO5LQ0BJH5JEN5NOBIAF6" localSheetId="19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2MMAYD9RIPXIGRXIWU01SWU" localSheetId="8" hidden="1">'[5]Capital orders'!#REF!</definedName>
    <definedName name="BExW02MMAYD9RIPXIGRXIWU01SWU" localSheetId="15" hidden="1">'[5]Capital orders'!#REF!</definedName>
    <definedName name="BExW02MMAYD9RIPXIGRXIWU01SWU" localSheetId="1" hidden="1">'[5]Capital orders'!#REF!</definedName>
    <definedName name="BExW02MMAYD9RIPXIGRXIWU01SWU" localSheetId="18" hidden="1">'[5]Capital orders'!#REF!</definedName>
    <definedName name="BExW02MMAYD9RIPXIGRXIWU01SWU" localSheetId="13" hidden="1">'[5]Capital orders'!#REF!</definedName>
    <definedName name="BExW02MMAYD9RIPXIGRXIWU01SWU" localSheetId="6" hidden="1">'[5]Capital orders'!#REF!</definedName>
    <definedName name="BExW02MMAYD9RIPXIGRXIWU01SWU" localSheetId="9" hidden="1">'[5]Capital orders'!#REF!</definedName>
    <definedName name="BExW02MMAYD9RIPXIGRXIWU01SWU" hidden="1">'[5]Capital orders'!#REF!</definedName>
    <definedName name="BExW0386REQRCQCVT9BCX80UPTRY" hidden="1">'[2]Reco Sheet for Fcast'!$K$2</definedName>
    <definedName name="BExW0CIOA9SK0V6OKKWTZOS8F5C5" hidden="1">'[4]Bud Mth'!$I$6:$J$6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D8ARQ40LJ1AAM6R5SHDDYEX" localSheetId="8" hidden="1">#REF!</definedName>
    <definedName name="BExW1D8ARQ40LJ1AAM6R5SHDDYEX" localSheetId="15" hidden="1">#REF!</definedName>
    <definedName name="BExW1D8ARQ40LJ1AAM6R5SHDDYEX" localSheetId="1" hidden="1">#REF!</definedName>
    <definedName name="BExW1D8ARQ40LJ1AAM6R5SHDDYEX" localSheetId="18" hidden="1">#REF!</definedName>
    <definedName name="BExW1D8ARQ40LJ1AAM6R5SHDDYEX" localSheetId="13" hidden="1">#REF!</definedName>
    <definedName name="BExW1D8ARQ40LJ1AAM6R5SHDDYEX" localSheetId="6" hidden="1">#REF!</definedName>
    <definedName name="BExW1D8ARQ40LJ1AAM6R5SHDDYEX" localSheetId="9" hidden="1">#REF!</definedName>
    <definedName name="BExW1D8ARQ40LJ1AAM6R5SHDDYEX" hidden="1">#REF!</definedName>
    <definedName name="BExW1F1220628FOMTW5UAATHRJHK" hidden="1">'[2]Reco Sheet for Fcast'!$F$8:$G$8</definedName>
    <definedName name="BExW1RX03DZ35EAWTOIKB7PS5VV7" localSheetId="8" hidden="1">#REF!</definedName>
    <definedName name="BExW1RX03DZ35EAWTOIKB7PS5VV7" localSheetId="7" hidden="1">#REF!</definedName>
    <definedName name="BExW1RX03DZ35EAWTOIKB7PS5VV7" localSheetId="15" hidden="1">#REF!</definedName>
    <definedName name="BExW1RX03DZ35EAWTOIKB7PS5VV7" localSheetId="14" hidden="1">#REF!</definedName>
    <definedName name="BExW1RX03DZ35EAWTOIKB7PS5VV7" localSheetId="12" hidden="1">#REF!</definedName>
    <definedName name="BExW1RX03DZ35EAWTOIKB7PS5VV7" localSheetId="5" hidden="1">#REF!</definedName>
    <definedName name="BExW1RX03DZ35EAWTOIKB7PS5VV7" localSheetId="1" hidden="1">#REF!</definedName>
    <definedName name="BExW1RX03DZ35EAWTOIKB7PS5VV7" localSheetId="0" hidden="1">#REF!</definedName>
    <definedName name="BExW1RX03DZ35EAWTOIKB7PS5VV7" localSheetId="18" hidden="1">#REF!</definedName>
    <definedName name="BExW1RX03DZ35EAWTOIKB7PS5VV7" localSheetId="13" hidden="1">#REF!</definedName>
    <definedName name="BExW1RX03DZ35EAWTOIKB7PS5VV7" localSheetId="6" hidden="1">#REF!</definedName>
    <definedName name="BExW1RX03DZ35EAWTOIKB7PS5VV7" localSheetId="16" hidden="1">#REF!</definedName>
    <definedName name="BExW1RX03DZ35EAWTOIKB7PS5VV7" localSheetId="9" hidden="1">#REF!</definedName>
    <definedName name="BExW1RX03DZ35EAWTOIKB7PS5VV7" localSheetId="19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X4IJSLQHE9FU2QSU9ICGNU1" localSheetId="8" hidden="1">#REF!</definedName>
    <definedName name="BExW2X4IJSLQHE9FU2QSU9ICGNU1" localSheetId="15" hidden="1">#REF!</definedName>
    <definedName name="BExW2X4IJSLQHE9FU2QSU9ICGNU1" localSheetId="1" hidden="1">#REF!</definedName>
    <definedName name="BExW2X4IJSLQHE9FU2QSU9ICGNU1" localSheetId="18" hidden="1">#REF!</definedName>
    <definedName name="BExW2X4IJSLQHE9FU2QSU9ICGNU1" localSheetId="13" hidden="1">#REF!</definedName>
    <definedName name="BExW2X4IJSLQHE9FU2QSU9ICGNU1" localSheetId="6" hidden="1">#REF!</definedName>
    <definedName name="BExW2X4IJSLQHE9FU2QSU9ICGNU1" localSheetId="9" hidden="1">#REF!</definedName>
    <definedName name="BExW2X4IJSLQHE9FU2QSU9ICGNU1" hidden="1">#REF!</definedName>
    <definedName name="BExW2ZITSE40OUTU5LH01FV5JEA3" localSheetId="8" hidden="1">'[3]AMI P &amp; L'!#REF!</definedName>
    <definedName name="BExW2ZITSE40OUTU5LH01FV5JEA3" localSheetId="7" hidden="1">'[3]AMI P &amp; L'!#REF!</definedName>
    <definedName name="BExW2ZITSE40OUTU5LH01FV5JEA3" localSheetId="15" hidden="1">'[3]AMI P &amp; L'!#REF!</definedName>
    <definedName name="BExW2ZITSE40OUTU5LH01FV5JEA3" localSheetId="14" hidden="1">'[3]AMI P &amp; L'!#REF!</definedName>
    <definedName name="BExW2ZITSE40OUTU5LH01FV5JEA3" localSheetId="12" hidden="1">'[3]AMI P &amp; L'!#REF!</definedName>
    <definedName name="BExW2ZITSE40OUTU5LH01FV5JEA3" localSheetId="5" hidden="1">'[3]AMI P &amp; L'!#REF!</definedName>
    <definedName name="BExW2ZITSE40OUTU5LH01FV5JEA3" localSheetId="1" hidden="1">'[3]AMI P &amp; L'!#REF!</definedName>
    <definedName name="BExW2ZITSE40OUTU5LH01FV5JEA3" localSheetId="0" hidden="1">'[3]AMI P &amp; L'!#REF!</definedName>
    <definedName name="BExW2ZITSE40OUTU5LH01FV5JEA3" localSheetId="18" hidden="1">'[3]AMI P &amp; L'!#REF!</definedName>
    <definedName name="BExW2ZITSE40OUTU5LH01FV5JEA3" localSheetId="13" hidden="1">'[3]AMI P &amp; L'!#REF!</definedName>
    <definedName name="BExW2ZITSE40OUTU5LH01FV5JEA3" localSheetId="6" hidden="1">'[3]AMI P &amp; L'!#REF!</definedName>
    <definedName name="BExW2ZITSE40OUTU5LH01FV5JEA3" localSheetId="16" hidden="1">'[3]AMI P &amp; L'!#REF!</definedName>
    <definedName name="BExW2ZITSE40OUTU5LH01FV5JEA3" localSheetId="9" hidden="1">'[3]AMI P &amp; L'!#REF!</definedName>
    <definedName name="BExW2ZITSE40OUTU5LH01FV5JEA3" localSheetId="19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7HW3NMLQEPIHSOP33UGJEC" hidden="1">'[4]Bud Mth'!$E$1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4KVCR3RB81KUPAYDCBUJSBB" localSheetId="8" hidden="1">#REF!</definedName>
    <definedName name="BExW44KVCR3RB81KUPAYDCBUJSBB" localSheetId="15" hidden="1">#REF!</definedName>
    <definedName name="BExW44KVCR3RB81KUPAYDCBUJSBB" localSheetId="1" hidden="1">#REF!</definedName>
    <definedName name="BExW44KVCR3RB81KUPAYDCBUJSBB" localSheetId="18" hidden="1">#REF!</definedName>
    <definedName name="BExW44KVCR3RB81KUPAYDCBUJSBB" localSheetId="13" hidden="1">#REF!</definedName>
    <definedName name="BExW44KVCR3RB81KUPAYDCBUJSBB" localSheetId="6" hidden="1">#REF!</definedName>
    <definedName name="BExW44KVCR3RB81KUPAYDCBUJSBB" localSheetId="9" hidden="1">#REF!</definedName>
    <definedName name="BExW44KVCR3RB81KUPAYDCBUJSBB" hidden="1">#REF!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4ZLNV6FJGQP2WOU4NKG3GNYO" localSheetId="8" hidden="1">#REF!</definedName>
    <definedName name="BExW4ZLNV6FJGQP2WOU4NKG3GNYO" localSheetId="15" hidden="1">#REF!</definedName>
    <definedName name="BExW4ZLNV6FJGQP2WOU4NKG3GNYO" localSheetId="12" hidden="1">#REF!</definedName>
    <definedName name="BExW4ZLNV6FJGQP2WOU4NKG3GNYO" localSheetId="1" hidden="1">#REF!</definedName>
    <definedName name="BExW4ZLNV6FJGQP2WOU4NKG3GNYO" localSheetId="18" hidden="1">#REF!</definedName>
    <definedName name="BExW4ZLNV6FJGQP2WOU4NKG3GNYO" localSheetId="13" hidden="1">#REF!</definedName>
    <definedName name="BExW4ZLNV6FJGQP2WOU4NKG3GNYO" localSheetId="6" hidden="1">#REF!</definedName>
    <definedName name="BExW4ZLNV6FJGQP2WOU4NKG3GNYO" localSheetId="9" hidden="1">#REF!</definedName>
    <definedName name="BExW4ZLNV6FJGQP2WOU4NKG3GNYO" hidden="1">#REF!</definedName>
    <definedName name="BExW57U9T36MHXWXN8J2YD6F0KWK" localSheetId="8" hidden="1">#REF!</definedName>
    <definedName name="BExW57U9T36MHXWXN8J2YD6F0KWK" localSheetId="15" hidden="1">#REF!</definedName>
    <definedName name="BExW57U9T36MHXWXN8J2YD6F0KWK" localSheetId="1" hidden="1">#REF!</definedName>
    <definedName name="BExW57U9T36MHXWXN8J2YD6F0KWK" localSheetId="18" hidden="1">#REF!</definedName>
    <definedName name="BExW57U9T36MHXWXN8J2YD6F0KWK" localSheetId="13" hidden="1">#REF!</definedName>
    <definedName name="BExW57U9T36MHXWXN8J2YD6F0KWK" localSheetId="6" hidden="1">#REF!</definedName>
    <definedName name="BExW57U9T36MHXWXN8J2YD6F0KWK" localSheetId="9" hidden="1">#REF!</definedName>
    <definedName name="BExW57U9T36MHXWXN8J2YD6F0KWK" hidden="1">#REF!</definedName>
    <definedName name="BExW5AZNT6IAZGNF2C879ODHY1B8" hidden="1">'[2]Reco Sheet for Fcast'!$F$11:$G$11</definedName>
    <definedName name="BExW5FMU99PBR9I4QY9LWERMXPCD" hidden="1">'[4]Bud Mth'!$J$2:$K$2</definedName>
    <definedName name="BExW5W49QO947ET3384SKBE3YCX3" localSheetId="8" hidden="1">#REF!</definedName>
    <definedName name="BExW5W49QO947ET3384SKBE3YCX3" localSheetId="15" hidden="1">#REF!</definedName>
    <definedName name="BExW5W49QO947ET3384SKBE3YCX3" localSheetId="1" hidden="1">#REF!</definedName>
    <definedName name="BExW5W49QO947ET3384SKBE3YCX3" localSheetId="18" hidden="1">#REF!</definedName>
    <definedName name="BExW5W49QO947ET3384SKBE3YCX3" localSheetId="13" hidden="1">#REF!</definedName>
    <definedName name="BExW5W49QO947ET3384SKBE3YCX3" localSheetId="6" hidden="1">#REF!</definedName>
    <definedName name="BExW5W49QO947ET3384SKBE3YCX3" localSheetId="9" hidden="1">#REF!</definedName>
    <definedName name="BExW5W49QO947ET3384SKBE3YCX3" hidden="1">#REF!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8" hidden="1">'[3]AMI P &amp; L'!#REF!</definedName>
    <definedName name="BExW66LVVZK656PQY1257QMHP2AY" localSheetId="7" hidden="1">'[3]AMI P &amp; L'!#REF!</definedName>
    <definedName name="BExW66LVVZK656PQY1257QMHP2AY" localSheetId="15" hidden="1">'[3]AMI P &amp; L'!#REF!</definedName>
    <definedName name="BExW66LVVZK656PQY1257QMHP2AY" localSheetId="14" hidden="1">'[3]AMI P &amp; L'!#REF!</definedName>
    <definedName name="BExW66LVVZK656PQY1257QMHP2AY" localSheetId="12" hidden="1">'[3]AMI P &amp; L'!#REF!</definedName>
    <definedName name="BExW66LVVZK656PQY1257QMHP2AY" localSheetId="5" hidden="1">'[3]AMI P &amp; L'!#REF!</definedName>
    <definedName name="BExW66LVVZK656PQY1257QMHP2AY" localSheetId="1" hidden="1">'[3]AMI P &amp; L'!#REF!</definedName>
    <definedName name="BExW66LVVZK656PQY1257QMHP2AY" localSheetId="0" hidden="1">'[3]AMI P &amp; L'!#REF!</definedName>
    <definedName name="BExW66LVVZK656PQY1257QMHP2AY" localSheetId="18" hidden="1">'[3]AMI P &amp; L'!#REF!</definedName>
    <definedName name="BExW66LVVZK656PQY1257QMHP2AY" localSheetId="13" hidden="1">'[3]AMI P &amp; L'!#REF!</definedName>
    <definedName name="BExW66LVVZK656PQY1257QMHP2AY" localSheetId="6" hidden="1">'[3]AMI P &amp; L'!#REF!</definedName>
    <definedName name="BExW66LVVZK656PQY1257QMHP2AY" localSheetId="16" hidden="1">'[3]AMI P &amp; L'!#REF!</definedName>
    <definedName name="BExW66LVVZK656PQY1257QMHP2AY" localSheetId="9" hidden="1">'[3]AMI P &amp; L'!#REF!</definedName>
    <definedName name="BExW66LVVZK656PQY1257QMHP2AY" localSheetId="19" hidden="1">'[3]AMI P &amp; L'!#REF!</definedName>
    <definedName name="BExW66LVVZK656PQY1257QMHP2AY" hidden="1">'[3]AMI P &amp; L'!#REF!</definedName>
    <definedName name="BExW6AY8KWN3C31NX1MZHXBFTSK7" localSheetId="8" hidden="1">#REF!</definedName>
    <definedName name="BExW6AY8KWN3C31NX1MZHXBFTSK7" localSheetId="7" hidden="1">#REF!</definedName>
    <definedName name="BExW6AY8KWN3C31NX1MZHXBFTSK7" localSheetId="15" hidden="1">#REF!</definedName>
    <definedName name="BExW6AY8KWN3C31NX1MZHXBFTSK7" localSheetId="14" hidden="1">#REF!</definedName>
    <definedName name="BExW6AY8KWN3C31NX1MZHXBFTSK7" localSheetId="12" hidden="1">#REF!</definedName>
    <definedName name="BExW6AY8KWN3C31NX1MZHXBFTSK7" localSheetId="5" hidden="1">#REF!</definedName>
    <definedName name="BExW6AY8KWN3C31NX1MZHXBFTSK7" localSheetId="1" hidden="1">#REF!</definedName>
    <definedName name="BExW6AY8KWN3C31NX1MZHXBFTSK7" localSheetId="0" hidden="1">#REF!</definedName>
    <definedName name="BExW6AY8KWN3C31NX1MZHXBFTSK7" localSheetId="18" hidden="1">#REF!</definedName>
    <definedName name="BExW6AY8KWN3C31NX1MZHXBFTSK7" localSheetId="13" hidden="1">#REF!</definedName>
    <definedName name="BExW6AY8KWN3C31NX1MZHXBFTSK7" localSheetId="6" hidden="1">#REF!</definedName>
    <definedName name="BExW6AY8KWN3C31NX1MZHXBFTSK7" localSheetId="16" hidden="1">#REF!</definedName>
    <definedName name="BExW6AY8KWN3C31NX1MZHXBFTSK7" localSheetId="9" hidden="1">#REF!</definedName>
    <definedName name="BExW6AY8KWN3C31NX1MZHXBFTSK7" localSheetId="19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87XKP4YCU38PAK9CUFFZ8FB" localSheetId="8" hidden="1">#REF!</definedName>
    <definedName name="BExW787XKP4YCU38PAK9CUFFZ8FB" localSheetId="15" hidden="1">#REF!</definedName>
    <definedName name="BExW787XKP4YCU38PAK9CUFFZ8FB" localSheetId="1" hidden="1">#REF!</definedName>
    <definedName name="BExW787XKP4YCU38PAK9CUFFZ8FB" localSheetId="18" hidden="1">#REF!</definedName>
    <definedName name="BExW787XKP4YCU38PAK9CUFFZ8FB" localSheetId="13" hidden="1">#REF!</definedName>
    <definedName name="BExW787XKP4YCU38PAK9CUFFZ8FB" localSheetId="6" hidden="1">#REF!</definedName>
    <definedName name="BExW787XKP4YCU38PAK9CUFFZ8FB" localSheetId="9" hidden="1">#REF!</definedName>
    <definedName name="BExW787XKP4YCU38PAK9CUFFZ8FB" hidden="1">#REF!</definedName>
    <definedName name="BExW794A74Z5F2K8LVQLD6VSKXUE" hidden="1">'[2]Reco Sheet for Fcast'!$F$8:$G$8</definedName>
    <definedName name="BExW7H7MHCUHD1MA5VUKYPO21U2I" localSheetId="8" hidden="1">#REF!</definedName>
    <definedName name="BExW7H7MHCUHD1MA5VUKYPO21U2I" localSheetId="7" hidden="1">#REF!</definedName>
    <definedName name="BExW7H7MHCUHD1MA5VUKYPO21U2I" localSheetId="15" hidden="1">#REF!</definedName>
    <definedName name="BExW7H7MHCUHD1MA5VUKYPO21U2I" localSheetId="14" hidden="1">#REF!</definedName>
    <definedName name="BExW7H7MHCUHD1MA5VUKYPO21U2I" localSheetId="12" hidden="1">#REF!</definedName>
    <definedName name="BExW7H7MHCUHD1MA5VUKYPO21U2I" localSheetId="5" hidden="1">#REF!</definedName>
    <definedName name="BExW7H7MHCUHD1MA5VUKYPO21U2I" localSheetId="1" hidden="1">#REF!</definedName>
    <definedName name="BExW7H7MHCUHD1MA5VUKYPO21U2I" localSheetId="0" hidden="1">#REF!</definedName>
    <definedName name="BExW7H7MHCUHD1MA5VUKYPO21U2I" localSheetId="18" hidden="1">#REF!</definedName>
    <definedName name="BExW7H7MHCUHD1MA5VUKYPO21U2I" localSheetId="13" hidden="1">#REF!</definedName>
    <definedName name="BExW7H7MHCUHD1MA5VUKYPO21U2I" localSheetId="6" hidden="1">#REF!</definedName>
    <definedName name="BExW7H7MHCUHD1MA5VUKYPO21U2I" localSheetId="16" hidden="1">#REF!</definedName>
    <definedName name="BExW7H7MHCUHD1MA5VUKYPO21U2I" localSheetId="9" hidden="1">#REF!</definedName>
    <definedName name="BExW7H7MHCUHD1MA5VUKYPO21U2I" localSheetId="19" hidden="1">#REF!</definedName>
    <definedName name="BExW7H7MHCUHD1MA5VUKYPO21U2I" hidden="1">#REF!</definedName>
    <definedName name="BExW7O3S5FIOKIM535S9J7PKA52A" localSheetId="8" hidden="1">#REF!</definedName>
    <definedName name="BExW7O3S5FIOKIM535S9J7PKA52A" localSheetId="15" hidden="1">#REF!</definedName>
    <definedName name="BExW7O3S5FIOKIM535S9J7PKA52A" localSheetId="12" hidden="1">#REF!</definedName>
    <definedName name="BExW7O3S5FIOKIM535S9J7PKA52A" localSheetId="1" hidden="1">#REF!</definedName>
    <definedName name="BExW7O3S5FIOKIM535S9J7PKA52A" localSheetId="18" hidden="1">#REF!</definedName>
    <definedName name="BExW7O3S5FIOKIM535S9J7PKA52A" localSheetId="13" hidden="1">#REF!</definedName>
    <definedName name="BExW7O3S5FIOKIM535S9J7PKA52A" localSheetId="6" hidden="1">#REF!</definedName>
    <definedName name="BExW7O3S5FIOKIM535S9J7PKA52A" localSheetId="9" hidden="1">#REF!</definedName>
    <definedName name="BExW7O3S5FIOKIM535S9J7PKA52A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8" hidden="1">#REF!</definedName>
    <definedName name="BExW8AFIEPGHQDY6PZGJPQ7YFTB1" localSheetId="7" hidden="1">#REF!</definedName>
    <definedName name="BExW8AFIEPGHQDY6PZGJPQ7YFTB1" localSheetId="15" hidden="1">#REF!</definedName>
    <definedName name="BExW8AFIEPGHQDY6PZGJPQ7YFTB1" localSheetId="14" hidden="1">#REF!</definedName>
    <definedName name="BExW8AFIEPGHQDY6PZGJPQ7YFTB1" localSheetId="12" hidden="1">#REF!</definedName>
    <definedName name="BExW8AFIEPGHQDY6PZGJPQ7YFTB1" localSheetId="5" hidden="1">#REF!</definedName>
    <definedName name="BExW8AFIEPGHQDY6PZGJPQ7YFTB1" localSheetId="1" hidden="1">#REF!</definedName>
    <definedName name="BExW8AFIEPGHQDY6PZGJPQ7YFTB1" localSheetId="0" hidden="1">#REF!</definedName>
    <definedName name="BExW8AFIEPGHQDY6PZGJPQ7YFTB1" localSheetId="18" hidden="1">#REF!</definedName>
    <definedName name="BExW8AFIEPGHQDY6PZGJPQ7YFTB1" localSheetId="13" hidden="1">#REF!</definedName>
    <definedName name="BExW8AFIEPGHQDY6PZGJPQ7YFTB1" localSheetId="6" hidden="1">#REF!</definedName>
    <definedName name="BExW8AFIEPGHQDY6PZGJPQ7YFTB1" localSheetId="16" hidden="1">#REF!</definedName>
    <definedName name="BExW8AFIEPGHQDY6PZGJPQ7YFTB1" localSheetId="9" hidden="1">#REF!</definedName>
    <definedName name="BExW8AFIEPGHQDY6PZGJPQ7YFTB1" localSheetId="19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8" hidden="1">'[3]AMI P &amp; L'!#REF!</definedName>
    <definedName name="BExXLDE6PN4ESWT3LXJNQCY94NE4" localSheetId="7" hidden="1">'[3]AMI P &amp; L'!#REF!</definedName>
    <definedName name="BExXLDE6PN4ESWT3LXJNQCY94NE4" localSheetId="15" hidden="1">'[3]AMI P &amp; L'!#REF!</definedName>
    <definedName name="BExXLDE6PN4ESWT3LXJNQCY94NE4" localSheetId="14" hidden="1">'[3]AMI P &amp; L'!#REF!</definedName>
    <definedName name="BExXLDE6PN4ESWT3LXJNQCY94NE4" localSheetId="12" hidden="1">'[3]AMI P &amp; L'!#REF!</definedName>
    <definedName name="BExXLDE6PN4ESWT3LXJNQCY94NE4" localSheetId="5" hidden="1">'[3]AMI P &amp; L'!#REF!</definedName>
    <definedName name="BExXLDE6PN4ESWT3LXJNQCY94NE4" localSheetId="1" hidden="1">'[3]AMI P &amp; L'!#REF!</definedName>
    <definedName name="BExXLDE6PN4ESWT3LXJNQCY94NE4" localSheetId="0" hidden="1">'[3]AMI P &amp; L'!#REF!</definedName>
    <definedName name="BExXLDE6PN4ESWT3LXJNQCY94NE4" localSheetId="18" hidden="1">'[3]AMI P &amp; L'!#REF!</definedName>
    <definedName name="BExXLDE6PN4ESWT3LXJNQCY94NE4" localSheetId="13" hidden="1">'[3]AMI P &amp; L'!#REF!</definedName>
    <definedName name="BExXLDE6PN4ESWT3LXJNQCY94NE4" localSheetId="6" hidden="1">'[3]AMI P &amp; L'!#REF!</definedName>
    <definedName name="BExXLDE6PN4ESWT3LXJNQCY94NE4" localSheetId="16" hidden="1">'[3]AMI P &amp; L'!#REF!</definedName>
    <definedName name="BExXLDE6PN4ESWT3LXJNQCY94NE4" localSheetId="9" hidden="1">'[3]AMI P &amp; L'!#REF!</definedName>
    <definedName name="BExXLDE6PN4ESWT3LXJNQCY94NE4" localSheetId="19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8" hidden="1">'[3]AMI P &amp; L'!#REF!</definedName>
    <definedName name="BExXM065WOLYRYHGHOJE0OOFXA4M" localSheetId="7" hidden="1">'[3]AMI P &amp; L'!#REF!</definedName>
    <definedName name="BExXM065WOLYRYHGHOJE0OOFXA4M" localSheetId="15" hidden="1">'[3]AMI P &amp; L'!#REF!</definedName>
    <definedName name="BExXM065WOLYRYHGHOJE0OOFXA4M" localSheetId="14" hidden="1">'[3]AMI P &amp; L'!#REF!</definedName>
    <definedName name="BExXM065WOLYRYHGHOJE0OOFXA4M" localSheetId="12" hidden="1">'[3]AMI P &amp; L'!#REF!</definedName>
    <definedName name="BExXM065WOLYRYHGHOJE0OOFXA4M" localSheetId="5" hidden="1">'[3]AMI P &amp; L'!#REF!</definedName>
    <definedName name="BExXM065WOLYRYHGHOJE0OOFXA4M" localSheetId="1" hidden="1">'[3]AMI P &amp; L'!#REF!</definedName>
    <definedName name="BExXM065WOLYRYHGHOJE0OOFXA4M" localSheetId="0" hidden="1">'[3]AMI P &amp; L'!#REF!</definedName>
    <definedName name="BExXM065WOLYRYHGHOJE0OOFXA4M" localSheetId="18" hidden="1">'[3]AMI P &amp; L'!#REF!</definedName>
    <definedName name="BExXM065WOLYRYHGHOJE0OOFXA4M" localSheetId="13" hidden="1">'[3]AMI P &amp; L'!#REF!</definedName>
    <definedName name="BExXM065WOLYRYHGHOJE0OOFXA4M" localSheetId="6" hidden="1">'[3]AMI P &amp; L'!#REF!</definedName>
    <definedName name="BExXM065WOLYRYHGHOJE0OOFXA4M" localSheetId="16" hidden="1">'[3]AMI P &amp; L'!#REF!</definedName>
    <definedName name="BExXM065WOLYRYHGHOJE0OOFXA4M" localSheetId="9" hidden="1">'[3]AMI P &amp; L'!#REF!</definedName>
    <definedName name="BExXM065WOLYRYHGHOJE0OOFXA4M" localSheetId="19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MZU5QRXO4VTGHQGYZ1EEOGNS" localSheetId="8" hidden="1">#REF!</definedName>
    <definedName name="BExXMZU5QRXO4VTGHQGYZ1EEOGNS" localSheetId="15" hidden="1">#REF!</definedName>
    <definedName name="BExXMZU5QRXO4VTGHQGYZ1EEOGNS" localSheetId="1" hidden="1">#REF!</definedName>
    <definedName name="BExXMZU5QRXO4VTGHQGYZ1EEOGNS" localSheetId="18" hidden="1">#REF!</definedName>
    <definedName name="BExXMZU5QRXO4VTGHQGYZ1EEOGNS" localSheetId="13" hidden="1">#REF!</definedName>
    <definedName name="BExXMZU5QRXO4VTGHQGYZ1EEOGNS" localSheetId="6" hidden="1">#REF!</definedName>
    <definedName name="BExXMZU5QRXO4VTGHQGYZ1EEOGNS" localSheetId="9" hidden="1">#REF!</definedName>
    <definedName name="BExXMZU5QRXO4VTGHQGYZ1EEOGNS" hidden="1">#REF!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F4F0489IITD5JLD8XFY5JNZ" localSheetId="8" hidden="1">#REF!</definedName>
    <definedName name="BExXNF4F0489IITD5JLD8XFY5JNZ" localSheetId="15" hidden="1">#REF!</definedName>
    <definedName name="BExXNF4F0489IITD5JLD8XFY5JNZ" localSheetId="12" hidden="1">#REF!</definedName>
    <definedName name="BExXNF4F0489IITD5JLD8XFY5JNZ" localSheetId="1" hidden="1">#REF!</definedName>
    <definedName name="BExXNF4F0489IITD5JLD8XFY5JNZ" localSheetId="18" hidden="1">#REF!</definedName>
    <definedName name="BExXNF4F0489IITD5JLD8XFY5JNZ" localSheetId="13" hidden="1">#REF!</definedName>
    <definedName name="BExXNF4F0489IITD5JLD8XFY5JNZ" localSheetId="6" hidden="1">#REF!</definedName>
    <definedName name="BExXNF4F0489IITD5JLD8XFY5JNZ" localSheetId="9" hidden="1">#REF!</definedName>
    <definedName name="BExXNF4F0489IITD5JLD8XFY5JNZ" hidden="1">#REF!</definedName>
    <definedName name="BExXNHDA2WVQBP5BYLKJ40W658I3" localSheetId="8" hidden="1">#REF!</definedName>
    <definedName name="BExXNHDA2WVQBP5BYLKJ40W658I3" localSheetId="15" hidden="1">#REF!</definedName>
    <definedName name="BExXNHDA2WVQBP5BYLKJ40W658I3" localSheetId="1" hidden="1">#REF!</definedName>
    <definedName name="BExXNHDA2WVQBP5BYLKJ40W658I3" localSheetId="18" hidden="1">#REF!</definedName>
    <definedName name="BExXNHDA2WVQBP5BYLKJ40W658I3" localSheetId="13" hidden="1">#REF!</definedName>
    <definedName name="BExXNHDA2WVQBP5BYLKJ40W658I3" localSheetId="6" hidden="1">#REF!</definedName>
    <definedName name="BExXNHDA2WVQBP5BYLKJ40W658I3" localSheetId="9" hidden="1">#REF!</definedName>
    <definedName name="BExXNHDA2WVQBP5BYLKJ40W658I3" hidden="1">#REF!</definedName>
    <definedName name="BExXNPM24UN2PGVL9D1TUBFRIKR4" hidden="1">'[2]Reco Sheet for Fcast'!$F$7:$G$7</definedName>
    <definedName name="BExXNWYB165VO9MHARCL5WLCHWS0" localSheetId="8" hidden="1">'[3]AMI P &amp; L'!#REF!</definedName>
    <definedName name="BExXNWYB165VO9MHARCL5WLCHWS0" localSheetId="7" hidden="1">'[3]AMI P &amp; L'!#REF!</definedName>
    <definedName name="BExXNWYB165VO9MHARCL5WLCHWS0" localSheetId="15" hidden="1">'[3]AMI P &amp; L'!#REF!</definedName>
    <definedName name="BExXNWYB165VO9MHARCL5WLCHWS0" localSheetId="14" hidden="1">'[3]AMI P &amp; L'!#REF!</definedName>
    <definedName name="BExXNWYB165VO9MHARCL5WLCHWS0" localSheetId="12" hidden="1">'[3]AMI P &amp; L'!#REF!</definedName>
    <definedName name="BExXNWYB165VO9MHARCL5WLCHWS0" localSheetId="5" hidden="1">'[3]AMI P &amp; L'!#REF!</definedName>
    <definedName name="BExXNWYB165VO9MHARCL5WLCHWS0" localSheetId="1" hidden="1">'[3]AMI P &amp; L'!#REF!</definedName>
    <definedName name="BExXNWYB165VO9MHARCL5WLCHWS0" localSheetId="0" hidden="1">'[3]AMI P &amp; L'!#REF!</definedName>
    <definedName name="BExXNWYB165VO9MHARCL5WLCHWS0" localSheetId="18" hidden="1">'[3]AMI P &amp; L'!#REF!</definedName>
    <definedName name="BExXNWYB165VO9MHARCL5WLCHWS0" localSheetId="13" hidden="1">'[3]AMI P &amp; L'!#REF!</definedName>
    <definedName name="BExXNWYB165VO9MHARCL5WLCHWS0" localSheetId="6" hidden="1">'[3]AMI P &amp; L'!#REF!</definedName>
    <definedName name="BExXNWYB165VO9MHARCL5WLCHWS0" localSheetId="16" hidden="1">'[3]AMI P &amp; L'!#REF!</definedName>
    <definedName name="BExXNWYB165VO9MHARCL5WLCHWS0" localSheetId="9" hidden="1">'[3]AMI P &amp; L'!#REF!</definedName>
    <definedName name="BExXNWYB165VO9MHARCL5WLCHWS0" localSheetId="19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8N5ROLIUVFKV9AVT4EASFRY" localSheetId="8" hidden="1">'[5]Capital orders'!#REF!</definedName>
    <definedName name="BExXO8N5ROLIUVFKV9AVT4EASFRY" localSheetId="15" hidden="1">'[5]Capital orders'!#REF!</definedName>
    <definedName name="BExXO8N5ROLIUVFKV9AVT4EASFRY" localSheetId="1" hidden="1">'[5]Capital orders'!#REF!</definedName>
    <definedName name="BExXO8N5ROLIUVFKV9AVT4EASFRY" localSheetId="18" hidden="1">'[5]Capital orders'!#REF!</definedName>
    <definedName name="BExXO8N5ROLIUVFKV9AVT4EASFRY" localSheetId="13" hidden="1">'[5]Capital orders'!#REF!</definedName>
    <definedName name="BExXO8N5ROLIUVFKV9AVT4EASFRY" localSheetId="6" hidden="1">'[5]Capital orders'!#REF!</definedName>
    <definedName name="BExXO8N5ROLIUVFKV9AVT4EASFRY" localSheetId="9" hidden="1">'[5]Capital orders'!#REF!</definedName>
    <definedName name="BExXO8N5ROLIUVFKV9AVT4EASFRY" hidden="1">'[5]Capital orders'!#REF!</definedName>
    <definedName name="BExXO9ZLKVJW7SXKGDCUBHF12QR7" localSheetId="8" hidden="1">#REF!</definedName>
    <definedName name="BExXO9ZLKVJW7SXKGDCUBHF12QR7" localSheetId="15" hidden="1">#REF!</definedName>
    <definedName name="BExXO9ZLKVJW7SXKGDCUBHF12QR7" localSheetId="1" hidden="1">#REF!</definedName>
    <definedName name="BExXO9ZLKVJW7SXKGDCUBHF12QR7" localSheetId="18" hidden="1">#REF!</definedName>
    <definedName name="BExXO9ZLKVJW7SXKGDCUBHF12QR7" localSheetId="13" hidden="1">#REF!</definedName>
    <definedName name="BExXO9ZLKVJW7SXKGDCUBHF12QR7" localSheetId="6" hidden="1">#REF!</definedName>
    <definedName name="BExXO9ZLKVJW7SXKGDCUBHF12QR7" localSheetId="9" hidden="1">#REF!</definedName>
    <definedName name="BExXO9ZLKVJW7SXKGDCUBHF12QR7" hidden="1">#REF!</definedName>
    <definedName name="BExXOBHOP0WGFHI2Y9AO4L440UVQ" hidden="1">'[2]Reco Sheet for Fcast'!$F$11:$G$11</definedName>
    <definedName name="BExXOHSAD2NSHOLLMZ2JWA4I3I1R" hidden="1">'[2]Reco Sheet for Fcast'!$I$7:$J$7</definedName>
    <definedName name="BExXOKH8LRQ9BNMQSYR3RTWXFPLJ" localSheetId="8" hidden="1">'[5]Capital orders'!#REF!</definedName>
    <definedName name="BExXOKH8LRQ9BNMQSYR3RTWXFPLJ" localSheetId="15" hidden="1">'[5]Capital orders'!#REF!</definedName>
    <definedName name="BExXOKH8LRQ9BNMQSYR3RTWXFPLJ" localSheetId="1" hidden="1">'[5]Capital orders'!#REF!</definedName>
    <definedName name="BExXOKH8LRQ9BNMQSYR3RTWXFPLJ" localSheetId="18" hidden="1">'[5]Capital orders'!#REF!</definedName>
    <definedName name="BExXOKH8LRQ9BNMQSYR3RTWXFPLJ" localSheetId="13" hidden="1">'[5]Capital orders'!#REF!</definedName>
    <definedName name="BExXOKH8LRQ9BNMQSYR3RTWXFPLJ" localSheetId="6" hidden="1">'[5]Capital orders'!#REF!</definedName>
    <definedName name="BExXOKH8LRQ9BNMQSYR3RTWXFPLJ" localSheetId="9" hidden="1">'[5]Capital orders'!#REF!</definedName>
    <definedName name="BExXOKH8LRQ9BNMQSYR3RTWXFPLJ" hidden="1">'[5]Capital orders'!#REF!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LXY0H93MFKJ5WQCZHXQYOUA" localSheetId="8" hidden="1">#REF!</definedName>
    <definedName name="BExXPLXY0H93MFKJ5WQCZHXQYOUA" localSheetId="15" hidden="1">#REF!</definedName>
    <definedName name="BExXPLXY0H93MFKJ5WQCZHXQYOUA" localSheetId="12" hidden="1">#REF!</definedName>
    <definedName name="BExXPLXY0H93MFKJ5WQCZHXQYOUA" localSheetId="1" hidden="1">#REF!</definedName>
    <definedName name="BExXPLXY0H93MFKJ5WQCZHXQYOUA" localSheetId="18" hidden="1">#REF!</definedName>
    <definedName name="BExXPLXY0H93MFKJ5WQCZHXQYOUA" localSheetId="13" hidden="1">#REF!</definedName>
    <definedName name="BExXPLXY0H93MFKJ5WQCZHXQYOUA" localSheetId="6" hidden="1">#REF!</definedName>
    <definedName name="BExXPLXY0H93MFKJ5WQCZHXQYOUA" localSheetId="9" hidden="1">#REF!</definedName>
    <definedName name="BExXPLXY0H93MFKJ5WQCZHXQYOUA" hidden="1">#REF!</definedName>
    <definedName name="BExXPM8PRBF112HYL41356RR1JK1" localSheetId="8" hidden="1">#REF!</definedName>
    <definedName name="BExXPM8PRBF112HYL41356RR1JK1" localSheetId="15" hidden="1">#REF!</definedName>
    <definedName name="BExXPM8PRBF112HYL41356RR1JK1" localSheetId="1" hidden="1">#REF!</definedName>
    <definedName name="BExXPM8PRBF112HYL41356RR1JK1" localSheetId="18" hidden="1">#REF!</definedName>
    <definedName name="BExXPM8PRBF112HYL41356RR1JK1" localSheetId="13" hidden="1">#REF!</definedName>
    <definedName name="BExXPM8PRBF112HYL41356RR1JK1" localSheetId="6" hidden="1">#REF!</definedName>
    <definedName name="BExXPM8PRBF112HYL41356RR1JK1" localSheetId="9" hidden="1">#REF!</definedName>
    <definedName name="BExXPM8PRBF112HYL41356RR1JK1" hidden="1">#REF!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8" hidden="1">'[3]AMI P &amp; L'!#REF!</definedName>
    <definedName name="BExXQH41O5HZAH8BO6HCFY8YC3TU" localSheetId="7" hidden="1">'[3]AMI P &amp; L'!#REF!</definedName>
    <definedName name="BExXQH41O5HZAH8BO6HCFY8YC3TU" localSheetId="15" hidden="1">'[3]AMI P &amp; L'!#REF!</definedName>
    <definedName name="BExXQH41O5HZAH8BO6HCFY8YC3TU" localSheetId="14" hidden="1">'[3]AMI P &amp; L'!#REF!</definedName>
    <definedName name="BExXQH41O5HZAH8BO6HCFY8YC3TU" localSheetId="12" hidden="1">'[3]AMI P &amp; L'!#REF!</definedName>
    <definedName name="BExXQH41O5HZAH8BO6HCFY8YC3TU" localSheetId="5" hidden="1">'[3]AMI P &amp; L'!#REF!</definedName>
    <definedName name="BExXQH41O5HZAH8BO6HCFY8YC3TU" localSheetId="1" hidden="1">'[3]AMI P &amp; L'!#REF!</definedName>
    <definedName name="BExXQH41O5HZAH8BO6HCFY8YC3TU" localSheetId="0" hidden="1">'[3]AMI P &amp; L'!#REF!</definedName>
    <definedName name="BExXQH41O5HZAH8BO6HCFY8YC3TU" localSheetId="18" hidden="1">'[3]AMI P &amp; L'!#REF!</definedName>
    <definedName name="BExXQH41O5HZAH8BO6HCFY8YC3TU" localSheetId="13" hidden="1">'[3]AMI P &amp; L'!#REF!</definedName>
    <definedName name="BExXQH41O5HZAH8BO6HCFY8YC3TU" localSheetId="6" hidden="1">'[3]AMI P &amp; L'!#REF!</definedName>
    <definedName name="BExXQH41O5HZAH8BO6HCFY8YC3TU" localSheetId="16" hidden="1">'[3]AMI P &amp; L'!#REF!</definedName>
    <definedName name="BExXQH41O5HZAH8BO6HCFY8YC3TU" localSheetId="9" hidden="1">'[3]AMI P &amp; L'!#REF!</definedName>
    <definedName name="BExXQH41O5HZAH8BO6HCFY8YC3TU" localSheetId="19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R0550UX7PZCHV6RMVWU8PH7" hidden="1">'[4]Bud Mth'!$E$1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BTWU29UW9CQTYEG4QFPE3VY" localSheetId="8" hidden="1">#REF!</definedName>
    <definedName name="BExXRBTWU29UW9CQTYEG4QFPE3VY" localSheetId="15" hidden="1">#REF!</definedName>
    <definedName name="BExXRBTWU29UW9CQTYEG4QFPE3VY" localSheetId="1" hidden="1">#REF!</definedName>
    <definedName name="BExXRBTWU29UW9CQTYEG4QFPE3VY" localSheetId="18" hidden="1">#REF!</definedName>
    <definedName name="BExXRBTWU29UW9CQTYEG4QFPE3VY" localSheetId="13" hidden="1">#REF!</definedName>
    <definedName name="BExXRBTWU29UW9CQTYEG4QFPE3VY" localSheetId="6" hidden="1">#REF!</definedName>
    <definedName name="BExXRBTWU29UW9CQTYEG4QFPE3VY" localSheetId="9" hidden="1">#REF!</definedName>
    <definedName name="BExXRBTWU29UW9CQTYEG4QFPE3VY" hidden="1">#REF!</definedName>
    <definedName name="BExXRD13K1S9Y3JGR7CXSONT7RJZ" localSheetId="8" hidden="1">'[3]AMI P &amp; L'!#REF!</definedName>
    <definedName name="BExXRD13K1S9Y3JGR7CXSONT7RJZ" localSheetId="7" hidden="1">'[3]AMI P &amp; L'!#REF!</definedName>
    <definedName name="BExXRD13K1S9Y3JGR7CXSONT7RJZ" localSheetId="15" hidden="1">'[3]AMI P &amp; L'!#REF!</definedName>
    <definedName name="BExXRD13K1S9Y3JGR7CXSONT7RJZ" localSheetId="14" hidden="1">'[3]AMI P &amp; L'!#REF!</definedName>
    <definedName name="BExXRD13K1S9Y3JGR7CXSONT7RJZ" localSheetId="12" hidden="1">'[3]AMI P &amp; L'!#REF!</definedName>
    <definedName name="BExXRD13K1S9Y3JGR7CXSONT7RJZ" localSheetId="5" hidden="1">'[3]AMI P &amp; L'!#REF!</definedName>
    <definedName name="BExXRD13K1S9Y3JGR7CXSONT7RJZ" localSheetId="1" hidden="1">'[3]AMI P &amp; L'!#REF!</definedName>
    <definedName name="BExXRD13K1S9Y3JGR7CXSONT7RJZ" localSheetId="0" hidden="1">'[3]AMI P &amp; L'!#REF!</definedName>
    <definedName name="BExXRD13K1S9Y3JGR7CXSONT7RJZ" localSheetId="18" hidden="1">'[3]AMI P &amp; L'!#REF!</definedName>
    <definedName name="BExXRD13K1S9Y3JGR7CXSONT7RJZ" localSheetId="13" hidden="1">'[3]AMI P &amp; L'!#REF!</definedName>
    <definedName name="BExXRD13K1S9Y3JGR7CXSONT7RJZ" localSheetId="6" hidden="1">'[3]AMI P &amp; L'!#REF!</definedName>
    <definedName name="BExXRD13K1S9Y3JGR7CXSONT7RJZ" localSheetId="16" hidden="1">'[3]AMI P &amp; L'!#REF!</definedName>
    <definedName name="BExXRD13K1S9Y3JGR7CXSONT7RJZ" localSheetId="9" hidden="1">'[3]AMI P &amp; L'!#REF!</definedName>
    <definedName name="BExXRD13K1S9Y3JGR7CXSONT7RJZ" localSheetId="19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8" hidden="1">#REF!</definedName>
    <definedName name="BExXRLKJ6CS4AJYAEHD0WH96AEBA" localSheetId="7" hidden="1">#REF!</definedName>
    <definedName name="BExXRLKJ6CS4AJYAEHD0WH96AEBA" localSheetId="15" hidden="1">#REF!</definedName>
    <definedName name="BExXRLKJ6CS4AJYAEHD0WH96AEBA" localSheetId="14" hidden="1">#REF!</definedName>
    <definedName name="BExXRLKJ6CS4AJYAEHD0WH96AEBA" localSheetId="12" hidden="1">#REF!</definedName>
    <definedName name="BExXRLKJ6CS4AJYAEHD0WH96AEBA" localSheetId="5" hidden="1">#REF!</definedName>
    <definedName name="BExXRLKJ6CS4AJYAEHD0WH96AEBA" localSheetId="1" hidden="1">#REF!</definedName>
    <definedName name="BExXRLKJ6CS4AJYAEHD0WH96AEBA" localSheetId="0" hidden="1">#REF!</definedName>
    <definedName name="BExXRLKJ6CS4AJYAEHD0WH96AEBA" localSheetId="18" hidden="1">#REF!</definedName>
    <definedName name="BExXRLKJ6CS4AJYAEHD0WH96AEBA" localSheetId="13" hidden="1">#REF!</definedName>
    <definedName name="BExXRLKJ6CS4AJYAEHD0WH96AEBA" localSheetId="6" hidden="1">#REF!</definedName>
    <definedName name="BExXRLKJ6CS4AJYAEHD0WH96AEBA" localSheetId="16" hidden="1">#REF!</definedName>
    <definedName name="BExXRLKJ6CS4AJYAEHD0WH96AEBA" localSheetId="9" hidden="1">#REF!</definedName>
    <definedName name="BExXRLKJ6CS4AJYAEHD0WH96AEBA" localSheetId="19" hidden="1">#REF!</definedName>
    <definedName name="BExXRLKJ6CS4AJYAEHD0WH96AEBA" hidden="1">#REF!</definedName>
    <definedName name="BExXRO4A6VUH1F4XV8N1BRJ4896W" localSheetId="8" hidden="1">'[3]AMI P &amp; L'!#REF!</definedName>
    <definedName name="BExXRO4A6VUH1F4XV8N1BRJ4896W" localSheetId="7" hidden="1">'[3]AMI P &amp; L'!#REF!</definedName>
    <definedName name="BExXRO4A6VUH1F4XV8N1BRJ4896W" localSheetId="15" hidden="1">'[3]AMI P &amp; L'!#REF!</definedName>
    <definedName name="BExXRO4A6VUH1F4XV8N1BRJ4896W" localSheetId="14" hidden="1">'[3]AMI P &amp; L'!#REF!</definedName>
    <definedName name="BExXRO4A6VUH1F4XV8N1BRJ4896W" localSheetId="12" hidden="1">'[3]AMI P &amp; L'!#REF!</definedName>
    <definedName name="BExXRO4A6VUH1F4XV8N1BRJ4896W" localSheetId="5" hidden="1">'[3]AMI P &amp; L'!#REF!</definedName>
    <definedName name="BExXRO4A6VUH1F4XV8N1BRJ4896W" localSheetId="1" hidden="1">'[3]AMI P &amp; L'!#REF!</definedName>
    <definedName name="BExXRO4A6VUH1F4XV8N1BRJ4896W" localSheetId="0" hidden="1">'[3]AMI P &amp; L'!#REF!</definedName>
    <definedName name="BExXRO4A6VUH1F4XV8N1BRJ4896W" localSheetId="18" hidden="1">'[3]AMI P &amp; L'!#REF!</definedName>
    <definedName name="BExXRO4A6VUH1F4XV8N1BRJ4896W" localSheetId="13" hidden="1">'[3]AMI P &amp; L'!#REF!</definedName>
    <definedName name="BExXRO4A6VUH1F4XV8N1BRJ4896W" localSheetId="6" hidden="1">'[3]AMI P &amp; L'!#REF!</definedName>
    <definedName name="BExXRO4A6VUH1F4XV8N1BRJ4896W" localSheetId="16" hidden="1">'[3]AMI P &amp; L'!#REF!</definedName>
    <definedName name="BExXRO4A6VUH1F4XV8N1BRJ4896W" localSheetId="9" hidden="1">'[3]AMI P &amp; L'!#REF!</definedName>
    <definedName name="BExXRO4A6VUH1F4XV8N1BRJ4896W" localSheetId="19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1LUZIBBQ6X7INQ2042R3HZF" localSheetId="8" hidden="1">#REF!</definedName>
    <definedName name="BExXS1LUZIBBQ6X7INQ2042R3HZF" localSheetId="15" hidden="1">#REF!</definedName>
    <definedName name="BExXS1LUZIBBQ6X7INQ2042R3HZF" localSheetId="1" hidden="1">#REF!</definedName>
    <definedName name="BExXS1LUZIBBQ6X7INQ2042R3HZF" localSheetId="18" hidden="1">#REF!</definedName>
    <definedName name="BExXS1LUZIBBQ6X7INQ2042R3HZF" localSheetId="13" hidden="1">#REF!</definedName>
    <definedName name="BExXS1LUZIBBQ6X7INQ2042R3HZF" localSheetId="6" hidden="1">#REF!</definedName>
    <definedName name="BExXS1LUZIBBQ6X7INQ2042R3HZF" localSheetId="9" hidden="1">#REF!</definedName>
    <definedName name="BExXS1LUZIBBQ6X7INQ2042R3HZF" hidden="1">#REF!</definedName>
    <definedName name="BExXS63O4OMWMNXXAODZQFSDG33N" hidden="1">'[2]Reco Sheet for Fcast'!$F$6:$G$6</definedName>
    <definedName name="BExXS702KUBW3EFNSAYMW64C95M3" localSheetId="8" hidden="1">'[5]Capital orders'!#REF!</definedName>
    <definedName name="BExXS702KUBW3EFNSAYMW64C95M3" localSheetId="15" hidden="1">'[5]Capital orders'!#REF!</definedName>
    <definedName name="BExXS702KUBW3EFNSAYMW64C95M3" localSheetId="1" hidden="1">'[5]Capital orders'!#REF!</definedName>
    <definedName name="BExXS702KUBW3EFNSAYMW64C95M3" localSheetId="18" hidden="1">'[5]Capital orders'!#REF!</definedName>
    <definedName name="BExXS702KUBW3EFNSAYMW64C95M3" localSheetId="13" hidden="1">'[5]Capital orders'!#REF!</definedName>
    <definedName name="BExXS702KUBW3EFNSAYMW64C95M3" localSheetId="6" hidden="1">'[5]Capital orders'!#REF!</definedName>
    <definedName name="BExXS702KUBW3EFNSAYMW64C95M3" localSheetId="9" hidden="1">'[5]Capital orders'!#REF!</definedName>
    <definedName name="BExXS702KUBW3EFNSAYMW64C95M3" hidden="1">'[5]Capital orders'!#REF!</definedName>
    <definedName name="BExXS81QMRSIH9MRKHX3J2XO8A21" localSheetId="8" hidden="1">#REF!</definedName>
    <definedName name="BExXS81QMRSIH9MRKHX3J2XO8A21" localSheetId="15" hidden="1">#REF!</definedName>
    <definedName name="BExXS81QMRSIH9MRKHX3J2XO8A21" localSheetId="1" hidden="1">#REF!</definedName>
    <definedName name="BExXS81QMRSIH9MRKHX3J2XO8A21" localSheetId="18" hidden="1">#REF!</definedName>
    <definedName name="BExXS81QMRSIH9MRKHX3J2XO8A21" localSheetId="13" hidden="1">#REF!</definedName>
    <definedName name="BExXS81QMRSIH9MRKHX3J2XO8A21" localSheetId="6" hidden="1">#REF!</definedName>
    <definedName name="BExXS81QMRSIH9MRKHX3J2XO8A21" localSheetId="9" hidden="1">#REF!</definedName>
    <definedName name="BExXS81QMRSIH9MRKHX3J2XO8A21" hidden="1">#REF!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5RGFJHY3SWR2QZCX7GJQUOO" localSheetId="8" hidden="1">#REF!</definedName>
    <definedName name="BExXT5RGFJHY3SWR2QZCX7GJQUOO" localSheetId="15" hidden="1">#REF!</definedName>
    <definedName name="BExXT5RGFJHY3SWR2QZCX7GJQUOO" localSheetId="1" hidden="1">#REF!</definedName>
    <definedName name="BExXT5RGFJHY3SWR2QZCX7GJQUOO" localSheetId="18" hidden="1">#REF!</definedName>
    <definedName name="BExXT5RGFJHY3SWR2QZCX7GJQUOO" localSheetId="13" hidden="1">#REF!</definedName>
    <definedName name="BExXT5RGFJHY3SWR2QZCX7GJQUOO" localSheetId="6" hidden="1">#REF!</definedName>
    <definedName name="BExXT5RGFJHY3SWR2QZCX7GJQUOO" localSheetId="9" hidden="1">#REF!</definedName>
    <definedName name="BExXT5RGFJHY3SWR2QZCX7GJQUOO" hidden="1">#REF!</definedName>
    <definedName name="BExXTA9CMTC19FSCX4UIQBV2C7R9" localSheetId="8" hidden="1">'[5]Capital orders'!#REF!</definedName>
    <definedName name="BExXTA9CMTC19FSCX4UIQBV2C7R9" localSheetId="15" hidden="1">'[5]Capital orders'!#REF!</definedName>
    <definedName name="BExXTA9CMTC19FSCX4UIQBV2C7R9" localSheetId="1" hidden="1">'[5]Capital orders'!#REF!</definedName>
    <definedName name="BExXTA9CMTC19FSCX4UIQBV2C7R9" localSheetId="18" hidden="1">'[5]Capital orders'!#REF!</definedName>
    <definedName name="BExXTA9CMTC19FSCX4UIQBV2C7R9" localSheetId="13" hidden="1">'[5]Capital orders'!#REF!</definedName>
    <definedName name="BExXTA9CMTC19FSCX4UIQBV2C7R9" localSheetId="6" hidden="1">'[5]Capital orders'!#REF!</definedName>
    <definedName name="BExXTA9CMTC19FSCX4UIQBV2C7R9" localSheetId="9" hidden="1">'[5]Capital orders'!#REF!</definedName>
    <definedName name="BExXTA9CMTC19FSCX4UIQBV2C7R9" hidden="1">'[5]Capital orders'!#REF!</definedName>
    <definedName name="BExXTHLRNL82GN7KZY3TOLO508N7" hidden="1">'[2]Reco Sheet for Fcast'!$F$8:$G$8</definedName>
    <definedName name="BExXTIY89DH3YOJMAQ0Q8WTGODVQ" localSheetId="8" hidden="1">#REF!</definedName>
    <definedName name="BExXTIY89DH3YOJMAQ0Q8WTGODVQ" localSheetId="15" hidden="1">#REF!</definedName>
    <definedName name="BExXTIY89DH3YOJMAQ0Q8WTGODVQ" localSheetId="12" hidden="1">#REF!</definedName>
    <definedName name="BExXTIY89DH3YOJMAQ0Q8WTGODVQ" localSheetId="1" hidden="1">#REF!</definedName>
    <definedName name="BExXTIY89DH3YOJMAQ0Q8WTGODVQ" localSheetId="18" hidden="1">#REF!</definedName>
    <definedName name="BExXTIY89DH3YOJMAQ0Q8WTGODVQ" localSheetId="13" hidden="1">#REF!</definedName>
    <definedName name="BExXTIY89DH3YOJMAQ0Q8WTGODVQ" localSheetId="6" hidden="1">#REF!</definedName>
    <definedName name="BExXTIY89DH3YOJMAQ0Q8WTGODVQ" localSheetId="9" hidden="1">#REF!</definedName>
    <definedName name="BExXTIY89DH3YOJMAQ0Q8WTGODVQ" hidden="1">#REF!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8" hidden="1">'[3]AMI P &amp; L'!#REF!</definedName>
    <definedName name="BExXU8VLZA7WLPZ3RAQZGNERUD26" localSheetId="7" hidden="1">'[3]AMI P &amp; L'!#REF!</definedName>
    <definedName name="BExXU8VLZA7WLPZ3RAQZGNERUD26" localSheetId="15" hidden="1">'[3]AMI P &amp; L'!#REF!</definedName>
    <definedName name="BExXU8VLZA7WLPZ3RAQZGNERUD26" localSheetId="14" hidden="1">'[3]AMI P &amp; L'!#REF!</definedName>
    <definedName name="BExXU8VLZA7WLPZ3RAQZGNERUD26" localSheetId="12" hidden="1">'[3]AMI P &amp; L'!#REF!</definedName>
    <definedName name="BExXU8VLZA7WLPZ3RAQZGNERUD26" localSheetId="5" hidden="1">'[3]AMI P &amp; L'!#REF!</definedName>
    <definedName name="BExXU8VLZA7WLPZ3RAQZGNERUD26" localSheetId="1" hidden="1">'[3]AMI P &amp; L'!#REF!</definedName>
    <definedName name="BExXU8VLZA7WLPZ3RAQZGNERUD26" localSheetId="0" hidden="1">'[3]AMI P &amp; L'!#REF!</definedName>
    <definedName name="BExXU8VLZA7WLPZ3RAQZGNERUD26" localSheetId="18" hidden="1">'[3]AMI P &amp; L'!#REF!</definedName>
    <definedName name="BExXU8VLZA7WLPZ3RAQZGNERUD26" localSheetId="13" hidden="1">'[3]AMI P &amp; L'!#REF!</definedName>
    <definedName name="BExXU8VLZA7WLPZ3RAQZGNERUD26" localSheetId="6" hidden="1">'[3]AMI P &amp; L'!#REF!</definedName>
    <definedName name="BExXU8VLZA7WLPZ3RAQZGNERUD26" localSheetId="16" hidden="1">'[3]AMI P &amp; L'!#REF!</definedName>
    <definedName name="BExXU8VLZA7WLPZ3RAQZGNERUD26" localSheetId="9" hidden="1">'[3]AMI P &amp; L'!#REF!</definedName>
    <definedName name="BExXU8VLZA7WLPZ3RAQZGNERUD26" localSheetId="19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EV8QPATH32AX9XYWBHUVOO8" localSheetId="8" hidden="1">#REF!</definedName>
    <definedName name="BExXUEV8QPATH32AX9XYWBHUVOO8" localSheetId="15" hidden="1">#REF!</definedName>
    <definedName name="BExXUEV8QPATH32AX9XYWBHUVOO8" localSheetId="12" hidden="1">#REF!</definedName>
    <definedName name="BExXUEV8QPATH32AX9XYWBHUVOO8" localSheetId="1" hidden="1">#REF!</definedName>
    <definedName name="BExXUEV8QPATH32AX9XYWBHUVOO8" localSheetId="18" hidden="1">#REF!</definedName>
    <definedName name="BExXUEV8QPATH32AX9XYWBHUVOO8" localSheetId="13" hidden="1">#REF!</definedName>
    <definedName name="BExXUEV8QPATH32AX9XYWBHUVOO8" localSheetId="6" hidden="1">#REF!</definedName>
    <definedName name="BExXUEV8QPATH32AX9XYWBHUVOO8" localSheetId="9" hidden="1">#REF!</definedName>
    <definedName name="BExXUEV8QPATH32AX9XYWBHUVOO8" hidden="1">#REF!</definedName>
    <definedName name="BExXUFRM82XQIN2T8KGLDQL1IBQW" hidden="1">'[2]Reco Sheet for Fcast'!$G$2</definedName>
    <definedName name="BExXUFX23FE72H6IM4JSHIQV4VNK" localSheetId="8" hidden="1">#REF!</definedName>
    <definedName name="BExXUFX23FE72H6IM4JSHIQV4VNK" localSheetId="7" hidden="1">#REF!</definedName>
    <definedName name="BExXUFX23FE72H6IM4JSHIQV4VNK" localSheetId="15" hidden="1">#REF!</definedName>
    <definedName name="BExXUFX23FE72H6IM4JSHIQV4VNK" localSheetId="14" hidden="1">#REF!</definedName>
    <definedName name="BExXUFX23FE72H6IM4JSHIQV4VNK" localSheetId="12" hidden="1">#REF!</definedName>
    <definedName name="BExXUFX23FE72H6IM4JSHIQV4VNK" localSheetId="5" hidden="1">#REF!</definedName>
    <definedName name="BExXUFX23FE72H6IM4JSHIQV4VNK" localSheetId="1" hidden="1">#REF!</definedName>
    <definedName name="BExXUFX23FE72H6IM4JSHIQV4VNK" localSheetId="0" hidden="1">#REF!</definedName>
    <definedName name="BExXUFX23FE72H6IM4JSHIQV4VNK" localSheetId="18" hidden="1">#REF!</definedName>
    <definedName name="BExXUFX23FE72H6IM4JSHIQV4VNK" localSheetId="13" hidden="1">#REF!</definedName>
    <definedName name="BExXUFX23FE72H6IM4JSHIQV4VNK" localSheetId="6" hidden="1">#REF!</definedName>
    <definedName name="BExXUFX23FE72H6IM4JSHIQV4VNK" localSheetId="16" hidden="1">#REF!</definedName>
    <definedName name="BExXUFX23FE72H6IM4JSHIQV4VNK" localSheetId="9" hidden="1">#REF!</definedName>
    <definedName name="BExXUFX23FE72H6IM4JSHIQV4VNK" localSheetId="19" hidden="1">#REF!</definedName>
    <definedName name="BExXUFX23FE72H6IM4JSHIQV4VNK" hidden="1">#REF!</definedName>
    <definedName name="BExXUM27VX063JGHF9FYOOLNOP4V" localSheetId="8" hidden="1">#REF!</definedName>
    <definedName name="BExXUM27VX063JGHF9FYOOLNOP4V" localSheetId="15" hidden="1">#REF!</definedName>
    <definedName name="BExXUM27VX063JGHF9FYOOLNOP4V" localSheetId="12" hidden="1">#REF!</definedName>
    <definedName name="BExXUM27VX063JGHF9FYOOLNOP4V" localSheetId="1" hidden="1">#REF!</definedName>
    <definedName name="BExXUM27VX063JGHF9FYOOLNOP4V" localSheetId="18" hidden="1">#REF!</definedName>
    <definedName name="BExXUM27VX063JGHF9FYOOLNOP4V" localSheetId="13" hidden="1">#REF!</definedName>
    <definedName name="BExXUM27VX063JGHF9FYOOLNOP4V" localSheetId="6" hidden="1">#REF!</definedName>
    <definedName name="BExXUM27VX063JGHF9FYOOLNOP4V" localSheetId="9" hidden="1">#REF!</definedName>
    <definedName name="BExXUM27VX063JGHF9FYOOLNOP4V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3LG12X440HUOAJXFCK9NX6J" localSheetId="8" hidden="1">#REF!</definedName>
    <definedName name="BExXV3LG12X440HUOAJXFCK9NX6J" localSheetId="15" hidden="1">#REF!</definedName>
    <definedName name="BExXV3LG12X440HUOAJXFCK9NX6J" localSheetId="12" hidden="1">#REF!</definedName>
    <definedName name="BExXV3LG12X440HUOAJXFCK9NX6J" localSheetId="1" hidden="1">#REF!</definedName>
    <definedName name="BExXV3LG12X440HUOAJXFCK9NX6J" localSheetId="18" hidden="1">#REF!</definedName>
    <definedName name="BExXV3LG12X440HUOAJXFCK9NX6J" localSheetId="13" hidden="1">#REF!</definedName>
    <definedName name="BExXV3LG12X440HUOAJXFCK9NX6J" localSheetId="6" hidden="1">#REF!</definedName>
    <definedName name="BExXV3LG12X440HUOAJXFCK9NX6J" localSheetId="9" hidden="1">#REF!</definedName>
    <definedName name="BExXV3LG12X440HUOAJXFCK9NX6J" hidden="1">#REF!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8" hidden="1">'[3]AMI P &amp; L'!#REF!</definedName>
    <definedName name="BExXVLVNRJK2QSK3UMZRFRADS2G4" localSheetId="7" hidden="1">'[3]AMI P &amp; L'!#REF!</definedName>
    <definedName name="BExXVLVNRJK2QSK3UMZRFRADS2G4" localSheetId="15" hidden="1">'[3]AMI P &amp; L'!#REF!</definedName>
    <definedName name="BExXVLVNRJK2QSK3UMZRFRADS2G4" localSheetId="14" hidden="1">'[3]AMI P &amp; L'!#REF!</definedName>
    <definedName name="BExXVLVNRJK2QSK3UMZRFRADS2G4" localSheetId="12" hidden="1">'[3]AMI P &amp; L'!#REF!</definedName>
    <definedName name="BExXVLVNRJK2QSK3UMZRFRADS2G4" localSheetId="5" hidden="1">'[3]AMI P &amp; L'!#REF!</definedName>
    <definedName name="BExXVLVNRJK2QSK3UMZRFRADS2G4" localSheetId="1" hidden="1">'[3]AMI P &amp; L'!#REF!</definedName>
    <definedName name="BExXVLVNRJK2QSK3UMZRFRADS2G4" localSheetId="0" hidden="1">'[3]AMI P &amp; L'!#REF!</definedName>
    <definedName name="BExXVLVNRJK2QSK3UMZRFRADS2G4" localSheetId="18" hidden="1">'[3]AMI P &amp; L'!#REF!</definedName>
    <definedName name="BExXVLVNRJK2QSK3UMZRFRADS2G4" localSheetId="13" hidden="1">'[3]AMI P &amp; L'!#REF!</definedName>
    <definedName name="BExXVLVNRJK2QSK3UMZRFRADS2G4" localSheetId="6" hidden="1">'[3]AMI P &amp; L'!#REF!</definedName>
    <definedName name="BExXVLVNRJK2QSK3UMZRFRADS2G4" localSheetId="16" hidden="1">'[3]AMI P &amp; L'!#REF!</definedName>
    <definedName name="BExXVLVNRJK2QSK3UMZRFRADS2G4" localSheetId="9" hidden="1">'[3]AMI P &amp; L'!#REF!</definedName>
    <definedName name="BExXVLVNRJK2QSK3UMZRFRADS2G4" localSheetId="19" hidden="1">'[3]AMI P &amp; L'!#REF!</definedName>
    <definedName name="BExXVLVNRJK2QSK3UMZRFRADS2G4" hidden="1">'[3]AMI P &amp; L'!#REF!</definedName>
    <definedName name="BExXVVRJB3HO2VD2XCCRRUFKTRES" localSheetId="8" hidden="1">#REF!</definedName>
    <definedName name="BExXVVRJB3HO2VD2XCCRRUFKTRES" localSheetId="15" hidden="1">#REF!</definedName>
    <definedName name="BExXVVRJB3HO2VD2XCCRRUFKTRES" localSheetId="1" hidden="1">#REF!</definedName>
    <definedName name="BExXVVRJB3HO2VD2XCCRRUFKTRES" localSheetId="18" hidden="1">#REF!</definedName>
    <definedName name="BExXVVRJB3HO2VD2XCCRRUFKTRES" localSheetId="13" hidden="1">#REF!</definedName>
    <definedName name="BExXVVRJB3HO2VD2XCCRRUFKTRES" localSheetId="6" hidden="1">#REF!</definedName>
    <definedName name="BExXVVRJB3HO2VD2XCCRRUFKTRES" localSheetId="9" hidden="1">#REF!</definedName>
    <definedName name="BExXVVRJB3HO2VD2XCCRRUFKTRES" hidden="1">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8" hidden="1">#REF!</definedName>
    <definedName name="BExXWLJG5TBEL46BL8CA7MCLGTUZ" localSheetId="7" hidden="1">#REF!</definedName>
    <definedName name="BExXWLJG5TBEL46BL8CA7MCLGTUZ" localSheetId="15" hidden="1">#REF!</definedName>
    <definedName name="BExXWLJG5TBEL46BL8CA7MCLGTUZ" localSheetId="14" hidden="1">#REF!</definedName>
    <definedName name="BExXWLJG5TBEL46BL8CA7MCLGTUZ" localSheetId="12" hidden="1">#REF!</definedName>
    <definedName name="BExXWLJG5TBEL46BL8CA7MCLGTUZ" localSheetId="5" hidden="1">#REF!</definedName>
    <definedName name="BExXWLJG5TBEL46BL8CA7MCLGTUZ" localSheetId="1" hidden="1">#REF!</definedName>
    <definedName name="BExXWLJG5TBEL46BL8CA7MCLGTUZ" localSheetId="0" hidden="1">#REF!</definedName>
    <definedName name="BExXWLJG5TBEL46BL8CA7MCLGTUZ" localSheetId="18" hidden="1">#REF!</definedName>
    <definedName name="BExXWLJG5TBEL46BL8CA7MCLGTUZ" localSheetId="13" hidden="1">#REF!</definedName>
    <definedName name="BExXWLJG5TBEL46BL8CA7MCLGTUZ" localSheetId="6" hidden="1">#REF!</definedName>
    <definedName name="BExXWLJG5TBEL46BL8CA7MCLGTUZ" localSheetId="16" hidden="1">#REF!</definedName>
    <definedName name="BExXWLJG5TBEL46BL8CA7MCLGTUZ" localSheetId="9" hidden="1">#REF!</definedName>
    <definedName name="BExXWLJG5TBEL46BL8CA7MCLGTUZ" localSheetId="19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8" hidden="1">'[3]AMI P &amp; L'!#REF!</definedName>
    <definedName name="BExXXBM521DL8R4ZX7NZ3DBCUOR5" localSheetId="7" hidden="1">'[3]AMI P &amp; L'!#REF!</definedName>
    <definedName name="BExXXBM521DL8R4ZX7NZ3DBCUOR5" localSheetId="15" hidden="1">'[3]AMI P &amp; L'!#REF!</definedName>
    <definedName name="BExXXBM521DL8R4ZX7NZ3DBCUOR5" localSheetId="14" hidden="1">'[3]AMI P &amp; L'!#REF!</definedName>
    <definedName name="BExXXBM521DL8R4ZX7NZ3DBCUOR5" localSheetId="12" hidden="1">'[3]AMI P &amp; L'!#REF!</definedName>
    <definedName name="BExXXBM521DL8R4ZX7NZ3DBCUOR5" localSheetId="5" hidden="1">'[3]AMI P &amp; L'!#REF!</definedName>
    <definedName name="BExXXBM521DL8R4ZX7NZ3DBCUOR5" localSheetId="1" hidden="1">'[3]AMI P &amp; L'!#REF!</definedName>
    <definedName name="BExXXBM521DL8R4ZX7NZ3DBCUOR5" localSheetId="0" hidden="1">'[3]AMI P &amp; L'!#REF!</definedName>
    <definedName name="BExXXBM521DL8R4ZX7NZ3DBCUOR5" localSheetId="18" hidden="1">'[3]AMI P &amp; L'!#REF!</definedName>
    <definedName name="BExXXBM521DL8R4ZX7NZ3DBCUOR5" localSheetId="13" hidden="1">'[3]AMI P &amp; L'!#REF!</definedName>
    <definedName name="BExXXBM521DL8R4ZX7NZ3DBCUOR5" localSheetId="6" hidden="1">'[3]AMI P &amp; L'!#REF!</definedName>
    <definedName name="BExXXBM521DL8R4ZX7NZ3DBCUOR5" localSheetId="16" hidden="1">'[3]AMI P &amp; L'!#REF!</definedName>
    <definedName name="BExXXBM521DL8R4ZX7NZ3DBCUOR5" localSheetId="9" hidden="1">'[3]AMI P &amp; L'!#REF!</definedName>
    <definedName name="BExXXBM521DL8R4ZX7NZ3DBCUOR5" localSheetId="19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TG1GQYWM6PO30LVLHV2Q33X" localSheetId="8" hidden="1">#REF!</definedName>
    <definedName name="BExXXTG1GQYWM6PO30LVLHV2Q33X" localSheetId="15" hidden="1">#REF!</definedName>
    <definedName name="BExXXTG1GQYWM6PO30LVLHV2Q33X" localSheetId="1" hidden="1">#REF!</definedName>
    <definedName name="BExXXTG1GQYWM6PO30LVLHV2Q33X" localSheetId="18" hidden="1">#REF!</definedName>
    <definedName name="BExXXTG1GQYWM6PO30LVLHV2Q33X" localSheetId="13" hidden="1">#REF!</definedName>
    <definedName name="BExXXTG1GQYWM6PO30LVLHV2Q33X" localSheetId="6" hidden="1">#REF!</definedName>
    <definedName name="BExXXTG1GQYWM6PO30LVLHV2Q33X" localSheetId="9" hidden="1">#REF!</definedName>
    <definedName name="BExXXTG1GQYWM6PO30LVLHV2Q33X" hidden="1">#REF!</definedName>
    <definedName name="BExXXVUDA98IZTQ6MANKU4MTTDVR" hidden="1">'[2]Reco Sheet for Fcast'!$I$10:$J$10</definedName>
    <definedName name="BExXXZQNZY6IZI45DJXJK0MQZWA7" localSheetId="8" hidden="1">'[3]AMI P &amp; L'!#REF!</definedName>
    <definedName name="BExXXZQNZY6IZI45DJXJK0MQZWA7" localSheetId="7" hidden="1">'[3]AMI P &amp; L'!#REF!</definedName>
    <definedName name="BExXXZQNZY6IZI45DJXJK0MQZWA7" localSheetId="15" hidden="1">'[3]AMI P &amp; L'!#REF!</definedName>
    <definedName name="BExXXZQNZY6IZI45DJXJK0MQZWA7" localSheetId="14" hidden="1">'[3]AMI P &amp; L'!#REF!</definedName>
    <definedName name="BExXXZQNZY6IZI45DJXJK0MQZWA7" localSheetId="12" hidden="1">'[3]AMI P &amp; L'!#REF!</definedName>
    <definedName name="BExXXZQNZY6IZI45DJXJK0MQZWA7" localSheetId="5" hidden="1">'[3]AMI P &amp; L'!#REF!</definedName>
    <definedName name="BExXXZQNZY6IZI45DJXJK0MQZWA7" localSheetId="1" hidden="1">'[3]AMI P &amp; L'!#REF!</definedName>
    <definedName name="BExXXZQNZY6IZI45DJXJK0MQZWA7" localSheetId="0" hidden="1">'[3]AMI P &amp; L'!#REF!</definedName>
    <definedName name="BExXXZQNZY6IZI45DJXJK0MQZWA7" localSheetId="18" hidden="1">'[3]AMI P &amp; L'!#REF!</definedName>
    <definedName name="BExXXZQNZY6IZI45DJXJK0MQZWA7" localSheetId="13" hidden="1">'[3]AMI P &amp; L'!#REF!</definedName>
    <definedName name="BExXXZQNZY6IZI45DJXJK0MQZWA7" localSheetId="6" hidden="1">'[3]AMI P &amp; L'!#REF!</definedName>
    <definedName name="BExXXZQNZY6IZI45DJXJK0MQZWA7" localSheetId="16" hidden="1">'[3]AMI P &amp; L'!#REF!</definedName>
    <definedName name="BExXXZQNZY6IZI45DJXJK0MQZWA7" localSheetId="9" hidden="1">'[3]AMI P &amp; L'!#REF!</definedName>
    <definedName name="BExXXZQNZY6IZI45DJXJK0MQZWA7" localSheetId="19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8" hidden="1">'[3]AMI P &amp; L'!#REF!</definedName>
    <definedName name="BExXY7TYEBFXRYUYIFHTN65RJ8EW" localSheetId="7" hidden="1">'[3]AMI P &amp; L'!#REF!</definedName>
    <definedName name="BExXY7TYEBFXRYUYIFHTN65RJ8EW" localSheetId="15" hidden="1">'[3]AMI P &amp; L'!#REF!</definedName>
    <definedName name="BExXY7TYEBFXRYUYIFHTN65RJ8EW" localSheetId="14" hidden="1">'[3]AMI P &amp; L'!#REF!</definedName>
    <definedName name="BExXY7TYEBFXRYUYIFHTN65RJ8EW" localSheetId="12" hidden="1">'[3]AMI P &amp; L'!#REF!</definedName>
    <definedName name="BExXY7TYEBFXRYUYIFHTN65RJ8EW" localSheetId="5" hidden="1">'[3]AMI P &amp; L'!#REF!</definedName>
    <definedName name="BExXY7TYEBFXRYUYIFHTN65RJ8EW" localSheetId="1" hidden="1">'[3]AMI P &amp; L'!#REF!</definedName>
    <definedName name="BExXY7TYEBFXRYUYIFHTN65RJ8EW" localSheetId="0" hidden="1">'[3]AMI P &amp; L'!#REF!</definedName>
    <definedName name="BExXY7TYEBFXRYUYIFHTN65RJ8EW" localSheetId="18" hidden="1">'[3]AMI P &amp; L'!#REF!</definedName>
    <definedName name="BExXY7TYEBFXRYUYIFHTN65RJ8EW" localSheetId="13" hidden="1">'[3]AMI P &amp; L'!#REF!</definedName>
    <definedName name="BExXY7TYEBFXRYUYIFHTN65RJ8EW" localSheetId="6" hidden="1">'[3]AMI P &amp; L'!#REF!</definedName>
    <definedName name="BExXY7TYEBFXRYUYIFHTN65RJ8EW" localSheetId="16" hidden="1">'[3]AMI P &amp; L'!#REF!</definedName>
    <definedName name="BExXY7TYEBFXRYUYIFHTN65RJ8EW" localSheetId="9" hidden="1">'[3]AMI P &amp; L'!#REF!</definedName>
    <definedName name="BExXY7TYEBFXRYUYIFHTN65RJ8EW" localSheetId="19" hidden="1">'[3]AMI P &amp; L'!#REF!</definedName>
    <definedName name="BExXY7TYEBFXRYUYIFHTN65RJ8EW" hidden="1">'[3]AMI P &amp; L'!#REF!</definedName>
    <definedName name="BExXYCBSIHFUY3BDHNBY5TMPFMGL" localSheetId="8" hidden="1">#REF!</definedName>
    <definedName name="BExXYCBSIHFUY3BDHNBY5TMPFMGL" localSheetId="15" hidden="1">#REF!</definedName>
    <definedName name="BExXYCBSIHFUY3BDHNBY5TMPFMGL" localSheetId="12" hidden="1">#REF!</definedName>
    <definedName name="BExXYCBSIHFUY3BDHNBY5TMPFMGL" localSheetId="1" hidden="1">#REF!</definedName>
    <definedName name="BExXYCBSIHFUY3BDHNBY5TMPFMGL" localSheetId="18" hidden="1">#REF!</definedName>
    <definedName name="BExXYCBSIHFUY3BDHNBY5TMPFMGL" localSheetId="13" hidden="1">#REF!</definedName>
    <definedName name="BExXYCBSIHFUY3BDHNBY5TMPFMGL" localSheetId="6" hidden="1">#REF!</definedName>
    <definedName name="BExXYCBSIHFUY3BDHNBY5TMPFMGL" localSheetId="9" hidden="1">#REF!</definedName>
    <definedName name="BExXYCBSIHFUY3BDHNBY5TMPFMGL" hidden="1">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3LNUGA4E1LWS1MPLGG3LXKD" localSheetId="8" hidden="1">#REF!</definedName>
    <definedName name="BExXZ3LNUGA4E1LWS1MPLGG3LXKD" localSheetId="15" hidden="1">#REF!</definedName>
    <definedName name="BExXZ3LNUGA4E1LWS1MPLGG3LXKD" localSheetId="12" hidden="1">#REF!</definedName>
    <definedName name="BExXZ3LNUGA4E1LWS1MPLGG3LXKD" localSheetId="1" hidden="1">#REF!</definedName>
    <definedName name="BExXZ3LNUGA4E1LWS1MPLGG3LXKD" localSheetId="18" hidden="1">#REF!</definedName>
    <definedName name="BExXZ3LNUGA4E1LWS1MPLGG3LXKD" localSheetId="13" hidden="1">#REF!</definedName>
    <definedName name="BExXZ3LNUGA4E1LWS1MPLGG3LXKD" localSheetId="6" hidden="1">#REF!</definedName>
    <definedName name="BExXZ3LNUGA4E1LWS1MPLGG3LXKD" localSheetId="9" hidden="1">#REF!</definedName>
    <definedName name="BExXZ3LNUGA4E1LWS1MPLGG3LXKD" hidden="1">#REF!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8" hidden="1">'[3]AMI P &amp; L'!#REF!</definedName>
    <definedName name="BExXZOVPCEP495TQSON6PSRQ8XCY" localSheetId="7" hidden="1">'[3]AMI P &amp; L'!#REF!</definedName>
    <definedName name="BExXZOVPCEP495TQSON6PSRQ8XCY" localSheetId="15" hidden="1">'[3]AMI P &amp; L'!#REF!</definedName>
    <definedName name="BExXZOVPCEP495TQSON6PSRQ8XCY" localSheetId="14" hidden="1">'[3]AMI P &amp; L'!#REF!</definedName>
    <definedName name="BExXZOVPCEP495TQSON6PSRQ8XCY" localSheetId="12" hidden="1">'[3]AMI P &amp; L'!#REF!</definedName>
    <definedName name="BExXZOVPCEP495TQSON6PSRQ8XCY" localSheetId="5" hidden="1">'[3]AMI P &amp; L'!#REF!</definedName>
    <definedName name="BExXZOVPCEP495TQSON6PSRQ8XCY" localSheetId="1" hidden="1">'[3]AMI P &amp; L'!#REF!</definedName>
    <definedName name="BExXZOVPCEP495TQSON6PSRQ8XCY" localSheetId="0" hidden="1">'[3]AMI P &amp; L'!#REF!</definedName>
    <definedName name="BExXZOVPCEP495TQSON6PSRQ8XCY" localSheetId="18" hidden="1">'[3]AMI P &amp; L'!#REF!</definedName>
    <definedName name="BExXZOVPCEP495TQSON6PSRQ8XCY" localSheetId="13" hidden="1">'[3]AMI P &amp; L'!#REF!</definedName>
    <definedName name="BExXZOVPCEP495TQSON6PSRQ8XCY" localSheetId="6" hidden="1">'[3]AMI P &amp; L'!#REF!</definedName>
    <definedName name="BExXZOVPCEP495TQSON6PSRQ8XCY" localSheetId="16" hidden="1">'[3]AMI P &amp; L'!#REF!</definedName>
    <definedName name="BExXZOVPCEP495TQSON6PSRQ8XCY" localSheetId="9" hidden="1">'[3]AMI P &amp; L'!#REF!</definedName>
    <definedName name="BExXZOVPCEP495TQSON6PSRQ8XCY" localSheetId="19" hidden="1">'[3]AMI P &amp; L'!#REF!</definedName>
    <definedName name="BExXZOVPCEP495TQSON6PSRQ8XCY" hidden="1">'[3]AMI P &amp; L'!#REF!</definedName>
    <definedName name="BExXZS0XCQNYYY1DP75R3PCXFSRH" localSheetId="8" hidden="1">#REF!</definedName>
    <definedName name="BExXZS0XCQNYYY1DP75R3PCXFSRH" localSheetId="15" hidden="1">#REF!</definedName>
    <definedName name="BExXZS0XCQNYYY1DP75R3PCXFSRH" localSheetId="12" hidden="1">#REF!</definedName>
    <definedName name="BExXZS0XCQNYYY1DP75R3PCXFSRH" localSheetId="1" hidden="1">#REF!</definedName>
    <definedName name="BExXZS0XCQNYYY1DP75R3PCXFSRH" localSheetId="18" hidden="1">#REF!</definedName>
    <definedName name="BExXZS0XCQNYYY1DP75R3PCXFSRH" localSheetId="13" hidden="1">#REF!</definedName>
    <definedName name="BExXZS0XCQNYYY1DP75R3PCXFSRH" localSheetId="6" hidden="1">#REF!</definedName>
    <definedName name="BExXZS0XCQNYYY1DP75R3PCXFSRH" localSheetId="9" hidden="1">#REF!</definedName>
    <definedName name="BExXZS0XCQNYYY1DP75R3PCXFSRH" hidden="1">#REF!</definedName>
    <definedName name="BExXZXKH7NBARQQAZM69Z57IH1MM" hidden="1">'[2]Reco Sheet for Fcast'!$F$6:$G$6</definedName>
    <definedName name="BExY06EUGA7EW4VVDQKIUQW4P39O" localSheetId="8" hidden="1">#REF!</definedName>
    <definedName name="BExY06EUGA7EW4VVDQKIUQW4P39O" localSheetId="7" hidden="1">#REF!</definedName>
    <definedName name="BExY06EUGA7EW4VVDQKIUQW4P39O" localSheetId="15" hidden="1">#REF!</definedName>
    <definedName name="BExY06EUGA7EW4VVDQKIUQW4P39O" localSheetId="14" hidden="1">#REF!</definedName>
    <definedName name="BExY06EUGA7EW4VVDQKIUQW4P39O" localSheetId="12" hidden="1">#REF!</definedName>
    <definedName name="BExY06EUGA7EW4VVDQKIUQW4P39O" localSheetId="5" hidden="1">#REF!</definedName>
    <definedName name="BExY06EUGA7EW4VVDQKIUQW4P39O" localSheetId="1" hidden="1">#REF!</definedName>
    <definedName name="BExY06EUGA7EW4VVDQKIUQW4P39O" localSheetId="0" hidden="1">#REF!</definedName>
    <definedName name="BExY06EUGA7EW4VVDQKIUQW4P39O" localSheetId="18" hidden="1">#REF!</definedName>
    <definedName name="BExY06EUGA7EW4VVDQKIUQW4P39O" localSheetId="13" hidden="1">#REF!</definedName>
    <definedName name="BExY06EUGA7EW4VVDQKIUQW4P39O" localSheetId="6" hidden="1">#REF!</definedName>
    <definedName name="BExY06EUGA7EW4VVDQKIUQW4P39O" localSheetId="16" hidden="1">#REF!</definedName>
    <definedName name="BExY06EUGA7EW4VVDQKIUQW4P39O" localSheetId="9" hidden="1">#REF!</definedName>
    <definedName name="BExY06EUGA7EW4VVDQKIUQW4P39O" localSheetId="19" hidden="1">#REF!</definedName>
    <definedName name="BExY06EUGA7EW4VVDQKIUQW4P39O" hidden="1">#REF!</definedName>
    <definedName name="BExY07WSDH5QEVM7BJXJK2ZRAI1O" localSheetId="8" hidden="1">'[3]AMI P &amp; L'!#REF!</definedName>
    <definedName name="BExY07WSDH5QEVM7BJXJK2ZRAI1O" localSheetId="7" hidden="1">'[3]AMI P &amp; L'!#REF!</definedName>
    <definedName name="BExY07WSDH5QEVM7BJXJK2ZRAI1O" localSheetId="15" hidden="1">'[3]AMI P &amp; L'!#REF!</definedName>
    <definedName name="BExY07WSDH5QEVM7BJXJK2ZRAI1O" localSheetId="14" hidden="1">'[3]AMI P &amp; L'!#REF!</definedName>
    <definedName name="BExY07WSDH5QEVM7BJXJK2ZRAI1O" localSheetId="12" hidden="1">'[3]AMI P &amp; L'!#REF!</definedName>
    <definedName name="BExY07WSDH5QEVM7BJXJK2ZRAI1O" localSheetId="5" hidden="1">'[3]AMI P &amp; L'!#REF!</definedName>
    <definedName name="BExY07WSDH5QEVM7BJXJK2ZRAI1O" localSheetId="1" hidden="1">'[3]AMI P &amp; L'!#REF!</definedName>
    <definedName name="BExY07WSDH5QEVM7BJXJK2ZRAI1O" localSheetId="0" hidden="1">'[3]AMI P &amp; L'!#REF!</definedName>
    <definedName name="BExY07WSDH5QEVM7BJXJK2ZRAI1O" localSheetId="18" hidden="1">'[3]AMI P &amp; L'!#REF!</definedName>
    <definedName name="BExY07WSDH5QEVM7BJXJK2ZRAI1O" localSheetId="13" hidden="1">'[3]AMI P &amp; L'!#REF!</definedName>
    <definedName name="BExY07WSDH5QEVM7BJXJK2ZRAI1O" localSheetId="6" hidden="1">'[3]AMI P &amp; L'!#REF!</definedName>
    <definedName name="BExY07WSDH5QEVM7BJXJK2ZRAI1O" localSheetId="16" hidden="1">'[3]AMI P &amp; L'!#REF!</definedName>
    <definedName name="BExY07WSDH5QEVM7BJXJK2ZRAI1O" localSheetId="9" hidden="1">'[3]AMI P &amp; L'!#REF!</definedName>
    <definedName name="BExY07WSDH5QEVM7BJXJK2ZRAI1O" localSheetId="19" hidden="1">'[3]AMI P &amp; L'!#REF!</definedName>
    <definedName name="BExY07WSDH5QEVM7BJXJK2ZRAI1O" hidden="1">'[3]AMI P &amp; L'!#REF!</definedName>
    <definedName name="BExY0BI99V6MXLHXBCSPUL0OPF3M" localSheetId="8" hidden="1">#REF!</definedName>
    <definedName name="BExY0BI99V6MXLHXBCSPUL0OPF3M" localSheetId="15" hidden="1">#REF!</definedName>
    <definedName name="BExY0BI99V6MXLHXBCSPUL0OPF3M" localSheetId="12" hidden="1">#REF!</definedName>
    <definedName name="BExY0BI99V6MXLHXBCSPUL0OPF3M" localSheetId="1" hidden="1">#REF!</definedName>
    <definedName name="BExY0BI99V6MXLHXBCSPUL0OPF3M" localSheetId="18" hidden="1">#REF!</definedName>
    <definedName name="BExY0BI99V6MXLHXBCSPUL0OPF3M" localSheetId="13" hidden="1">#REF!</definedName>
    <definedName name="BExY0BI99V6MXLHXBCSPUL0OPF3M" localSheetId="6" hidden="1">#REF!</definedName>
    <definedName name="BExY0BI99V6MXLHXBCSPUL0OPF3M" localSheetId="9" hidden="1">#REF!</definedName>
    <definedName name="BExY0BI99V6MXLHXBCSPUL0OPF3M" hidden="1">#REF!</definedName>
    <definedName name="BExY0C3UBVC4M59JIRXVQ8OWAJC1" hidden="1">'[2]Reco Sheet for Fcast'!$I$7:$J$7</definedName>
    <definedName name="BExY0N1K6XFGR26YH5NSEE627RBN" localSheetId="8" hidden="1">#REF!</definedName>
    <definedName name="BExY0N1K6XFGR26YH5NSEE627RBN" localSheetId="15" hidden="1">#REF!</definedName>
    <definedName name="BExY0N1K6XFGR26YH5NSEE627RBN" localSheetId="1" hidden="1">#REF!</definedName>
    <definedName name="BExY0N1K6XFGR26YH5NSEE627RBN" localSheetId="18" hidden="1">#REF!</definedName>
    <definedName name="BExY0N1K6XFGR26YH5NSEE627RBN" localSheetId="13" hidden="1">#REF!</definedName>
    <definedName name="BExY0N1K6XFGR26YH5NSEE627RBN" localSheetId="6" hidden="1">#REF!</definedName>
    <definedName name="BExY0N1K6XFGR26YH5NSEE627RBN" localSheetId="9" hidden="1">#REF!</definedName>
    <definedName name="BExY0N1K6XFGR26YH5NSEE627RBN" hidden="1">#REF!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8" hidden="1">#REF!</definedName>
    <definedName name="BExY0V4VNPA7ZZUMJNNU0ZHE1KOH" localSheetId="7" hidden="1">#REF!</definedName>
    <definedName name="BExY0V4VNPA7ZZUMJNNU0ZHE1KOH" localSheetId="15" hidden="1">#REF!</definedName>
    <definedName name="BExY0V4VNPA7ZZUMJNNU0ZHE1KOH" localSheetId="14" hidden="1">#REF!</definedName>
    <definedName name="BExY0V4VNPA7ZZUMJNNU0ZHE1KOH" localSheetId="12" hidden="1">#REF!</definedName>
    <definedName name="BExY0V4VNPA7ZZUMJNNU0ZHE1KOH" localSheetId="5" hidden="1">#REF!</definedName>
    <definedName name="BExY0V4VNPA7ZZUMJNNU0ZHE1KOH" localSheetId="1" hidden="1">#REF!</definedName>
    <definedName name="BExY0V4VNPA7ZZUMJNNU0ZHE1KOH" localSheetId="0" hidden="1">#REF!</definedName>
    <definedName name="BExY0V4VNPA7ZZUMJNNU0ZHE1KOH" localSheetId="18" hidden="1">#REF!</definedName>
    <definedName name="BExY0V4VNPA7ZZUMJNNU0ZHE1KOH" localSheetId="13" hidden="1">#REF!</definedName>
    <definedName name="BExY0V4VNPA7ZZUMJNNU0ZHE1KOH" localSheetId="6" hidden="1">#REF!</definedName>
    <definedName name="BExY0V4VNPA7ZZUMJNNU0ZHE1KOH" localSheetId="16" hidden="1">#REF!</definedName>
    <definedName name="BExY0V4VNPA7ZZUMJNNU0ZHE1KOH" localSheetId="9" hidden="1">#REF!</definedName>
    <definedName name="BExY0V4VNPA7ZZUMJNNU0ZHE1KOH" localSheetId="19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6IWJ7CI1QGWVNBVHPYS9JPN" localSheetId="8" hidden="1">#REF!</definedName>
    <definedName name="BExY16IWJ7CI1QGWVNBVHPYS9JPN" localSheetId="15" hidden="1">#REF!</definedName>
    <definedName name="BExY16IWJ7CI1QGWVNBVHPYS9JPN" localSheetId="12" hidden="1">#REF!</definedName>
    <definedName name="BExY16IWJ7CI1QGWVNBVHPYS9JPN" localSheetId="1" hidden="1">#REF!</definedName>
    <definedName name="BExY16IWJ7CI1QGWVNBVHPYS9JPN" localSheetId="18" hidden="1">#REF!</definedName>
    <definedName name="BExY16IWJ7CI1QGWVNBVHPYS9JPN" localSheetId="13" hidden="1">#REF!</definedName>
    <definedName name="BExY16IWJ7CI1QGWVNBVHPYS9JPN" localSheetId="6" hidden="1">#REF!</definedName>
    <definedName name="BExY16IWJ7CI1QGWVNBVHPYS9JPN" localSheetId="9" hidden="1">#REF!</definedName>
    <definedName name="BExY16IWJ7CI1QGWVNBVHPYS9JPN" hidden="1">#REF!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JKAZRX115882TBCLNSDWLAA" localSheetId="8" hidden="1">#REF!</definedName>
    <definedName name="BExY1JKAZRX115882TBCLNSDWLAA" localSheetId="15" hidden="1">#REF!</definedName>
    <definedName name="BExY1JKAZRX115882TBCLNSDWLAA" localSheetId="1" hidden="1">#REF!</definedName>
    <definedName name="BExY1JKAZRX115882TBCLNSDWLAA" localSheetId="18" hidden="1">#REF!</definedName>
    <definedName name="BExY1JKAZRX115882TBCLNSDWLAA" localSheetId="13" hidden="1">#REF!</definedName>
    <definedName name="BExY1JKAZRX115882TBCLNSDWLAA" localSheetId="6" hidden="1">#REF!</definedName>
    <definedName name="BExY1JKAZRX115882TBCLNSDWLAA" localSheetId="9" hidden="1">#REF!</definedName>
    <definedName name="BExY1JKAZRX115882TBCLNSDWLAA" hidden="1">#REF!</definedName>
    <definedName name="BExY1NWOXXFV9GGZ3PX444LZ8TVX" hidden="1">'[2]Reco Sheet for Fcast'!$F$10:$G$10</definedName>
    <definedName name="BExY1TQZQFWKT6O5QIU1TXC6JZG1" localSheetId="8" hidden="1">#REF!</definedName>
    <definedName name="BExY1TQZQFWKT6O5QIU1TXC6JZG1" localSheetId="15" hidden="1">#REF!</definedName>
    <definedName name="BExY1TQZQFWKT6O5QIU1TXC6JZG1" localSheetId="1" hidden="1">#REF!</definedName>
    <definedName name="BExY1TQZQFWKT6O5QIU1TXC6JZG1" localSheetId="18" hidden="1">#REF!</definedName>
    <definedName name="BExY1TQZQFWKT6O5QIU1TXC6JZG1" localSheetId="13" hidden="1">#REF!</definedName>
    <definedName name="BExY1TQZQFWKT6O5QIU1TXC6JZG1" localSheetId="6" hidden="1">#REF!</definedName>
    <definedName name="BExY1TQZQFWKT6O5QIU1TXC6JZG1" localSheetId="9" hidden="1">#REF!</definedName>
    <definedName name="BExY1TQZQFWKT6O5QIU1TXC6JZG1" hidden="1">#REF!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8" hidden="1">'[3]AMI P &amp; L'!#REF!</definedName>
    <definedName name="BExY3HOSK7YI364K15OX70AVR6F1" localSheetId="7" hidden="1">'[3]AMI P &amp; L'!#REF!</definedName>
    <definedName name="BExY3HOSK7YI364K15OX70AVR6F1" localSheetId="15" hidden="1">'[3]AMI P &amp; L'!#REF!</definedName>
    <definedName name="BExY3HOSK7YI364K15OX70AVR6F1" localSheetId="14" hidden="1">'[3]AMI P &amp; L'!#REF!</definedName>
    <definedName name="BExY3HOSK7YI364K15OX70AVR6F1" localSheetId="12" hidden="1">'[3]AMI P &amp; L'!#REF!</definedName>
    <definedName name="BExY3HOSK7YI364K15OX70AVR6F1" localSheetId="5" hidden="1">'[3]AMI P &amp; L'!#REF!</definedName>
    <definedName name="BExY3HOSK7YI364K15OX70AVR6F1" localSheetId="1" hidden="1">'[3]AMI P &amp; L'!#REF!</definedName>
    <definedName name="BExY3HOSK7YI364K15OX70AVR6F1" localSheetId="0" hidden="1">'[3]AMI P &amp; L'!#REF!</definedName>
    <definedName name="BExY3HOSK7YI364K15OX70AVR6F1" localSheetId="18" hidden="1">'[3]AMI P &amp; L'!#REF!</definedName>
    <definedName name="BExY3HOSK7YI364K15OX70AVR6F1" localSheetId="13" hidden="1">'[3]AMI P &amp; L'!#REF!</definedName>
    <definedName name="BExY3HOSK7YI364K15OX70AVR6F1" localSheetId="6" hidden="1">'[3]AMI P &amp; L'!#REF!</definedName>
    <definedName name="BExY3HOSK7YI364K15OX70AVR6F1" localSheetId="16" hidden="1">'[3]AMI P &amp; L'!#REF!</definedName>
    <definedName name="BExY3HOSK7YI364K15OX70AVR6F1" localSheetId="9" hidden="1">'[3]AMI P &amp; L'!#REF!</definedName>
    <definedName name="BExY3HOSK7YI364K15OX70AVR6F1" localSheetId="19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8" hidden="1">#REF!</definedName>
    <definedName name="BExY45O3XSWT6MQU6R33GI3YUAUM" localSheetId="7" hidden="1">#REF!</definedName>
    <definedName name="BExY45O3XSWT6MQU6R33GI3YUAUM" localSheetId="15" hidden="1">#REF!</definedName>
    <definedName name="BExY45O3XSWT6MQU6R33GI3YUAUM" localSheetId="14" hidden="1">#REF!</definedName>
    <definedName name="BExY45O3XSWT6MQU6R33GI3YUAUM" localSheetId="12" hidden="1">#REF!</definedName>
    <definedName name="BExY45O3XSWT6MQU6R33GI3YUAUM" localSheetId="5" hidden="1">#REF!</definedName>
    <definedName name="BExY45O3XSWT6MQU6R33GI3YUAUM" localSheetId="1" hidden="1">#REF!</definedName>
    <definedName name="BExY45O3XSWT6MQU6R33GI3YUAUM" localSheetId="0" hidden="1">#REF!</definedName>
    <definedName name="BExY45O3XSWT6MQU6R33GI3YUAUM" localSheetId="18" hidden="1">#REF!</definedName>
    <definedName name="BExY45O3XSWT6MQU6R33GI3YUAUM" localSheetId="13" hidden="1">#REF!</definedName>
    <definedName name="BExY45O3XSWT6MQU6R33GI3YUAUM" localSheetId="6" hidden="1">#REF!</definedName>
    <definedName name="BExY45O3XSWT6MQU6R33GI3YUAUM" localSheetId="16" hidden="1">#REF!</definedName>
    <definedName name="BExY45O3XSWT6MQU6R33GI3YUAUM" localSheetId="9" hidden="1">#REF!</definedName>
    <definedName name="BExY45O3XSWT6MQU6R33GI3YUAUM" localSheetId="19" hidden="1">#REF!</definedName>
    <definedName name="BExY45O3XSWT6MQU6R33GI3YUAUM" hidden="1">#REF!</definedName>
    <definedName name="BExY4ET3RLNWSSJL6DIXQZOTATID" hidden="1">'[4]Bud Mth'!$G$2:$H$2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5V3UFTA5NUDN1GI8BVHFL1ZK" localSheetId="8" hidden="1">'[5]Capital orders'!#REF!</definedName>
    <definedName name="BExY5V3UFTA5NUDN1GI8BVHFL1ZK" localSheetId="15" hidden="1">'[5]Capital orders'!#REF!</definedName>
    <definedName name="BExY5V3UFTA5NUDN1GI8BVHFL1ZK" localSheetId="1" hidden="1">'[5]Capital orders'!#REF!</definedName>
    <definedName name="BExY5V3UFTA5NUDN1GI8BVHFL1ZK" localSheetId="18" hidden="1">'[5]Capital orders'!#REF!</definedName>
    <definedName name="BExY5V3UFTA5NUDN1GI8BVHFL1ZK" localSheetId="13" hidden="1">'[5]Capital orders'!#REF!</definedName>
    <definedName name="BExY5V3UFTA5NUDN1GI8BVHFL1ZK" localSheetId="6" hidden="1">'[5]Capital orders'!#REF!</definedName>
    <definedName name="BExY5V3UFTA5NUDN1GI8BVHFL1ZK" localSheetId="9" hidden="1">'[5]Capital orders'!#REF!</definedName>
    <definedName name="BExY5V3UFTA5NUDN1GI8BVHFL1ZK" hidden="1">'[5]Capital orders'!#REF!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L5B371SHX5YN9IQ2GF888EP" localSheetId="8" hidden="1">#REF!</definedName>
    <definedName name="BExZJL5B371SHX5YN9IQ2GF888EP" localSheetId="15" hidden="1">#REF!</definedName>
    <definedName name="BExZJL5B371SHX5YN9IQ2GF888EP" localSheetId="1" hidden="1">#REF!</definedName>
    <definedName name="BExZJL5B371SHX5YN9IQ2GF888EP" localSheetId="18" hidden="1">#REF!</definedName>
    <definedName name="BExZJL5B371SHX5YN9IQ2GF888EP" localSheetId="13" hidden="1">#REF!</definedName>
    <definedName name="BExZJL5B371SHX5YN9IQ2GF888EP" localSheetId="6" hidden="1">#REF!</definedName>
    <definedName name="BExZJL5B371SHX5YN9IQ2GF888EP" localSheetId="9" hidden="1">#REF!</definedName>
    <definedName name="BExZJL5B371SHX5YN9IQ2GF888EP" hidden="1">#REF!</definedName>
    <definedName name="BExZJMY170JCUU1RWASNZ1HJPRTA" hidden="1">'[2]Reco Sheet for Fcast'!$F$8:$G$8</definedName>
    <definedName name="BExZJOQR77H0P4SUKVYACDCFBBXO" hidden="1">'[2]Reco Sheet for Fcast'!$I$6:$J$6</definedName>
    <definedName name="BExZJPN5GR1O28GF1XLDY5EH968X" localSheetId="8" hidden="1">#REF!</definedName>
    <definedName name="BExZJPN5GR1O28GF1XLDY5EH968X" localSheetId="15" hidden="1">#REF!</definedName>
    <definedName name="BExZJPN5GR1O28GF1XLDY5EH968X" localSheetId="1" hidden="1">#REF!</definedName>
    <definedName name="BExZJPN5GR1O28GF1XLDY5EH968X" localSheetId="18" hidden="1">#REF!</definedName>
    <definedName name="BExZJPN5GR1O28GF1XLDY5EH968X" localSheetId="13" hidden="1">#REF!</definedName>
    <definedName name="BExZJPN5GR1O28GF1XLDY5EH968X" localSheetId="6" hidden="1">#REF!</definedName>
    <definedName name="BExZJPN5GR1O28GF1XLDY5EH968X" localSheetId="9" hidden="1">#REF!</definedName>
    <definedName name="BExZJPN5GR1O28GF1XLDY5EH968X" hidden="1">#REF!</definedName>
    <definedName name="BExZJS6RG34ODDY9HMZ0O34MEMSB" hidden="1">'[2]Reco Sheet for Fcast'!$I$8:$J$8</definedName>
    <definedName name="BExZJWDUEYTV7TBR6HSM97T24VTT" localSheetId="8" hidden="1">#REF!</definedName>
    <definedName name="BExZJWDUEYTV7TBR6HSM97T24VTT" localSheetId="15" hidden="1">#REF!</definedName>
    <definedName name="BExZJWDUEYTV7TBR6HSM97T24VTT" localSheetId="12" hidden="1">#REF!</definedName>
    <definedName name="BExZJWDUEYTV7TBR6HSM97T24VTT" localSheetId="1" hidden="1">#REF!</definedName>
    <definedName name="BExZJWDUEYTV7TBR6HSM97T24VTT" localSheetId="18" hidden="1">#REF!</definedName>
    <definedName name="BExZJWDUEYTV7TBR6HSM97T24VTT" localSheetId="13" hidden="1">#REF!</definedName>
    <definedName name="BExZJWDUEYTV7TBR6HSM97T24VTT" localSheetId="6" hidden="1">#REF!</definedName>
    <definedName name="BExZJWDUEYTV7TBR6HSM97T24VTT" localSheetId="9" hidden="1">#REF!</definedName>
    <definedName name="BExZJWDUEYTV7TBR6HSM97T24VTT" hidden="1">#REF!</definedName>
    <definedName name="BExZK34NR4BAD7HJAP7SQ926UQP3" hidden="1">'[2]Reco Sheet for Fcast'!$F$11:$G$11</definedName>
    <definedName name="BExZK3FGPHH5H771U7D5XY7XBS6E" localSheetId="8" hidden="1">'[3]AMI P &amp; L'!#REF!</definedName>
    <definedName name="BExZK3FGPHH5H771U7D5XY7XBS6E" localSheetId="7" hidden="1">'[3]AMI P &amp; L'!#REF!</definedName>
    <definedName name="BExZK3FGPHH5H771U7D5XY7XBS6E" localSheetId="15" hidden="1">'[3]AMI P &amp; L'!#REF!</definedName>
    <definedName name="BExZK3FGPHH5H771U7D5XY7XBS6E" localSheetId="14" hidden="1">'[3]AMI P &amp; L'!#REF!</definedName>
    <definedName name="BExZK3FGPHH5H771U7D5XY7XBS6E" localSheetId="12" hidden="1">'[3]AMI P &amp; L'!#REF!</definedName>
    <definedName name="BExZK3FGPHH5H771U7D5XY7XBS6E" localSheetId="5" hidden="1">'[3]AMI P &amp; L'!#REF!</definedName>
    <definedName name="BExZK3FGPHH5H771U7D5XY7XBS6E" localSheetId="1" hidden="1">'[3]AMI P &amp; L'!#REF!</definedName>
    <definedName name="BExZK3FGPHH5H771U7D5XY7XBS6E" localSheetId="0" hidden="1">'[3]AMI P &amp; L'!#REF!</definedName>
    <definedName name="BExZK3FGPHH5H771U7D5XY7XBS6E" localSheetId="18" hidden="1">'[3]AMI P &amp; L'!#REF!</definedName>
    <definedName name="BExZK3FGPHH5H771U7D5XY7XBS6E" localSheetId="13" hidden="1">'[3]AMI P &amp; L'!#REF!</definedName>
    <definedName name="BExZK3FGPHH5H771U7D5XY7XBS6E" localSheetId="6" hidden="1">'[3]AMI P &amp; L'!#REF!</definedName>
    <definedName name="BExZK3FGPHH5H771U7D5XY7XBS6E" localSheetId="16" hidden="1">'[3]AMI P &amp; L'!#REF!</definedName>
    <definedName name="BExZK3FGPHH5H771U7D5XY7XBS6E" localSheetId="9" hidden="1">'[3]AMI P &amp; L'!#REF!</definedName>
    <definedName name="BExZK3FGPHH5H771U7D5XY7XBS6E" localSheetId="19" hidden="1">'[3]AMI P &amp; L'!#REF!</definedName>
    <definedName name="BExZK3FGPHH5H771U7D5XY7XBS6E" hidden="1">'[3]AMI P &amp; L'!#REF!</definedName>
    <definedName name="BExZKHYORG3O8C772XPFHM1N8T80" localSheetId="8" hidden="1">'[3]AMI P &amp; L'!#REF!</definedName>
    <definedName name="BExZKHYORG3O8C772XPFHM1N8T80" localSheetId="7" hidden="1">'[3]AMI P &amp; L'!#REF!</definedName>
    <definedName name="BExZKHYORG3O8C772XPFHM1N8T80" localSheetId="15" hidden="1">'[3]AMI P &amp; L'!#REF!</definedName>
    <definedName name="BExZKHYORG3O8C772XPFHM1N8T80" localSheetId="14" hidden="1">'[3]AMI P &amp; L'!#REF!</definedName>
    <definedName name="BExZKHYORG3O8C772XPFHM1N8T80" localSheetId="12" hidden="1">'[3]AMI P &amp; L'!#REF!</definedName>
    <definedName name="BExZKHYORG3O8C772XPFHM1N8T80" localSheetId="5" hidden="1">'[3]AMI P &amp; L'!#REF!</definedName>
    <definedName name="BExZKHYORG3O8C772XPFHM1N8T80" localSheetId="1" hidden="1">'[3]AMI P &amp; L'!#REF!</definedName>
    <definedName name="BExZKHYORG3O8C772XPFHM1N8T80" localSheetId="0" hidden="1">'[3]AMI P &amp; L'!#REF!</definedName>
    <definedName name="BExZKHYORG3O8C772XPFHM1N8T80" localSheetId="18" hidden="1">'[3]AMI P &amp; L'!#REF!</definedName>
    <definedName name="BExZKHYORG3O8C772XPFHM1N8T80" localSheetId="13" hidden="1">'[3]AMI P &amp; L'!#REF!</definedName>
    <definedName name="BExZKHYORG3O8C772XPFHM1N8T80" localSheetId="6" hidden="1">'[3]AMI P &amp; L'!#REF!</definedName>
    <definedName name="BExZKHYORG3O8C772XPFHM1N8T80" localSheetId="16" hidden="1">'[3]AMI P &amp; L'!#REF!</definedName>
    <definedName name="BExZKHYORG3O8C772XPFHM1N8T80" localSheetId="9" hidden="1">'[3]AMI P &amp; L'!#REF!</definedName>
    <definedName name="BExZKHYORG3O8C772XPFHM1N8T80" localSheetId="19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5SJD92M56CQDWESAKXHOGSL" localSheetId="8" hidden="1">#REF!</definedName>
    <definedName name="BExZL5SJD92M56CQDWESAKXHOGSL" localSheetId="15" hidden="1">#REF!</definedName>
    <definedName name="BExZL5SJD92M56CQDWESAKXHOGSL" localSheetId="1" hidden="1">#REF!</definedName>
    <definedName name="BExZL5SJD92M56CQDWESAKXHOGSL" localSheetId="18" hidden="1">#REF!</definedName>
    <definedName name="BExZL5SJD92M56CQDWESAKXHOGSL" localSheetId="13" hidden="1">#REF!</definedName>
    <definedName name="BExZL5SJD92M56CQDWESAKXHOGSL" localSheetId="6" hidden="1">#REF!</definedName>
    <definedName name="BExZL5SJD92M56CQDWESAKXHOGSL" localSheetId="9" hidden="1">#REF!</definedName>
    <definedName name="BExZL5SJD92M56CQDWESAKXHOGSL" hidden="1">#REF!</definedName>
    <definedName name="BExZL6E4YVXRUN7ZGF2BIGIXFR8K" localSheetId="8" hidden="1">'[3]AMI P &amp; L'!#REF!</definedName>
    <definedName name="BExZL6E4YVXRUN7ZGF2BIGIXFR8K" localSheetId="7" hidden="1">'[3]AMI P &amp; L'!#REF!</definedName>
    <definedName name="BExZL6E4YVXRUN7ZGF2BIGIXFR8K" localSheetId="15" hidden="1">'[3]AMI P &amp; L'!#REF!</definedName>
    <definedName name="BExZL6E4YVXRUN7ZGF2BIGIXFR8K" localSheetId="14" hidden="1">'[3]AMI P &amp; L'!#REF!</definedName>
    <definedName name="BExZL6E4YVXRUN7ZGF2BIGIXFR8K" localSheetId="12" hidden="1">'[3]AMI P &amp; L'!#REF!</definedName>
    <definedName name="BExZL6E4YVXRUN7ZGF2BIGIXFR8K" localSheetId="5" hidden="1">'[3]AMI P &amp; L'!#REF!</definedName>
    <definedName name="BExZL6E4YVXRUN7ZGF2BIGIXFR8K" localSheetId="1" hidden="1">'[3]AMI P &amp; L'!#REF!</definedName>
    <definedName name="BExZL6E4YVXRUN7ZGF2BIGIXFR8K" localSheetId="0" hidden="1">'[3]AMI P &amp; L'!#REF!</definedName>
    <definedName name="BExZL6E4YVXRUN7ZGF2BIGIXFR8K" localSheetId="18" hidden="1">'[3]AMI P &amp; L'!#REF!</definedName>
    <definedName name="BExZL6E4YVXRUN7ZGF2BIGIXFR8K" localSheetId="13" hidden="1">'[3]AMI P &amp; L'!#REF!</definedName>
    <definedName name="BExZL6E4YVXRUN7ZGF2BIGIXFR8K" localSheetId="6" hidden="1">'[3]AMI P &amp; L'!#REF!</definedName>
    <definedName name="BExZL6E4YVXRUN7ZGF2BIGIXFR8K" localSheetId="16" hidden="1">'[3]AMI P &amp; L'!#REF!</definedName>
    <definedName name="BExZL6E4YVXRUN7ZGF2BIGIXFR8K" localSheetId="9" hidden="1">'[3]AMI P &amp; L'!#REF!</definedName>
    <definedName name="BExZL6E4YVXRUN7ZGF2BIGIXFR8K" localSheetId="19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J9XQBSJZFBY8GZ1Y9U1TMNE" localSheetId="8" hidden="1">#REF!</definedName>
    <definedName name="BExZLJ9XQBSJZFBY8GZ1Y9U1TMNE" localSheetId="15" hidden="1">#REF!</definedName>
    <definedName name="BExZLJ9XQBSJZFBY8GZ1Y9U1TMNE" localSheetId="1" hidden="1">#REF!</definedName>
    <definedName name="BExZLJ9XQBSJZFBY8GZ1Y9U1TMNE" localSheetId="18" hidden="1">#REF!</definedName>
    <definedName name="BExZLJ9XQBSJZFBY8GZ1Y9U1TMNE" localSheetId="13" hidden="1">#REF!</definedName>
    <definedName name="BExZLJ9XQBSJZFBY8GZ1Y9U1TMNE" localSheetId="6" hidden="1">#REF!</definedName>
    <definedName name="BExZLJ9XQBSJZFBY8GZ1Y9U1TMNE" localSheetId="9" hidden="1">#REF!</definedName>
    <definedName name="BExZLJ9XQBSJZFBY8GZ1Y9U1TMNE" hidden="1">#REF!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MCNFLS6EUF357U7TXQ4U84V" localSheetId="8" hidden="1">'[5]Capital orders'!#REF!</definedName>
    <definedName name="BExZNMCNFLS6EUF357U7TXQ4U84V" localSheetId="15" hidden="1">'[5]Capital orders'!#REF!</definedName>
    <definedName name="BExZNMCNFLS6EUF357U7TXQ4U84V" localSheetId="1" hidden="1">'[5]Capital orders'!#REF!</definedName>
    <definedName name="BExZNMCNFLS6EUF357U7TXQ4U84V" localSheetId="18" hidden="1">'[5]Capital orders'!#REF!</definedName>
    <definedName name="BExZNMCNFLS6EUF357U7TXQ4U84V" localSheetId="13" hidden="1">'[5]Capital orders'!#REF!</definedName>
    <definedName name="BExZNMCNFLS6EUF357U7TXQ4U84V" localSheetId="6" hidden="1">'[5]Capital orders'!#REF!</definedName>
    <definedName name="BExZNMCNFLS6EUF357U7TXQ4U84V" localSheetId="9" hidden="1">'[5]Capital orders'!#REF!</definedName>
    <definedName name="BExZNMCNFLS6EUF357U7TXQ4U84V" hidden="1">'[5]Capital orders'!#REF!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8TVZX68PZ4ENQ8QOILK16OS" localSheetId="8" hidden="1">#REF!</definedName>
    <definedName name="BExZO8TVZX68PZ4ENQ8QOILK16OS" localSheetId="15" hidden="1">#REF!</definedName>
    <definedName name="BExZO8TVZX68PZ4ENQ8QOILK16OS" localSheetId="12" hidden="1">#REF!</definedName>
    <definedName name="BExZO8TVZX68PZ4ENQ8QOILK16OS" localSheetId="1" hidden="1">#REF!</definedName>
    <definedName name="BExZO8TVZX68PZ4ENQ8QOILK16OS" localSheetId="18" hidden="1">#REF!</definedName>
    <definedName name="BExZO8TVZX68PZ4ENQ8QOILK16OS" localSheetId="13" hidden="1">#REF!</definedName>
    <definedName name="BExZO8TVZX68PZ4ENQ8QOILK16OS" localSheetId="6" hidden="1">#REF!</definedName>
    <definedName name="BExZO8TVZX68PZ4ENQ8QOILK16OS" localSheetId="9" hidden="1">#REF!</definedName>
    <definedName name="BExZO8TVZX68PZ4ENQ8QOILK16OS" hidden="1">#REF!</definedName>
    <definedName name="BExZOAH4GDULQO35ZGF099VIFGNC" localSheetId="8" hidden="1">#REF!</definedName>
    <definedName name="BExZOAH4GDULQO35ZGF099VIFGNC" localSheetId="7" hidden="1">#REF!</definedName>
    <definedName name="BExZOAH4GDULQO35ZGF099VIFGNC" localSheetId="15" hidden="1">#REF!</definedName>
    <definedName name="BExZOAH4GDULQO35ZGF099VIFGNC" localSheetId="14" hidden="1">#REF!</definedName>
    <definedName name="BExZOAH4GDULQO35ZGF099VIFGNC" localSheetId="12" hidden="1">#REF!</definedName>
    <definedName name="BExZOAH4GDULQO35ZGF099VIFGNC" localSheetId="5" hidden="1">#REF!</definedName>
    <definedName name="BExZOAH4GDULQO35ZGF099VIFGNC" localSheetId="1" hidden="1">#REF!</definedName>
    <definedName name="BExZOAH4GDULQO35ZGF099VIFGNC" localSheetId="0" hidden="1">#REF!</definedName>
    <definedName name="BExZOAH4GDULQO35ZGF099VIFGNC" localSheetId="18" hidden="1">#REF!</definedName>
    <definedName name="BExZOAH4GDULQO35ZGF099VIFGNC" localSheetId="13" hidden="1">#REF!</definedName>
    <definedName name="BExZOAH4GDULQO35ZGF099VIFGNC" localSheetId="6" hidden="1">#REF!</definedName>
    <definedName name="BExZOAH4GDULQO35ZGF099VIFGNC" localSheetId="16" hidden="1">#REF!</definedName>
    <definedName name="BExZOAH4GDULQO35ZGF099VIFGNC" localSheetId="9" hidden="1">#REF!</definedName>
    <definedName name="BExZOAH4GDULQO35ZGF099VIFGNC" localSheetId="19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C8M5K7Q2UCY7H5XZLIGR6BZ" localSheetId="8" hidden="1">#REF!</definedName>
    <definedName name="BExZPC8M5K7Q2UCY7H5XZLIGR6BZ" localSheetId="15" hidden="1">#REF!</definedName>
    <definedName name="BExZPC8M5K7Q2UCY7H5XZLIGR6BZ" localSheetId="1" hidden="1">#REF!</definedName>
    <definedName name="BExZPC8M5K7Q2UCY7H5XZLIGR6BZ" localSheetId="18" hidden="1">#REF!</definedName>
    <definedName name="BExZPC8M5K7Q2UCY7H5XZLIGR6BZ" localSheetId="13" hidden="1">#REF!</definedName>
    <definedName name="BExZPC8M5K7Q2UCY7H5XZLIGR6BZ" localSheetId="6" hidden="1">#REF!</definedName>
    <definedName name="BExZPC8M5K7Q2UCY7H5XZLIGR6BZ" localSheetId="9" hidden="1">#REF!</definedName>
    <definedName name="BExZPC8M5K7Q2UCY7H5XZLIGR6BZ" hidden="1">#REF!</definedName>
    <definedName name="BExZPIU08CG16AZ72BD0PB5ISUQE" localSheetId="8" hidden="1">'[5]Capital orders'!#REF!</definedName>
    <definedName name="BExZPIU08CG16AZ72BD0PB5ISUQE" localSheetId="15" hidden="1">'[5]Capital orders'!#REF!</definedName>
    <definedName name="BExZPIU08CG16AZ72BD0PB5ISUQE" localSheetId="1" hidden="1">'[5]Capital orders'!#REF!</definedName>
    <definedName name="BExZPIU08CG16AZ72BD0PB5ISUQE" localSheetId="18" hidden="1">'[5]Capital orders'!#REF!</definedName>
    <definedName name="BExZPIU08CG16AZ72BD0PB5ISUQE" localSheetId="13" hidden="1">'[5]Capital orders'!#REF!</definedName>
    <definedName name="BExZPIU08CG16AZ72BD0PB5ISUQE" localSheetId="6" hidden="1">'[5]Capital orders'!#REF!</definedName>
    <definedName name="BExZPIU08CG16AZ72BD0PB5ISUQE" localSheetId="9" hidden="1">'[5]Capital orders'!#REF!</definedName>
    <definedName name="BExZPIU08CG16AZ72BD0PB5ISUQE" hidden="1">'[5]Capital orders'!#REF!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BLMR2P2GZNI8IW6QBSS5ZV9" localSheetId="8" hidden="1">'[5]Capital orders'!#REF!</definedName>
    <definedName name="BExZQBLMR2P2GZNI8IW6QBSS5ZV9" localSheetId="15" hidden="1">'[5]Capital orders'!#REF!</definedName>
    <definedName name="BExZQBLMR2P2GZNI8IW6QBSS5ZV9" localSheetId="1" hidden="1">'[5]Capital orders'!#REF!</definedName>
    <definedName name="BExZQBLMR2P2GZNI8IW6QBSS5ZV9" localSheetId="18" hidden="1">'[5]Capital orders'!#REF!</definedName>
    <definedName name="BExZQBLMR2P2GZNI8IW6QBSS5ZV9" localSheetId="13" hidden="1">'[5]Capital orders'!#REF!</definedName>
    <definedName name="BExZQBLMR2P2GZNI8IW6QBSS5ZV9" localSheetId="6" hidden="1">'[5]Capital orders'!#REF!</definedName>
    <definedName name="BExZQBLMR2P2GZNI8IW6QBSS5ZV9" localSheetId="9" hidden="1">'[5]Capital orders'!#REF!</definedName>
    <definedName name="BExZQBLMR2P2GZNI8IW6QBSS5ZV9" hidden="1">'[5]Capital orders'!#REF!</definedName>
    <definedName name="BExZQIHTGHK7OOI2Y2PN3JYBY82I" localSheetId="8" hidden="1">'[3]AMI P &amp; L'!#REF!</definedName>
    <definedName name="BExZQIHTGHK7OOI2Y2PN3JYBY82I" localSheetId="7" hidden="1">'[3]AMI P &amp; L'!#REF!</definedName>
    <definedName name="BExZQIHTGHK7OOI2Y2PN3JYBY82I" localSheetId="15" hidden="1">'[3]AMI P &amp; L'!#REF!</definedName>
    <definedName name="BExZQIHTGHK7OOI2Y2PN3JYBY82I" localSheetId="14" hidden="1">'[3]AMI P &amp; L'!#REF!</definedName>
    <definedName name="BExZQIHTGHK7OOI2Y2PN3JYBY82I" localSheetId="12" hidden="1">'[3]AMI P &amp; L'!#REF!</definedName>
    <definedName name="BExZQIHTGHK7OOI2Y2PN3JYBY82I" localSheetId="5" hidden="1">'[3]AMI P &amp; L'!#REF!</definedName>
    <definedName name="BExZQIHTGHK7OOI2Y2PN3JYBY82I" localSheetId="1" hidden="1">'[3]AMI P &amp; L'!#REF!</definedName>
    <definedName name="BExZQIHTGHK7OOI2Y2PN3JYBY82I" localSheetId="0" hidden="1">'[3]AMI P &amp; L'!#REF!</definedName>
    <definedName name="BExZQIHTGHK7OOI2Y2PN3JYBY82I" localSheetId="18" hidden="1">'[3]AMI P &amp; L'!#REF!</definedName>
    <definedName name="BExZQIHTGHK7OOI2Y2PN3JYBY82I" localSheetId="13" hidden="1">'[3]AMI P &amp; L'!#REF!</definedName>
    <definedName name="BExZQIHTGHK7OOI2Y2PN3JYBY82I" localSheetId="6" hidden="1">'[3]AMI P &amp; L'!#REF!</definedName>
    <definedName name="BExZQIHTGHK7OOI2Y2PN3JYBY82I" localSheetId="16" hidden="1">'[3]AMI P &amp; L'!#REF!</definedName>
    <definedName name="BExZQIHTGHK7OOI2Y2PN3JYBY82I" localSheetId="9" hidden="1">'[3]AMI P &amp; L'!#REF!</definedName>
    <definedName name="BExZQIHTGHK7OOI2Y2PN3JYBY82I" localSheetId="19" hidden="1">'[3]AMI P &amp; L'!#REF!</definedName>
    <definedName name="BExZQIHTGHK7OOI2Y2PN3JYBY82I" hidden="1">'[3]AMI P &amp; L'!#REF!</definedName>
    <definedName name="BExZQJJMGU5MHQOILGXGJPAQI5XI" localSheetId="8" hidden="1">'[3]AMI P &amp; L'!#REF!</definedName>
    <definedName name="BExZQJJMGU5MHQOILGXGJPAQI5XI" localSheetId="7" hidden="1">'[3]AMI P &amp; L'!#REF!</definedName>
    <definedName name="BExZQJJMGU5MHQOILGXGJPAQI5XI" localSheetId="15" hidden="1">'[3]AMI P &amp; L'!#REF!</definedName>
    <definedName name="BExZQJJMGU5MHQOILGXGJPAQI5XI" localSheetId="14" hidden="1">'[3]AMI P &amp; L'!#REF!</definedName>
    <definedName name="BExZQJJMGU5MHQOILGXGJPAQI5XI" localSheetId="12" hidden="1">'[3]AMI P &amp; L'!#REF!</definedName>
    <definedName name="BExZQJJMGU5MHQOILGXGJPAQI5XI" localSheetId="5" hidden="1">'[3]AMI P &amp; L'!#REF!</definedName>
    <definedName name="BExZQJJMGU5MHQOILGXGJPAQI5XI" localSheetId="1" hidden="1">'[3]AMI P &amp; L'!#REF!</definedName>
    <definedName name="BExZQJJMGU5MHQOILGXGJPAQI5XI" localSheetId="0" hidden="1">'[3]AMI P &amp; L'!#REF!</definedName>
    <definedName name="BExZQJJMGU5MHQOILGXGJPAQI5XI" localSheetId="18" hidden="1">'[3]AMI P &amp; L'!#REF!</definedName>
    <definedName name="BExZQJJMGU5MHQOILGXGJPAQI5XI" localSheetId="13" hidden="1">'[3]AMI P &amp; L'!#REF!</definedName>
    <definedName name="BExZQJJMGU5MHQOILGXGJPAQI5XI" localSheetId="6" hidden="1">'[3]AMI P &amp; L'!#REF!</definedName>
    <definedName name="BExZQJJMGU5MHQOILGXGJPAQI5XI" localSheetId="16" hidden="1">'[3]AMI P &amp; L'!#REF!</definedName>
    <definedName name="BExZQJJMGU5MHQOILGXGJPAQI5XI" localSheetId="9" hidden="1">'[3]AMI P &amp; L'!#REF!</definedName>
    <definedName name="BExZQJJMGU5MHQOILGXGJPAQI5XI" localSheetId="19" hidden="1">'[3]AMI P &amp; L'!#REF!</definedName>
    <definedName name="BExZQJJMGU5MHQOILGXGJPAQI5XI" hidden="1">'[3]AMI P &amp; L'!#REF!</definedName>
    <definedName name="BExZQP3CUHU0IRXBVRJLP1KYRDVE" localSheetId="8" hidden="1">#REF!</definedName>
    <definedName name="BExZQP3CUHU0IRXBVRJLP1KYRDVE" localSheetId="7" hidden="1">#REF!</definedName>
    <definedName name="BExZQP3CUHU0IRXBVRJLP1KYRDVE" localSheetId="15" hidden="1">#REF!</definedName>
    <definedName name="BExZQP3CUHU0IRXBVRJLP1KYRDVE" localSheetId="14" hidden="1">#REF!</definedName>
    <definedName name="BExZQP3CUHU0IRXBVRJLP1KYRDVE" localSheetId="12" hidden="1">#REF!</definedName>
    <definedName name="BExZQP3CUHU0IRXBVRJLP1KYRDVE" localSheetId="5" hidden="1">#REF!</definedName>
    <definedName name="BExZQP3CUHU0IRXBVRJLP1KYRDVE" localSheetId="1" hidden="1">#REF!</definedName>
    <definedName name="BExZQP3CUHU0IRXBVRJLP1KYRDVE" localSheetId="0" hidden="1">#REF!</definedName>
    <definedName name="BExZQP3CUHU0IRXBVRJLP1KYRDVE" localSheetId="18" hidden="1">#REF!</definedName>
    <definedName name="BExZQP3CUHU0IRXBVRJLP1KYRDVE" localSheetId="13" hidden="1">#REF!</definedName>
    <definedName name="BExZQP3CUHU0IRXBVRJLP1KYRDVE" localSheetId="6" hidden="1">#REF!</definedName>
    <definedName name="BExZQP3CUHU0IRXBVRJLP1KYRDVE" localSheetId="16" hidden="1">#REF!</definedName>
    <definedName name="BExZQP3CUHU0IRXBVRJLP1KYRDVE" localSheetId="9" hidden="1">#REF!</definedName>
    <definedName name="BExZQP3CUHU0IRXBVRJLP1KYRDVE" localSheetId="19" hidden="1">#REF!</definedName>
    <definedName name="BExZQP3CUHU0IRXBVRJLP1KYRDVE" hidden="1">#REF!</definedName>
    <definedName name="BExZQRHGZ7WP7RQ2CX0H6W1CIP9U" localSheetId="8" hidden="1">#REF!</definedName>
    <definedName name="BExZQRHGZ7WP7RQ2CX0H6W1CIP9U" localSheetId="15" hidden="1">#REF!</definedName>
    <definedName name="BExZQRHGZ7WP7RQ2CX0H6W1CIP9U" localSheetId="12" hidden="1">#REF!</definedName>
    <definedName name="BExZQRHGZ7WP7RQ2CX0H6W1CIP9U" localSheetId="1" hidden="1">#REF!</definedName>
    <definedName name="BExZQRHGZ7WP7RQ2CX0H6W1CIP9U" localSheetId="18" hidden="1">#REF!</definedName>
    <definedName name="BExZQRHGZ7WP7RQ2CX0H6W1CIP9U" localSheetId="13" hidden="1">#REF!</definedName>
    <definedName name="BExZQRHGZ7WP7RQ2CX0H6W1CIP9U" localSheetId="6" hidden="1">#REF!</definedName>
    <definedName name="BExZQRHGZ7WP7RQ2CX0H6W1CIP9U" localSheetId="9" hidden="1">#REF!</definedName>
    <definedName name="BExZQRHGZ7WP7RQ2CX0H6W1CIP9U" hidden="1">#REF!</definedName>
    <definedName name="BExZQWFMANQLA8Z37ZECN1VLXVSB" localSheetId="8" hidden="1">#REF!</definedName>
    <definedName name="BExZQWFMANQLA8Z37ZECN1VLXVSB" localSheetId="15" hidden="1">#REF!</definedName>
    <definedName name="BExZQWFMANQLA8Z37ZECN1VLXVSB" localSheetId="12" hidden="1">#REF!</definedName>
    <definedName name="BExZQWFMANQLA8Z37ZECN1VLXVSB" localSheetId="1" hidden="1">#REF!</definedName>
    <definedName name="BExZQWFMANQLA8Z37ZECN1VLXVSB" localSheetId="18" hidden="1">#REF!</definedName>
    <definedName name="BExZQWFMANQLA8Z37ZECN1VLXVSB" localSheetId="13" hidden="1">#REF!</definedName>
    <definedName name="BExZQWFMANQLA8Z37ZECN1VLXVSB" localSheetId="6" hidden="1">#REF!</definedName>
    <definedName name="BExZQWFMANQLA8Z37ZECN1VLXVSB" localSheetId="9" hidden="1">#REF!</definedName>
    <definedName name="BExZQWFMANQLA8Z37ZECN1VLXVSB" hidden="1">#REF!</definedName>
    <definedName name="BExZQXBYEBN28QUH1KOVW6KKA5UM" hidden="1">'[2]Reco Sheet for Fcast'!$F$15</definedName>
    <definedName name="BExZQZKT146WEN8FTVZ7Y5TSB8L5" localSheetId="8" hidden="1">'[3]AMI P &amp; L'!#REF!</definedName>
    <definedName name="BExZQZKT146WEN8FTVZ7Y5TSB8L5" localSheetId="7" hidden="1">'[3]AMI P &amp; L'!#REF!</definedName>
    <definedName name="BExZQZKT146WEN8FTVZ7Y5TSB8L5" localSheetId="15" hidden="1">'[3]AMI P &amp; L'!#REF!</definedName>
    <definedName name="BExZQZKT146WEN8FTVZ7Y5TSB8L5" localSheetId="14" hidden="1">'[3]AMI P &amp; L'!#REF!</definedName>
    <definedName name="BExZQZKT146WEN8FTVZ7Y5TSB8L5" localSheetId="12" hidden="1">'[3]AMI P &amp; L'!#REF!</definedName>
    <definedName name="BExZQZKT146WEN8FTVZ7Y5TSB8L5" localSheetId="5" hidden="1">'[3]AMI P &amp; L'!#REF!</definedName>
    <definedName name="BExZQZKT146WEN8FTVZ7Y5TSB8L5" localSheetId="1" hidden="1">'[3]AMI P &amp; L'!#REF!</definedName>
    <definedName name="BExZQZKT146WEN8FTVZ7Y5TSB8L5" localSheetId="0" hidden="1">'[3]AMI P &amp; L'!#REF!</definedName>
    <definedName name="BExZQZKT146WEN8FTVZ7Y5TSB8L5" localSheetId="18" hidden="1">'[3]AMI P &amp; L'!#REF!</definedName>
    <definedName name="BExZQZKT146WEN8FTVZ7Y5TSB8L5" localSheetId="13" hidden="1">'[3]AMI P &amp; L'!#REF!</definedName>
    <definedName name="BExZQZKT146WEN8FTVZ7Y5TSB8L5" localSheetId="6" hidden="1">'[3]AMI P &amp; L'!#REF!</definedName>
    <definedName name="BExZQZKT146WEN8FTVZ7Y5TSB8L5" localSheetId="16" hidden="1">'[3]AMI P &amp; L'!#REF!</definedName>
    <definedName name="BExZQZKT146WEN8FTVZ7Y5TSB8L5" localSheetId="9" hidden="1">'[3]AMI P &amp; L'!#REF!</definedName>
    <definedName name="BExZQZKT146WEN8FTVZ7Y5TSB8L5" localSheetId="19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8" hidden="1">'[3]AMI P &amp; L'!#REF!</definedName>
    <definedName name="BExZRP1X6UVLN1UOLHH5VF4STP1O" localSheetId="7" hidden="1">'[3]AMI P &amp; L'!#REF!</definedName>
    <definedName name="BExZRP1X6UVLN1UOLHH5VF4STP1O" localSheetId="15" hidden="1">'[3]AMI P &amp; L'!#REF!</definedName>
    <definedName name="BExZRP1X6UVLN1UOLHH5VF4STP1O" localSheetId="14" hidden="1">'[3]AMI P &amp; L'!#REF!</definedName>
    <definedName name="BExZRP1X6UVLN1UOLHH5VF4STP1O" localSheetId="12" hidden="1">'[3]AMI P &amp; L'!#REF!</definedName>
    <definedName name="BExZRP1X6UVLN1UOLHH5VF4STP1O" localSheetId="5" hidden="1">'[3]AMI P &amp; L'!#REF!</definedName>
    <definedName name="BExZRP1X6UVLN1UOLHH5VF4STP1O" localSheetId="1" hidden="1">'[3]AMI P &amp; L'!#REF!</definedName>
    <definedName name="BExZRP1X6UVLN1UOLHH5VF4STP1O" localSheetId="0" hidden="1">'[3]AMI P &amp; L'!#REF!</definedName>
    <definedName name="BExZRP1X6UVLN1UOLHH5VF4STP1O" localSheetId="18" hidden="1">'[3]AMI P &amp; L'!#REF!</definedName>
    <definedName name="BExZRP1X6UVLN1UOLHH5VF4STP1O" localSheetId="13" hidden="1">'[3]AMI P &amp; L'!#REF!</definedName>
    <definedName name="BExZRP1X6UVLN1UOLHH5VF4STP1O" localSheetId="6" hidden="1">'[3]AMI P &amp; L'!#REF!</definedName>
    <definedName name="BExZRP1X6UVLN1UOLHH5VF4STP1O" localSheetId="16" hidden="1">'[3]AMI P &amp; L'!#REF!</definedName>
    <definedName name="BExZRP1X6UVLN1UOLHH5VF4STP1O" localSheetId="9" hidden="1">'[3]AMI P &amp; L'!#REF!</definedName>
    <definedName name="BExZRP1X6UVLN1UOLHH5VF4STP1O" localSheetId="19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8" hidden="1">'[3]AMI P &amp; L'!#REF!</definedName>
    <definedName name="BExZRW8W514W8OZ72YBONYJ64GXF" localSheetId="7" hidden="1">'[3]AMI P &amp; L'!#REF!</definedName>
    <definedName name="BExZRW8W514W8OZ72YBONYJ64GXF" localSheetId="15" hidden="1">'[3]AMI P &amp; L'!#REF!</definedName>
    <definedName name="BExZRW8W514W8OZ72YBONYJ64GXF" localSheetId="14" hidden="1">'[3]AMI P &amp; L'!#REF!</definedName>
    <definedName name="BExZRW8W514W8OZ72YBONYJ64GXF" localSheetId="12" hidden="1">'[3]AMI P &amp; L'!#REF!</definedName>
    <definedName name="BExZRW8W514W8OZ72YBONYJ64GXF" localSheetId="5" hidden="1">'[3]AMI P &amp; L'!#REF!</definedName>
    <definedName name="BExZRW8W514W8OZ72YBONYJ64GXF" localSheetId="1" hidden="1">'[3]AMI P &amp; L'!#REF!</definedName>
    <definedName name="BExZRW8W514W8OZ72YBONYJ64GXF" localSheetId="0" hidden="1">'[3]AMI P &amp; L'!#REF!</definedName>
    <definedName name="BExZRW8W514W8OZ72YBONYJ64GXF" localSheetId="18" hidden="1">'[3]AMI P &amp; L'!#REF!</definedName>
    <definedName name="BExZRW8W514W8OZ72YBONYJ64GXF" localSheetId="13" hidden="1">'[3]AMI P &amp; L'!#REF!</definedName>
    <definedName name="BExZRW8W514W8OZ72YBONYJ64GXF" localSheetId="6" hidden="1">'[3]AMI P &amp; L'!#REF!</definedName>
    <definedName name="BExZRW8W514W8OZ72YBONYJ64GXF" localSheetId="16" hidden="1">'[3]AMI P &amp; L'!#REF!</definedName>
    <definedName name="BExZRW8W514W8OZ72YBONYJ64GXF" localSheetId="9" hidden="1">'[3]AMI P &amp; L'!#REF!</definedName>
    <definedName name="BExZRW8W514W8OZ72YBONYJ64GXF" localSheetId="19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RZUBL5A1WH7YZJXBZG8HPWC7" localSheetId="8" hidden="1">#REF!</definedName>
    <definedName name="BExZRZUBL5A1WH7YZJXBZG8HPWC7" localSheetId="15" hidden="1">#REF!</definedName>
    <definedName name="BExZRZUBL5A1WH7YZJXBZG8HPWC7" localSheetId="12" hidden="1">#REF!</definedName>
    <definedName name="BExZRZUBL5A1WH7YZJXBZG8HPWC7" localSheetId="1" hidden="1">#REF!</definedName>
    <definedName name="BExZRZUBL5A1WH7YZJXBZG8HPWC7" localSheetId="18" hidden="1">#REF!</definedName>
    <definedName name="BExZRZUBL5A1WH7YZJXBZG8HPWC7" localSheetId="13" hidden="1">#REF!</definedName>
    <definedName name="BExZRZUBL5A1WH7YZJXBZG8HPWC7" localSheetId="6" hidden="1">#REF!</definedName>
    <definedName name="BExZRZUBL5A1WH7YZJXBZG8HPWC7" localSheetId="9" hidden="1">#REF!</definedName>
    <definedName name="BExZRZUBL5A1WH7YZJXBZG8HPWC7" hidden="1">#REF!</definedName>
    <definedName name="BExZSD14AZGXB1I4H73PZY0TKWV1" localSheetId="8" hidden="1">#REF!</definedName>
    <definedName name="BExZSD14AZGXB1I4H73PZY0TKWV1" localSheetId="15" hidden="1">#REF!</definedName>
    <definedName name="BExZSD14AZGXB1I4H73PZY0TKWV1" localSheetId="1" hidden="1">#REF!</definedName>
    <definedName name="BExZSD14AZGXB1I4H73PZY0TKWV1" localSheetId="18" hidden="1">#REF!</definedName>
    <definedName name="BExZSD14AZGXB1I4H73PZY0TKWV1" localSheetId="13" hidden="1">#REF!</definedName>
    <definedName name="BExZSD14AZGXB1I4H73PZY0TKWV1" localSheetId="6" hidden="1">#REF!</definedName>
    <definedName name="BExZSD14AZGXB1I4H73PZY0TKWV1" localSheetId="9" hidden="1">#REF!</definedName>
    <definedName name="BExZSD14AZGXB1I4H73PZY0TKWV1" hidden="1">#REF!</definedName>
    <definedName name="BExZSI9USDLZAN8LI8M4YYQL24GZ" hidden="1">'[2]Reco Sheet for Fcast'!$F$7:$G$7</definedName>
    <definedName name="BExZSS0LA2JY4ZLJ1Z5YCMLJJZCH" hidden="1">'[2]Reco Sheet for Fcast'!$F$11:$G$11</definedName>
    <definedName name="BExZT394ULBLT8EUHBM7KV741HQI" localSheetId="8" hidden="1">#REF!</definedName>
    <definedName name="BExZT394ULBLT8EUHBM7KV741HQI" localSheetId="15" hidden="1">#REF!</definedName>
    <definedName name="BExZT394ULBLT8EUHBM7KV741HQI" localSheetId="12" hidden="1">#REF!</definedName>
    <definedName name="BExZT394ULBLT8EUHBM7KV741HQI" localSheetId="1" hidden="1">#REF!</definedName>
    <definedName name="BExZT394ULBLT8EUHBM7KV741HQI" localSheetId="18" hidden="1">#REF!</definedName>
    <definedName name="BExZT394ULBLT8EUHBM7KV741HQI" localSheetId="13" hidden="1">#REF!</definedName>
    <definedName name="BExZT394ULBLT8EUHBM7KV741HQI" localSheetId="6" hidden="1">#REF!</definedName>
    <definedName name="BExZT394ULBLT8EUHBM7KV741HQI" localSheetId="9" hidden="1">#REF!</definedName>
    <definedName name="BExZT394ULBLT8EUHBM7KV741HQI" hidden="1">#REF!</definedName>
    <definedName name="BExZTAQV2QVSZY5Y3VCCWUBSBW9P" localSheetId="8" hidden="1">'[3]AMI P &amp; L'!#REF!</definedName>
    <definedName name="BExZTAQV2QVSZY5Y3VCCWUBSBW9P" localSheetId="7" hidden="1">'[3]AMI P &amp; L'!#REF!</definedName>
    <definedName name="BExZTAQV2QVSZY5Y3VCCWUBSBW9P" localSheetId="15" hidden="1">'[3]AMI P &amp; L'!#REF!</definedName>
    <definedName name="BExZTAQV2QVSZY5Y3VCCWUBSBW9P" localSheetId="14" hidden="1">'[3]AMI P &amp; L'!#REF!</definedName>
    <definedName name="BExZTAQV2QVSZY5Y3VCCWUBSBW9P" localSheetId="12" hidden="1">'[3]AMI P &amp; L'!#REF!</definedName>
    <definedName name="BExZTAQV2QVSZY5Y3VCCWUBSBW9P" localSheetId="5" hidden="1">'[3]AMI P &amp; L'!#REF!</definedName>
    <definedName name="BExZTAQV2QVSZY5Y3VCCWUBSBW9P" localSheetId="1" hidden="1">'[3]AMI P &amp; L'!#REF!</definedName>
    <definedName name="BExZTAQV2QVSZY5Y3VCCWUBSBW9P" localSheetId="0" hidden="1">'[3]AMI P &amp; L'!#REF!</definedName>
    <definedName name="BExZTAQV2QVSZY5Y3VCCWUBSBW9P" localSheetId="18" hidden="1">'[3]AMI P &amp; L'!#REF!</definedName>
    <definedName name="BExZTAQV2QVSZY5Y3VCCWUBSBW9P" localSheetId="13" hidden="1">'[3]AMI P &amp; L'!#REF!</definedName>
    <definedName name="BExZTAQV2QVSZY5Y3VCCWUBSBW9P" localSheetId="6" hidden="1">'[3]AMI P &amp; L'!#REF!</definedName>
    <definedName name="BExZTAQV2QVSZY5Y3VCCWUBSBW9P" localSheetId="16" hidden="1">'[3]AMI P &amp; L'!#REF!</definedName>
    <definedName name="BExZTAQV2QVSZY5Y3VCCWUBSBW9P" localSheetId="9" hidden="1">'[3]AMI P &amp; L'!#REF!</definedName>
    <definedName name="BExZTAQV2QVSZY5Y3VCCWUBSBW9P" localSheetId="19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8" hidden="1">'[3]AMI P &amp; L'!#REF!</definedName>
    <definedName name="BExZTT6J3X0TOX0ZY6YPLUVMCW9X" localSheetId="7" hidden="1">'[3]AMI P &amp; L'!#REF!</definedName>
    <definedName name="BExZTT6J3X0TOX0ZY6YPLUVMCW9X" localSheetId="15" hidden="1">'[3]AMI P &amp; L'!#REF!</definedName>
    <definedName name="BExZTT6J3X0TOX0ZY6YPLUVMCW9X" localSheetId="14" hidden="1">'[3]AMI P &amp; L'!#REF!</definedName>
    <definedName name="BExZTT6J3X0TOX0ZY6YPLUVMCW9X" localSheetId="12" hidden="1">'[3]AMI P &amp; L'!#REF!</definedName>
    <definedName name="BExZTT6J3X0TOX0ZY6YPLUVMCW9X" localSheetId="5" hidden="1">'[3]AMI P &amp; L'!#REF!</definedName>
    <definedName name="BExZTT6J3X0TOX0ZY6YPLUVMCW9X" localSheetId="1" hidden="1">'[3]AMI P &amp; L'!#REF!</definedName>
    <definedName name="BExZTT6J3X0TOX0ZY6YPLUVMCW9X" localSheetId="0" hidden="1">'[3]AMI P &amp; L'!#REF!</definedName>
    <definedName name="BExZTT6J3X0TOX0ZY6YPLUVMCW9X" localSheetId="18" hidden="1">'[3]AMI P &amp; L'!#REF!</definedName>
    <definedName name="BExZTT6J3X0TOX0ZY6YPLUVMCW9X" localSheetId="13" hidden="1">'[3]AMI P &amp; L'!#REF!</definedName>
    <definedName name="BExZTT6J3X0TOX0ZY6YPLUVMCW9X" localSheetId="6" hidden="1">'[3]AMI P &amp; L'!#REF!</definedName>
    <definedName name="BExZTT6J3X0TOX0ZY6YPLUVMCW9X" localSheetId="16" hidden="1">'[3]AMI P &amp; L'!#REF!</definedName>
    <definedName name="BExZTT6J3X0TOX0ZY6YPLUVMCW9X" localSheetId="9" hidden="1">'[3]AMI P &amp; L'!#REF!</definedName>
    <definedName name="BExZTT6J3X0TOX0ZY6YPLUVMCW9X" localSheetId="19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HWEEZO4WXP5DG5P4U6A70KN" localSheetId="8" hidden="1">#REF!</definedName>
    <definedName name="BExZUHWEEZO4WXP5DG5P4U6A70KN" localSheetId="15" hidden="1">#REF!</definedName>
    <definedName name="BExZUHWEEZO4WXP5DG5P4U6A70KN" localSheetId="12" hidden="1">#REF!</definedName>
    <definedName name="BExZUHWEEZO4WXP5DG5P4U6A70KN" localSheetId="1" hidden="1">#REF!</definedName>
    <definedName name="BExZUHWEEZO4WXP5DG5P4U6A70KN" localSheetId="18" hidden="1">#REF!</definedName>
    <definedName name="BExZUHWEEZO4WXP5DG5P4U6A70KN" localSheetId="13" hidden="1">#REF!</definedName>
    <definedName name="BExZUHWEEZO4WXP5DG5P4U6A70KN" localSheetId="6" hidden="1">#REF!</definedName>
    <definedName name="BExZUHWEEZO4WXP5DG5P4U6A70KN" localSheetId="9" hidden="1">#REF!</definedName>
    <definedName name="BExZUHWEEZO4WXP5DG5P4U6A70KN" hidden="1">#REF!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6BT23LNC2E6HR6HT1BC5R77" localSheetId="8" hidden="1">#REF!</definedName>
    <definedName name="BExZV6BT23LNC2E6HR6HT1BC5R77" localSheetId="15" hidden="1">#REF!</definedName>
    <definedName name="BExZV6BT23LNC2E6HR6HT1BC5R77" localSheetId="1" hidden="1">#REF!</definedName>
    <definedName name="BExZV6BT23LNC2E6HR6HT1BC5R77" localSheetId="18" hidden="1">#REF!</definedName>
    <definedName name="BExZV6BT23LNC2E6HR6HT1BC5R77" localSheetId="13" hidden="1">#REF!</definedName>
    <definedName name="BExZV6BT23LNC2E6HR6HT1BC5R77" localSheetId="6" hidden="1">#REF!</definedName>
    <definedName name="BExZV6BT23LNC2E6HR6HT1BC5R77" localSheetId="9" hidden="1">#REF!</definedName>
    <definedName name="BExZV6BT23LNC2E6HR6HT1BC5R77" hidden="1">#REF!</definedName>
    <definedName name="BExZVBQ29OM0V8XAL3HL0JIM0MMU" hidden="1">'[2]Reco Sheet for Fcast'!$I$9:$J$9</definedName>
    <definedName name="BExZVBQ3B8IIQW88DDLAW5BA4PL4" localSheetId="8" hidden="1">#REF!</definedName>
    <definedName name="BExZVBQ3B8IIQW88DDLAW5BA4PL4" localSheetId="7" hidden="1">#REF!</definedName>
    <definedName name="BExZVBQ3B8IIQW88DDLAW5BA4PL4" localSheetId="15" hidden="1">#REF!</definedName>
    <definedName name="BExZVBQ3B8IIQW88DDLAW5BA4PL4" localSheetId="14" hidden="1">#REF!</definedName>
    <definedName name="BExZVBQ3B8IIQW88DDLAW5BA4PL4" localSheetId="12" hidden="1">#REF!</definedName>
    <definedName name="BExZVBQ3B8IIQW88DDLAW5BA4PL4" localSheetId="5" hidden="1">#REF!</definedName>
    <definedName name="BExZVBQ3B8IIQW88DDLAW5BA4PL4" localSheetId="1" hidden="1">#REF!</definedName>
    <definedName name="BExZVBQ3B8IIQW88DDLAW5BA4PL4" localSheetId="0" hidden="1">#REF!</definedName>
    <definedName name="BExZVBQ3B8IIQW88DDLAW5BA4PL4" localSheetId="18" hidden="1">#REF!</definedName>
    <definedName name="BExZVBQ3B8IIQW88DDLAW5BA4PL4" localSheetId="13" hidden="1">#REF!</definedName>
    <definedName name="BExZVBQ3B8IIQW88DDLAW5BA4PL4" localSheetId="6" hidden="1">#REF!</definedName>
    <definedName name="BExZVBQ3B8IIQW88DDLAW5BA4PL4" localSheetId="16" hidden="1">#REF!</definedName>
    <definedName name="BExZVBQ3B8IIQW88DDLAW5BA4PL4" localSheetId="9" hidden="1">#REF!</definedName>
    <definedName name="BExZVBQ3B8IIQW88DDLAW5BA4PL4" localSheetId="19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B8KPDQGF787P51Y0GON31FF" hidden="1">'[4]Bud Mth'!$I$10:$J$10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WTE9WR6HD25GAGPMXCNVB2Z" localSheetId="8" hidden="1">#REF!</definedName>
    <definedName name="BExZWWTE9WR6HD25GAGPMXCNVB2Z" localSheetId="15" hidden="1">#REF!</definedName>
    <definedName name="BExZWWTE9WR6HD25GAGPMXCNVB2Z" localSheetId="1" hidden="1">#REF!</definedName>
    <definedName name="BExZWWTE9WR6HD25GAGPMXCNVB2Z" localSheetId="18" hidden="1">#REF!</definedName>
    <definedName name="BExZWWTE9WR6HD25GAGPMXCNVB2Z" localSheetId="13" hidden="1">#REF!</definedName>
    <definedName name="BExZWWTE9WR6HD25GAGPMXCNVB2Z" localSheetId="6" hidden="1">#REF!</definedName>
    <definedName name="BExZWWTE9WR6HD25GAGPMXCNVB2Z" localSheetId="9" hidden="1">#REF!</definedName>
    <definedName name="BExZWWTE9WR6HD25GAGPMXCNVB2Z" hidden="1">#REF!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HY0PBOVDNV2NSZ1Y4G6WMNK" localSheetId="8" hidden="1">#REF!</definedName>
    <definedName name="BExZXHY0PBOVDNV2NSZ1Y4G6WMNK" localSheetId="15" hidden="1">#REF!</definedName>
    <definedName name="BExZXHY0PBOVDNV2NSZ1Y4G6WMNK" localSheetId="12" hidden="1">#REF!</definedName>
    <definedName name="BExZXHY0PBOVDNV2NSZ1Y4G6WMNK" localSheetId="1" hidden="1">#REF!</definedName>
    <definedName name="BExZXHY0PBOVDNV2NSZ1Y4G6WMNK" localSheetId="18" hidden="1">#REF!</definedName>
    <definedName name="BExZXHY0PBOVDNV2NSZ1Y4G6WMNK" localSheetId="13" hidden="1">#REF!</definedName>
    <definedName name="BExZXHY0PBOVDNV2NSZ1Y4G6WMNK" localSheetId="6" hidden="1">#REF!</definedName>
    <definedName name="BExZXHY0PBOVDNV2NSZ1Y4G6WMNK" localSheetId="9" hidden="1">#REF!</definedName>
    <definedName name="BExZXHY0PBOVDNV2NSZ1Y4G6WMNK" hidden="1">#REF!</definedName>
    <definedName name="BExZXOJDELULNLEH7WG0OYJT0NJ4" hidden="1">'[2]Reco Sheet for Fcast'!$I$6:$J$6</definedName>
    <definedName name="BExZXOOTRNUK8LGEAZ8ZCFW9KXQ1" hidden="1">'[2]Reco Sheet for Fcast'!$J$2:$K$2</definedName>
    <definedName name="BExZXQSD2T3TQZ268XCC2NG9O3JQ" localSheetId="8" hidden="1">#REF!</definedName>
    <definedName name="BExZXQSD2T3TQZ268XCC2NG9O3JQ" localSheetId="15" hidden="1">#REF!</definedName>
    <definedName name="BExZXQSD2T3TQZ268XCC2NG9O3JQ" localSheetId="12" hidden="1">#REF!</definedName>
    <definedName name="BExZXQSD2T3TQZ268XCC2NG9O3JQ" localSheetId="1" hidden="1">#REF!</definedName>
    <definedName name="BExZXQSD2T3TQZ268XCC2NG9O3JQ" localSheetId="18" hidden="1">#REF!</definedName>
    <definedName name="BExZXQSD2T3TQZ268XCC2NG9O3JQ" localSheetId="13" hidden="1">#REF!</definedName>
    <definedName name="BExZXQSD2T3TQZ268XCC2NG9O3JQ" localSheetId="6" hidden="1">#REF!</definedName>
    <definedName name="BExZXQSD2T3TQZ268XCC2NG9O3JQ" localSheetId="9" hidden="1">#REF!</definedName>
    <definedName name="BExZXQSD2T3TQZ268XCC2NG9O3JQ" hidden="1">#REF!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8" hidden="1">'[3]AMI P &amp; L'!#REF!</definedName>
    <definedName name="BExZY02V77YJBMODJSWZOYCMPS5X" localSheetId="7" hidden="1">'[3]AMI P &amp; L'!#REF!</definedName>
    <definedName name="BExZY02V77YJBMODJSWZOYCMPS5X" localSheetId="15" hidden="1">'[3]AMI P &amp; L'!#REF!</definedName>
    <definedName name="BExZY02V77YJBMODJSWZOYCMPS5X" localSheetId="14" hidden="1">'[3]AMI P &amp; L'!#REF!</definedName>
    <definedName name="BExZY02V77YJBMODJSWZOYCMPS5X" localSheetId="12" hidden="1">'[3]AMI P &amp; L'!#REF!</definedName>
    <definedName name="BExZY02V77YJBMODJSWZOYCMPS5X" localSheetId="5" hidden="1">'[3]AMI P &amp; L'!#REF!</definedName>
    <definedName name="BExZY02V77YJBMODJSWZOYCMPS5X" localSheetId="1" hidden="1">'[3]AMI P &amp; L'!#REF!</definedName>
    <definedName name="BExZY02V77YJBMODJSWZOYCMPS5X" localSheetId="0" hidden="1">'[3]AMI P &amp; L'!#REF!</definedName>
    <definedName name="BExZY02V77YJBMODJSWZOYCMPS5X" localSheetId="18" hidden="1">'[3]AMI P &amp; L'!#REF!</definedName>
    <definedName name="BExZY02V77YJBMODJSWZOYCMPS5X" localSheetId="13" hidden="1">'[3]AMI P &amp; L'!#REF!</definedName>
    <definedName name="BExZY02V77YJBMODJSWZOYCMPS5X" localSheetId="6" hidden="1">'[3]AMI P &amp; L'!#REF!</definedName>
    <definedName name="BExZY02V77YJBMODJSWZOYCMPS5X" localSheetId="16" hidden="1">'[3]AMI P &amp; L'!#REF!</definedName>
    <definedName name="BExZY02V77YJBMODJSWZOYCMPS5X" localSheetId="9" hidden="1">'[3]AMI P &amp; L'!#REF!</definedName>
    <definedName name="BExZY02V77YJBMODJSWZOYCMPS5X" localSheetId="19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8VO1HB3783L61XHP87HBCBE" localSheetId="8" hidden="1">#REF!</definedName>
    <definedName name="BExZZ8VO1HB3783L61XHP87HBCBE" localSheetId="15" hidden="1">#REF!</definedName>
    <definedName name="BExZZ8VO1HB3783L61XHP87HBCBE" localSheetId="12" hidden="1">#REF!</definedName>
    <definedName name="BExZZ8VO1HB3783L61XHP87HBCBE" localSheetId="1" hidden="1">#REF!</definedName>
    <definedName name="BExZZ8VO1HB3783L61XHP87HBCBE" localSheetId="18" hidden="1">#REF!</definedName>
    <definedName name="BExZZ8VO1HB3783L61XHP87HBCBE" localSheetId="13" hidden="1">#REF!</definedName>
    <definedName name="BExZZ8VO1HB3783L61XHP87HBCBE" localSheetId="6" hidden="1">#REF!</definedName>
    <definedName name="BExZZ8VO1HB3783L61XHP87HBCBE" localSheetId="9" hidden="1">#REF!</definedName>
    <definedName name="BExZZ8VO1HB3783L61XHP87HBCBE" hidden="1">#REF!</definedName>
    <definedName name="BExZZCHAVHW8C2H649KRGVQ0WVRT" hidden="1">'[2]Reco Sheet for Fcast'!$I$9:$J$9</definedName>
    <definedName name="BExZZTK54OTLF2YB68BHGOS27GEN" localSheetId="8" hidden="1">'[3]AMI P &amp; L'!#REF!</definedName>
    <definedName name="BExZZTK54OTLF2YB68BHGOS27GEN" localSheetId="7" hidden="1">'[3]AMI P &amp; L'!#REF!</definedName>
    <definedName name="BExZZTK54OTLF2YB68BHGOS27GEN" localSheetId="15" hidden="1">'[3]AMI P &amp; L'!#REF!</definedName>
    <definedName name="BExZZTK54OTLF2YB68BHGOS27GEN" localSheetId="14" hidden="1">'[3]AMI P &amp; L'!#REF!</definedName>
    <definedName name="BExZZTK54OTLF2YB68BHGOS27GEN" localSheetId="12" hidden="1">'[3]AMI P &amp; L'!#REF!</definedName>
    <definedName name="BExZZTK54OTLF2YB68BHGOS27GEN" localSheetId="5" hidden="1">'[3]AMI P &amp; L'!#REF!</definedName>
    <definedName name="BExZZTK54OTLF2YB68BHGOS27GEN" localSheetId="1" hidden="1">'[3]AMI P &amp; L'!#REF!</definedName>
    <definedName name="BExZZTK54OTLF2YB68BHGOS27GEN" localSheetId="0" hidden="1">'[3]AMI P &amp; L'!#REF!</definedName>
    <definedName name="BExZZTK54OTLF2YB68BHGOS27GEN" localSheetId="18" hidden="1">'[3]AMI P &amp; L'!#REF!</definedName>
    <definedName name="BExZZTK54OTLF2YB68BHGOS27GEN" localSheetId="13" hidden="1">'[3]AMI P &amp; L'!#REF!</definedName>
    <definedName name="BExZZTK54OTLF2YB68BHGOS27GEN" localSheetId="6" hidden="1">'[3]AMI P &amp; L'!#REF!</definedName>
    <definedName name="BExZZTK54OTLF2YB68BHGOS27GEN" localSheetId="16" hidden="1">'[3]AMI P &amp; L'!#REF!</definedName>
    <definedName name="BExZZTK54OTLF2YB68BHGOS27GEN" localSheetId="9" hidden="1">'[3]AMI P &amp; L'!#REF!</definedName>
    <definedName name="BExZZTK54OTLF2YB68BHGOS27GEN" localSheetId="19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8" hidden="1">'[3]AMI P &amp; L'!#REF!</definedName>
    <definedName name="BExZZZEMIIFKMLLV4DJKX5TB9R5V" localSheetId="7" hidden="1">'[3]AMI P &amp; L'!#REF!</definedName>
    <definedName name="BExZZZEMIIFKMLLV4DJKX5TB9R5V" localSheetId="15" hidden="1">'[3]AMI P &amp; L'!#REF!</definedName>
    <definedName name="BExZZZEMIIFKMLLV4DJKX5TB9R5V" localSheetId="14" hidden="1">'[3]AMI P &amp; L'!#REF!</definedName>
    <definedName name="BExZZZEMIIFKMLLV4DJKX5TB9R5V" localSheetId="12" hidden="1">'[3]AMI P &amp; L'!#REF!</definedName>
    <definedName name="BExZZZEMIIFKMLLV4DJKX5TB9R5V" localSheetId="5" hidden="1">'[3]AMI P &amp; L'!#REF!</definedName>
    <definedName name="BExZZZEMIIFKMLLV4DJKX5TB9R5V" localSheetId="1" hidden="1">'[3]AMI P &amp; L'!#REF!</definedName>
    <definedName name="BExZZZEMIIFKMLLV4DJKX5TB9R5V" localSheetId="0" hidden="1">'[3]AMI P &amp; L'!#REF!</definedName>
    <definedName name="BExZZZEMIIFKMLLV4DJKX5TB9R5V" localSheetId="18" hidden="1">'[3]AMI P &amp; L'!#REF!</definedName>
    <definedName name="BExZZZEMIIFKMLLV4DJKX5TB9R5V" localSheetId="13" hidden="1">'[3]AMI P &amp; L'!#REF!</definedName>
    <definedName name="BExZZZEMIIFKMLLV4DJKX5TB9R5V" localSheetId="6" hidden="1">'[3]AMI P &amp; L'!#REF!</definedName>
    <definedName name="BExZZZEMIIFKMLLV4DJKX5TB9R5V" localSheetId="16" hidden="1">'[3]AMI P &amp; L'!#REF!</definedName>
    <definedName name="BExZZZEMIIFKMLLV4DJKX5TB9R5V" localSheetId="9" hidden="1">'[3]AMI P &amp; L'!#REF!</definedName>
    <definedName name="BExZZZEMIIFKMLLV4DJKX5TB9R5V" localSheetId="19" hidden="1">'[3]AMI P &amp; L'!#REF!</definedName>
    <definedName name="BExZZZEMIIFKMLLV4DJKX5TB9R5V" hidden="1">'[3]AMI P &amp; L'!#REF!</definedName>
    <definedName name="cats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uy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1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16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1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16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1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16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tyier76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localSheetId="1" hidden="1">{"'kpi2-1'!$E$4"}</definedName>
    <definedName name="Ext_EP" hidden="1">{"'kpi2-1'!$E$4"}</definedName>
    <definedName name="fduj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12" hidden="1">{#N/A,#N/A,FALSE,"pcf";#N/A,#N/A,FALSE,"pcr"}</definedName>
    <definedName name="FF" localSheetId="5" hidden="1">{#N/A,#N/A,FALSE,"pcf";#N/A,#N/A,FALSE,"pcr"}</definedName>
    <definedName name="FF" localSheetId="2" hidden="1">{#N/A,#N/A,FALSE,"pcf";#N/A,#N/A,FALSE,"pcr"}</definedName>
    <definedName name="FF" localSheetId="1" hidden="1">{#N/A,#N/A,FALSE,"pcf";#N/A,#N/A,FALSE,"pcr"}</definedName>
    <definedName name="FF" localSheetId="16" hidden="1">{#N/A,#N/A,FALSE,"pcf";#N/A,#N/A,FALSE,"pcr"}</definedName>
    <definedName name="FF" hidden="1">{#N/A,#N/A,FALSE,"pcf";#N/A,#N/A,FALSE,"pcr"}</definedName>
    <definedName name="foo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12" hidden="1">{#N/A,#N/A,FALSE,"pcf";#N/A,#N/A,FALSE,"pcr"}</definedName>
    <definedName name="GFGFH" localSheetId="5" hidden="1">{#N/A,#N/A,FALSE,"pcf";#N/A,#N/A,FALSE,"pcr"}</definedName>
    <definedName name="GFGFH" localSheetId="2" hidden="1">{#N/A,#N/A,FALSE,"pcf";#N/A,#N/A,FALSE,"pcr"}</definedName>
    <definedName name="GFGFH" localSheetId="1" hidden="1">{#N/A,#N/A,FALSE,"pcf";#N/A,#N/A,FALSE,"pcr"}</definedName>
    <definedName name="GFGFH" localSheetId="16" hidden="1">{#N/A,#N/A,FALSE,"pcf";#N/A,#N/A,FALSE,"pcr"}</definedName>
    <definedName name="GFGFH" hidden="1">{#N/A,#N/A,FALSE,"pcf";#N/A,#N/A,FALSE,"pcr"}</definedName>
    <definedName name="grrrr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localSheetId="1" hidden="1">{#N/A,#N/A,FALSE,"pcf";#N/A,#N/A,FALSE,"pcr"}</definedName>
    <definedName name="hj" hidden="1">{#N/A,#N/A,FALSE,"pcf";#N/A,#N/A,FALSE,"pcr"}</definedName>
    <definedName name="HTML_CodePage" hidden="1">1252</definedName>
    <definedName name="HTML_Control" localSheetId="1" hidden="1">{"'kpi2-1'!$E$4"}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localSheetId="1" hidden="1">{#N/A,#N/A,FALSE,"pcf";#N/A,#N/A,FALSE,"pcr"}</definedName>
    <definedName name="kmhjyuk" hidden="1">{#N/A,#N/A,FALSE,"pcf";#N/A,#N/A,FALSE,"pcr"}</definedName>
    <definedName name="kmim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1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16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nhdtyjdf" localSheetId="1" hidden="1">{#N/A,#N/A,FALSE,"pcf";#N/A,#N/A,FALSE,"pcr"}</definedName>
    <definedName name="nhdtyjdf" hidden="1">{#N/A,#N/A,FALSE,"pcf";#N/A,#N/A,FALSE,"pcr"}</definedName>
    <definedName name="PPP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12" hidden="1">{#N/A,#N/A,FALSE,"pcf";#N/A,#N/A,FALSE,"pcr"}</definedName>
    <definedName name="RRRR" localSheetId="5" hidden="1">{#N/A,#N/A,FALSE,"pcf";#N/A,#N/A,FALSE,"pcr"}</definedName>
    <definedName name="RRRR" localSheetId="2" hidden="1">{#N/A,#N/A,FALSE,"pcf";#N/A,#N/A,FALSE,"pcr"}</definedName>
    <definedName name="RRRR" localSheetId="1" hidden="1">{#N/A,#N/A,FALSE,"pcf";#N/A,#N/A,FALSE,"pcr"}</definedName>
    <definedName name="RRRR" localSheetId="16" hidden="1">{#N/A,#N/A,FALSE,"pcf";#N/A,#N/A,FALSE,"pcr"}</definedName>
    <definedName name="RRRR" hidden="1">{#N/A,#N/A,FALSE,"pcf";#N/A,#N/A,FALSE,"pcr"}</definedName>
    <definedName name="rtgbr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"40UUPT0P5GXX8RR8TR6BQRG2M"</definedName>
    <definedName name="SAPsysID" hidden="1">"708C5W7SBKP804JT78WJ0JNKI"</definedName>
    <definedName name="SAPwbID" hidden="1">"ARS"</definedName>
    <definedName name="sdfasdf" localSheetId="12" hidden="1">{#N/A,#N/A,FALSE,"pcf";#N/A,#N/A,FALSE,"pcr"}</definedName>
    <definedName name="sdfasdf" localSheetId="5" hidden="1">{#N/A,#N/A,FALSE,"pcf";#N/A,#N/A,FALSE,"pcr"}</definedName>
    <definedName name="sdfasdf" localSheetId="2" hidden="1">{#N/A,#N/A,FALSE,"pcf";#N/A,#N/A,FALSE,"pcr"}</definedName>
    <definedName name="sdfasdf" localSheetId="1" hidden="1">{#N/A,#N/A,FALSE,"pcf";#N/A,#N/A,FALSE,"pcr"}</definedName>
    <definedName name="sdfasdf" localSheetId="16" hidden="1">{#N/A,#N/A,FALSE,"pcf";#N/A,#N/A,FALSE,"pcr"}</definedName>
    <definedName name="sdfasdf" hidden="1">{#N/A,#N/A,FALSE,"pcf";#N/A,#N/A,FALSE,"pcr"}</definedName>
    <definedName name="sdfsd" localSheetId="1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12" hidden="1">{#N/A,#N/A,FALSE,"pcf";#N/A,#N/A,FALSE,"pcr"}</definedName>
    <definedName name="tiimt" localSheetId="5" hidden="1">{#N/A,#N/A,FALSE,"pcf";#N/A,#N/A,FALSE,"pcr"}</definedName>
    <definedName name="tiimt" localSheetId="2" hidden="1">{#N/A,#N/A,FALSE,"pcf";#N/A,#N/A,FALSE,"pcr"}</definedName>
    <definedName name="tiimt" localSheetId="1" hidden="1">{#N/A,#N/A,FALSE,"pcf";#N/A,#N/A,FALSE,"pcr"}</definedName>
    <definedName name="tiimt" localSheetId="16" hidden="1">{#N/A,#N/A,FALSE,"pcf";#N/A,#N/A,FALSE,"pcr"}</definedName>
    <definedName name="tiimt" hidden="1">{#N/A,#N/A,FALSE,"pcf";#N/A,#N/A,FALSE,"pcr"}</definedName>
    <definedName name="tikt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12" hidden="1">{#N/A,#N/A,FALSE,"SUM QTR 3";#N/A,#N/A,FALSE,"Detail QTR 3 (w_o ly)"}</definedName>
    <definedName name="tiumut" localSheetId="5" hidden="1">{#N/A,#N/A,FALSE,"SUM QTR 3";#N/A,#N/A,FALSE,"Detail QTR 3 (w_o ly)"}</definedName>
    <definedName name="tiumut" localSheetId="2" hidden="1">{#N/A,#N/A,FALSE,"SUM QTR 3";#N/A,#N/A,FALSE,"Detail QTR 3 (w_o ly)"}</definedName>
    <definedName name="tiumut" localSheetId="1" hidden="1">{#N/A,#N/A,FALSE,"SUM QTR 3";#N/A,#N/A,FALSE,"Detail QTR 3 (w_o ly)"}</definedName>
    <definedName name="tiumut" localSheetId="16" hidden="1">{#N/A,#N/A,FALSE,"SUM QTR 3";#N/A,#N/A,FALSE,"Detail QTR 3 (w_o ly)"}</definedName>
    <definedName name="tiumut" hidden="1">{#N/A,#N/A,FALSE,"SUM QTR 3";#N/A,#N/A,FALSE,"Detail QTR 3 (w_o ly)"}</definedName>
    <definedName name="ujm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localSheetId="1" hidden="1">{#N/A,#N/A,FALSE,"pcf";#N/A,#N/A,FALSE,"pcr"}</definedName>
    <definedName name="w" hidden="1">{#N/A,#N/A,FALSE,"pcf";#N/A,#N/A,FALSE,"pcr"}</definedName>
    <definedName name="w4yy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localSheetId="1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5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16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1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16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1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16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Dividend._.Schedule." localSheetId="1" hidden="1">{"Dividend",#N/A,FALSE,"Cash Flow"}</definedName>
    <definedName name="wrn.Dividend._.Schedule." hidden="1">{"Dividend",#N/A,FALSE,"Cash Flow"}</definedName>
    <definedName name="wrn.pages." localSheetId="1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localSheetId="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localSheetId="1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localSheetId="12" hidden="1">{#N/A,#N/A,FALSE,"pcf";#N/A,#N/A,FALSE,"pcr"}</definedName>
    <definedName name="wrn.S_R._.tables." localSheetId="5" hidden="1">{#N/A,#N/A,FALSE,"pcf";#N/A,#N/A,FALSE,"pcr"}</definedName>
    <definedName name="wrn.S_R._.tables." localSheetId="2" hidden="1">{#N/A,#N/A,FALSE,"pcf";#N/A,#N/A,FALSE,"pcr"}</definedName>
    <definedName name="wrn.S_R._.tables." localSheetId="1" hidden="1">{#N/A,#N/A,FALSE,"pcf";#N/A,#N/A,FALSE,"pcr"}</definedName>
    <definedName name="wrn.S_R._.tables." localSheetId="16" hidden="1">{#N/A,#N/A,FALSE,"pcf";#N/A,#N/A,FALSE,"pcr"}</definedName>
    <definedName name="wrn.S_R._.tables." hidden="1">{#N/A,#N/A,FALSE,"pcf";#N/A,#N/A,FALSE,"pcr"}</definedName>
    <definedName name="wrn.S_RQTR3." localSheetId="12" hidden="1">{#N/A,#N/A,FALSE,"SUM QTR 3";#N/A,#N/A,FALSE,"Detail QTR 3 (w_o ly)"}</definedName>
    <definedName name="wrn.S_RQTR3." localSheetId="5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localSheetId="1" hidden="1">{#N/A,#N/A,FALSE,"SUM QTR 3";#N/A,#N/A,FALSE,"Detail QTR 3 (w_o ly)"}</definedName>
    <definedName name="wrn.S_RQTR3." localSheetId="16" hidden="1">{#N/A,#N/A,FALSE,"SUM QTR 3";#N/A,#N/A,FALSE,"Detail QTR 3 (w_o ly)"}</definedName>
    <definedName name="wrn.S_RQTR3." hidden="1">{#N/A,#N/A,FALSE,"SUM QTR 3";#N/A,#N/A,FALSE,"Detail QTR 3 (w_o ly)"}</definedName>
    <definedName name="ww" localSheetId="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localSheetId="12" hidden="1">{#N/A,#N/A,FALSE,"SUM QTR 3";#N/A,#N/A,FALSE,"Detail QTR 3 (w_o ly)"}</definedName>
    <definedName name="yht" localSheetId="5" hidden="1">{#N/A,#N/A,FALSE,"SUM QTR 3";#N/A,#N/A,FALSE,"Detail QTR 3 (w_o ly)"}</definedName>
    <definedName name="yht" localSheetId="2" hidden="1">{#N/A,#N/A,FALSE,"SUM QTR 3";#N/A,#N/A,FALSE,"Detail QTR 3 (w_o ly)"}</definedName>
    <definedName name="yht" localSheetId="1" hidden="1">{#N/A,#N/A,FALSE,"SUM QTR 3";#N/A,#N/A,FALSE,"Detail QTR 3 (w_o ly)"}</definedName>
    <definedName name="yht" localSheetId="16" hidden="1">{#N/A,#N/A,FALSE,"SUM QTR 3";#N/A,#N/A,FALSE,"Detail QTR 3 (w_o ly)"}</definedName>
    <definedName name="yht" hidden="1">{#N/A,#N/A,FALSE,"SUM QTR 3";#N/A,#N/A,FALSE,"Detail QTR 3 (w_o ly)"}</definedName>
  </definedNames>
  <calcPr calcId="145621" calcOnSave="0"/>
</workbook>
</file>

<file path=xl/calcChain.xml><?xml version="1.0" encoding="utf-8"?>
<calcChain xmlns="http://schemas.openxmlformats.org/spreadsheetml/2006/main">
  <c r="P22" i="11" l="1"/>
  <c r="O22" i="11"/>
  <c r="N22" i="11"/>
  <c r="M22" i="11"/>
  <c r="L22" i="11"/>
  <c r="K22" i="11"/>
  <c r="P20" i="11"/>
  <c r="O20" i="11"/>
  <c r="N20" i="11"/>
  <c r="M20" i="11"/>
  <c r="L20" i="11"/>
  <c r="K20" i="11"/>
  <c r="P19" i="11"/>
  <c r="O19" i="11"/>
  <c r="N19" i="11"/>
  <c r="M19" i="11"/>
  <c r="L19" i="11"/>
  <c r="K19" i="11"/>
  <c r="L17" i="127"/>
  <c r="K17" i="127"/>
  <c r="J17" i="127"/>
  <c r="I17" i="127"/>
  <c r="H17" i="127"/>
  <c r="F18" i="158"/>
  <c r="E18" i="158"/>
  <c r="D18" i="158"/>
  <c r="D11" i="128" l="1"/>
  <c r="E11" i="128"/>
  <c r="F11" i="128"/>
  <c r="K9" i="11" l="1"/>
  <c r="K10" i="11" s="1"/>
  <c r="K26" i="11" l="1"/>
  <c r="G26" i="158" l="1"/>
  <c r="H26" i="158"/>
  <c r="I27" i="158"/>
  <c r="G27" i="158"/>
  <c r="H27" i="158"/>
  <c r="I26" i="158"/>
  <c r="I25" i="158"/>
  <c r="G25" i="158"/>
  <c r="H25" i="158"/>
  <c r="I24" i="158"/>
  <c r="H24" i="158"/>
  <c r="G24" i="158"/>
  <c r="D20" i="158" l="1"/>
  <c r="E20" i="158"/>
  <c r="F20" i="158"/>
  <c r="U9" i="160"/>
  <c r="T9" i="160"/>
  <c r="S9" i="160"/>
  <c r="R9" i="160"/>
  <c r="Q9" i="160"/>
  <c r="P9" i="160"/>
  <c r="O9" i="160"/>
  <c r="N9" i="160"/>
  <c r="M9" i="160"/>
  <c r="L9" i="160"/>
  <c r="K9" i="160"/>
  <c r="J9" i="160"/>
  <c r="I9" i="160"/>
  <c r="H9" i="160"/>
  <c r="G9" i="160"/>
  <c r="G17" i="160" s="1"/>
  <c r="I17" i="160" l="1"/>
  <c r="H17" i="160"/>
  <c r="I14" i="160"/>
  <c r="H14" i="160"/>
  <c r="G14" i="160"/>
  <c r="U10" i="161" l="1"/>
  <c r="R10" i="161"/>
  <c r="O10" i="161"/>
  <c r="L10" i="161"/>
  <c r="I10" i="161"/>
  <c r="F10" i="161"/>
  <c r="K27" i="11"/>
  <c r="K25" i="11"/>
  <c r="K24" i="11"/>
  <c r="S10" i="160"/>
  <c r="P10" i="160"/>
  <c r="M10" i="160"/>
  <c r="J10" i="160"/>
  <c r="G10" i="160"/>
  <c r="D10" i="160"/>
  <c r="F13" i="136" l="1"/>
  <c r="E13" i="136"/>
  <c r="U17" i="161" l="1"/>
  <c r="T17" i="161"/>
  <c r="R17" i="161"/>
  <c r="Q17" i="161"/>
  <c r="O17" i="161"/>
  <c r="N17" i="161"/>
  <c r="L17" i="161"/>
  <c r="K17" i="161"/>
  <c r="I17" i="161"/>
  <c r="H17" i="161"/>
  <c r="F17" i="161"/>
  <c r="E17" i="161"/>
  <c r="C24" i="161"/>
  <c r="B24" i="161"/>
  <c r="C23" i="161"/>
  <c r="B23" i="161"/>
  <c r="C22" i="161"/>
  <c r="B22" i="161"/>
  <c r="C21" i="161"/>
  <c r="B21" i="161"/>
  <c r="C20" i="161"/>
  <c r="B20" i="161"/>
  <c r="G16" i="161"/>
  <c r="J16" i="161" s="1"/>
  <c r="M16" i="161" s="1"/>
  <c r="P16" i="161" s="1"/>
  <c r="S16" i="161" s="1"/>
  <c r="C13" i="128" l="1"/>
  <c r="B13" i="128"/>
  <c r="C12" i="128"/>
  <c r="B12" i="128"/>
  <c r="C11" i="128"/>
  <c r="B11" i="128"/>
  <c r="C10" i="128"/>
  <c r="B10" i="128"/>
  <c r="C9" i="128"/>
  <c r="B9" i="128"/>
  <c r="F23" i="128"/>
  <c r="E23" i="128"/>
  <c r="D23" i="128"/>
  <c r="F21" i="128"/>
  <c r="E21" i="128"/>
  <c r="F20" i="128"/>
  <c r="F9" i="128" s="1"/>
  <c r="E20" i="128"/>
  <c r="E9" i="128" s="1"/>
  <c r="D21" i="128"/>
  <c r="D20" i="128"/>
  <c r="D9" i="128" s="1"/>
  <c r="F17" i="128"/>
  <c r="E17" i="128"/>
  <c r="C11" i="158"/>
  <c r="B11" i="158"/>
  <c r="C10" i="158"/>
  <c r="B10" i="158"/>
  <c r="C9" i="158"/>
  <c r="B9" i="158"/>
  <c r="F15" i="158"/>
  <c r="E15" i="158"/>
  <c r="G23" i="127" l="1"/>
  <c r="F23" i="127"/>
  <c r="E23" i="127"/>
  <c r="D23" i="127"/>
  <c r="C23" i="127"/>
  <c r="M6" i="127"/>
  <c r="L6" i="127"/>
  <c r="K6" i="127"/>
  <c r="J6" i="127"/>
  <c r="I6" i="127"/>
  <c r="H6" i="127"/>
  <c r="G6" i="127"/>
  <c r="F6" i="127"/>
  <c r="E6" i="127"/>
  <c r="D6" i="127"/>
  <c r="C6" i="127"/>
  <c r="D61" i="127"/>
  <c r="C61" i="127"/>
  <c r="G25" i="127" l="1"/>
  <c r="F25" i="127"/>
  <c r="E25" i="127"/>
  <c r="D25" i="127"/>
  <c r="C25" i="127"/>
  <c r="G76" i="127"/>
  <c r="F76" i="127"/>
  <c r="E76" i="127"/>
  <c r="D76" i="127"/>
  <c r="C76" i="127"/>
  <c r="G75" i="127"/>
  <c r="F75" i="127"/>
  <c r="E75" i="127"/>
  <c r="D75" i="127"/>
  <c r="C75" i="127"/>
  <c r="G71" i="127"/>
  <c r="F71" i="127"/>
  <c r="E71" i="127"/>
  <c r="D71" i="127"/>
  <c r="C71" i="127"/>
  <c r="H74" i="127"/>
  <c r="H72" i="127"/>
  <c r="H71" i="127" l="1"/>
  <c r="H76" i="127"/>
  <c r="H75" i="127"/>
  <c r="M17" i="127" l="1"/>
  <c r="AL32" i="159" l="1"/>
  <c r="AK32" i="159"/>
  <c r="AJ32" i="159"/>
  <c r="AI32" i="159"/>
  <c r="AH32" i="159"/>
  <c r="AG32" i="159"/>
  <c r="AF32" i="159"/>
  <c r="AE32" i="159"/>
  <c r="AD32" i="159"/>
  <c r="AC32" i="159"/>
  <c r="AB32" i="159"/>
  <c r="AA32" i="159"/>
  <c r="Z32" i="159"/>
  <c r="Y32" i="159"/>
  <c r="X32" i="159"/>
  <c r="W32" i="159"/>
  <c r="V32" i="159"/>
  <c r="U32" i="159"/>
  <c r="AL31" i="159"/>
  <c r="AK31" i="159"/>
  <c r="AJ31" i="159"/>
  <c r="AI31" i="159"/>
  <c r="AH31" i="159"/>
  <c r="AG31" i="159"/>
  <c r="AF31" i="159"/>
  <c r="AE31" i="159"/>
  <c r="AD31" i="159"/>
  <c r="AC31" i="159"/>
  <c r="AB31" i="159"/>
  <c r="AA31" i="159"/>
  <c r="Z31" i="159"/>
  <c r="Y31" i="159"/>
  <c r="X31" i="159"/>
  <c r="W31" i="159"/>
  <c r="V31" i="159"/>
  <c r="U31" i="159"/>
  <c r="AL30" i="159"/>
  <c r="AK30" i="159"/>
  <c r="AJ30" i="159"/>
  <c r="AI30" i="159"/>
  <c r="AH30" i="159"/>
  <c r="AG30" i="159"/>
  <c r="AF30" i="159"/>
  <c r="AE30" i="159"/>
  <c r="AD30" i="159"/>
  <c r="AC30" i="159"/>
  <c r="AB30" i="159"/>
  <c r="AA30" i="159"/>
  <c r="Z30" i="159"/>
  <c r="Y30" i="159"/>
  <c r="X30" i="159"/>
  <c r="W30" i="159"/>
  <c r="V30" i="159"/>
  <c r="U30" i="159"/>
  <c r="AL29" i="159"/>
  <c r="AK29" i="159"/>
  <c r="AJ29" i="159"/>
  <c r="AI29" i="159"/>
  <c r="AH29" i="159"/>
  <c r="AG29" i="159"/>
  <c r="AF29" i="159"/>
  <c r="AE29" i="159"/>
  <c r="AD29" i="159"/>
  <c r="AC29" i="159"/>
  <c r="AB29" i="159"/>
  <c r="AA29" i="159"/>
  <c r="Z29" i="159"/>
  <c r="Y29" i="159"/>
  <c r="X29" i="159"/>
  <c r="W29" i="159"/>
  <c r="V29" i="159"/>
  <c r="U29" i="159"/>
  <c r="AL28" i="159"/>
  <c r="AK28" i="159"/>
  <c r="AJ28" i="159"/>
  <c r="AI28" i="159"/>
  <c r="AH28" i="159"/>
  <c r="AG28" i="159"/>
  <c r="AF28" i="159"/>
  <c r="AE28" i="159"/>
  <c r="AD28" i="159"/>
  <c r="AC28" i="159"/>
  <c r="AB28" i="159"/>
  <c r="AA28" i="159"/>
  <c r="Z28" i="159"/>
  <c r="Y28" i="159"/>
  <c r="X28" i="159"/>
  <c r="W28" i="159"/>
  <c r="V28" i="159"/>
  <c r="U28" i="159"/>
  <c r="W27" i="159"/>
  <c r="V27" i="159"/>
  <c r="U27" i="159"/>
  <c r="AL26" i="159"/>
  <c r="AK26" i="159"/>
  <c r="AJ26" i="159"/>
  <c r="AI26" i="159"/>
  <c r="AH26" i="159"/>
  <c r="AG26" i="159"/>
  <c r="AF26" i="159"/>
  <c r="AE26" i="159"/>
  <c r="AD26" i="159"/>
  <c r="AC26" i="159"/>
  <c r="AB26" i="159"/>
  <c r="AA26" i="159"/>
  <c r="Z26" i="159"/>
  <c r="Y26" i="159"/>
  <c r="X26" i="159"/>
  <c r="W26" i="159"/>
  <c r="V26" i="159"/>
  <c r="U26" i="159"/>
  <c r="AL25" i="159"/>
  <c r="AK25" i="159"/>
  <c r="AJ25" i="159"/>
  <c r="AI25" i="159"/>
  <c r="AH25" i="159"/>
  <c r="AG25" i="159"/>
  <c r="AF25" i="159"/>
  <c r="AE25" i="159"/>
  <c r="AD25" i="159"/>
  <c r="AC25" i="159"/>
  <c r="AB25" i="159"/>
  <c r="AA25" i="159"/>
  <c r="Z25" i="159"/>
  <c r="Y25" i="159"/>
  <c r="X25" i="159"/>
  <c r="W25" i="159"/>
  <c r="V25" i="159"/>
  <c r="U25" i="159"/>
  <c r="AL24" i="159"/>
  <c r="AK24" i="159"/>
  <c r="AJ24" i="159"/>
  <c r="AI24" i="159"/>
  <c r="AH24" i="159"/>
  <c r="AG24" i="159"/>
  <c r="AF24" i="159"/>
  <c r="AE24" i="159"/>
  <c r="AD24" i="159"/>
  <c r="AC24" i="159"/>
  <c r="AB24" i="159"/>
  <c r="AA24" i="159"/>
  <c r="Z24" i="159"/>
  <c r="Y24" i="159"/>
  <c r="X24" i="159"/>
  <c r="W24" i="159"/>
  <c r="V24" i="159"/>
  <c r="U24" i="159"/>
  <c r="AL23" i="159"/>
  <c r="AK23" i="159"/>
  <c r="AJ23" i="159"/>
  <c r="AI23" i="159"/>
  <c r="AH23" i="159"/>
  <c r="AG23" i="159"/>
  <c r="AF23" i="159"/>
  <c r="AE23" i="159"/>
  <c r="AD23" i="159"/>
  <c r="AC23" i="159"/>
  <c r="AB23" i="159"/>
  <c r="AA23" i="159"/>
  <c r="Z23" i="159"/>
  <c r="Y23" i="159"/>
  <c r="X23" i="159"/>
  <c r="W23" i="159"/>
  <c r="V23" i="159"/>
  <c r="U23" i="159"/>
  <c r="AL22" i="159"/>
  <c r="AK22" i="159"/>
  <c r="AJ22" i="159"/>
  <c r="AI22" i="159"/>
  <c r="AH22" i="159"/>
  <c r="AG22" i="159"/>
  <c r="AF22" i="159"/>
  <c r="AE22" i="159"/>
  <c r="AD22" i="159"/>
  <c r="AC22" i="159"/>
  <c r="AB22" i="159"/>
  <c r="AA22" i="159"/>
  <c r="Z22" i="159"/>
  <c r="Y22" i="159"/>
  <c r="X22" i="159"/>
  <c r="W22" i="159"/>
  <c r="V22" i="159"/>
  <c r="U22" i="159"/>
  <c r="AL21" i="159"/>
  <c r="AK21" i="159"/>
  <c r="AJ21" i="159"/>
  <c r="AI21" i="159"/>
  <c r="AH21" i="159"/>
  <c r="AG21" i="159"/>
  <c r="AF21" i="159"/>
  <c r="AE21" i="159"/>
  <c r="AD21" i="159"/>
  <c r="AC21" i="159"/>
  <c r="AB21" i="159"/>
  <c r="AA21" i="159"/>
  <c r="Z21" i="159"/>
  <c r="Y21" i="159"/>
  <c r="X21" i="159"/>
  <c r="W21" i="159"/>
  <c r="V21" i="159"/>
  <c r="U21" i="159"/>
  <c r="AL20" i="159"/>
  <c r="AK20" i="159"/>
  <c r="AJ20" i="159"/>
  <c r="AI20" i="159"/>
  <c r="AH20" i="159"/>
  <c r="AG20" i="159"/>
  <c r="AF20" i="159"/>
  <c r="AE20" i="159"/>
  <c r="AD20" i="159"/>
  <c r="AC20" i="159"/>
  <c r="AB20" i="159"/>
  <c r="AA20" i="159"/>
  <c r="Z20" i="159"/>
  <c r="Y20" i="159"/>
  <c r="X20" i="159"/>
  <c r="W20" i="159"/>
  <c r="V20" i="159"/>
  <c r="U20" i="159"/>
  <c r="AL19" i="159"/>
  <c r="AK19" i="159"/>
  <c r="AJ19" i="159"/>
  <c r="AI19" i="159"/>
  <c r="AH19" i="159"/>
  <c r="AG19" i="159"/>
  <c r="AF19" i="159"/>
  <c r="AE19" i="159"/>
  <c r="AD19" i="159"/>
  <c r="AC19" i="159"/>
  <c r="AB19" i="159"/>
  <c r="AA19" i="159"/>
  <c r="Z19" i="159"/>
  <c r="Y19" i="159"/>
  <c r="X19" i="159"/>
  <c r="W19" i="159"/>
  <c r="V19" i="159"/>
  <c r="U19" i="159"/>
  <c r="AL15" i="159"/>
  <c r="AK15" i="159"/>
  <c r="AJ15" i="159"/>
  <c r="AI15" i="159"/>
  <c r="AH15" i="159"/>
  <c r="AG15" i="159"/>
  <c r="AF15" i="159"/>
  <c r="AE15" i="159"/>
  <c r="AD15" i="159"/>
  <c r="AC15" i="159"/>
  <c r="AB15" i="159"/>
  <c r="AA15" i="159"/>
  <c r="Z15" i="159"/>
  <c r="Y15" i="159"/>
  <c r="X15" i="159"/>
  <c r="W15" i="159"/>
  <c r="V15" i="159"/>
  <c r="U15" i="159"/>
  <c r="AL14" i="159"/>
  <c r="AK14" i="159"/>
  <c r="AJ14" i="159"/>
  <c r="AI14" i="159"/>
  <c r="AH14" i="159"/>
  <c r="AG14" i="159"/>
  <c r="AF14" i="159"/>
  <c r="AE14" i="159"/>
  <c r="AD14" i="159"/>
  <c r="AC14" i="159"/>
  <c r="AB14" i="159"/>
  <c r="AA14" i="159"/>
  <c r="Z14" i="159"/>
  <c r="Y14" i="159"/>
  <c r="X14" i="159"/>
  <c r="W14" i="159"/>
  <c r="V14" i="159"/>
  <c r="U14" i="159"/>
  <c r="AL13" i="159"/>
  <c r="AK13" i="159"/>
  <c r="AJ13" i="159"/>
  <c r="AI13" i="159"/>
  <c r="AH13" i="159"/>
  <c r="AG13" i="159"/>
  <c r="AF13" i="159"/>
  <c r="AE13" i="159"/>
  <c r="AD13" i="159"/>
  <c r="AC13" i="159"/>
  <c r="AB13" i="159"/>
  <c r="AA13" i="159"/>
  <c r="Z13" i="159"/>
  <c r="Y13" i="159"/>
  <c r="X13" i="159"/>
  <c r="W13" i="159"/>
  <c r="V13" i="159"/>
  <c r="U13" i="159"/>
  <c r="AL12" i="159"/>
  <c r="AK12" i="159"/>
  <c r="AJ12" i="159"/>
  <c r="AI12" i="159"/>
  <c r="AH12" i="159"/>
  <c r="AG12" i="159"/>
  <c r="AF12" i="159"/>
  <c r="AE12" i="159"/>
  <c r="AD12" i="159"/>
  <c r="AC12" i="159"/>
  <c r="AB12" i="159"/>
  <c r="AA12" i="159"/>
  <c r="Z12" i="159"/>
  <c r="Y12" i="159"/>
  <c r="X12" i="159"/>
  <c r="W12" i="159"/>
  <c r="V12" i="159"/>
  <c r="U12" i="159"/>
  <c r="AL11" i="159"/>
  <c r="AK11" i="159"/>
  <c r="AJ11" i="159"/>
  <c r="AI11" i="159"/>
  <c r="AH11" i="159"/>
  <c r="AG11" i="159"/>
  <c r="AF11" i="159"/>
  <c r="AE11" i="159"/>
  <c r="AD11" i="159"/>
  <c r="AC11" i="159"/>
  <c r="AB11" i="159"/>
  <c r="AA11" i="159"/>
  <c r="Z11" i="159"/>
  <c r="Y11" i="159"/>
  <c r="X11" i="159"/>
  <c r="W11" i="159"/>
  <c r="V11" i="159"/>
  <c r="U11" i="159"/>
  <c r="W10" i="159"/>
  <c r="V10" i="159"/>
  <c r="U10" i="159"/>
  <c r="W9" i="159"/>
  <c r="V9" i="159"/>
  <c r="U9" i="159"/>
  <c r="U6" i="136"/>
  <c r="T6" i="136"/>
  <c r="S6" i="136"/>
  <c r="R6" i="136"/>
  <c r="Q6" i="136"/>
  <c r="P6" i="136"/>
  <c r="O6" i="136"/>
  <c r="N6" i="136"/>
  <c r="M6" i="136"/>
  <c r="L6" i="136"/>
  <c r="K6" i="136"/>
  <c r="J6" i="136"/>
  <c r="I6" i="136"/>
  <c r="H6" i="136"/>
  <c r="G6" i="136"/>
  <c r="F6" i="136"/>
  <c r="E6" i="136"/>
  <c r="D6" i="136"/>
  <c r="U6" i="160"/>
  <c r="T6" i="160"/>
  <c r="S6" i="160"/>
  <c r="R6" i="160"/>
  <c r="Q6" i="160"/>
  <c r="P6" i="160"/>
  <c r="O6" i="160"/>
  <c r="N6" i="160"/>
  <c r="M6" i="160"/>
  <c r="L6" i="160"/>
  <c r="K6" i="160"/>
  <c r="J6" i="160"/>
  <c r="I6" i="160"/>
  <c r="H6" i="160"/>
  <c r="G6" i="160"/>
  <c r="F6" i="160"/>
  <c r="E6" i="160"/>
  <c r="D6" i="160"/>
  <c r="U6" i="161"/>
  <c r="T6" i="161"/>
  <c r="S6" i="161"/>
  <c r="R6" i="161"/>
  <c r="Q6" i="161"/>
  <c r="P6" i="161"/>
  <c r="O6" i="161"/>
  <c r="N6" i="161"/>
  <c r="M6" i="161"/>
  <c r="L6" i="161"/>
  <c r="K6" i="161"/>
  <c r="J6" i="161"/>
  <c r="I6" i="161"/>
  <c r="H6" i="161"/>
  <c r="G6" i="161"/>
  <c r="F6" i="161"/>
  <c r="E6" i="161"/>
  <c r="D6" i="161"/>
  <c r="U6" i="128"/>
  <c r="T6" i="128"/>
  <c r="S6" i="128"/>
  <c r="R6" i="128"/>
  <c r="Q6" i="128"/>
  <c r="P6" i="128"/>
  <c r="O6" i="128"/>
  <c r="N6" i="128"/>
  <c r="M6" i="128"/>
  <c r="L6" i="128"/>
  <c r="K6" i="128"/>
  <c r="J6" i="128"/>
  <c r="I6" i="128"/>
  <c r="H6" i="128"/>
  <c r="G6" i="128"/>
  <c r="F6" i="128"/>
  <c r="E6" i="128"/>
  <c r="D6" i="128"/>
  <c r="S6" i="158"/>
  <c r="P6" i="158"/>
  <c r="M6" i="158"/>
  <c r="J6" i="158"/>
  <c r="G6" i="158"/>
  <c r="D6" i="158"/>
  <c r="T35" i="162"/>
  <c r="S35" i="162"/>
  <c r="R35" i="162"/>
  <c r="Q35" i="162"/>
  <c r="P35" i="162"/>
  <c r="O35" i="162"/>
  <c r="N35" i="162"/>
  <c r="M35" i="162"/>
  <c r="L35" i="162"/>
  <c r="K35" i="162"/>
  <c r="J35" i="162"/>
  <c r="I35" i="162"/>
  <c r="H35" i="162"/>
  <c r="G35" i="162"/>
  <c r="F35" i="162"/>
  <c r="E35" i="162"/>
  <c r="D35" i="162"/>
  <c r="C35" i="162"/>
  <c r="T33" i="162"/>
  <c r="S33" i="162"/>
  <c r="R33" i="162"/>
  <c r="Q33" i="162"/>
  <c r="P33" i="162"/>
  <c r="O33" i="162"/>
  <c r="N33" i="162"/>
  <c r="M33" i="162"/>
  <c r="L33" i="162"/>
  <c r="K33" i="162"/>
  <c r="J33" i="162"/>
  <c r="I33" i="162"/>
  <c r="H33" i="162"/>
  <c r="G33" i="162"/>
  <c r="F33" i="162"/>
  <c r="E33" i="162"/>
  <c r="D33" i="162"/>
  <c r="C33" i="162"/>
  <c r="T16" i="162"/>
  <c r="S16" i="162"/>
  <c r="R16" i="162"/>
  <c r="Q16" i="162"/>
  <c r="P16" i="162"/>
  <c r="O16" i="162"/>
  <c r="N16" i="162"/>
  <c r="M16" i="162"/>
  <c r="L16" i="162"/>
  <c r="K16" i="162"/>
  <c r="J16" i="162"/>
  <c r="I16" i="162"/>
  <c r="H16" i="162"/>
  <c r="G16" i="162"/>
  <c r="F16" i="162"/>
  <c r="E16" i="162"/>
  <c r="D16" i="162"/>
  <c r="C16" i="162"/>
  <c r="J5" i="162"/>
  <c r="M5" i="162" s="1"/>
  <c r="P5" i="162" s="1"/>
  <c r="S5" i="162" s="1"/>
  <c r="V5" i="162" s="1"/>
  <c r="Y5" i="162" s="1"/>
  <c r="AB5" i="162" s="1"/>
  <c r="AE5" i="162" s="1"/>
  <c r="AH5" i="162" s="1"/>
  <c r="AK5" i="162" s="1"/>
  <c r="G5" i="162"/>
  <c r="A3" i="162"/>
  <c r="C13" i="161"/>
  <c r="B13" i="161"/>
  <c r="C12" i="161"/>
  <c r="B12" i="161"/>
  <c r="C11" i="161"/>
  <c r="B11" i="161"/>
  <c r="C10" i="161"/>
  <c r="B10" i="161"/>
  <c r="C9" i="161"/>
  <c r="Y12" i="162" s="1"/>
  <c r="B9" i="161"/>
  <c r="G5" i="161"/>
  <c r="J5" i="161" s="1"/>
  <c r="M5" i="161" s="1"/>
  <c r="P5" i="161" s="1"/>
  <c r="S5" i="161" s="1"/>
  <c r="U9" i="162" l="1"/>
  <c r="Y9" i="162"/>
  <c r="AC9" i="162"/>
  <c r="AG9" i="162"/>
  <c r="AK9" i="162"/>
  <c r="W10" i="162"/>
  <c r="AA10" i="162"/>
  <c r="AE10" i="162"/>
  <c r="AI10" i="162"/>
  <c r="U11" i="162"/>
  <c r="Y11" i="162"/>
  <c r="AC11" i="162"/>
  <c r="AG11" i="162"/>
  <c r="AK11" i="162"/>
  <c r="W12" i="162"/>
  <c r="V9" i="162"/>
  <c r="Z9" i="162"/>
  <c r="AD9" i="162"/>
  <c r="AH9" i="162"/>
  <c r="AL9" i="162"/>
  <c r="X10" i="162"/>
  <c r="AB10" i="162"/>
  <c r="AF10" i="162"/>
  <c r="AJ10" i="162"/>
  <c r="V11" i="162"/>
  <c r="Z11" i="162"/>
  <c r="AD11" i="162"/>
  <c r="AH11" i="162"/>
  <c r="AL11" i="162"/>
  <c r="X12" i="162"/>
  <c r="W9" i="162"/>
  <c r="AA9" i="162"/>
  <c r="AE9" i="162"/>
  <c r="AI9" i="162"/>
  <c r="U10" i="162"/>
  <c r="Y10" i="162"/>
  <c r="AC10" i="162"/>
  <c r="AG10" i="162"/>
  <c r="AK10" i="162"/>
  <c r="W11" i="162"/>
  <c r="AA11" i="162"/>
  <c r="AE11" i="162"/>
  <c r="AI11" i="162"/>
  <c r="U12" i="162"/>
  <c r="AL31" i="162"/>
  <c r="AH31" i="162"/>
  <c r="AD31" i="162"/>
  <c r="Z31" i="162"/>
  <c r="V31" i="162"/>
  <c r="AJ30" i="162"/>
  <c r="AF30" i="162"/>
  <c r="AB30" i="162"/>
  <c r="X30" i="162"/>
  <c r="AL29" i="162"/>
  <c r="AH29" i="162"/>
  <c r="AD29" i="162"/>
  <c r="Z29" i="162"/>
  <c r="V29" i="162"/>
  <c r="AJ28" i="162"/>
  <c r="AF28" i="162"/>
  <c r="AB28" i="162"/>
  <c r="X28" i="162"/>
  <c r="AL27" i="162"/>
  <c r="AH27" i="162"/>
  <c r="AD27" i="162"/>
  <c r="Z27" i="162"/>
  <c r="V27" i="162"/>
  <c r="AB26" i="162"/>
  <c r="X26" i="162"/>
  <c r="AL25" i="162"/>
  <c r="AH25" i="162"/>
  <c r="AD25" i="162"/>
  <c r="Z25" i="162"/>
  <c r="V25" i="162"/>
  <c r="AJ24" i="162"/>
  <c r="AF24" i="162"/>
  <c r="AB24" i="162"/>
  <c r="X24" i="162"/>
  <c r="AL23" i="162"/>
  <c r="AH23" i="162"/>
  <c r="AD23" i="162"/>
  <c r="Z23" i="162"/>
  <c r="V23" i="162"/>
  <c r="AJ22" i="162"/>
  <c r="AF22" i="162"/>
  <c r="AB22" i="162"/>
  <c r="X22" i="162"/>
  <c r="AL21" i="162"/>
  <c r="AH21" i="162"/>
  <c r="AD21" i="162"/>
  <c r="Z21" i="162"/>
  <c r="V21" i="162"/>
  <c r="AJ20" i="162"/>
  <c r="AF20" i="162"/>
  <c r="AB20" i="162"/>
  <c r="X20" i="162"/>
  <c r="AL19" i="162"/>
  <c r="AH19" i="162"/>
  <c r="AD19" i="162"/>
  <c r="Z19" i="162"/>
  <c r="V19" i="162"/>
  <c r="AJ15" i="162"/>
  <c r="AF15" i="162"/>
  <c r="AB15" i="162"/>
  <c r="X15" i="162"/>
  <c r="AL14" i="162"/>
  <c r="AH14" i="162"/>
  <c r="AD14" i="162"/>
  <c r="Z14" i="162"/>
  <c r="V14" i="162"/>
  <c r="AJ13" i="162"/>
  <c r="AF13" i="162"/>
  <c r="AB13" i="162"/>
  <c r="X13" i="162"/>
  <c r="AL12" i="162"/>
  <c r="AH12" i="162"/>
  <c r="AD12" i="162"/>
  <c r="AK31" i="162"/>
  <c r="AG31" i="162"/>
  <c r="AC31" i="162"/>
  <c r="Y31" i="162"/>
  <c r="U31" i="162"/>
  <c r="AI30" i="162"/>
  <c r="AE30" i="162"/>
  <c r="AA30" i="162"/>
  <c r="W30" i="162"/>
  <c r="AK29" i="162"/>
  <c r="AG29" i="162"/>
  <c r="AC29" i="162"/>
  <c r="Y29" i="162"/>
  <c r="U29" i="162"/>
  <c r="AI28" i="162"/>
  <c r="AE28" i="162"/>
  <c r="AA28" i="162"/>
  <c r="W28" i="162"/>
  <c r="AK27" i="162"/>
  <c r="AG27" i="162"/>
  <c r="AC27" i="162"/>
  <c r="Y27" i="162"/>
  <c r="U27" i="162"/>
  <c r="AA26" i="162"/>
  <c r="AK25" i="162"/>
  <c r="AG25" i="162"/>
  <c r="AC25" i="162"/>
  <c r="Y25" i="162"/>
  <c r="U25" i="162"/>
  <c r="AI24" i="162"/>
  <c r="AE24" i="162"/>
  <c r="AA24" i="162"/>
  <c r="W24" i="162"/>
  <c r="AK23" i="162"/>
  <c r="AG23" i="162"/>
  <c r="AC23" i="162"/>
  <c r="Y23" i="162"/>
  <c r="U23" i="162"/>
  <c r="AI22" i="162"/>
  <c r="AE22" i="162"/>
  <c r="AA22" i="162"/>
  <c r="W22" i="162"/>
  <c r="AK21" i="162"/>
  <c r="AG21" i="162"/>
  <c r="AC21" i="162"/>
  <c r="Y21" i="162"/>
  <c r="U21" i="162"/>
  <c r="AI20" i="162"/>
  <c r="AE20" i="162"/>
  <c r="AA20" i="162"/>
  <c r="W20" i="162"/>
  <c r="AK19" i="162"/>
  <c r="AG19" i="162"/>
  <c r="AC19" i="162"/>
  <c r="Y19" i="162"/>
  <c r="U19" i="162"/>
  <c r="AI15" i="162"/>
  <c r="AE15" i="162"/>
  <c r="AA15" i="162"/>
  <c r="W15" i="162"/>
  <c r="AK14" i="162"/>
  <c r="AG14" i="162"/>
  <c r="AC14" i="162"/>
  <c r="Y14" i="162"/>
  <c r="U14" i="162"/>
  <c r="AI13" i="162"/>
  <c r="AE13" i="162"/>
  <c r="AA13" i="162"/>
  <c r="AK12" i="162"/>
  <c r="AG12" i="162"/>
  <c r="AC12" i="162"/>
  <c r="AJ31" i="162"/>
  <c r="AF31" i="162"/>
  <c r="AB31" i="162"/>
  <c r="X31" i="162"/>
  <c r="AL30" i="162"/>
  <c r="AH30" i="162"/>
  <c r="AD30" i="162"/>
  <c r="Z30" i="162"/>
  <c r="V30" i="162"/>
  <c r="AJ29" i="162"/>
  <c r="AF29" i="162"/>
  <c r="AB29" i="162"/>
  <c r="X29" i="162"/>
  <c r="AL28" i="162"/>
  <c r="AH28" i="162"/>
  <c r="AD28" i="162"/>
  <c r="Z28" i="162"/>
  <c r="V28" i="162"/>
  <c r="AJ27" i="162"/>
  <c r="AF27" i="162"/>
  <c r="AB27" i="162"/>
  <c r="X27" i="162"/>
  <c r="Z26" i="162"/>
  <c r="AJ25" i="162"/>
  <c r="AF25" i="162"/>
  <c r="AB25" i="162"/>
  <c r="X25" i="162"/>
  <c r="AL24" i="162"/>
  <c r="AH24" i="162"/>
  <c r="AD24" i="162"/>
  <c r="Z24" i="162"/>
  <c r="V24" i="162"/>
  <c r="AJ23" i="162"/>
  <c r="AF23" i="162"/>
  <c r="AB23" i="162"/>
  <c r="X23" i="162"/>
  <c r="AL22" i="162"/>
  <c r="AH22" i="162"/>
  <c r="AD22" i="162"/>
  <c r="Z22" i="162"/>
  <c r="V22" i="162"/>
  <c r="AJ21" i="162"/>
  <c r="AF21" i="162"/>
  <c r="AB21" i="162"/>
  <c r="X21" i="162"/>
  <c r="AL20" i="162"/>
  <c r="AH20" i="162"/>
  <c r="AD20" i="162"/>
  <c r="Z20" i="162"/>
  <c r="V20" i="162"/>
  <c r="AJ19" i="162"/>
  <c r="AF19" i="162"/>
  <c r="AB19" i="162"/>
  <c r="X19" i="162"/>
  <c r="AL15" i="162"/>
  <c r="AH15" i="162"/>
  <c r="AD15" i="162"/>
  <c r="Z15" i="162"/>
  <c r="V15" i="162"/>
  <c r="AJ14" i="162"/>
  <c r="AF14" i="162"/>
  <c r="AB14" i="162"/>
  <c r="X14" i="162"/>
  <c r="AL13" i="162"/>
  <c r="AH13" i="162"/>
  <c r="AD13" i="162"/>
  <c r="Z13" i="162"/>
  <c r="V13" i="162"/>
  <c r="AJ12" i="162"/>
  <c r="AF12" i="162"/>
  <c r="AB12" i="162"/>
  <c r="AI31" i="162"/>
  <c r="AE31" i="162"/>
  <c r="AA31" i="162"/>
  <c r="W31" i="162"/>
  <c r="AK30" i="162"/>
  <c r="AG30" i="162"/>
  <c r="AC30" i="162"/>
  <c r="Y30" i="162"/>
  <c r="U30" i="162"/>
  <c r="AI29" i="162"/>
  <c r="AE29" i="162"/>
  <c r="AA29" i="162"/>
  <c r="W29" i="162"/>
  <c r="AK28" i="162"/>
  <c r="AG28" i="162"/>
  <c r="AC28" i="162"/>
  <c r="Y28" i="162"/>
  <c r="U28" i="162"/>
  <c r="AI27" i="162"/>
  <c r="AE27" i="162"/>
  <c r="AA27" i="162"/>
  <c r="W27" i="162"/>
  <c r="AC26" i="162"/>
  <c r="Y26" i="162"/>
  <c r="AI25" i="162"/>
  <c r="AE25" i="162"/>
  <c r="AA25" i="162"/>
  <c r="W25" i="162"/>
  <c r="AK24" i="162"/>
  <c r="AG24" i="162"/>
  <c r="AC24" i="162"/>
  <c r="Y24" i="162"/>
  <c r="U24" i="162"/>
  <c r="AI23" i="162"/>
  <c r="AE23" i="162"/>
  <c r="AA23" i="162"/>
  <c r="W23" i="162"/>
  <c r="AK22" i="162"/>
  <c r="AG22" i="162"/>
  <c r="AC22" i="162"/>
  <c r="Y22" i="162"/>
  <c r="U22" i="162"/>
  <c r="AI21" i="162"/>
  <c r="AE21" i="162"/>
  <c r="AA21" i="162"/>
  <c r="W21" i="162"/>
  <c r="AK20" i="162"/>
  <c r="AG20" i="162"/>
  <c r="AC20" i="162"/>
  <c r="Y20" i="162"/>
  <c r="U20" i="162"/>
  <c r="AI19" i="162"/>
  <c r="AE19" i="162"/>
  <c r="AA19" i="162"/>
  <c r="W19" i="162"/>
  <c r="AK15" i="162"/>
  <c r="AG15" i="162"/>
  <c r="AC15" i="162"/>
  <c r="Y15" i="162"/>
  <c r="U15" i="162"/>
  <c r="AI14" i="162"/>
  <c r="AE14" i="162"/>
  <c r="AA14" i="162"/>
  <c r="W14" i="162"/>
  <c r="AK13" i="162"/>
  <c r="AG13" i="162"/>
  <c r="AC13" i="162"/>
  <c r="Y13" i="162"/>
  <c r="U13" i="162"/>
  <c r="AI12" i="162"/>
  <c r="AE12" i="162"/>
  <c r="AA12" i="162"/>
  <c r="X9" i="162"/>
  <c r="AB9" i="162"/>
  <c r="AF9" i="162"/>
  <c r="AJ9" i="162"/>
  <c r="V10" i="162"/>
  <c r="Z10" i="162"/>
  <c r="AD10" i="162"/>
  <c r="AH10" i="162"/>
  <c r="AL10" i="162"/>
  <c r="X11" i="162"/>
  <c r="AB11" i="162"/>
  <c r="AF11" i="162"/>
  <c r="AJ11" i="162"/>
  <c r="V12" i="162"/>
  <c r="Z12" i="162"/>
  <c r="AA16" i="162" l="1"/>
  <c r="AJ16" i="162"/>
  <c r="AL16" i="162"/>
  <c r="V16" i="162"/>
  <c r="AG16" i="162"/>
  <c r="AF16" i="162"/>
  <c r="AH16" i="162"/>
  <c r="AC16" i="162"/>
  <c r="AI16" i="162"/>
  <c r="AB16" i="162"/>
  <c r="AD16" i="162"/>
  <c r="Y16" i="162"/>
  <c r="AE16" i="162"/>
  <c r="X16" i="162"/>
  <c r="Z16" i="162"/>
  <c r="AK16" i="162"/>
  <c r="U16" i="162"/>
  <c r="AL32" i="114"/>
  <c r="AK32" i="114"/>
  <c r="AJ32" i="114"/>
  <c r="AI32" i="114"/>
  <c r="AH32" i="114"/>
  <c r="AG32" i="114"/>
  <c r="AF32" i="114"/>
  <c r="AE32" i="114"/>
  <c r="AD32" i="114"/>
  <c r="AC32" i="114"/>
  <c r="AB32" i="114"/>
  <c r="AA32" i="114"/>
  <c r="Z32" i="114"/>
  <c r="Y32" i="114"/>
  <c r="X32" i="114"/>
  <c r="W32" i="114"/>
  <c r="V32" i="114"/>
  <c r="U32" i="114"/>
  <c r="AL31" i="114"/>
  <c r="AK31" i="114"/>
  <c r="AJ31" i="114"/>
  <c r="AI31" i="114"/>
  <c r="AH31" i="114"/>
  <c r="AG31" i="114"/>
  <c r="AF31" i="114"/>
  <c r="AE31" i="114"/>
  <c r="AD31" i="114"/>
  <c r="AC31" i="114"/>
  <c r="AB31" i="114"/>
  <c r="AA31" i="114"/>
  <c r="Z31" i="114"/>
  <c r="Y31" i="114"/>
  <c r="X31" i="114"/>
  <c r="W31" i="114"/>
  <c r="V31" i="114"/>
  <c r="U31" i="114"/>
  <c r="AL30" i="114"/>
  <c r="AK30" i="114"/>
  <c r="AJ30" i="114"/>
  <c r="AI30" i="114"/>
  <c r="AH30" i="114"/>
  <c r="AG30" i="114"/>
  <c r="AF30" i="114"/>
  <c r="AE30" i="114"/>
  <c r="AD30" i="114"/>
  <c r="AC30" i="114"/>
  <c r="AB30" i="114"/>
  <c r="AA30" i="114"/>
  <c r="Z30" i="114"/>
  <c r="Y30" i="114"/>
  <c r="X30" i="114"/>
  <c r="W30" i="114"/>
  <c r="V30" i="114"/>
  <c r="U30" i="114"/>
  <c r="AL29" i="114"/>
  <c r="AK29" i="114"/>
  <c r="AJ29" i="114"/>
  <c r="AI29" i="114"/>
  <c r="AH29" i="114"/>
  <c r="AG29" i="114"/>
  <c r="AF29" i="114"/>
  <c r="AE29" i="114"/>
  <c r="AD29" i="114"/>
  <c r="AC29" i="114"/>
  <c r="AB29" i="114"/>
  <c r="AA29" i="114"/>
  <c r="Z29" i="114"/>
  <c r="Y29" i="114"/>
  <c r="X29" i="114"/>
  <c r="W29" i="114"/>
  <c r="V29" i="114"/>
  <c r="U29" i="114"/>
  <c r="AL28" i="114"/>
  <c r="AK28" i="114"/>
  <c r="AJ28" i="114"/>
  <c r="AI28" i="114"/>
  <c r="AH28" i="114"/>
  <c r="AG28" i="114"/>
  <c r="AF28" i="114"/>
  <c r="AE28" i="114"/>
  <c r="AD28" i="114"/>
  <c r="AC28" i="114"/>
  <c r="AB28" i="114"/>
  <c r="AA28" i="114"/>
  <c r="Z28" i="114"/>
  <c r="Y28" i="114"/>
  <c r="X28" i="114"/>
  <c r="W28" i="114"/>
  <c r="V28" i="114"/>
  <c r="U28" i="114"/>
  <c r="W27" i="114"/>
  <c r="V27" i="114"/>
  <c r="U27" i="114"/>
  <c r="AL26" i="114"/>
  <c r="AK26" i="114"/>
  <c r="AJ26" i="114"/>
  <c r="AI26" i="114"/>
  <c r="AH26" i="114"/>
  <c r="AG26" i="114"/>
  <c r="AF26" i="114"/>
  <c r="AE26" i="114"/>
  <c r="AD26" i="114"/>
  <c r="AC26" i="114"/>
  <c r="AB26" i="114"/>
  <c r="AA26" i="114"/>
  <c r="Z26" i="114"/>
  <c r="Y26" i="114"/>
  <c r="X26" i="114"/>
  <c r="W26" i="114"/>
  <c r="V26" i="114"/>
  <c r="U26" i="114"/>
  <c r="AL25" i="114"/>
  <c r="AK25" i="114"/>
  <c r="AJ25" i="114"/>
  <c r="AI25" i="114"/>
  <c r="AH25" i="114"/>
  <c r="AG25" i="114"/>
  <c r="AF25" i="114"/>
  <c r="AE25" i="114"/>
  <c r="AD25" i="114"/>
  <c r="AC25" i="114"/>
  <c r="AB25" i="114"/>
  <c r="AA25" i="114"/>
  <c r="Z25" i="114"/>
  <c r="Y25" i="114"/>
  <c r="X25" i="114"/>
  <c r="W25" i="114"/>
  <c r="V25" i="114"/>
  <c r="U25" i="114"/>
  <c r="AL24" i="114"/>
  <c r="AK24" i="114"/>
  <c r="AJ24" i="114"/>
  <c r="AI24" i="114"/>
  <c r="AH24" i="114"/>
  <c r="AG24" i="114"/>
  <c r="AF24" i="114"/>
  <c r="AE24" i="114"/>
  <c r="AD24" i="114"/>
  <c r="AC24" i="114"/>
  <c r="AB24" i="114"/>
  <c r="AA24" i="114"/>
  <c r="Z24" i="114"/>
  <c r="Y24" i="114"/>
  <c r="X24" i="114"/>
  <c r="W24" i="114"/>
  <c r="V24" i="114"/>
  <c r="U24" i="114"/>
  <c r="AL23" i="114"/>
  <c r="AK23" i="114"/>
  <c r="AJ23" i="114"/>
  <c r="AI23" i="114"/>
  <c r="AH23" i="114"/>
  <c r="AG23" i="114"/>
  <c r="AF23" i="114"/>
  <c r="AE23" i="114"/>
  <c r="AD23" i="114"/>
  <c r="AC23" i="114"/>
  <c r="AB23" i="114"/>
  <c r="AA23" i="114"/>
  <c r="Z23" i="114"/>
  <c r="Y23" i="114"/>
  <c r="X23" i="114"/>
  <c r="W23" i="114"/>
  <c r="V23" i="114"/>
  <c r="U23" i="114"/>
  <c r="AL22" i="114"/>
  <c r="AK22" i="114"/>
  <c r="AJ22" i="114"/>
  <c r="AI22" i="114"/>
  <c r="AH22" i="114"/>
  <c r="AG22" i="114"/>
  <c r="AF22" i="114"/>
  <c r="AE22" i="114"/>
  <c r="AD22" i="114"/>
  <c r="AC22" i="114"/>
  <c r="AB22" i="114"/>
  <c r="AA22" i="114"/>
  <c r="Z22" i="114"/>
  <c r="Y22" i="114"/>
  <c r="X22" i="114"/>
  <c r="W22" i="114"/>
  <c r="V22" i="114"/>
  <c r="U22" i="114"/>
  <c r="W21" i="114"/>
  <c r="V21" i="114"/>
  <c r="U21" i="114"/>
  <c r="AL20" i="114"/>
  <c r="AK20" i="114"/>
  <c r="AJ20" i="114"/>
  <c r="AI20" i="114"/>
  <c r="AH20" i="114"/>
  <c r="AG20" i="114"/>
  <c r="AF20" i="114"/>
  <c r="AE20" i="114"/>
  <c r="AD20" i="114"/>
  <c r="AC20" i="114"/>
  <c r="AB20" i="114"/>
  <c r="AA20" i="114"/>
  <c r="Z20" i="114"/>
  <c r="Y20" i="114"/>
  <c r="X20" i="114"/>
  <c r="W20" i="114"/>
  <c r="V20" i="114"/>
  <c r="U20" i="114"/>
  <c r="AL19" i="114"/>
  <c r="AK19" i="114"/>
  <c r="AJ19" i="114"/>
  <c r="AI19" i="114"/>
  <c r="AH19" i="114"/>
  <c r="AG19" i="114"/>
  <c r="AF19" i="114"/>
  <c r="AE19" i="114"/>
  <c r="AD19" i="114"/>
  <c r="AC19" i="114"/>
  <c r="AB19" i="114"/>
  <c r="AA19" i="114"/>
  <c r="Z19" i="114"/>
  <c r="Y19" i="114"/>
  <c r="X19" i="114"/>
  <c r="W19" i="114"/>
  <c r="V19" i="114"/>
  <c r="U19" i="114"/>
  <c r="AL15" i="114"/>
  <c r="AK15" i="114"/>
  <c r="AJ15" i="114"/>
  <c r="AI15" i="114"/>
  <c r="AH15" i="114"/>
  <c r="AG15" i="114"/>
  <c r="AF15" i="114"/>
  <c r="AE15" i="114"/>
  <c r="AD15" i="114"/>
  <c r="AC15" i="114"/>
  <c r="AB15" i="114"/>
  <c r="AA15" i="114"/>
  <c r="Z15" i="114"/>
  <c r="Y15" i="114"/>
  <c r="X15" i="114"/>
  <c r="W15" i="114"/>
  <c r="V15" i="114"/>
  <c r="U15" i="114"/>
  <c r="AL14" i="114"/>
  <c r="AK14" i="114"/>
  <c r="AJ14" i="114"/>
  <c r="AI14" i="114"/>
  <c r="AH14" i="114"/>
  <c r="AG14" i="114"/>
  <c r="AF14" i="114"/>
  <c r="AE14" i="114"/>
  <c r="AD14" i="114"/>
  <c r="AC14" i="114"/>
  <c r="AB14" i="114"/>
  <c r="AA14" i="114"/>
  <c r="Z14" i="114"/>
  <c r="Y14" i="114"/>
  <c r="X14" i="114"/>
  <c r="W14" i="114"/>
  <c r="V14" i="114"/>
  <c r="U14" i="114"/>
  <c r="AL13" i="114"/>
  <c r="AK13" i="114"/>
  <c r="AJ13" i="114"/>
  <c r="AI13" i="114"/>
  <c r="AH13" i="114"/>
  <c r="AG13" i="114"/>
  <c r="AF13" i="114"/>
  <c r="AE13" i="114"/>
  <c r="AD13" i="114"/>
  <c r="AC13" i="114"/>
  <c r="AB13" i="114"/>
  <c r="AA13" i="114"/>
  <c r="Z13" i="114"/>
  <c r="Y13" i="114"/>
  <c r="X13" i="114"/>
  <c r="W13" i="114"/>
  <c r="V13" i="114"/>
  <c r="U13" i="114"/>
  <c r="AL12" i="114"/>
  <c r="AK12" i="114"/>
  <c r="AJ12" i="114"/>
  <c r="AI12" i="114"/>
  <c r="AH12" i="114"/>
  <c r="AG12" i="114"/>
  <c r="AF12" i="114"/>
  <c r="AE12" i="114"/>
  <c r="AD12" i="114"/>
  <c r="AC12" i="114"/>
  <c r="AB12" i="114"/>
  <c r="AA12" i="114"/>
  <c r="Z12" i="114"/>
  <c r="Y12" i="114"/>
  <c r="X12" i="114"/>
  <c r="W12" i="114"/>
  <c r="V12" i="114"/>
  <c r="U12" i="114"/>
  <c r="AL11" i="114"/>
  <c r="AK11" i="114"/>
  <c r="AJ11" i="114"/>
  <c r="AI11" i="114"/>
  <c r="AH11" i="114"/>
  <c r="AG11" i="114"/>
  <c r="AF11" i="114"/>
  <c r="AE11" i="114"/>
  <c r="AD11" i="114"/>
  <c r="AC11" i="114"/>
  <c r="AB11" i="114"/>
  <c r="AA11" i="114"/>
  <c r="Z11" i="114"/>
  <c r="Y11" i="114"/>
  <c r="X11" i="114"/>
  <c r="W11" i="114"/>
  <c r="V11" i="114"/>
  <c r="U11" i="114"/>
  <c r="AL10" i="114"/>
  <c r="AK10" i="114"/>
  <c r="AJ10" i="114"/>
  <c r="AI10" i="114"/>
  <c r="AH10" i="114"/>
  <c r="AG10" i="114"/>
  <c r="AF10" i="114"/>
  <c r="AE10" i="114"/>
  <c r="AD10" i="114"/>
  <c r="AC10" i="114"/>
  <c r="AB10" i="114"/>
  <c r="AA10" i="114"/>
  <c r="Z10" i="114"/>
  <c r="Y10" i="114"/>
  <c r="X10" i="114"/>
  <c r="W10" i="114"/>
  <c r="V10" i="114"/>
  <c r="U10" i="114"/>
  <c r="AL9" i="114"/>
  <c r="AK9" i="114"/>
  <c r="AJ9" i="114"/>
  <c r="AI9" i="114"/>
  <c r="AH9" i="114"/>
  <c r="AG9" i="114"/>
  <c r="AF9" i="114"/>
  <c r="AE9" i="114"/>
  <c r="AD9" i="114"/>
  <c r="AC9" i="114"/>
  <c r="AB9" i="114"/>
  <c r="AA9" i="114"/>
  <c r="Z9" i="114"/>
  <c r="Y9" i="114"/>
  <c r="X9" i="114"/>
  <c r="W9" i="114"/>
  <c r="V9" i="114"/>
  <c r="U9" i="114"/>
  <c r="G5" i="160" l="1"/>
  <c r="J5" i="160" s="1"/>
  <c r="M5" i="160" s="1"/>
  <c r="P5" i="160" s="1"/>
  <c r="S5" i="160" s="1"/>
  <c r="Q35" i="159" l="1"/>
  <c r="P35" i="159"/>
  <c r="O35" i="159"/>
  <c r="N35" i="159"/>
  <c r="M35" i="159"/>
  <c r="L35" i="159"/>
  <c r="K35" i="159"/>
  <c r="J35" i="159"/>
  <c r="I35" i="159"/>
  <c r="H35" i="159"/>
  <c r="G35" i="159"/>
  <c r="F35" i="159"/>
  <c r="E35" i="159"/>
  <c r="D35" i="159"/>
  <c r="C35" i="159"/>
  <c r="T33" i="159"/>
  <c r="S33" i="159"/>
  <c r="R33" i="159"/>
  <c r="R35" i="159" s="1"/>
  <c r="Q33" i="159"/>
  <c r="P33" i="159"/>
  <c r="O33" i="159"/>
  <c r="N33" i="159"/>
  <c r="M33" i="159"/>
  <c r="L33" i="159"/>
  <c r="K33" i="159"/>
  <c r="J33" i="159"/>
  <c r="I33" i="159"/>
  <c r="H33" i="159"/>
  <c r="G33" i="159"/>
  <c r="F33" i="159"/>
  <c r="E33" i="159"/>
  <c r="D33" i="159"/>
  <c r="C33" i="159"/>
  <c r="T16" i="159"/>
  <c r="T35" i="159" s="1"/>
  <c r="S16" i="159"/>
  <c r="S35" i="159" s="1"/>
  <c r="R16" i="159"/>
  <c r="Q16" i="159"/>
  <c r="P16" i="159"/>
  <c r="O16" i="159"/>
  <c r="N16" i="159"/>
  <c r="M16" i="159"/>
  <c r="L16" i="159"/>
  <c r="K16" i="159"/>
  <c r="J16" i="159"/>
  <c r="I16" i="159"/>
  <c r="H16" i="159"/>
  <c r="G16" i="159"/>
  <c r="F16" i="159"/>
  <c r="E16" i="159"/>
  <c r="D16" i="159"/>
  <c r="C16" i="159"/>
  <c r="J5" i="159"/>
  <c r="M5" i="159" s="1"/>
  <c r="P5" i="159" s="1"/>
  <c r="S5" i="159" s="1"/>
  <c r="V5" i="159" s="1"/>
  <c r="Y5" i="159" s="1"/>
  <c r="AB5" i="159" s="1"/>
  <c r="AE5" i="159" s="1"/>
  <c r="AH5" i="159" s="1"/>
  <c r="AK5" i="159" s="1"/>
  <c r="G5" i="159"/>
  <c r="A3" i="159"/>
  <c r="U6" i="158"/>
  <c r="T6" i="158"/>
  <c r="R6" i="158"/>
  <c r="Q6" i="158"/>
  <c r="O6" i="158"/>
  <c r="N6" i="158"/>
  <c r="L6" i="158"/>
  <c r="K6" i="158"/>
  <c r="I6" i="158"/>
  <c r="H6" i="158"/>
  <c r="F6" i="158"/>
  <c r="E6" i="158"/>
  <c r="J5" i="158"/>
  <c r="M5" i="158" s="1"/>
  <c r="P5" i="158" s="1"/>
  <c r="S5" i="158" s="1"/>
  <c r="G5" i="158"/>
  <c r="AL30" i="112" l="1"/>
  <c r="AK30" i="112"/>
  <c r="AJ30" i="112"/>
  <c r="AI30" i="112"/>
  <c r="AH30" i="112"/>
  <c r="AG30" i="112"/>
  <c r="AF30" i="112"/>
  <c r="AE30" i="112"/>
  <c r="AD30" i="112"/>
  <c r="AC30" i="112"/>
  <c r="AB30" i="112"/>
  <c r="AA30" i="112"/>
  <c r="Z30" i="112"/>
  <c r="Y30" i="112"/>
  <c r="X30" i="112"/>
  <c r="W30" i="112"/>
  <c r="V30" i="112"/>
  <c r="U30" i="112"/>
  <c r="AL28" i="112"/>
  <c r="AK28" i="112"/>
  <c r="AJ28" i="112"/>
  <c r="AI28" i="112"/>
  <c r="AH28" i="112"/>
  <c r="AG28" i="112"/>
  <c r="AF28" i="112"/>
  <c r="AE28" i="112"/>
  <c r="AD28" i="112"/>
  <c r="AC28" i="112"/>
  <c r="AB28" i="112"/>
  <c r="AA28" i="112"/>
  <c r="Z28" i="112"/>
  <c r="Y28" i="112"/>
  <c r="X28" i="112"/>
  <c r="W28" i="112"/>
  <c r="V28" i="112"/>
  <c r="U28" i="112"/>
  <c r="AL27" i="112"/>
  <c r="AK27" i="112"/>
  <c r="AJ27" i="112"/>
  <c r="AI27" i="112"/>
  <c r="AH27" i="112"/>
  <c r="AG27" i="112"/>
  <c r="AF27" i="112"/>
  <c r="AE27" i="112"/>
  <c r="AD27" i="112"/>
  <c r="AC27" i="112"/>
  <c r="AB27" i="112"/>
  <c r="AA27" i="112"/>
  <c r="Z27" i="112"/>
  <c r="Y27" i="112"/>
  <c r="X27" i="112"/>
  <c r="W27" i="112"/>
  <c r="V27" i="112"/>
  <c r="U27" i="112"/>
  <c r="AL25" i="112"/>
  <c r="AK25" i="112"/>
  <c r="AJ25" i="112"/>
  <c r="AI25" i="112"/>
  <c r="AH25" i="112"/>
  <c r="AG25" i="112"/>
  <c r="AF25" i="112"/>
  <c r="AE25" i="112"/>
  <c r="AD25" i="112"/>
  <c r="AC25" i="112"/>
  <c r="AB25" i="112"/>
  <c r="AA25" i="112"/>
  <c r="Z25" i="112"/>
  <c r="Y25" i="112"/>
  <c r="X25" i="112"/>
  <c r="W25" i="112"/>
  <c r="V25" i="112"/>
  <c r="U25" i="112"/>
  <c r="AL24" i="112"/>
  <c r="AK24" i="112"/>
  <c r="AJ24" i="112"/>
  <c r="AI24" i="112"/>
  <c r="AH24" i="112"/>
  <c r="AG24" i="112"/>
  <c r="AF24" i="112"/>
  <c r="AE24" i="112"/>
  <c r="AD24" i="112"/>
  <c r="AC24" i="112"/>
  <c r="AB24" i="112"/>
  <c r="AA24" i="112"/>
  <c r="Z24" i="112"/>
  <c r="Y24" i="112"/>
  <c r="X24" i="112"/>
  <c r="W24" i="112"/>
  <c r="V24" i="112"/>
  <c r="U24" i="112"/>
  <c r="AL23" i="112"/>
  <c r="AK23" i="112"/>
  <c r="AJ23" i="112"/>
  <c r="AI23" i="112"/>
  <c r="AH23" i="112"/>
  <c r="AG23" i="112"/>
  <c r="AF23" i="112"/>
  <c r="AE23" i="112"/>
  <c r="AD23" i="112"/>
  <c r="AC23" i="112"/>
  <c r="AB23" i="112"/>
  <c r="AA23" i="112"/>
  <c r="Z23" i="112"/>
  <c r="Y23" i="112"/>
  <c r="X23" i="112"/>
  <c r="W23" i="112"/>
  <c r="V23" i="112"/>
  <c r="U23" i="112"/>
  <c r="AL22" i="112"/>
  <c r="AK22" i="112"/>
  <c r="AJ22" i="112"/>
  <c r="AI22" i="112"/>
  <c r="AH22" i="112"/>
  <c r="AG22" i="112"/>
  <c r="AF22" i="112"/>
  <c r="AE22" i="112"/>
  <c r="AD22" i="112"/>
  <c r="AC22" i="112"/>
  <c r="AB22" i="112"/>
  <c r="AA22" i="112"/>
  <c r="Z22" i="112"/>
  <c r="Y22" i="112"/>
  <c r="X22" i="112"/>
  <c r="W22" i="112"/>
  <c r="V22" i="112"/>
  <c r="U22" i="112"/>
  <c r="AL21" i="112"/>
  <c r="AK21" i="112"/>
  <c r="AJ21" i="112"/>
  <c r="AI21" i="112"/>
  <c r="AH21" i="112"/>
  <c r="AG21" i="112"/>
  <c r="AF21" i="112"/>
  <c r="AE21" i="112"/>
  <c r="AD21" i="112"/>
  <c r="AC21" i="112"/>
  <c r="AB21" i="112"/>
  <c r="AA21" i="112"/>
  <c r="Z21" i="112"/>
  <c r="Y21" i="112"/>
  <c r="X21" i="112"/>
  <c r="W21" i="112"/>
  <c r="V21" i="112"/>
  <c r="U21" i="112"/>
  <c r="AL20" i="112"/>
  <c r="AK20" i="112"/>
  <c r="AJ20" i="112"/>
  <c r="AI20" i="112"/>
  <c r="AH20" i="112"/>
  <c r="AG20" i="112"/>
  <c r="AF20" i="112"/>
  <c r="AE20" i="112"/>
  <c r="AD20" i="112"/>
  <c r="AC20" i="112"/>
  <c r="AB20" i="112"/>
  <c r="AA20" i="112"/>
  <c r="Z20" i="112"/>
  <c r="Y20" i="112"/>
  <c r="X20" i="112"/>
  <c r="W20" i="112"/>
  <c r="V20" i="112"/>
  <c r="U20" i="112"/>
  <c r="AL19" i="112"/>
  <c r="AK19" i="112"/>
  <c r="AJ19" i="112"/>
  <c r="AI19" i="112"/>
  <c r="AH19" i="112"/>
  <c r="AG19" i="112"/>
  <c r="AF19" i="112"/>
  <c r="AE19" i="112"/>
  <c r="AD19" i="112"/>
  <c r="AC19" i="112"/>
  <c r="AB19" i="112"/>
  <c r="AA19" i="112"/>
  <c r="Z19" i="112"/>
  <c r="Y19" i="112"/>
  <c r="X19" i="112"/>
  <c r="W19" i="112"/>
  <c r="V19" i="112"/>
  <c r="U19" i="112"/>
  <c r="AL15" i="112"/>
  <c r="AK15" i="112"/>
  <c r="AJ15" i="112"/>
  <c r="AI15" i="112"/>
  <c r="AH15" i="112"/>
  <c r="AG15" i="112"/>
  <c r="AF15" i="112"/>
  <c r="AE15" i="112"/>
  <c r="AD15" i="112"/>
  <c r="AC15" i="112"/>
  <c r="AB15" i="112"/>
  <c r="AA15" i="112"/>
  <c r="Z15" i="112"/>
  <c r="Y15" i="112"/>
  <c r="X15" i="112"/>
  <c r="W15" i="112"/>
  <c r="V15" i="112"/>
  <c r="U15" i="112"/>
  <c r="AL14" i="112"/>
  <c r="AK14" i="112"/>
  <c r="AJ14" i="112"/>
  <c r="AI14" i="112"/>
  <c r="AH14" i="112"/>
  <c r="AG14" i="112"/>
  <c r="AF14" i="112"/>
  <c r="AE14" i="112"/>
  <c r="AD14" i="112"/>
  <c r="AC14" i="112"/>
  <c r="AB14" i="112"/>
  <c r="AA14" i="112"/>
  <c r="Z14" i="112"/>
  <c r="Y14" i="112"/>
  <c r="X14" i="112"/>
  <c r="W14" i="112"/>
  <c r="V14" i="112"/>
  <c r="U14" i="112"/>
  <c r="W13" i="112"/>
  <c r="V13" i="112"/>
  <c r="U13" i="112"/>
  <c r="AL12" i="112"/>
  <c r="AK12" i="112"/>
  <c r="AJ12" i="112"/>
  <c r="AI12" i="112"/>
  <c r="AH12" i="112"/>
  <c r="AG12" i="112"/>
  <c r="AF12" i="112"/>
  <c r="AE12" i="112"/>
  <c r="AD12" i="112"/>
  <c r="AC12" i="112"/>
  <c r="AB12" i="112"/>
  <c r="AA12" i="112"/>
  <c r="Z12" i="112"/>
  <c r="Y12" i="112"/>
  <c r="X12" i="112"/>
  <c r="W12" i="112"/>
  <c r="V12" i="112"/>
  <c r="U12" i="112"/>
  <c r="AL11" i="112"/>
  <c r="AK11" i="112"/>
  <c r="AJ11" i="112"/>
  <c r="AI11" i="112"/>
  <c r="AH11" i="112"/>
  <c r="AG11" i="112"/>
  <c r="AF11" i="112"/>
  <c r="AE11" i="112"/>
  <c r="AD11" i="112"/>
  <c r="AC11" i="112"/>
  <c r="AB11" i="112"/>
  <c r="AA11" i="112"/>
  <c r="Z11" i="112"/>
  <c r="Y11" i="112"/>
  <c r="X11" i="112"/>
  <c r="W11" i="112"/>
  <c r="V11" i="112"/>
  <c r="U11" i="112"/>
  <c r="AL10" i="112"/>
  <c r="AK10" i="112"/>
  <c r="AJ10" i="112"/>
  <c r="AI10" i="112"/>
  <c r="AH10" i="112"/>
  <c r="AG10" i="112"/>
  <c r="AF10" i="112"/>
  <c r="AE10" i="112"/>
  <c r="AD10" i="112"/>
  <c r="AC10" i="112"/>
  <c r="AB10" i="112"/>
  <c r="AA10" i="112"/>
  <c r="Z10" i="112"/>
  <c r="Y10" i="112"/>
  <c r="X10" i="112"/>
  <c r="W10" i="112"/>
  <c r="V10" i="112"/>
  <c r="U10" i="112"/>
  <c r="AL9" i="112"/>
  <c r="AK9" i="112"/>
  <c r="AJ9" i="112"/>
  <c r="AI9" i="112"/>
  <c r="AH9" i="112"/>
  <c r="AG9" i="112"/>
  <c r="AF9" i="112"/>
  <c r="AE9" i="112"/>
  <c r="AD9" i="112"/>
  <c r="AC9" i="112"/>
  <c r="AB9" i="112"/>
  <c r="AA9" i="112"/>
  <c r="Z9" i="112"/>
  <c r="Y9" i="112"/>
  <c r="X9" i="112"/>
  <c r="W9" i="112"/>
  <c r="V9" i="112"/>
  <c r="U9" i="112"/>
  <c r="U16" i="159" l="1"/>
  <c r="W16" i="159"/>
  <c r="V16" i="159"/>
  <c r="V16" i="112"/>
  <c r="U16" i="112"/>
  <c r="W16" i="112"/>
  <c r="G5" i="157" l="1"/>
  <c r="J5" i="157" s="1"/>
  <c r="M5" i="157" s="1"/>
  <c r="P5" i="157" s="1"/>
  <c r="S5" i="157" s="1"/>
  <c r="V5" i="157" s="1"/>
  <c r="Y5" i="157" s="1"/>
  <c r="AB5" i="157" s="1"/>
  <c r="AE5" i="157" s="1"/>
  <c r="AH5" i="157" s="1"/>
  <c r="AK5" i="157" s="1"/>
  <c r="A3" i="157"/>
  <c r="G4" i="156"/>
  <c r="D4" i="156"/>
  <c r="T33" i="154" l="1"/>
  <c r="S33" i="154"/>
  <c r="R33" i="154"/>
  <c r="Q33" i="154"/>
  <c r="P33" i="154"/>
  <c r="P35" i="154" s="1"/>
  <c r="O33" i="154"/>
  <c r="O35" i="154" s="1"/>
  <c r="N33" i="154"/>
  <c r="M33" i="154"/>
  <c r="L33" i="154"/>
  <c r="K33" i="154"/>
  <c r="J33" i="154"/>
  <c r="I33" i="154"/>
  <c r="H33" i="154"/>
  <c r="H35" i="154" s="1"/>
  <c r="G33" i="154"/>
  <c r="G35" i="154" s="1"/>
  <c r="F33" i="154"/>
  <c r="E33" i="154"/>
  <c r="D33" i="154"/>
  <c r="C33" i="154"/>
  <c r="T16" i="154"/>
  <c r="S16" i="154"/>
  <c r="R16" i="154"/>
  <c r="R35" i="154" s="1"/>
  <c r="Q16" i="154"/>
  <c r="P16" i="154"/>
  <c r="O16" i="154"/>
  <c r="N16" i="154"/>
  <c r="M16" i="154"/>
  <c r="L16" i="154"/>
  <c r="K16" i="154"/>
  <c r="J16" i="154"/>
  <c r="I16" i="154"/>
  <c r="H16" i="154"/>
  <c r="G16" i="154"/>
  <c r="F16" i="154"/>
  <c r="E16" i="154"/>
  <c r="D16" i="154"/>
  <c r="C16" i="154"/>
  <c r="G5" i="154"/>
  <c r="J5" i="154" s="1"/>
  <c r="M5" i="154" s="1"/>
  <c r="P5" i="154" s="1"/>
  <c r="S5" i="154" s="1"/>
  <c r="V5" i="154" s="1"/>
  <c r="Y5" i="154" s="1"/>
  <c r="AB5" i="154" s="1"/>
  <c r="AE5" i="154" s="1"/>
  <c r="AH5" i="154" s="1"/>
  <c r="AK5" i="154" s="1"/>
  <c r="A3" i="154"/>
  <c r="F35" i="154" l="1"/>
  <c r="J35" i="154"/>
  <c r="N35" i="154"/>
  <c r="C35" i="154"/>
  <c r="K35" i="154"/>
  <c r="S35" i="154"/>
  <c r="D35" i="154"/>
  <c r="L35" i="154"/>
  <c r="T35" i="154"/>
  <c r="E35" i="154"/>
  <c r="I35" i="154"/>
  <c r="M35" i="154"/>
  <c r="Q35" i="154"/>
  <c r="T33" i="145" l="1"/>
  <c r="S33" i="145"/>
  <c r="R33" i="145"/>
  <c r="Q33" i="145"/>
  <c r="P33" i="145"/>
  <c r="O33" i="145"/>
  <c r="N33" i="145"/>
  <c r="M33" i="145"/>
  <c r="L33" i="145"/>
  <c r="K33" i="145"/>
  <c r="J33" i="145"/>
  <c r="I33" i="145"/>
  <c r="H33" i="145"/>
  <c r="G33" i="145"/>
  <c r="F33" i="145"/>
  <c r="E33" i="145"/>
  <c r="D33" i="145"/>
  <c r="C33" i="145"/>
  <c r="T16" i="145"/>
  <c r="S16" i="145"/>
  <c r="R16" i="145"/>
  <c r="Q16" i="145"/>
  <c r="P16" i="145"/>
  <c r="O16" i="145"/>
  <c r="N16" i="145"/>
  <c r="M16" i="145"/>
  <c r="L16" i="145"/>
  <c r="K16" i="145"/>
  <c r="K35" i="145" s="1"/>
  <c r="J16" i="145"/>
  <c r="I16" i="145"/>
  <c r="H16" i="145"/>
  <c r="G16" i="145"/>
  <c r="G35" i="145" s="1"/>
  <c r="F16" i="145"/>
  <c r="E16" i="145"/>
  <c r="D16" i="145"/>
  <c r="C16" i="145"/>
  <c r="C35" i="145" s="1"/>
  <c r="G5" i="145"/>
  <c r="J5" i="145" s="1"/>
  <c r="M5" i="145" s="1"/>
  <c r="P5" i="145" s="1"/>
  <c r="S5" i="145" s="1"/>
  <c r="V5" i="145" s="1"/>
  <c r="Y5" i="145" s="1"/>
  <c r="AB5" i="145" s="1"/>
  <c r="AE5" i="145" s="1"/>
  <c r="AH5" i="145" s="1"/>
  <c r="AK5" i="145" s="1"/>
  <c r="A3" i="145"/>
  <c r="O35" i="145" l="1"/>
  <c r="S35" i="145"/>
  <c r="I35" i="145"/>
  <c r="Q35" i="145"/>
  <c r="E35" i="145"/>
  <c r="M35" i="145"/>
  <c r="D35" i="145"/>
  <c r="H35" i="145"/>
  <c r="L35" i="145"/>
  <c r="P35" i="145"/>
  <c r="T35" i="145"/>
  <c r="F35" i="145"/>
  <c r="J35" i="145"/>
  <c r="N35" i="145"/>
  <c r="R35" i="145"/>
  <c r="H5" i="136" l="1"/>
  <c r="K5" i="136" s="1"/>
  <c r="N5" i="136" s="1"/>
  <c r="Q5" i="136" s="1"/>
  <c r="T5" i="136" s="1"/>
  <c r="T16" i="112"/>
  <c r="S16" i="112"/>
  <c r="R16" i="112"/>
  <c r="G5" i="128"/>
  <c r="J5" i="128" s="1"/>
  <c r="M5" i="128" s="1"/>
  <c r="P5" i="128" s="1"/>
  <c r="S5" i="128" s="1"/>
  <c r="A3" i="100"/>
  <c r="G5" i="116"/>
  <c r="J5" i="116" s="1"/>
  <c r="M5" i="116" s="1"/>
  <c r="P5" i="116" s="1"/>
  <c r="S5" i="116" s="1"/>
  <c r="V5" i="116" s="1"/>
  <c r="Y5" i="116" s="1"/>
  <c r="AB5" i="116" s="1"/>
  <c r="AE5" i="116" s="1"/>
  <c r="AH5" i="116" s="1"/>
  <c r="AK5" i="116" s="1"/>
  <c r="A3" i="116"/>
  <c r="N33" i="114"/>
  <c r="M33" i="114"/>
  <c r="L33" i="114"/>
  <c r="K33" i="114"/>
  <c r="J33" i="114"/>
  <c r="I33" i="114"/>
  <c r="H33" i="114"/>
  <c r="G33" i="114"/>
  <c r="F33" i="114"/>
  <c r="E33" i="114"/>
  <c r="D33" i="114"/>
  <c r="C33" i="114"/>
  <c r="N16" i="114"/>
  <c r="M16" i="114"/>
  <c r="L16" i="114"/>
  <c r="K16" i="114"/>
  <c r="J16" i="114"/>
  <c r="I16" i="114"/>
  <c r="I35" i="114" s="1"/>
  <c r="H16" i="114"/>
  <c r="G16" i="114"/>
  <c r="F16" i="114"/>
  <c r="E16" i="114"/>
  <c r="D16" i="114"/>
  <c r="C16" i="114"/>
  <c r="G5" i="114"/>
  <c r="J5" i="114" s="1"/>
  <c r="M5" i="114" s="1"/>
  <c r="P5" i="114" s="1"/>
  <c r="S5" i="114" s="1"/>
  <c r="V5" i="114" s="1"/>
  <c r="Y5" i="114" s="1"/>
  <c r="AB5" i="114" s="1"/>
  <c r="AE5" i="114" s="1"/>
  <c r="AH5" i="114" s="1"/>
  <c r="AK5" i="114" s="1"/>
  <c r="A3" i="114"/>
  <c r="N33" i="101"/>
  <c r="M33" i="101"/>
  <c r="L33" i="101"/>
  <c r="K33" i="101"/>
  <c r="J33" i="101"/>
  <c r="I33" i="101"/>
  <c r="H33" i="101"/>
  <c r="G33" i="101"/>
  <c r="F33" i="101"/>
  <c r="E33" i="101"/>
  <c r="D33" i="101"/>
  <c r="C33" i="101"/>
  <c r="N16" i="101"/>
  <c r="M16" i="101"/>
  <c r="L16" i="101"/>
  <c r="L35" i="101" s="1"/>
  <c r="K16" i="101"/>
  <c r="J16" i="101"/>
  <c r="I16" i="101"/>
  <c r="H16" i="101"/>
  <c r="H35" i="101" s="1"/>
  <c r="G16" i="101"/>
  <c r="F16" i="101"/>
  <c r="E16" i="101"/>
  <c r="D16" i="101"/>
  <c r="D35" i="101" s="1"/>
  <c r="C16" i="101"/>
  <c r="G5" i="101"/>
  <c r="J5" i="101" s="1"/>
  <c r="M5" i="101" s="1"/>
  <c r="P5" i="101" s="1"/>
  <c r="S5" i="101" s="1"/>
  <c r="V5" i="101" s="1"/>
  <c r="Y5" i="101" s="1"/>
  <c r="AB5" i="101" s="1"/>
  <c r="AE5" i="101" s="1"/>
  <c r="AH5" i="101" s="1"/>
  <c r="AK5" i="101" s="1"/>
  <c r="A3" i="101"/>
  <c r="G5" i="112"/>
  <c r="J5" i="112" s="1"/>
  <c r="M5" i="112" s="1"/>
  <c r="P5" i="112" s="1"/>
  <c r="S5" i="112" s="1"/>
  <c r="V5" i="112" s="1"/>
  <c r="Y5" i="112" s="1"/>
  <c r="AB5" i="112" s="1"/>
  <c r="AE5" i="112" s="1"/>
  <c r="AH5" i="112" s="1"/>
  <c r="AK5" i="112" s="1"/>
  <c r="A3" i="112"/>
  <c r="G4" i="18"/>
  <c r="D4" i="18"/>
  <c r="G5" i="100"/>
  <c r="J5" i="100" s="1"/>
  <c r="M5" i="100" s="1"/>
  <c r="P5" i="100" s="1"/>
  <c r="S5" i="100" s="1"/>
  <c r="V5" i="100" s="1"/>
  <c r="Y5" i="100" s="1"/>
  <c r="AB5" i="100" s="1"/>
  <c r="AE5" i="100" s="1"/>
  <c r="AH5" i="100" s="1"/>
  <c r="AK5" i="100" s="1"/>
  <c r="A12" i="11"/>
  <c r="O16" i="114"/>
  <c r="E16" i="112"/>
  <c r="D33" i="112"/>
  <c r="L33" i="112"/>
  <c r="L16" i="112"/>
  <c r="M33" i="112"/>
  <c r="M16" i="112"/>
  <c r="N33" i="112"/>
  <c r="H16" i="112"/>
  <c r="G33" i="112"/>
  <c r="G16" i="112"/>
  <c r="H33" i="112"/>
  <c r="C16" i="112"/>
  <c r="C35" i="112" s="1"/>
  <c r="E33" i="112"/>
  <c r="E35" i="112" s="1"/>
  <c r="F33" i="112"/>
  <c r="D16" i="112"/>
  <c r="N16" i="112"/>
  <c r="F16" i="112"/>
  <c r="C33" i="112"/>
  <c r="O16" i="101"/>
  <c r="O16" i="112"/>
  <c r="O35" i="112" s="1"/>
  <c r="S33" i="101"/>
  <c r="R33" i="101"/>
  <c r="R16" i="114"/>
  <c r="S16" i="101"/>
  <c r="Q33" i="101"/>
  <c r="O33" i="112"/>
  <c r="P33" i="112"/>
  <c r="T33" i="101"/>
  <c r="T16" i="114"/>
  <c r="Q33" i="112"/>
  <c r="Q16" i="101"/>
  <c r="P16" i="112"/>
  <c r="P33" i="101"/>
  <c r="R33" i="114"/>
  <c r="R16" i="101"/>
  <c r="S33" i="114"/>
  <c r="S16" i="114"/>
  <c r="Q33" i="114"/>
  <c r="O33" i="114"/>
  <c r="Q16" i="114"/>
  <c r="P16" i="114"/>
  <c r="P35" i="114" s="1"/>
  <c r="P33" i="114"/>
  <c r="O35" i="114"/>
  <c r="T33" i="114"/>
  <c r="T16" i="101"/>
  <c r="O33" i="101"/>
  <c r="Q16" i="112"/>
  <c r="Q35" i="112" s="1"/>
  <c r="P16" i="101"/>
  <c r="I16" i="112"/>
  <c r="I35" i="112" s="1"/>
  <c r="J16" i="112"/>
  <c r="K33" i="112"/>
  <c r="K16" i="112"/>
  <c r="J33" i="112"/>
  <c r="I33" i="112"/>
  <c r="T33" i="112"/>
  <c r="S33" i="112"/>
  <c r="R33" i="112"/>
  <c r="S35" i="112" l="1"/>
  <c r="K35" i="101"/>
  <c r="P35" i="101"/>
  <c r="L35" i="112"/>
  <c r="C35" i="114"/>
  <c r="G35" i="114"/>
  <c r="K35" i="114"/>
  <c r="R35" i="114"/>
  <c r="D35" i="114"/>
  <c r="T35" i="112"/>
  <c r="S35" i="114"/>
  <c r="G35" i="112"/>
  <c r="N35" i="114"/>
  <c r="K35" i="112"/>
  <c r="T35" i="101"/>
  <c r="F35" i="112"/>
  <c r="H35" i="112"/>
  <c r="M35" i="112"/>
  <c r="E35" i="101"/>
  <c r="I35" i="101"/>
  <c r="F35" i="114"/>
  <c r="J35" i="114"/>
  <c r="E35" i="114"/>
  <c r="M35" i="114"/>
  <c r="R35" i="112"/>
  <c r="F35" i="101"/>
  <c r="J35" i="101"/>
  <c r="N35" i="101"/>
  <c r="J35" i="112"/>
  <c r="O35" i="101"/>
  <c r="T35" i="114"/>
  <c r="D35" i="112"/>
  <c r="H35" i="114"/>
  <c r="L35" i="114"/>
  <c r="Q35" i="101"/>
  <c r="N35" i="112"/>
  <c r="C35" i="101"/>
  <c r="G35" i="101"/>
  <c r="P35" i="112"/>
  <c r="Q35" i="114"/>
  <c r="S35" i="101"/>
  <c r="R35" i="101"/>
  <c r="M35" i="101"/>
  <c r="F10" i="11"/>
  <c r="I10" i="11"/>
  <c r="I8" i="11" s="1"/>
  <c r="G10" i="11"/>
  <c r="C10" i="11"/>
  <c r="H10" i="11"/>
  <c r="E10" i="11"/>
  <c r="D10" i="11"/>
  <c r="J10" i="11"/>
  <c r="J8" i="11" l="1"/>
  <c r="X16" i="145" l="1"/>
  <c r="Y16" i="145" l="1"/>
  <c r="AL16" i="145"/>
  <c r="AH16" i="145"/>
  <c r="W16" i="145"/>
  <c r="V33" i="145"/>
  <c r="AE16" i="145"/>
  <c r="AG16" i="145"/>
  <c r="U16" i="145"/>
  <c r="AC16" i="145"/>
  <c r="AJ16" i="145"/>
  <c r="W33" i="145"/>
  <c r="AF16" i="145"/>
  <c r="AB16" i="145"/>
  <c r="U33" i="145"/>
  <c r="AA16" i="145"/>
  <c r="Z16" i="145"/>
  <c r="AD16" i="145"/>
  <c r="V16" i="145"/>
  <c r="AI16" i="145"/>
  <c r="AK16" i="145"/>
  <c r="W35" i="145" l="1"/>
  <c r="V35" i="145"/>
  <c r="U35" i="145"/>
  <c r="AJ16" i="157" l="1"/>
  <c r="AD16" i="157"/>
  <c r="AL16" i="157"/>
  <c r="W33" i="157"/>
  <c r="AB16" i="157"/>
  <c r="AG16" i="157"/>
  <c r="V33" i="157"/>
  <c r="Z33" i="157"/>
  <c r="Y33" i="157"/>
  <c r="AB33" i="157"/>
  <c r="V16" i="157"/>
  <c r="X16" i="157"/>
  <c r="AL33" i="157"/>
  <c r="AD33" i="157"/>
  <c r="AD35" i="157" s="1"/>
  <c r="AE33" i="157"/>
  <c r="AH33" i="157"/>
  <c r="AK16" i="157"/>
  <c r="AA16" i="157"/>
  <c r="AC33" i="157"/>
  <c r="U33" i="157"/>
  <c r="AC16" i="157"/>
  <c r="Y16" i="157"/>
  <c r="Y35" i="157" s="1"/>
  <c r="AG33" i="157"/>
  <c r="AI16" i="157"/>
  <c r="AH16" i="157"/>
  <c r="AA33" i="157"/>
  <c r="W16" i="157"/>
  <c r="X33" i="157"/>
  <c r="AE16" i="157"/>
  <c r="AF16" i="157"/>
  <c r="U16" i="157"/>
  <c r="AF33" i="157"/>
  <c r="AI33" i="157"/>
  <c r="AJ33" i="157"/>
  <c r="AK33" i="157"/>
  <c r="Z16" i="157"/>
  <c r="AE35" i="157" l="1"/>
  <c r="AL35" i="157"/>
  <c r="AH35" i="157"/>
  <c r="Z35" i="157"/>
  <c r="AJ35" i="157"/>
  <c r="AF35" i="157"/>
  <c r="J8" i="127" s="1"/>
  <c r="AB35" i="157"/>
  <c r="W35" i="157"/>
  <c r="AK35" i="157"/>
  <c r="U35" i="157"/>
  <c r="AI35" i="157"/>
  <c r="AC35" i="157"/>
  <c r="X35" i="157"/>
  <c r="H8" i="127" s="1"/>
  <c r="V35" i="157"/>
  <c r="AA35" i="157"/>
  <c r="I8" i="127" s="1"/>
  <c r="AG35" i="157"/>
  <c r="L8" i="127" l="1"/>
  <c r="K8" i="127"/>
  <c r="M8" i="127" s="1"/>
  <c r="G8" i="127"/>
  <c r="L24" i="11" l="1"/>
  <c r="L9" i="11"/>
  <c r="M9" i="11" s="1"/>
  <c r="N9" i="11" s="1"/>
  <c r="O9" i="11" s="1"/>
  <c r="P9" i="11" s="1"/>
  <c r="L26" i="11" l="1"/>
  <c r="M24" i="11"/>
  <c r="K8" i="11"/>
  <c r="N24" i="11" l="1"/>
  <c r="M26" i="11"/>
  <c r="L27" i="11"/>
  <c r="L25" i="11"/>
  <c r="C12" i="11"/>
  <c r="J12" i="11"/>
  <c r="F12" i="11"/>
  <c r="B12" i="11"/>
  <c r="H12" i="11"/>
  <c r="I12" i="11"/>
  <c r="E12" i="11"/>
  <c r="G12" i="11"/>
  <c r="D12" i="11"/>
  <c r="K12" i="11"/>
  <c r="L8" i="11"/>
  <c r="M8" i="11" s="1"/>
  <c r="N8" i="11" s="1"/>
  <c r="O8" i="11" s="1"/>
  <c r="P8" i="11" s="1"/>
  <c r="P12" i="11" s="1"/>
  <c r="I73" i="156" l="1"/>
  <c r="H72" i="156"/>
  <c r="G71" i="156"/>
  <c r="I69" i="156"/>
  <c r="H68" i="156"/>
  <c r="G67" i="156"/>
  <c r="I65" i="156"/>
  <c r="H64" i="156"/>
  <c r="G63" i="156"/>
  <c r="I61" i="156"/>
  <c r="H60" i="156"/>
  <c r="G59" i="156"/>
  <c r="I57" i="156"/>
  <c r="H56" i="156"/>
  <c r="G55" i="156"/>
  <c r="I53" i="156"/>
  <c r="H73" i="156"/>
  <c r="G72" i="156"/>
  <c r="I70" i="156"/>
  <c r="H69" i="156"/>
  <c r="G68" i="156"/>
  <c r="I66" i="156"/>
  <c r="H65" i="156"/>
  <c r="G64" i="156"/>
  <c r="I62" i="156"/>
  <c r="H61" i="156"/>
  <c r="G60" i="156"/>
  <c r="I58" i="156"/>
  <c r="H57" i="156"/>
  <c r="G56" i="156"/>
  <c r="I54" i="156"/>
  <c r="H53" i="156"/>
  <c r="G73" i="156"/>
  <c r="I71" i="156"/>
  <c r="H70" i="156"/>
  <c r="G69" i="156"/>
  <c r="I67" i="156"/>
  <c r="H66" i="156"/>
  <c r="G65" i="156"/>
  <c r="I63" i="156"/>
  <c r="H62" i="156"/>
  <c r="G61" i="156"/>
  <c r="I59" i="156"/>
  <c r="H58" i="156"/>
  <c r="G57" i="156"/>
  <c r="I55" i="156"/>
  <c r="H54" i="156"/>
  <c r="G53" i="156"/>
  <c r="I72" i="156"/>
  <c r="H71" i="156"/>
  <c r="G70" i="156"/>
  <c r="I68" i="156"/>
  <c r="H67" i="156"/>
  <c r="G66" i="156"/>
  <c r="I64" i="156"/>
  <c r="H63" i="156"/>
  <c r="G62" i="156"/>
  <c r="I60" i="156"/>
  <c r="H59" i="156"/>
  <c r="G58" i="156"/>
  <c r="I56" i="156"/>
  <c r="H55" i="156"/>
  <c r="G54" i="156"/>
  <c r="G73" i="18"/>
  <c r="I71" i="18"/>
  <c r="H70" i="18"/>
  <c r="G69" i="18"/>
  <c r="I67" i="18"/>
  <c r="H66" i="18"/>
  <c r="G65" i="18"/>
  <c r="I63" i="18"/>
  <c r="H62" i="18"/>
  <c r="G61" i="18"/>
  <c r="I59" i="18"/>
  <c r="H58" i="18"/>
  <c r="G57" i="18"/>
  <c r="I55" i="18"/>
  <c r="H54" i="18"/>
  <c r="G53" i="18"/>
  <c r="I72" i="18"/>
  <c r="H71" i="18"/>
  <c r="G70" i="18"/>
  <c r="I68" i="18"/>
  <c r="H67" i="18"/>
  <c r="G66" i="18"/>
  <c r="I64" i="18"/>
  <c r="H63" i="18"/>
  <c r="G62" i="18"/>
  <c r="I60" i="18"/>
  <c r="H59" i="18"/>
  <c r="G58" i="18"/>
  <c r="I56" i="18"/>
  <c r="H55" i="18"/>
  <c r="G54" i="18"/>
  <c r="I73" i="18"/>
  <c r="H72" i="18"/>
  <c r="G71" i="18"/>
  <c r="I69" i="18"/>
  <c r="H68" i="18"/>
  <c r="G67" i="18"/>
  <c r="I65" i="18"/>
  <c r="H64" i="18"/>
  <c r="G63" i="18"/>
  <c r="I61" i="18"/>
  <c r="H60" i="18"/>
  <c r="G59" i="18"/>
  <c r="I57" i="18"/>
  <c r="H56" i="18"/>
  <c r="G55" i="18"/>
  <c r="I53" i="18"/>
  <c r="H73" i="18"/>
  <c r="G72" i="18"/>
  <c r="I70" i="18"/>
  <c r="H69" i="18"/>
  <c r="G68" i="18"/>
  <c r="I66" i="18"/>
  <c r="H65" i="18"/>
  <c r="G64" i="18"/>
  <c r="I62" i="18"/>
  <c r="H61" i="18"/>
  <c r="G60" i="18"/>
  <c r="I58" i="18"/>
  <c r="H57" i="18"/>
  <c r="G56" i="18"/>
  <c r="I54" i="18"/>
  <c r="H53" i="18"/>
  <c r="T13" i="161"/>
  <c r="AK32" i="162" s="1"/>
  <c r="S13" i="161"/>
  <c r="U13" i="161"/>
  <c r="AL32" i="162" s="1"/>
  <c r="G27" i="156"/>
  <c r="I25" i="156"/>
  <c r="H24" i="156"/>
  <c r="I26" i="156"/>
  <c r="H25" i="156"/>
  <c r="I27" i="156"/>
  <c r="H26" i="156"/>
  <c r="I24" i="156"/>
  <c r="G23" i="156"/>
  <c r="I21" i="156"/>
  <c r="H20" i="156"/>
  <c r="G19" i="156"/>
  <c r="I17" i="156"/>
  <c r="H16" i="156"/>
  <c r="G15" i="156"/>
  <c r="I13" i="156"/>
  <c r="H12" i="156"/>
  <c r="G11" i="156"/>
  <c r="I9" i="156"/>
  <c r="H8" i="156"/>
  <c r="G7" i="156"/>
  <c r="H27" i="156"/>
  <c r="G24" i="156"/>
  <c r="I22" i="156"/>
  <c r="H21" i="156"/>
  <c r="G20" i="156"/>
  <c r="I18" i="156"/>
  <c r="H17" i="156"/>
  <c r="G16" i="156"/>
  <c r="I14" i="156"/>
  <c r="H13" i="156"/>
  <c r="G12" i="156"/>
  <c r="I10" i="156"/>
  <c r="H9" i="156"/>
  <c r="G8" i="156"/>
  <c r="G26" i="156"/>
  <c r="I23" i="156"/>
  <c r="H22" i="156"/>
  <c r="G21" i="156"/>
  <c r="I19" i="156"/>
  <c r="H18" i="156"/>
  <c r="G17" i="156"/>
  <c r="I15" i="156"/>
  <c r="H14" i="156"/>
  <c r="G13" i="156"/>
  <c r="I11" i="156"/>
  <c r="H10" i="156"/>
  <c r="G9" i="156"/>
  <c r="I7" i="156"/>
  <c r="G25" i="156"/>
  <c r="H23" i="156"/>
  <c r="G22" i="156"/>
  <c r="I20" i="156"/>
  <c r="H19" i="156"/>
  <c r="G18" i="156"/>
  <c r="I16" i="156"/>
  <c r="H15" i="156"/>
  <c r="G14" i="156"/>
  <c r="I12" i="156"/>
  <c r="H11" i="156"/>
  <c r="G10" i="156"/>
  <c r="I8" i="156"/>
  <c r="H7" i="156"/>
  <c r="G27" i="18"/>
  <c r="I25" i="18"/>
  <c r="H24" i="18"/>
  <c r="G23" i="18"/>
  <c r="I21" i="18"/>
  <c r="H20" i="18"/>
  <c r="G19" i="18"/>
  <c r="I17" i="18"/>
  <c r="H16" i="18"/>
  <c r="G15" i="18"/>
  <c r="I13" i="18"/>
  <c r="H12" i="18"/>
  <c r="G11" i="18"/>
  <c r="I9" i="18"/>
  <c r="H8" i="18"/>
  <c r="G7" i="18"/>
  <c r="I11" i="18"/>
  <c r="I7" i="18"/>
  <c r="I26" i="18"/>
  <c r="H25" i="18"/>
  <c r="G24" i="18"/>
  <c r="I22" i="18"/>
  <c r="H21" i="18"/>
  <c r="G20" i="18"/>
  <c r="I18" i="18"/>
  <c r="H17" i="18"/>
  <c r="G16" i="18"/>
  <c r="I14" i="18"/>
  <c r="H13" i="18"/>
  <c r="G12" i="18"/>
  <c r="I10" i="18"/>
  <c r="H9" i="18"/>
  <c r="G8" i="18"/>
  <c r="G13" i="18"/>
  <c r="G9" i="18"/>
  <c r="I27" i="18"/>
  <c r="H26" i="18"/>
  <c r="G25" i="18"/>
  <c r="I23" i="18"/>
  <c r="H22" i="18"/>
  <c r="G21" i="18"/>
  <c r="I19" i="18"/>
  <c r="H18" i="18"/>
  <c r="G17" i="18"/>
  <c r="I15" i="18"/>
  <c r="H14" i="18"/>
  <c r="H10" i="18"/>
  <c r="H27" i="18"/>
  <c r="G26" i="18"/>
  <c r="I24" i="18"/>
  <c r="H23" i="18"/>
  <c r="G22" i="18"/>
  <c r="I20" i="18"/>
  <c r="H19" i="18"/>
  <c r="G18" i="18"/>
  <c r="I16" i="18"/>
  <c r="H15" i="18"/>
  <c r="G14" i="18"/>
  <c r="I12" i="18"/>
  <c r="H11" i="18"/>
  <c r="G10" i="18"/>
  <c r="I8" i="18"/>
  <c r="H7" i="18"/>
  <c r="H50" i="156"/>
  <c r="G49" i="156"/>
  <c r="I47" i="156"/>
  <c r="H46" i="156"/>
  <c r="G45" i="156"/>
  <c r="I43" i="156"/>
  <c r="H42" i="156"/>
  <c r="G41" i="156"/>
  <c r="I39" i="156"/>
  <c r="H38" i="156"/>
  <c r="G37" i="156"/>
  <c r="I35" i="156"/>
  <c r="H34" i="156"/>
  <c r="G33" i="156"/>
  <c r="I31" i="156"/>
  <c r="H30" i="156"/>
  <c r="G50" i="156"/>
  <c r="I48" i="156"/>
  <c r="H47" i="156"/>
  <c r="G46" i="156"/>
  <c r="I44" i="156"/>
  <c r="H43" i="156"/>
  <c r="G42" i="156"/>
  <c r="I40" i="156"/>
  <c r="H39" i="156"/>
  <c r="G38" i="156"/>
  <c r="I36" i="156"/>
  <c r="H35" i="156"/>
  <c r="G34" i="156"/>
  <c r="I32" i="156"/>
  <c r="H31" i="156"/>
  <c r="G30" i="156"/>
  <c r="I49" i="156"/>
  <c r="H48" i="156"/>
  <c r="G47" i="156"/>
  <c r="I45" i="156"/>
  <c r="H44" i="156"/>
  <c r="G43" i="156"/>
  <c r="I41" i="156"/>
  <c r="H40" i="156"/>
  <c r="G39" i="156"/>
  <c r="I37" i="156"/>
  <c r="H36" i="156"/>
  <c r="G35" i="156"/>
  <c r="I33" i="156"/>
  <c r="H32" i="156"/>
  <c r="G31" i="156"/>
  <c r="I50" i="156"/>
  <c r="H49" i="156"/>
  <c r="G48" i="156"/>
  <c r="I46" i="156"/>
  <c r="H45" i="156"/>
  <c r="G44" i="156"/>
  <c r="I42" i="156"/>
  <c r="H41" i="156"/>
  <c r="G40" i="156"/>
  <c r="I38" i="156"/>
  <c r="H37" i="156"/>
  <c r="G36" i="156"/>
  <c r="I34" i="156"/>
  <c r="H33" i="156"/>
  <c r="G32" i="156"/>
  <c r="I30" i="156"/>
  <c r="I49" i="18"/>
  <c r="H48" i="18"/>
  <c r="G47" i="18"/>
  <c r="I45" i="18"/>
  <c r="H44" i="18"/>
  <c r="G43" i="18"/>
  <c r="I41" i="18"/>
  <c r="H40" i="18"/>
  <c r="I50" i="18"/>
  <c r="H49" i="18"/>
  <c r="G48" i="18"/>
  <c r="I46" i="18"/>
  <c r="H45" i="18"/>
  <c r="G44" i="18"/>
  <c r="I42" i="18"/>
  <c r="H41" i="18"/>
  <c r="H50" i="18"/>
  <c r="G49" i="18"/>
  <c r="I47" i="18"/>
  <c r="H46" i="18"/>
  <c r="G50" i="18"/>
  <c r="I48" i="18"/>
  <c r="H47" i="18"/>
  <c r="G46" i="18"/>
  <c r="I44" i="18"/>
  <c r="H43" i="18"/>
  <c r="G42" i="18"/>
  <c r="I39" i="18"/>
  <c r="H38" i="18"/>
  <c r="G37" i="18"/>
  <c r="I35" i="18"/>
  <c r="H34" i="18"/>
  <c r="G33" i="18"/>
  <c r="I31" i="18"/>
  <c r="H30" i="18"/>
  <c r="G45" i="18"/>
  <c r="G41" i="18"/>
  <c r="H39" i="18"/>
  <c r="G38" i="18"/>
  <c r="I36" i="18"/>
  <c r="H35" i="18"/>
  <c r="G34" i="18"/>
  <c r="I32" i="18"/>
  <c r="H31" i="18"/>
  <c r="G30" i="18"/>
  <c r="I43" i="18"/>
  <c r="I40" i="18"/>
  <c r="G39" i="18"/>
  <c r="I37" i="18"/>
  <c r="H36" i="18"/>
  <c r="G35" i="18"/>
  <c r="I33" i="18"/>
  <c r="H32" i="18"/>
  <c r="G31" i="18"/>
  <c r="H42" i="18"/>
  <c r="G40" i="18"/>
  <c r="I38" i="18"/>
  <c r="H37" i="18"/>
  <c r="G36" i="18"/>
  <c r="I34" i="18"/>
  <c r="H33" i="18"/>
  <c r="G32" i="18"/>
  <c r="I30" i="18"/>
  <c r="D13" i="161"/>
  <c r="U32" i="162" s="1"/>
  <c r="F13" i="161"/>
  <c r="W32" i="162" s="1"/>
  <c r="E13" i="161"/>
  <c r="V32" i="162" s="1"/>
  <c r="G119" i="156"/>
  <c r="I117" i="156"/>
  <c r="H116" i="156"/>
  <c r="G115" i="156"/>
  <c r="I113" i="156"/>
  <c r="H112" i="156"/>
  <c r="G111" i="156"/>
  <c r="I109" i="156"/>
  <c r="H108" i="156"/>
  <c r="G107" i="156"/>
  <c r="I105" i="156"/>
  <c r="H104" i="156"/>
  <c r="G103" i="156"/>
  <c r="I101" i="156"/>
  <c r="H100" i="156"/>
  <c r="G99" i="156"/>
  <c r="I118" i="156"/>
  <c r="H117" i="156"/>
  <c r="G116" i="156"/>
  <c r="I114" i="156"/>
  <c r="H113" i="156"/>
  <c r="G112" i="156"/>
  <c r="I110" i="156"/>
  <c r="H109" i="156"/>
  <c r="G108" i="156"/>
  <c r="I106" i="156"/>
  <c r="H105" i="156"/>
  <c r="G104" i="156"/>
  <c r="I102" i="156"/>
  <c r="H101" i="156"/>
  <c r="G100" i="156"/>
  <c r="I119" i="156"/>
  <c r="H118" i="156"/>
  <c r="G117" i="156"/>
  <c r="I115" i="156"/>
  <c r="H114" i="156"/>
  <c r="G113" i="156"/>
  <c r="I111" i="156"/>
  <c r="H110" i="156"/>
  <c r="G109" i="156"/>
  <c r="I107" i="156"/>
  <c r="H106" i="156"/>
  <c r="G105" i="156"/>
  <c r="I103" i="156"/>
  <c r="H102" i="156"/>
  <c r="G101" i="156"/>
  <c r="I99" i="156"/>
  <c r="H119" i="156"/>
  <c r="G118" i="156"/>
  <c r="I116" i="156"/>
  <c r="H115" i="156"/>
  <c r="G114" i="156"/>
  <c r="I112" i="156"/>
  <c r="H111" i="156"/>
  <c r="G110" i="156"/>
  <c r="I108" i="156"/>
  <c r="H107" i="156"/>
  <c r="G106" i="156"/>
  <c r="I104" i="156"/>
  <c r="H103" i="156"/>
  <c r="G102" i="156"/>
  <c r="I100" i="156"/>
  <c r="H99" i="156"/>
  <c r="I119" i="18"/>
  <c r="H118" i="18"/>
  <c r="G117" i="18"/>
  <c r="I115" i="18"/>
  <c r="H114" i="18"/>
  <c r="G113" i="18"/>
  <c r="I111" i="18"/>
  <c r="H110" i="18"/>
  <c r="G109" i="18"/>
  <c r="I107" i="18"/>
  <c r="H106" i="18"/>
  <c r="G105" i="18"/>
  <c r="I103" i="18"/>
  <c r="H102" i="18"/>
  <c r="G101" i="18"/>
  <c r="I99" i="18"/>
  <c r="H119" i="18"/>
  <c r="G118" i="18"/>
  <c r="I116" i="18"/>
  <c r="H115" i="18"/>
  <c r="G114" i="18"/>
  <c r="I112" i="18"/>
  <c r="H111" i="18"/>
  <c r="G110" i="18"/>
  <c r="I108" i="18"/>
  <c r="H107" i="18"/>
  <c r="G106" i="18"/>
  <c r="I104" i="18"/>
  <c r="H103" i="18"/>
  <c r="G102" i="18"/>
  <c r="I100" i="18"/>
  <c r="H99" i="18"/>
  <c r="G119" i="18"/>
  <c r="I117" i="18"/>
  <c r="H116" i="18"/>
  <c r="G115" i="18"/>
  <c r="I113" i="18"/>
  <c r="H112" i="18"/>
  <c r="G111" i="18"/>
  <c r="I109" i="18"/>
  <c r="H108" i="18"/>
  <c r="G107" i="18"/>
  <c r="I105" i="18"/>
  <c r="H104" i="18"/>
  <c r="G103" i="18"/>
  <c r="I101" i="18"/>
  <c r="H100" i="18"/>
  <c r="G99" i="18"/>
  <c r="I118" i="18"/>
  <c r="H117" i="18"/>
  <c r="G116" i="18"/>
  <c r="I114" i="18"/>
  <c r="H113" i="18"/>
  <c r="G112" i="18"/>
  <c r="I110" i="18"/>
  <c r="H109" i="18"/>
  <c r="G108" i="18"/>
  <c r="I106" i="18"/>
  <c r="H105" i="18"/>
  <c r="G104" i="18"/>
  <c r="I102" i="18"/>
  <c r="H101" i="18"/>
  <c r="G100" i="18"/>
  <c r="I9" i="136"/>
  <c r="L9" i="136" s="1"/>
  <c r="O9" i="136" s="1"/>
  <c r="R9" i="136" s="1"/>
  <c r="U9" i="136" s="1"/>
  <c r="H9" i="136"/>
  <c r="K9" i="136" s="1"/>
  <c r="N9" i="136" s="1"/>
  <c r="Q9" i="136" s="1"/>
  <c r="T9" i="136" s="1"/>
  <c r="G9" i="136"/>
  <c r="J9" i="136" s="1"/>
  <c r="M9" i="136" s="1"/>
  <c r="P9" i="136" s="1"/>
  <c r="S9" i="136" s="1"/>
  <c r="I11" i="128"/>
  <c r="H11" i="128"/>
  <c r="G11" i="128"/>
  <c r="F13" i="128"/>
  <c r="D13" i="128"/>
  <c r="E13" i="128"/>
  <c r="G9" i="158"/>
  <c r="H142" i="156"/>
  <c r="G141" i="156"/>
  <c r="I139" i="156"/>
  <c r="H138" i="156"/>
  <c r="G137" i="156"/>
  <c r="I135" i="156"/>
  <c r="H134" i="156"/>
  <c r="G133" i="156"/>
  <c r="I131" i="156"/>
  <c r="H130" i="156"/>
  <c r="G129" i="156"/>
  <c r="I127" i="156"/>
  <c r="H126" i="156"/>
  <c r="G125" i="156"/>
  <c r="I123" i="156"/>
  <c r="H122" i="156"/>
  <c r="I11" i="158"/>
  <c r="G142" i="156"/>
  <c r="I140" i="156"/>
  <c r="H139" i="156"/>
  <c r="G138" i="156"/>
  <c r="I136" i="156"/>
  <c r="H135" i="156"/>
  <c r="G134" i="156"/>
  <c r="I132" i="156"/>
  <c r="H131" i="156"/>
  <c r="G130" i="156"/>
  <c r="I128" i="156"/>
  <c r="H127" i="156"/>
  <c r="G126" i="156"/>
  <c r="I124" i="156"/>
  <c r="H123" i="156"/>
  <c r="G122" i="156"/>
  <c r="H11" i="158"/>
  <c r="I9" i="158"/>
  <c r="I141" i="156"/>
  <c r="H140" i="156"/>
  <c r="G139" i="156"/>
  <c r="I137" i="156"/>
  <c r="H136" i="156"/>
  <c r="G135" i="156"/>
  <c r="I133" i="156"/>
  <c r="H132" i="156"/>
  <c r="G131" i="156"/>
  <c r="I129" i="156"/>
  <c r="H128" i="156"/>
  <c r="G127" i="156"/>
  <c r="I125" i="156"/>
  <c r="H124" i="156"/>
  <c r="G123" i="156"/>
  <c r="G11" i="158"/>
  <c r="H9" i="158"/>
  <c r="I142" i="156"/>
  <c r="H141" i="156"/>
  <c r="G140" i="156"/>
  <c r="I138" i="156"/>
  <c r="H137" i="156"/>
  <c r="G136" i="156"/>
  <c r="I134" i="156"/>
  <c r="H133" i="156"/>
  <c r="G132" i="156"/>
  <c r="I130" i="156"/>
  <c r="H129" i="156"/>
  <c r="G128" i="156"/>
  <c r="I126" i="156"/>
  <c r="H125" i="156"/>
  <c r="G124" i="156"/>
  <c r="I122" i="156"/>
  <c r="I141" i="18"/>
  <c r="H140" i="18"/>
  <c r="S30" i="100" s="1"/>
  <c r="G139" i="18"/>
  <c r="I137" i="18"/>
  <c r="T27" i="100" s="1"/>
  <c r="H136" i="18"/>
  <c r="E9" i="161" s="1"/>
  <c r="V26" i="162" s="1"/>
  <c r="G135" i="18"/>
  <c r="R25" i="100" s="1"/>
  <c r="I133" i="18"/>
  <c r="H132" i="18"/>
  <c r="S22" i="100" s="1"/>
  <c r="G131" i="18"/>
  <c r="I129" i="18"/>
  <c r="T19" i="100" s="1"/>
  <c r="T19" i="116" s="1"/>
  <c r="H128" i="18"/>
  <c r="S15" i="100" s="1"/>
  <c r="S15" i="116" s="1"/>
  <c r="G127" i="18"/>
  <c r="R14" i="100" s="1"/>
  <c r="R14" i="116" s="1"/>
  <c r="I125" i="18"/>
  <c r="H124" i="18"/>
  <c r="S11" i="100" s="1"/>
  <c r="S11" i="116" s="1"/>
  <c r="G123" i="18"/>
  <c r="R10" i="100" s="1"/>
  <c r="I142" i="18"/>
  <c r="T32" i="100" s="1"/>
  <c r="T32" i="116" s="1"/>
  <c r="H141" i="18"/>
  <c r="G140" i="18"/>
  <c r="I138" i="18"/>
  <c r="H137" i="18"/>
  <c r="S27" i="100" s="1"/>
  <c r="S27" i="116" s="1"/>
  <c r="G136" i="18"/>
  <c r="D9" i="161" s="1"/>
  <c r="U26" i="162" s="1"/>
  <c r="I134" i="18"/>
  <c r="T24" i="100" s="1"/>
  <c r="H133" i="18"/>
  <c r="S23" i="100" s="1"/>
  <c r="S23" i="116" s="1"/>
  <c r="G132" i="18"/>
  <c r="R22" i="100" s="1"/>
  <c r="I130" i="18"/>
  <c r="H129" i="18"/>
  <c r="G128" i="18"/>
  <c r="I126" i="18"/>
  <c r="T13" i="100" s="1"/>
  <c r="H125" i="18"/>
  <c r="G124" i="18"/>
  <c r="R11" i="100" s="1"/>
  <c r="I122" i="18"/>
  <c r="H142" i="18"/>
  <c r="S32" i="100" s="1"/>
  <c r="G141" i="18"/>
  <c r="I139" i="18"/>
  <c r="H138" i="18"/>
  <c r="S28" i="100" s="1"/>
  <c r="G137" i="18"/>
  <c r="R27" i="100" s="1"/>
  <c r="R27" i="116" s="1"/>
  <c r="I135" i="18"/>
  <c r="H134" i="18"/>
  <c r="G133" i="18"/>
  <c r="R23" i="100" s="1"/>
  <c r="I131" i="18"/>
  <c r="T21" i="100" s="1"/>
  <c r="H130" i="18"/>
  <c r="G129" i="18"/>
  <c r="R19" i="100" s="1"/>
  <c r="R19" i="116" s="1"/>
  <c r="I127" i="18"/>
  <c r="T14" i="100" s="1"/>
  <c r="H126" i="18"/>
  <c r="S13" i="100" s="1"/>
  <c r="G125" i="18"/>
  <c r="I123" i="18"/>
  <c r="H122" i="18"/>
  <c r="G142" i="18"/>
  <c r="R32" i="100" s="1"/>
  <c r="I140" i="18"/>
  <c r="H139" i="18"/>
  <c r="G138" i="18"/>
  <c r="R28" i="100" s="1"/>
  <c r="I136" i="18"/>
  <c r="F9" i="161" s="1"/>
  <c r="W26" i="162" s="1"/>
  <c r="H135" i="18"/>
  <c r="G134" i="18"/>
  <c r="I132" i="18"/>
  <c r="T22" i="100" s="1"/>
  <c r="H131" i="18"/>
  <c r="S21" i="100" s="1"/>
  <c r="G130" i="18"/>
  <c r="I128" i="18"/>
  <c r="T15" i="100" s="1"/>
  <c r="T15" i="116" s="1"/>
  <c r="H127" i="18"/>
  <c r="S14" i="100" s="1"/>
  <c r="S14" i="116" s="1"/>
  <c r="G126" i="18"/>
  <c r="I124" i="18"/>
  <c r="H123" i="18"/>
  <c r="S10" i="100" s="1"/>
  <c r="S10" i="116" s="1"/>
  <c r="G122" i="18"/>
  <c r="I9" i="128"/>
  <c r="F12" i="128"/>
  <c r="D12" i="128"/>
  <c r="E12" i="128"/>
  <c r="D10" i="128"/>
  <c r="G9" i="128"/>
  <c r="F10" i="128"/>
  <c r="E10" i="128"/>
  <c r="H9" i="128"/>
  <c r="I95" i="156"/>
  <c r="H94" i="156"/>
  <c r="G93" i="156"/>
  <c r="I91" i="156"/>
  <c r="H90" i="156"/>
  <c r="G89" i="156"/>
  <c r="I87" i="156"/>
  <c r="H86" i="156"/>
  <c r="G85" i="156"/>
  <c r="I83" i="156"/>
  <c r="H82" i="156"/>
  <c r="G81" i="156"/>
  <c r="I79" i="156"/>
  <c r="H78" i="156"/>
  <c r="G77" i="156"/>
  <c r="I96" i="156"/>
  <c r="H95" i="156"/>
  <c r="G94" i="156"/>
  <c r="I92" i="156"/>
  <c r="H91" i="156"/>
  <c r="G90" i="156"/>
  <c r="I88" i="156"/>
  <c r="H87" i="156"/>
  <c r="G86" i="156"/>
  <c r="I84" i="156"/>
  <c r="H83" i="156"/>
  <c r="G82" i="156"/>
  <c r="I80" i="156"/>
  <c r="H79" i="156"/>
  <c r="G78" i="156"/>
  <c r="I76" i="156"/>
  <c r="H96" i="156"/>
  <c r="G95" i="156"/>
  <c r="I93" i="156"/>
  <c r="H92" i="156"/>
  <c r="G91" i="156"/>
  <c r="I89" i="156"/>
  <c r="H88" i="156"/>
  <c r="G87" i="156"/>
  <c r="I85" i="156"/>
  <c r="H84" i="156"/>
  <c r="G83" i="156"/>
  <c r="I81" i="156"/>
  <c r="H80" i="156"/>
  <c r="G79" i="156"/>
  <c r="I77" i="156"/>
  <c r="H76" i="156"/>
  <c r="G96" i="156"/>
  <c r="I94" i="156"/>
  <c r="H93" i="156"/>
  <c r="G92" i="156"/>
  <c r="I90" i="156"/>
  <c r="H89" i="156"/>
  <c r="G88" i="156"/>
  <c r="I86" i="156"/>
  <c r="H85" i="156"/>
  <c r="G84" i="156"/>
  <c r="I82" i="156"/>
  <c r="H81" i="156"/>
  <c r="G80" i="156"/>
  <c r="I78" i="156"/>
  <c r="H77" i="156"/>
  <c r="G76" i="156"/>
  <c r="H96" i="18"/>
  <c r="G95" i="18"/>
  <c r="I93" i="18"/>
  <c r="H92" i="18"/>
  <c r="G91" i="18"/>
  <c r="I89" i="18"/>
  <c r="H88" i="18"/>
  <c r="G87" i="18"/>
  <c r="I85" i="18"/>
  <c r="H84" i="18"/>
  <c r="G83" i="18"/>
  <c r="I81" i="18"/>
  <c r="H80" i="18"/>
  <c r="G79" i="18"/>
  <c r="I77" i="18"/>
  <c r="H76" i="18"/>
  <c r="G96" i="18"/>
  <c r="I94" i="18"/>
  <c r="H93" i="18"/>
  <c r="G92" i="18"/>
  <c r="I90" i="18"/>
  <c r="H89" i="18"/>
  <c r="G88" i="18"/>
  <c r="I86" i="18"/>
  <c r="H85" i="18"/>
  <c r="G84" i="18"/>
  <c r="I82" i="18"/>
  <c r="H81" i="18"/>
  <c r="G80" i="18"/>
  <c r="I78" i="18"/>
  <c r="H77" i="18"/>
  <c r="G76" i="18"/>
  <c r="I95" i="18"/>
  <c r="H94" i="18"/>
  <c r="G93" i="18"/>
  <c r="I91" i="18"/>
  <c r="H90" i="18"/>
  <c r="G89" i="18"/>
  <c r="I87" i="18"/>
  <c r="H86" i="18"/>
  <c r="G85" i="18"/>
  <c r="I83" i="18"/>
  <c r="H82" i="18"/>
  <c r="G81" i="18"/>
  <c r="I79" i="18"/>
  <c r="H78" i="18"/>
  <c r="G77" i="18"/>
  <c r="I96" i="18"/>
  <c r="H95" i="18"/>
  <c r="G94" i="18"/>
  <c r="I92" i="18"/>
  <c r="H91" i="18"/>
  <c r="G90" i="18"/>
  <c r="I88" i="18"/>
  <c r="H87" i="18"/>
  <c r="G86" i="18"/>
  <c r="I84" i="18"/>
  <c r="H83" i="18"/>
  <c r="G82" i="18"/>
  <c r="I80" i="18"/>
  <c r="H79" i="18"/>
  <c r="G78" i="18"/>
  <c r="I76" i="18"/>
  <c r="O24" i="11"/>
  <c r="N12" i="11"/>
  <c r="M12" i="11"/>
  <c r="L12" i="11"/>
  <c r="N26" i="11"/>
  <c r="N9" i="161" s="1"/>
  <c r="AE26" i="162" s="1"/>
  <c r="M25" i="11"/>
  <c r="M27" i="11"/>
  <c r="K20" i="157"/>
  <c r="K23" i="157"/>
  <c r="I20" i="157"/>
  <c r="K30" i="157"/>
  <c r="J26" i="100"/>
  <c r="I32" i="100"/>
  <c r="I27" i="157"/>
  <c r="K26" i="157"/>
  <c r="J19" i="157"/>
  <c r="K19" i="157"/>
  <c r="K9" i="157"/>
  <c r="J24" i="157"/>
  <c r="K10" i="157"/>
  <c r="I12" i="100"/>
  <c r="K13" i="100"/>
  <c r="K20" i="100"/>
  <c r="I28" i="100"/>
  <c r="J12" i="157"/>
  <c r="J28" i="157"/>
  <c r="J11" i="157"/>
  <c r="K14" i="157"/>
  <c r="J15" i="157"/>
  <c r="K29" i="100"/>
  <c r="K32" i="100"/>
  <c r="I10" i="157"/>
  <c r="K24" i="157"/>
  <c r="I30" i="157"/>
  <c r="I19" i="157"/>
  <c r="I15" i="100"/>
  <c r="J30" i="100"/>
  <c r="J22" i="157"/>
  <c r="K21" i="157"/>
  <c r="K32" i="157"/>
  <c r="K14" i="100"/>
  <c r="J19" i="100"/>
  <c r="K10" i="100"/>
  <c r="I10" i="100"/>
  <c r="I10" i="116" s="1"/>
  <c r="K27" i="100"/>
  <c r="K22" i="100"/>
  <c r="I26" i="100"/>
  <c r="J27" i="157"/>
  <c r="I9" i="100"/>
  <c r="J14" i="100"/>
  <c r="J9" i="100"/>
  <c r="I14" i="100"/>
  <c r="I20" i="100"/>
  <c r="I20" i="116" s="1"/>
  <c r="I22" i="100"/>
  <c r="K29" i="157"/>
  <c r="I26" i="157"/>
  <c r="I28" i="157"/>
  <c r="J30" i="157"/>
  <c r="J10" i="157"/>
  <c r="J24" i="100"/>
  <c r="J24" i="116" s="1"/>
  <c r="J11" i="100"/>
  <c r="J23" i="100"/>
  <c r="K24" i="100"/>
  <c r="K24" i="116" s="1"/>
  <c r="I19" i="100"/>
  <c r="J31" i="157"/>
  <c r="K22" i="157"/>
  <c r="J14" i="157"/>
  <c r="I12" i="157"/>
  <c r="J20" i="157"/>
  <c r="J21" i="100"/>
  <c r="J32" i="100"/>
  <c r="I11" i="100"/>
  <c r="J32" i="157"/>
  <c r="I15" i="157"/>
  <c r="I24" i="157"/>
  <c r="J25" i="157"/>
  <c r="K12" i="100"/>
  <c r="K21" i="100"/>
  <c r="I31" i="100"/>
  <c r="K25" i="157"/>
  <c r="I13" i="100"/>
  <c r="K25" i="100"/>
  <c r="I30" i="100"/>
  <c r="I30" i="116" s="1"/>
  <c r="K13" i="157"/>
  <c r="K28" i="157"/>
  <c r="I9" i="157"/>
  <c r="I22" i="157"/>
  <c r="J13" i="100"/>
  <c r="J28" i="100"/>
  <c r="J28" i="116" s="1"/>
  <c r="J31" i="100"/>
  <c r="J22" i="100"/>
  <c r="J22" i="116" s="1"/>
  <c r="K28" i="100"/>
  <c r="K28" i="116" s="1"/>
  <c r="I21" i="100"/>
  <c r="I29" i="100"/>
  <c r="J26" i="157"/>
  <c r="I31" i="157"/>
  <c r="K27" i="157"/>
  <c r="I29" i="157"/>
  <c r="I14" i="157"/>
  <c r="I23" i="157"/>
  <c r="I32" i="157"/>
  <c r="I11" i="157"/>
  <c r="J23" i="157"/>
  <c r="J29" i="100"/>
  <c r="J15" i="100"/>
  <c r="J15" i="116" s="1"/>
  <c r="K26" i="100"/>
  <c r="K26" i="116" s="1"/>
  <c r="K19" i="100"/>
  <c r="K19" i="116" s="1"/>
  <c r="I24" i="100"/>
  <c r="K11" i="157"/>
  <c r="I13" i="157"/>
  <c r="K12" i="157"/>
  <c r="J20" i="100"/>
  <c r="J20" i="116" s="1"/>
  <c r="K9" i="100"/>
  <c r="K9" i="116" s="1"/>
  <c r="J12" i="100"/>
  <c r="J12" i="116" s="1"/>
  <c r="I25" i="100"/>
  <c r="I21" i="157"/>
  <c r="J9" i="157"/>
  <c r="J29" i="157"/>
  <c r="J21" i="157"/>
  <c r="K15" i="157"/>
  <c r="K31" i="100"/>
  <c r="J13" i="157"/>
  <c r="I25" i="157"/>
  <c r="K31" i="157"/>
  <c r="K15" i="100"/>
  <c r="J27" i="100"/>
  <c r="J27" i="116" s="1"/>
  <c r="J25" i="100"/>
  <c r="J25" i="116" s="1"/>
  <c r="I27" i="100"/>
  <c r="I27" i="116" s="1"/>
  <c r="K30" i="100"/>
  <c r="K30" i="116" s="1"/>
  <c r="J10" i="100"/>
  <c r="K11" i="100"/>
  <c r="K11" i="116" s="1"/>
  <c r="K23" i="100"/>
  <c r="K23" i="116" s="1"/>
  <c r="I23" i="100"/>
  <c r="I23" i="116" s="1"/>
  <c r="D29" i="157"/>
  <c r="E31" i="157"/>
  <c r="C23" i="157"/>
  <c r="D10" i="157"/>
  <c r="E9" i="157"/>
  <c r="C10" i="157"/>
  <c r="E14" i="157"/>
  <c r="D30" i="157"/>
  <c r="D29" i="100"/>
  <c r="D29" i="116" s="1"/>
  <c r="E19" i="100"/>
  <c r="C29" i="100"/>
  <c r="D21" i="157"/>
  <c r="E10" i="100"/>
  <c r="D25" i="100"/>
  <c r="D21" i="100"/>
  <c r="D19" i="100"/>
  <c r="E22" i="100"/>
  <c r="C24" i="157"/>
  <c r="D28" i="157"/>
  <c r="D32" i="100"/>
  <c r="D9" i="100"/>
  <c r="C23" i="100"/>
  <c r="C23" i="116" s="1"/>
  <c r="C20" i="100"/>
  <c r="E24" i="157"/>
  <c r="E27" i="157"/>
  <c r="E20" i="157"/>
  <c r="E9" i="100"/>
  <c r="E9" i="116" s="1"/>
  <c r="D20" i="100"/>
  <c r="C31" i="100"/>
  <c r="C30" i="157"/>
  <c r="E19" i="157"/>
  <c r="C15" i="157"/>
  <c r="C9" i="157"/>
  <c r="C12" i="157"/>
  <c r="E13" i="157"/>
  <c r="C26" i="157"/>
  <c r="D14" i="157"/>
  <c r="E25" i="157"/>
  <c r="E30" i="157"/>
  <c r="E29" i="157"/>
  <c r="C11" i="100"/>
  <c r="C15" i="100"/>
  <c r="C15" i="116" s="1"/>
  <c r="D23" i="100"/>
  <c r="C32" i="100"/>
  <c r="C29" i="157"/>
  <c r="D22" i="157"/>
  <c r="E14" i="100"/>
  <c r="E14" i="116" s="1"/>
  <c r="E25" i="100"/>
  <c r="C21" i="100"/>
  <c r="C22" i="157"/>
  <c r="E11" i="157"/>
  <c r="D28" i="100"/>
  <c r="D28" i="116" s="1"/>
  <c r="D27" i="100"/>
  <c r="D10" i="100"/>
  <c r="D10" i="116" s="1"/>
  <c r="C32" i="157"/>
  <c r="D13" i="157"/>
  <c r="E11" i="100"/>
  <c r="E30" i="100"/>
  <c r="E30" i="116" s="1"/>
  <c r="E21" i="100"/>
  <c r="E23" i="157"/>
  <c r="E26" i="157"/>
  <c r="D20" i="157"/>
  <c r="C27" i="157"/>
  <c r="D12" i="157"/>
  <c r="D26" i="157"/>
  <c r="C28" i="157"/>
  <c r="D27" i="157"/>
  <c r="D25" i="157"/>
  <c r="E32" i="157"/>
  <c r="D12" i="100"/>
  <c r="D12" i="116" s="1"/>
  <c r="E15" i="100"/>
  <c r="D22" i="100"/>
  <c r="E27" i="100"/>
  <c r="E27" i="116" s="1"/>
  <c r="C27" i="100"/>
  <c r="C27" i="116" s="1"/>
  <c r="C24" i="100"/>
  <c r="C13" i="157"/>
  <c r="D14" i="100"/>
  <c r="D14" i="116" s="1"/>
  <c r="E31" i="100"/>
  <c r="E31" i="116" s="1"/>
  <c r="D13" i="100"/>
  <c r="D13" i="116" s="1"/>
  <c r="D31" i="100"/>
  <c r="D31" i="116" s="1"/>
  <c r="C19" i="100"/>
  <c r="C19" i="157"/>
  <c r="E21" i="157"/>
  <c r="C31" i="157"/>
  <c r="D31" i="157"/>
  <c r="E13" i="100"/>
  <c r="E13" i="116" s="1"/>
  <c r="E12" i="100"/>
  <c r="C14" i="100"/>
  <c r="C30" i="100"/>
  <c r="C26" i="100"/>
  <c r="C26" i="116" s="1"/>
  <c r="C20" i="157"/>
  <c r="D19" i="157"/>
  <c r="C21" i="157"/>
  <c r="E12" i="157"/>
  <c r="D23" i="157"/>
  <c r="C25" i="157"/>
  <c r="D9" i="157"/>
  <c r="D24" i="157"/>
  <c r="E15" i="157"/>
  <c r="D15" i="157"/>
  <c r="E28" i="100"/>
  <c r="E29" i="100"/>
  <c r="E29" i="116" s="1"/>
  <c r="D30" i="100"/>
  <c r="D30" i="116" s="1"/>
  <c r="D11" i="100"/>
  <c r="E24" i="100"/>
  <c r="E24" i="116" s="1"/>
  <c r="C22" i="100"/>
  <c r="C22" i="116" s="1"/>
  <c r="D11" i="157"/>
  <c r="E22" i="157"/>
  <c r="C10" i="100"/>
  <c r="C9" i="100"/>
  <c r="C9" i="116" s="1"/>
  <c r="C12" i="100"/>
  <c r="C12" i="116" s="1"/>
  <c r="D24" i="100"/>
  <c r="E26" i="100"/>
  <c r="E26" i="116" s="1"/>
  <c r="E23" i="100"/>
  <c r="E23" i="116" s="1"/>
  <c r="C25" i="100"/>
  <c r="C25" i="116" s="1"/>
  <c r="C14" i="157"/>
  <c r="E28" i="157"/>
  <c r="E10" i="157"/>
  <c r="C11" i="157"/>
  <c r="D32" i="157"/>
  <c r="D26" i="100"/>
  <c r="D26" i="116" s="1"/>
  <c r="D15" i="100"/>
  <c r="D15" i="116" s="1"/>
  <c r="C13" i="100"/>
  <c r="C13" i="116" s="1"/>
  <c r="E20" i="100"/>
  <c r="E32" i="100"/>
  <c r="E32" i="116" s="1"/>
  <c r="C28" i="100"/>
  <c r="C28" i="116" s="1"/>
  <c r="M25" i="157"/>
  <c r="M30" i="157"/>
  <c r="M23" i="157"/>
  <c r="N14" i="157"/>
  <c r="M12" i="157"/>
  <c r="N9" i="100"/>
  <c r="M10" i="100"/>
  <c r="N13" i="157"/>
  <c r="M28" i="157"/>
  <c r="M30" i="100"/>
  <c r="M30" i="116" s="1"/>
  <c r="M20" i="100"/>
  <c r="N12" i="100"/>
  <c r="N20" i="100"/>
  <c r="L28" i="157"/>
  <c r="M14" i="100"/>
  <c r="N25" i="100"/>
  <c r="L23" i="157"/>
  <c r="M26" i="157"/>
  <c r="N10" i="157"/>
  <c r="L15" i="157"/>
  <c r="L12" i="100"/>
  <c r="L13" i="100"/>
  <c r="N10" i="100"/>
  <c r="N10" i="116" s="1"/>
  <c r="M15" i="157"/>
  <c r="N11" i="157"/>
  <c r="L30" i="157"/>
  <c r="L26" i="157"/>
  <c r="M24" i="157"/>
  <c r="M12" i="100"/>
  <c r="M12" i="116" s="1"/>
  <c r="L11" i="100"/>
  <c r="N32" i="100"/>
  <c r="N30" i="157"/>
  <c r="M13" i="157"/>
  <c r="N20" i="157"/>
  <c r="M27" i="100"/>
  <c r="M19" i="100"/>
  <c r="M29" i="100"/>
  <c r="N30" i="100"/>
  <c r="N29" i="100"/>
  <c r="L12" i="157"/>
  <c r="L21" i="157"/>
  <c r="N12" i="157"/>
  <c r="N32" i="157"/>
  <c r="L29" i="157"/>
  <c r="N31" i="157"/>
  <c r="L25" i="157"/>
  <c r="N27" i="157"/>
  <c r="N14" i="100"/>
  <c r="N14" i="116" s="1"/>
  <c r="M31" i="100"/>
  <c r="L26" i="100"/>
  <c r="M9" i="157"/>
  <c r="N28" i="157"/>
  <c r="L10" i="157"/>
  <c r="M29" i="157"/>
  <c r="L24" i="157"/>
  <c r="L15" i="100"/>
  <c r="L15" i="116" s="1"/>
  <c r="M13" i="100"/>
  <c r="M13" i="116" s="1"/>
  <c r="M28" i="100"/>
  <c r="L19" i="100"/>
  <c r="M19" i="157"/>
  <c r="L13" i="157"/>
  <c r="M27" i="157"/>
  <c r="N22" i="157"/>
  <c r="L14" i="100"/>
  <c r="L14" i="116" s="1"/>
  <c r="N13" i="100"/>
  <c r="L14" i="157"/>
  <c r="M14" i="157"/>
  <c r="N24" i="157"/>
  <c r="L19" i="157"/>
  <c r="M15" i="100"/>
  <c r="N27" i="100"/>
  <c r="N27" i="116" s="1"/>
  <c r="N21" i="100"/>
  <c r="N19" i="157"/>
  <c r="L9" i="157"/>
  <c r="N9" i="157"/>
  <c r="L9" i="100"/>
  <c r="L9" i="116" s="1"/>
  <c r="M9" i="100"/>
  <c r="M9" i="116" s="1"/>
  <c r="M23" i="100"/>
  <c r="M23" i="116" s="1"/>
  <c r="N31" i="100"/>
  <c r="N22" i="100"/>
  <c r="N22" i="116" s="1"/>
  <c r="N23" i="157"/>
  <c r="M31" i="157"/>
  <c r="M32" i="157"/>
  <c r="M26" i="100"/>
  <c r="M26" i="116" s="1"/>
  <c r="M21" i="100"/>
  <c r="M24" i="100"/>
  <c r="M11" i="100"/>
  <c r="M20" i="157"/>
  <c r="L22" i="157"/>
  <c r="N15" i="157"/>
  <c r="L32" i="157"/>
  <c r="M10" i="157"/>
  <c r="N28" i="100"/>
  <c r="M32" i="100"/>
  <c r="L25" i="100"/>
  <c r="L25" i="116" s="1"/>
  <c r="L28" i="100"/>
  <c r="L31" i="100"/>
  <c r="M22" i="100"/>
  <c r="L11" i="157"/>
  <c r="M11" i="157"/>
  <c r="L20" i="157"/>
  <c r="N21" i="157"/>
  <c r="N19" i="100"/>
  <c r="L21" i="100"/>
  <c r="L21" i="116" s="1"/>
  <c r="L30" i="100"/>
  <c r="L30" i="116" s="1"/>
  <c r="L10" i="100"/>
  <c r="L10" i="116" s="1"/>
  <c r="N24" i="100"/>
  <c r="N11" i="100"/>
  <c r="N11" i="116" s="1"/>
  <c r="N26" i="100"/>
  <c r="N26" i="157"/>
  <c r="L27" i="157"/>
  <c r="N25" i="157"/>
  <c r="M25" i="100"/>
  <c r="M25" i="116" s="1"/>
  <c r="N15" i="100"/>
  <c r="N15" i="116" s="1"/>
  <c r="L22" i="100"/>
  <c r="L20" i="100"/>
  <c r="L20" i="116" s="1"/>
  <c r="L24" i="100"/>
  <c r="L24" i="116" s="1"/>
  <c r="N23" i="100"/>
  <c r="M22" i="157"/>
  <c r="L31" i="157"/>
  <c r="N29" i="157"/>
  <c r="M21" i="157"/>
  <c r="L32" i="100"/>
  <c r="L32" i="116" s="1"/>
  <c r="L27" i="100"/>
  <c r="L27" i="116" s="1"/>
  <c r="L29" i="100"/>
  <c r="L23" i="100"/>
  <c r="L23" i="116" s="1"/>
  <c r="O12" i="11"/>
  <c r="O11" i="157"/>
  <c r="Q11" i="157"/>
  <c r="O25" i="100"/>
  <c r="Q26" i="100"/>
  <c r="Q32" i="100"/>
  <c r="O31" i="157"/>
  <c r="Q20" i="157"/>
  <c r="P14" i="157"/>
  <c r="Q32" i="157"/>
  <c r="P30" i="100"/>
  <c r="O22" i="100"/>
  <c r="Q23" i="157"/>
  <c r="P20" i="157"/>
  <c r="O25" i="157"/>
  <c r="O28" i="157"/>
  <c r="P14" i="100"/>
  <c r="P14" i="116" s="1"/>
  <c r="P13" i="100"/>
  <c r="P13" i="116" s="1"/>
  <c r="P20" i="100"/>
  <c r="O10" i="100"/>
  <c r="O13" i="157"/>
  <c r="O29" i="157"/>
  <c r="Q24" i="157"/>
  <c r="Q28" i="157"/>
  <c r="O12" i="100"/>
  <c r="O15" i="100"/>
  <c r="Q11" i="100"/>
  <c r="Q11" i="116" s="1"/>
  <c r="O24" i="100"/>
  <c r="O23" i="100"/>
  <c r="Q24" i="100"/>
  <c r="Q24" i="116" s="1"/>
  <c r="P13" i="157"/>
  <c r="Q29" i="157"/>
  <c r="Q21" i="157"/>
  <c r="P24" i="157"/>
  <c r="O26" i="157"/>
  <c r="P23" i="100"/>
  <c r="O32" i="100"/>
  <c r="O30" i="100"/>
  <c r="P28" i="157"/>
  <c r="P12" i="157"/>
  <c r="P10" i="157"/>
  <c r="Q15" i="100"/>
  <c r="O21" i="100"/>
  <c r="Q30" i="100"/>
  <c r="Q23" i="100"/>
  <c r="Q23" i="116" s="1"/>
  <c r="O22" i="157"/>
  <c r="Q22" i="157"/>
  <c r="P12" i="100"/>
  <c r="P12" i="116" s="1"/>
  <c r="P29" i="100"/>
  <c r="O27" i="100"/>
  <c r="Q19" i="100"/>
  <c r="O12" i="157"/>
  <c r="Q31" i="157"/>
  <c r="P23" i="157"/>
  <c r="P15" i="157"/>
  <c r="Q25" i="157"/>
  <c r="Q9" i="100"/>
  <c r="P26" i="100"/>
  <c r="O9" i="100"/>
  <c r="O28" i="100"/>
  <c r="Q22" i="100"/>
  <c r="Q30" i="157"/>
  <c r="P19" i="157"/>
  <c r="P29" i="157"/>
  <c r="O30" i="157"/>
  <c r="P32" i="157"/>
  <c r="O21" i="157"/>
  <c r="Q10" i="100"/>
  <c r="P19" i="100"/>
  <c r="Q12" i="100"/>
  <c r="Q12" i="116" s="1"/>
  <c r="O31" i="100"/>
  <c r="P30" i="157"/>
  <c r="P26" i="157"/>
  <c r="Q27" i="157"/>
  <c r="O19" i="100"/>
  <c r="O20" i="100"/>
  <c r="Q20" i="100"/>
  <c r="Q20" i="116" s="1"/>
  <c r="Q31" i="100"/>
  <c r="Q31" i="116" s="1"/>
  <c r="P21" i="157"/>
  <c r="O32" i="157"/>
  <c r="Q19" i="157"/>
  <c r="Q10" i="157"/>
  <c r="O9" i="157"/>
  <c r="Q13" i="100"/>
  <c r="P28" i="100"/>
  <c r="O29" i="100"/>
  <c r="O15" i="157"/>
  <c r="Q15" i="157"/>
  <c r="O20" i="157"/>
  <c r="Q9" i="157"/>
  <c r="Q12" i="157"/>
  <c r="P21" i="100"/>
  <c r="P22" i="100"/>
  <c r="P22" i="116" s="1"/>
  <c r="O14" i="100"/>
  <c r="Q28" i="100"/>
  <c r="Q28" i="116" s="1"/>
  <c r="P22" i="157"/>
  <c r="P11" i="157"/>
  <c r="O10" i="157"/>
  <c r="Q14" i="157"/>
  <c r="Q14" i="100"/>
  <c r="P11" i="100"/>
  <c r="P11" i="116" s="1"/>
  <c r="P25" i="100"/>
  <c r="P32" i="100"/>
  <c r="Q25" i="100"/>
  <c r="Q25" i="116" s="1"/>
  <c r="P9" i="157"/>
  <c r="P25" i="157"/>
  <c r="P27" i="157"/>
  <c r="P31" i="157"/>
  <c r="P24" i="100"/>
  <c r="O13" i="100"/>
  <c r="O13" i="116" s="1"/>
  <c r="Q13" i="157"/>
  <c r="O19" i="157"/>
  <c r="O24" i="157"/>
  <c r="O11" i="100"/>
  <c r="O11" i="116" s="1"/>
  <c r="P10" i="100"/>
  <c r="P10" i="116" s="1"/>
  <c r="P15" i="100"/>
  <c r="P15" i="116" s="1"/>
  <c r="P9" i="100"/>
  <c r="P9" i="116" s="1"/>
  <c r="Q21" i="100"/>
  <c r="Q21" i="116" s="1"/>
  <c r="O14" i="157"/>
  <c r="O27" i="157"/>
  <c r="O23" i="157"/>
  <c r="Q26" i="157"/>
  <c r="P31" i="100"/>
  <c r="P31" i="116" s="1"/>
  <c r="P27" i="100"/>
  <c r="O26" i="100"/>
  <c r="O26" i="116" s="1"/>
  <c r="Q27" i="100"/>
  <c r="Q27" i="116" s="1"/>
  <c r="Q29" i="100"/>
  <c r="Q29" i="116" s="1"/>
  <c r="F21" i="157"/>
  <c r="H23" i="157"/>
  <c r="F28" i="157"/>
  <c r="G22" i="157"/>
  <c r="G23" i="157"/>
  <c r="H13" i="157"/>
  <c r="H14" i="157"/>
  <c r="H19" i="157"/>
  <c r="H29" i="157"/>
  <c r="H28" i="157"/>
  <c r="G10" i="157"/>
  <c r="G24" i="100"/>
  <c r="G23" i="100"/>
  <c r="G23" i="116" s="1"/>
  <c r="H27" i="100"/>
  <c r="F20" i="100"/>
  <c r="F28" i="100"/>
  <c r="G27" i="100"/>
  <c r="G28" i="100"/>
  <c r="G25" i="100"/>
  <c r="F9" i="100"/>
  <c r="H26" i="100"/>
  <c r="H21" i="100"/>
  <c r="F29" i="100"/>
  <c r="F27" i="100"/>
  <c r="H13" i="100"/>
  <c r="H11" i="100"/>
  <c r="H24" i="100"/>
  <c r="F32" i="100"/>
  <c r="G11" i="100"/>
  <c r="H10" i="100"/>
  <c r="G22" i="100"/>
  <c r="G22" i="116" s="1"/>
  <c r="F26" i="100"/>
  <c r="F15" i="157"/>
  <c r="G24" i="157"/>
  <c r="G14" i="157"/>
  <c r="F26" i="157"/>
  <c r="F10" i="157"/>
  <c r="H12" i="157"/>
  <c r="G31" i="157"/>
  <c r="G26" i="157"/>
  <c r="G30" i="157"/>
  <c r="H32" i="157"/>
  <c r="F11" i="157"/>
  <c r="G31" i="100"/>
  <c r="F20" i="157"/>
  <c r="H21" i="157"/>
  <c r="H11" i="157"/>
  <c r="G19" i="157"/>
  <c r="H27" i="157"/>
  <c r="G29" i="157"/>
  <c r="H30" i="157"/>
  <c r="H24" i="157"/>
  <c r="G30" i="100"/>
  <c r="G30" i="116" s="1"/>
  <c r="G14" i="100"/>
  <c r="F23" i="100"/>
  <c r="G13" i="100"/>
  <c r="H30" i="100"/>
  <c r="H32" i="100"/>
  <c r="H32" i="116" s="1"/>
  <c r="F30" i="100"/>
  <c r="G29" i="100"/>
  <c r="H9" i="100"/>
  <c r="H31" i="100"/>
  <c r="H22" i="100"/>
  <c r="F24" i="100"/>
  <c r="H9" i="157"/>
  <c r="G20" i="157"/>
  <c r="F9" i="157"/>
  <c r="H15" i="157"/>
  <c r="G11" i="157"/>
  <c r="H26" i="157"/>
  <c r="G32" i="157"/>
  <c r="F27" i="157"/>
  <c r="F32" i="157"/>
  <c r="F11" i="100"/>
  <c r="H20" i="157"/>
  <c r="F22" i="157"/>
  <c r="G15" i="157"/>
  <c r="H31" i="157"/>
  <c r="F12" i="157"/>
  <c r="G13" i="157"/>
  <c r="G9" i="157"/>
  <c r="F14" i="157"/>
  <c r="F14" i="100"/>
  <c r="F14" i="116" s="1"/>
  <c r="G12" i="100"/>
  <c r="G10" i="100"/>
  <c r="H15" i="100"/>
  <c r="H28" i="100"/>
  <c r="H28" i="116" s="1"/>
  <c r="F19" i="100"/>
  <c r="H14" i="100"/>
  <c r="G15" i="100"/>
  <c r="G15" i="116" s="1"/>
  <c r="F10" i="100"/>
  <c r="F10" i="116" s="1"/>
  <c r="H23" i="100"/>
  <c r="H23" i="116" s="1"/>
  <c r="F21" i="100"/>
  <c r="F21" i="116" s="1"/>
  <c r="H29" i="100"/>
  <c r="H29" i="116" s="1"/>
  <c r="F30" i="157"/>
  <c r="G9" i="100"/>
  <c r="H22" i="157"/>
  <c r="F29" i="157"/>
  <c r="H10" i="157"/>
  <c r="F31" i="157"/>
  <c r="F23" i="157"/>
  <c r="G27" i="157"/>
  <c r="F24" i="157"/>
  <c r="G21" i="157"/>
  <c r="G28" i="157"/>
  <c r="G12" i="157"/>
  <c r="H25" i="157"/>
  <c r="F13" i="157"/>
  <c r="G25" i="157"/>
  <c r="F19" i="157"/>
  <c r="F25" i="157"/>
  <c r="G26" i="100"/>
  <c r="G26" i="116" s="1"/>
  <c r="G32" i="100"/>
  <c r="F12" i="100"/>
  <c r="F25" i="100"/>
  <c r="F25" i="116" s="1"/>
  <c r="G20" i="100"/>
  <c r="G20" i="116" s="1"/>
  <c r="F13" i="100"/>
  <c r="G21" i="100"/>
  <c r="F15" i="100"/>
  <c r="F15" i="116" s="1"/>
  <c r="H12" i="100"/>
  <c r="H12" i="116" s="1"/>
  <c r="H25" i="100"/>
  <c r="F22" i="100"/>
  <c r="F22" i="116" s="1"/>
  <c r="G19" i="100"/>
  <c r="G19" i="116" s="1"/>
  <c r="H20" i="100"/>
  <c r="H19" i="100"/>
  <c r="H19" i="116" s="1"/>
  <c r="F31" i="100"/>
  <c r="F31" i="116" s="1"/>
  <c r="R9" i="157"/>
  <c r="T28" i="157"/>
  <c r="T20" i="100"/>
  <c r="T28" i="100"/>
  <c r="S25" i="157"/>
  <c r="R27" i="157"/>
  <c r="S31" i="157"/>
  <c r="S9" i="100"/>
  <c r="S26" i="157"/>
  <c r="S23" i="157"/>
  <c r="S14" i="157"/>
  <c r="S30" i="157"/>
  <c r="S28" i="157"/>
  <c r="R9" i="100"/>
  <c r="S24" i="157"/>
  <c r="S22" i="157"/>
  <c r="S12" i="157"/>
  <c r="T29" i="157"/>
  <c r="R31" i="157"/>
  <c r="T21" i="157"/>
  <c r="S15" i="157"/>
  <c r="T32" i="157"/>
  <c r="T23" i="157"/>
  <c r="R30" i="157"/>
  <c r="R24" i="100"/>
  <c r="S20" i="100"/>
  <c r="S19" i="100"/>
  <c r="R22" i="157"/>
  <c r="T9" i="157"/>
  <c r="R32" i="157"/>
  <c r="T13" i="157"/>
  <c r="T12" i="157"/>
  <c r="S25" i="100"/>
  <c r="S25" i="116" s="1"/>
  <c r="T23" i="100"/>
  <c r="R24" i="157"/>
  <c r="T19" i="157"/>
  <c r="S21" i="157"/>
  <c r="T12" i="100"/>
  <c r="T12" i="116" s="1"/>
  <c r="R12" i="100"/>
  <c r="R12" i="116" s="1"/>
  <c r="R19" i="157"/>
  <c r="S27" i="157"/>
  <c r="T26" i="157"/>
  <c r="T9" i="100"/>
  <c r="R30" i="100"/>
  <c r="T31" i="157"/>
  <c r="T10" i="157"/>
  <c r="R12" i="157"/>
  <c r="R13" i="100"/>
  <c r="T27" i="157"/>
  <c r="R14" i="157"/>
  <c r="T24" i="157"/>
  <c r="R21" i="157"/>
  <c r="T20" i="157"/>
  <c r="S19" i="157"/>
  <c r="T15" i="157"/>
  <c r="T25" i="157"/>
  <c r="S12" i="100"/>
  <c r="R13" i="157"/>
  <c r="S29" i="157"/>
  <c r="S11" i="157"/>
  <c r="T30" i="100"/>
  <c r="R10" i="157"/>
  <c r="R25" i="157"/>
  <c r="S32" i="157"/>
  <c r="R15" i="100"/>
  <c r="R20" i="100"/>
  <c r="R21" i="100"/>
  <c r="T30" i="157"/>
  <c r="R28" i="157"/>
  <c r="S20" i="157"/>
  <c r="R26" i="157"/>
  <c r="S9" i="157"/>
  <c r="R20" i="157"/>
  <c r="S24" i="100"/>
  <c r="S24" i="116" s="1"/>
  <c r="R15" i="157"/>
  <c r="S13" i="157"/>
  <c r="R23" i="157"/>
  <c r="S10" i="157"/>
  <c r="T14" i="157"/>
  <c r="T22" i="157"/>
  <c r="T11" i="100"/>
  <c r="R29" i="157"/>
  <c r="R11" i="157"/>
  <c r="T11" i="157"/>
  <c r="T10" i="100"/>
  <c r="T25" i="100"/>
  <c r="V33" i="162" l="1"/>
  <c r="V35" i="162" s="1"/>
  <c r="V36" i="162" s="1"/>
  <c r="U33" i="162"/>
  <c r="U35" i="162" s="1"/>
  <c r="U36" i="162" s="1"/>
  <c r="W33" i="162"/>
  <c r="P13" i="161"/>
  <c r="R13" i="161"/>
  <c r="AI32" i="162" s="1"/>
  <c r="Q13" i="161"/>
  <c r="AH32" i="162" s="1"/>
  <c r="O13" i="161"/>
  <c r="AF32" i="162" s="1"/>
  <c r="N13" i="161"/>
  <c r="AE32" i="162" s="1"/>
  <c r="AE33" i="162" s="1"/>
  <c r="AE35" i="162" s="1"/>
  <c r="AE36" i="162" s="1"/>
  <c r="M13" i="161"/>
  <c r="T9" i="128"/>
  <c r="Q9" i="128"/>
  <c r="K9" i="128"/>
  <c r="N9" i="128"/>
  <c r="L9" i="128"/>
  <c r="U9" i="128"/>
  <c r="R9" i="128"/>
  <c r="O9" i="128"/>
  <c r="N9" i="158"/>
  <c r="AE27" i="159" s="1"/>
  <c r="K9" i="158"/>
  <c r="AB27" i="159" s="1"/>
  <c r="Q9" i="158"/>
  <c r="AH27" i="159" s="1"/>
  <c r="T9" i="158"/>
  <c r="AK27" i="159" s="1"/>
  <c r="Y27" i="159"/>
  <c r="J9" i="158"/>
  <c r="AA27" i="159" s="1"/>
  <c r="S9" i="158"/>
  <c r="AJ27" i="159" s="1"/>
  <c r="P9" i="158"/>
  <c r="AG27" i="159" s="1"/>
  <c r="M9" i="158"/>
  <c r="AD27" i="159" s="1"/>
  <c r="X27" i="159"/>
  <c r="S11" i="128"/>
  <c r="AJ13" i="112" s="1"/>
  <c r="AJ16" i="112" s="1"/>
  <c r="J11" i="128"/>
  <c r="AA13" i="112" s="1"/>
  <c r="AA16" i="112" s="1"/>
  <c r="M11" i="128"/>
  <c r="AD13" i="112" s="1"/>
  <c r="AD16" i="112" s="1"/>
  <c r="P11" i="128"/>
  <c r="AG13" i="112" s="1"/>
  <c r="AG16" i="112" s="1"/>
  <c r="X13" i="112"/>
  <c r="X16" i="112" s="1"/>
  <c r="G73" i="127"/>
  <c r="AJ32" i="162"/>
  <c r="M32" i="116"/>
  <c r="L26" i="116"/>
  <c r="M11" i="158"/>
  <c r="AD9" i="159" s="1"/>
  <c r="J11" i="158"/>
  <c r="AA9" i="159" s="1"/>
  <c r="S11" i="158"/>
  <c r="AJ9" i="159" s="1"/>
  <c r="P11" i="158"/>
  <c r="AG9" i="159" s="1"/>
  <c r="X9" i="159"/>
  <c r="R9" i="158"/>
  <c r="AI27" i="159" s="1"/>
  <c r="O9" i="158"/>
  <c r="AF27" i="159" s="1"/>
  <c r="L9" i="158"/>
  <c r="AC27" i="159" s="1"/>
  <c r="U9" i="158"/>
  <c r="AL27" i="159" s="1"/>
  <c r="Z27" i="159"/>
  <c r="V32" i="112"/>
  <c r="H13" i="128"/>
  <c r="Y32" i="112" s="1"/>
  <c r="N13" i="128"/>
  <c r="AE32" i="112" s="1"/>
  <c r="K13" i="128"/>
  <c r="AB32" i="112" s="1"/>
  <c r="T13" i="128"/>
  <c r="AK32" i="112" s="1"/>
  <c r="Q13" i="128"/>
  <c r="AH32" i="112" s="1"/>
  <c r="T11" i="128"/>
  <c r="AK13" i="112" s="1"/>
  <c r="AK16" i="112" s="1"/>
  <c r="N11" i="128"/>
  <c r="AE13" i="112" s="1"/>
  <c r="AE16" i="112" s="1"/>
  <c r="Q11" i="128"/>
  <c r="AH13" i="112" s="1"/>
  <c r="AH16" i="112" s="1"/>
  <c r="K11" i="128"/>
  <c r="AB13" i="112" s="1"/>
  <c r="AB16" i="112" s="1"/>
  <c r="Y13" i="112"/>
  <c r="Y16" i="112" s="1"/>
  <c r="H13" i="161"/>
  <c r="Y32" i="162" s="1"/>
  <c r="Y33" i="162" s="1"/>
  <c r="Y35" i="162" s="1"/>
  <c r="Y36" i="162" s="1"/>
  <c r="G13" i="161"/>
  <c r="I13" i="161"/>
  <c r="Z32" i="162" s="1"/>
  <c r="Z33" i="162" s="1"/>
  <c r="Z35" i="162" s="1"/>
  <c r="Z36" i="162" s="1"/>
  <c r="Q11" i="158"/>
  <c r="AH9" i="159" s="1"/>
  <c r="N11" i="158"/>
  <c r="AE9" i="159" s="1"/>
  <c r="K11" i="158"/>
  <c r="AB9" i="159" s="1"/>
  <c r="T11" i="158"/>
  <c r="AK9" i="159" s="1"/>
  <c r="Y9" i="159"/>
  <c r="M13" i="128"/>
  <c r="AD32" i="112" s="1"/>
  <c r="S13" i="128"/>
  <c r="AJ32" i="112" s="1"/>
  <c r="G13" i="128"/>
  <c r="X32" i="112" s="1"/>
  <c r="J13" i="128"/>
  <c r="AA32" i="112" s="1"/>
  <c r="P13" i="128"/>
  <c r="AG32" i="112" s="1"/>
  <c r="U32" i="112"/>
  <c r="U11" i="128"/>
  <c r="AL13" i="112" s="1"/>
  <c r="AL16" i="112" s="1"/>
  <c r="O11" i="128"/>
  <c r="AF13" i="112" s="1"/>
  <c r="AF16" i="112" s="1"/>
  <c r="R11" i="128"/>
  <c r="AI13" i="112" s="1"/>
  <c r="AI16" i="112" s="1"/>
  <c r="L11" i="128"/>
  <c r="AC13" i="112" s="1"/>
  <c r="AC16" i="112" s="1"/>
  <c r="Z13" i="112"/>
  <c r="Z16" i="112" s="1"/>
  <c r="L13" i="161"/>
  <c r="AC32" i="162" s="1"/>
  <c r="AC33" i="162" s="1"/>
  <c r="AC35" i="162" s="1"/>
  <c r="AC36" i="162" s="1"/>
  <c r="J13" i="161"/>
  <c r="K13" i="161"/>
  <c r="AB32" i="162" s="1"/>
  <c r="AB33" i="162" s="1"/>
  <c r="AB35" i="162" s="1"/>
  <c r="AB36" i="162" s="1"/>
  <c r="S9" i="128"/>
  <c r="M9" i="128"/>
  <c r="J9" i="128"/>
  <c r="P9" i="128"/>
  <c r="U11" i="158"/>
  <c r="AL9" i="159" s="1"/>
  <c r="R11" i="158"/>
  <c r="AI9" i="159" s="1"/>
  <c r="O11" i="158"/>
  <c r="AF9" i="159" s="1"/>
  <c r="L11" i="158"/>
  <c r="AC9" i="159" s="1"/>
  <c r="Z9" i="159"/>
  <c r="W32" i="112"/>
  <c r="U13" i="128"/>
  <c r="AL32" i="112" s="1"/>
  <c r="O13" i="128"/>
  <c r="AF32" i="112" s="1"/>
  <c r="L13" i="128"/>
  <c r="AC32" i="112" s="1"/>
  <c r="I13" i="128"/>
  <c r="Z32" i="112" s="1"/>
  <c r="R13" i="128"/>
  <c r="AI32" i="112" s="1"/>
  <c r="K10" i="116"/>
  <c r="K20" i="116"/>
  <c r="T25" i="116"/>
  <c r="T11" i="116"/>
  <c r="R25" i="116"/>
  <c r="G21" i="116"/>
  <c r="J19" i="116"/>
  <c r="R20" i="116"/>
  <c r="T21" i="116"/>
  <c r="K15" i="116"/>
  <c r="K14" i="116"/>
  <c r="R22" i="116"/>
  <c r="S12" i="116"/>
  <c r="C24" i="116"/>
  <c r="T13" i="116"/>
  <c r="T28" i="116"/>
  <c r="H15" i="116"/>
  <c r="P28" i="116"/>
  <c r="P19" i="116"/>
  <c r="Q22" i="116"/>
  <c r="L22" i="116"/>
  <c r="N19" i="116"/>
  <c r="N31" i="116"/>
  <c r="C10" i="116"/>
  <c r="C30" i="116"/>
  <c r="J10" i="116"/>
  <c r="J31" i="116"/>
  <c r="R21" i="116"/>
  <c r="R30" i="116"/>
  <c r="F13" i="116"/>
  <c r="H13" i="116"/>
  <c r="P27" i="116"/>
  <c r="Q14" i="116"/>
  <c r="P21" i="116"/>
  <c r="N23" i="116"/>
  <c r="M28" i="116"/>
  <c r="E20" i="116"/>
  <c r="J11" i="116"/>
  <c r="S28" i="116"/>
  <c r="T10" i="116"/>
  <c r="H20" i="116"/>
  <c r="G9" i="116"/>
  <c r="P32" i="116"/>
  <c r="N28" i="116"/>
  <c r="N13" i="116"/>
  <c r="D21" i="116"/>
  <c r="I24" i="116"/>
  <c r="I19" i="116"/>
  <c r="T23" i="116"/>
  <c r="F12" i="116"/>
  <c r="F11" i="116"/>
  <c r="G14" i="116"/>
  <c r="P24" i="116"/>
  <c r="N24" i="116"/>
  <c r="K21" i="116"/>
  <c r="S22" i="116"/>
  <c r="R9" i="116"/>
  <c r="H25" i="116"/>
  <c r="G32" i="116"/>
  <c r="H14" i="116"/>
  <c r="G10" i="116"/>
  <c r="M24" i="116"/>
  <c r="M15" i="116"/>
  <c r="D24" i="116"/>
  <c r="D22" i="116"/>
  <c r="E25" i="116"/>
  <c r="T30" i="116"/>
  <c r="R11" i="116"/>
  <c r="T9" i="116"/>
  <c r="T24" i="116"/>
  <c r="S19" i="116"/>
  <c r="S20" i="116"/>
  <c r="T14" i="116"/>
  <c r="R23" i="116"/>
  <c r="S9" i="116"/>
  <c r="F19" i="116"/>
  <c r="G12" i="116"/>
  <c r="F24" i="116"/>
  <c r="G29" i="116"/>
  <c r="G13" i="116"/>
  <c r="G31" i="116"/>
  <c r="F26" i="116"/>
  <c r="F32" i="116"/>
  <c r="F27" i="116"/>
  <c r="F9" i="116"/>
  <c r="F28" i="116"/>
  <c r="G24" i="116"/>
  <c r="O19" i="116"/>
  <c r="G51" i="127"/>
  <c r="O31" i="116"/>
  <c r="O9" i="116"/>
  <c r="Q19" i="116"/>
  <c r="O21" i="116"/>
  <c r="P20" i="116"/>
  <c r="P30" i="116"/>
  <c r="F56" i="127"/>
  <c r="L29" i="116"/>
  <c r="N26" i="116"/>
  <c r="F51" i="127"/>
  <c r="L31" i="116"/>
  <c r="M21" i="116"/>
  <c r="M31" i="116"/>
  <c r="M29" i="116"/>
  <c r="L12" i="116"/>
  <c r="N20" i="116"/>
  <c r="E12" i="116"/>
  <c r="E15" i="116"/>
  <c r="E21" i="116"/>
  <c r="D23" i="116"/>
  <c r="C20" i="116"/>
  <c r="C29" i="116"/>
  <c r="J29" i="116"/>
  <c r="J13" i="116"/>
  <c r="I11" i="116"/>
  <c r="I14" i="116"/>
  <c r="I15" i="116"/>
  <c r="E60" i="127"/>
  <c r="I28" i="116"/>
  <c r="J26" i="116"/>
  <c r="R24" i="116"/>
  <c r="S21" i="116"/>
  <c r="T27" i="116"/>
  <c r="S13" i="116"/>
  <c r="R32" i="116"/>
  <c r="H22" i="116"/>
  <c r="F30" i="116"/>
  <c r="F23" i="116"/>
  <c r="H24" i="116"/>
  <c r="F29" i="116"/>
  <c r="G25" i="116"/>
  <c r="F20" i="116"/>
  <c r="P25" i="116"/>
  <c r="O14" i="116"/>
  <c r="G56" i="127"/>
  <c r="O29" i="116"/>
  <c r="P26" i="116"/>
  <c r="O27" i="116"/>
  <c r="Q15" i="116"/>
  <c r="O30" i="116"/>
  <c r="O15" i="116"/>
  <c r="Q32" i="116"/>
  <c r="F60" i="127"/>
  <c r="L28" i="116"/>
  <c r="N21" i="116"/>
  <c r="M19" i="116"/>
  <c r="N25" i="116"/>
  <c r="N12" i="116"/>
  <c r="D25" i="116"/>
  <c r="E19" i="116"/>
  <c r="I25" i="116"/>
  <c r="E51" i="127"/>
  <c r="I31" i="116"/>
  <c r="J32" i="116"/>
  <c r="J9" i="116"/>
  <c r="I26" i="116"/>
  <c r="K32" i="116"/>
  <c r="R15" i="116"/>
  <c r="H60" i="127"/>
  <c r="R28" i="116"/>
  <c r="T22" i="116"/>
  <c r="S32" i="116"/>
  <c r="S30" i="116"/>
  <c r="H31" i="116"/>
  <c r="H10" i="116"/>
  <c r="H11" i="116"/>
  <c r="H21" i="116"/>
  <c r="G28" i="116"/>
  <c r="H27" i="116"/>
  <c r="Q9" i="116"/>
  <c r="P29" i="116"/>
  <c r="O32" i="116"/>
  <c r="O23" i="116"/>
  <c r="O12" i="116"/>
  <c r="Q26" i="116"/>
  <c r="M11" i="116"/>
  <c r="L19" i="116"/>
  <c r="N29" i="116"/>
  <c r="M27" i="116"/>
  <c r="N32" i="116"/>
  <c r="M14" i="116"/>
  <c r="M20" i="116"/>
  <c r="M10" i="116"/>
  <c r="E28" i="116"/>
  <c r="C19" i="116"/>
  <c r="E11" i="116"/>
  <c r="D27" i="116"/>
  <c r="C21" i="116"/>
  <c r="C11" i="116"/>
  <c r="C31" i="116"/>
  <c r="D9" i="116"/>
  <c r="E22" i="116"/>
  <c r="E10" i="116"/>
  <c r="E56" i="127"/>
  <c r="I29" i="116"/>
  <c r="K25" i="116"/>
  <c r="J21" i="116"/>
  <c r="J23" i="116"/>
  <c r="I22" i="116"/>
  <c r="J14" i="116"/>
  <c r="K22" i="116"/>
  <c r="K29" i="116"/>
  <c r="K13" i="116"/>
  <c r="R13" i="116"/>
  <c r="R10" i="116"/>
  <c r="T20" i="116"/>
  <c r="H9" i="116"/>
  <c r="H30" i="116"/>
  <c r="G11" i="116"/>
  <c r="H26" i="116"/>
  <c r="G27" i="116"/>
  <c r="Q13" i="116"/>
  <c r="O20" i="116"/>
  <c r="Q10" i="116"/>
  <c r="G60" i="127"/>
  <c r="O28" i="116"/>
  <c r="Q30" i="116"/>
  <c r="P23" i="116"/>
  <c r="O24" i="116"/>
  <c r="O10" i="116"/>
  <c r="O22" i="116"/>
  <c r="O25" i="116"/>
  <c r="M22" i="116"/>
  <c r="N30" i="116"/>
  <c r="L11" i="116"/>
  <c r="L13" i="116"/>
  <c r="N9" i="116"/>
  <c r="D11" i="116"/>
  <c r="C14" i="116"/>
  <c r="C32" i="116"/>
  <c r="D20" i="116"/>
  <c r="D32" i="116"/>
  <c r="D19" i="116"/>
  <c r="K31" i="116"/>
  <c r="I21" i="116"/>
  <c r="I13" i="116"/>
  <c r="K12" i="116"/>
  <c r="I9" i="116"/>
  <c r="K27" i="116"/>
  <c r="J30" i="116"/>
  <c r="I12" i="116"/>
  <c r="I32" i="116"/>
  <c r="R12" i="128"/>
  <c r="L12" i="128"/>
  <c r="I12" i="128"/>
  <c r="O12" i="128"/>
  <c r="U12" i="128"/>
  <c r="W31" i="112"/>
  <c r="U26" i="112"/>
  <c r="W26" i="112"/>
  <c r="O10" i="128"/>
  <c r="W29" i="112"/>
  <c r="U10" i="128"/>
  <c r="L10" i="128"/>
  <c r="R10" i="128"/>
  <c r="I10" i="128"/>
  <c r="N12" i="128"/>
  <c r="H12" i="128"/>
  <c r="Q12" i="128"/>
  <c r="V31" i="112"/>
  <c r="K12" i="128"/>
  <c r="T12" i="128"/>
  <c r="V26" i="112"/>
  <c r="V29" i="112"/>
  <c r="N10" i="128"/>
  <c r="T10" i="128"/>
  <c r="H10" i="128"/>
  <c r="K10" i="128"/>
  <c r="Q10" i="128"/>
  <c r="U29" i="112"/>
  <c r="S10" i="128"/>
  <c r="G10" i="128"/>
  <c r="P10" i="128"/>
  <c r="M10" i="128"/>
  <c r="J10" i="128"/>
  <c r="P12" i="128"/>
  <c r="M12" i="128"/>
  <c r="U31" i="112"/>
  <c r="J12" i="128"/>
  <c r="G12" i="128"/>
  <c r="S12" i="128"/>
  <c r="P24" i="11"/>
  <c r="L16" i="157"/>
  <c r="Q16" i="157"/>
  <c r="Q33" i="157"/>
  <c r="S33" i="157"/>
  <c r="J16" i="157"/>
  <c r="I16" i="157"/>
  <c r="N27" i="11"/>
  <c r="O9" i="161" s="1"/>
  <c r="AF26" i="162" s="1"/>
  <c r="N25" i="11"/>
  <c r="M9" i="161" s="1"/>
  <c r="AD26" i="162" s="1"/>
  <c r="O26" i="11"/>
  <c r="Q9" i="161" s="1"/>
  <c r="AH26" i="162" s="1"/>
  <c r="AG14" i="100"/>
  <c r="AG14" i="101" s="1"/>
  <c r="AD14" i="100"/>
  <c r="AD14" i="101" s="1"/>
  <c r="AA14" i="100"/>
  <c r="AA14" i="101" s="1"/>
  <c r="AA14" i="154" s="1"/>
  <c r="X14" i="100"/>
  <c r="X14" i="101" s="1"/>
  <c r="X14" i="154" s="1"/>
  <c r="U14" i="100"/>
  <c r="U14" i="101" s="1"/>
  <c r="AJ14" i="100"/>
  <c r="W10" i="100"/>
  <c r="AF10" i="100"/>
  <c r="AL10" i="100"/>
  <c r="AI10" i="100"/>
  <c r="AC10" i="100"/>
  <c r="Z10" i="100"/>
  <c r="S26" i="100"/>
  <c r="S26" i="116" s="1"/>
  <c r="U20" i="100"/>
  <c r="U20" i="101" s="1"/>
  <c r="X20" i="100"/>
  <c r="X20" i="101" s="1"/>
  <c r="X20" i="154" s="1"/>
  <c r="AJ20" i="100"/>
  <c r="AD20" i="100"/>
  <c r="AD20" i="101" s="1"/>
  <c r="AA20" i="100"/>
  <c r="AA20" i="101" s="1"/>
  <c r="AA20" i="154" s="1"/>
  <c r="AG20" i="100"/>
  <c r="AG20" i="101" s="1"/>
  <c r="R29" i="100"/>
  <c r="R26" i="100"/>
  <c r="R26" i="116" s="1"/>
  <c r="X30" i="100"/>
  <c r="X30" i="101" s="1"/>
  <c r="X30" i="154" s="1"/>
  <c r="AA30" i="100"/>
  <c r="AA30" i="101" s="1"/>
  <c r="AA30" i="154" s="1"/>
  <c r="U30" i="100"/>
  <c r="U30" i="101" s="1"/>
  <c r="AJ30" i="100"/>
  <c r="AG30" i="100"/>
  <c r="AG30" i="101" s="1"/>
  <c r="AD30" i="100"/>
  <c r="AD30" i="101" s="1"/>
  <c r="AD30" i="154" s="1"/>
  <c r="R31" i="100"/>
  <c r="T16" i="157"/>
  <c r="AF21" i="100"/>
  <c r="AF21" i="101" s="1"/>
  <c r="AL21" i="100"/>
  <c r="AI21" i="100"/>
  <c r="AI21" i="101" s="1"/>
  <c r="AC21" i="100"/>
  <c r="AC21" i="101" s="1"/>
  <c r="Z21" i="100"/>
  <c r="Z21" i="101" s="1"/>
  <c r="W21" i="100"/>
  <c r="AE20" i="100"/>
  <c r="AE20" i="101" s="1"/>
  <c r="AE20" i="154" s="1"/>
  <c r="AB20" i="100"/>
  <c r="AB20" i="101" s="1"/>
  <c r="AB20" i="154" s="1"/>
  <c r="Y20" i="100"/>
  <c r="Y20" i="101" s="1"/>
  <c r="Y20" i="154" s="1"/>
  <c r="V20" i="100"/>
  <c r="AK20" i="100"/>
  <c r="AH20" i="100"/>
  <c r="AH20" i="101" s="1"/>
  <c r="AH20" i="154" s="1"/>
  <c r="Y14" i="100"/>
  <c r="Y14" i="101" s="1"/>
  <c r="Y14" i="154" s="1"/>
  <c r="V14" i="100"/>
  <c r="V14" i="101" s="1"/>
  <c r="AH14" i="100"/>
  <c r="AH14" i="101" s="1"/>
  <c r="AH14" i="154" s="1"/>
  <c r="AK14" i="100"/>
  <c r="AE14" i="100"/>
  <c r="AE14" i="101" s="1"/>
  <c r="AE14" i="154" s="1"/>
  <c r="AB14" i="100"/>
  <c r="AB14" i="101" s="1"/>
  <c r="AB14" i="154" s="1"/>
  <c r="AF14" i="100"/>
  <c r="AF14" i="101" s="1"/>
  <c r="AF14" i="154" s="1"/>
  <c r="AC14" i="100"/>
  <c r="AC14" i="101" s="1"/>
  <c r="AC14" i="154" s="1"/>
  <c r="Z14" i="100"/>
  <c r="Z14" i="101" s="1"/>
  <c r="Z14" i="154" s="1"/>
  <c r="W14" i="100"/>
  <c r="AL14" i="100"/>
  <c r="AI14" i="100"/>
  <c r="AI14" i="101" s="1"/>
  <c r="AJ19" i="100"/>
  <c r="AG19" i="100"/>
  <c r="AG19" i="101" s="1"/>
  <c r="AD19" i="100"/>
  <c r="AD19" i="101" s="1"/>
  <c r="AD19" i="154" s="1"/>
  <c r="X19" i="100"/>
  <c r="X19" i="101" s="1"/>
  <c r="X19" i="154" s="1"/>
  <c r="U19" i="100"/>
  <c r="AA19" i="100"/>
  <c r="AA19" i="101" s="1"/>
  <c r="AA19" i="154" s="1"/>
  <c r="W25" i="100"/>
  <c r="Z25" i="100"/>
  <c r="Z25" i="101" s="1"/>
  <c r="Z25" i="154" s="1"/>
  <c r="AL25" i="100"/>
  <c r="AI25" i="100"/>
  <c r="AI25" i="101" s="1"/>
  <c r="AC25" i="100"/>
  <c r="AC25" i="101" s="1"/>
  <c r="AC25" i="154" s="1"/>
  <c r="AF25" i="100"/>
  <c r="AF25" i="101" s="1"/>
  <c r="AC15" i="100"/>
  <c r="AC15" i="101" s="1"/>
  <c r="AC15" i="154" s="1"/>
  <c r="Z15" i="100"/>
  <c r="Z15" i="101" s="1"/>
  <c r="Z15" i="154" s="1"/>
  <c r="W15" i="100"/>
  <c r="AL15" i="100"/>
  <c r="AI15" i="100"/>
  <c r="AI15" i="101" s="1"/>
  <c r="AF15" i="100"/>
  <c r="AF15" i="101" s="1"/>
  <c r="AB11" i="100"/>
  <c r="AB11" i="101" s="1"/>
  <c r="AB11" i="154" s="1"/>
  <c r="AK11" i="100"/>
  <c r="AH11" i="100"/>
  <c r="AH11" i="101" s="1"/>
  <c r="AH11" i="154" s="1"/>
  <c r="AE11" i="100"/>
  <c r="AE11" i="101" s="1"/>
  <c r="AE11" i="154" s="1"/>
  <c r="Y11" i="100"/>
  <c r="Y11" i="101" s="1"/>
  <c r="Y11" i="154" s="1"/>
  <c r="V11" i="100"/>
  <c r="V11" i="101" s="1"/>
  <c r="U22" i="100"/>
  <c r="U22" i="101" s="1"/>
  <c r="AG22" i="100"/>
  <c r="AG22" i="101" s="1"/>
  <c r="AA22" i="100"/>
  <c r="AA22" i="101" s="1"/>
  <c r="AA22" i="154" s="1"/>
  <c r="AD22" i="100"/>
  <c r="AD22" i="101" s="1"/>
  <c r="AJ22" i="100"/>
  <c r="X22" i="100"/>
  <c r="X22" i="101" s="1"/>
  <c r="X22" i="154" s="1"/>
  <c r="S16" i="157"/>
  <c r="AG15" i="100"/>
  <c r="AG15" i="101" s="1"/>
  <c r="AA15" i="100"/>
  <c r="AA15" i="101" s="1"/>
  <c r="AA15" i="154" s="1"/>
  <c r="U15" i="100"/>
  <c r="U15" i="101" s="1"/>
  <c r="AD15" i="100"/>
  <c r="AD15" i="101" s="1"/>
  <c r="AD15" i="154" s="1"/>
  <c r="X15" i="100"/>
  <c r="X15" i="101" s="1"/>
  <c r="X15" i="154" s="1"/>
  <c r="AJ15" i="100"/>
  <c r="AB27" i="100"/>
  <c r="AB27" i="101" s="1"/>
  <c r="AE27" i="100"/>
  <c r="AK27" i="100"/>
  <c r="AH27" i="100"/>
  <c r="AH27" i="101" s="1"/>
  <c r="Y27" i="100"/>
  <c r="V27" i="100"/>
  <c r="V27" i="101" s="1"/>
  <c r="Z19" i="100"/>
  <c r="Z19" i="101" s="1"/>
  <c r="Z19" i="154" s="1"/>
  <c r="W19" i="100"/>
  <c r="W19" i="101" s="1"/>
  <c r="AC19" i="100"/>
  <c r="AC19" i="101" s="1"/>
  <c r="AC19" i="154" s="1"/>
  <c r="AL19" i="100"/>
  <c r="AL19" i="101" s="1"/>
  <c r="AI19" i="100"/>
  <c r="AI19" i="101" s="1"/>
  <c r="AF19" i="100"/>
  <c r="AF19" i="101" s="1"/>
  <c r="AF19" i="154" s="1"/>
  <c r="AJ11" i="100"/>
  <c r="AG11" i="100"/>
  <c r="AG11" i="101" s="1"/>
  <c r="AD11" i="100"/>
  <c r="AD11" i="101" s="1"/>
  <c r="X11" i="100"/>
  <c r="X11" i="101" s="1"/>
  <c r="X11" i="154" s="1"/>
  <c r="U11" i="100"/>
  <c r="U11" i="101" s="1"/>
  <c r="AA11" i="100"/>
  <c r="AA11" i="101" s="1"/>
  <c r="AA11" i="154" s="1"/>
  <c r="R33" i="157"/>
  <c r="W24" i="100"/>
  <c r="W24" i="101" s="1"/>
  <c r="AC24" i="100"/>
  <c r="AC24" i="101" s="1"/>
  <c r="AC24" i="154" s="1"/>
  <c r="AI24" i="100"/>
  <c r="AI24" i="101" s="1"/>
  <c r="AF24" i="100"/>
  <c r="AF24" i="101" s="1"/>
  <c r="AL24" i="100"/>
  <c r="Z24" i="100"/>
  <c r="Z24" i="101" s="1"/>
  <c r="Z24" i="154" s="1"/>
  <c r="W22" i="100"/>
  <c r="AF22" i="100"/>
  <c r="AF22" i="101" s="1"/>
  <c r="AL22" i="100"/>
  <c r="AI22" i="100"/>
  <c r="AI22" i="101" s="1"/>
  <c r="AC22" i="100"/>
  <c r="AC22" i="101" s="1"/>
  <c r="AC22" i="154" s="1"/>
  <c r="Z22" i="100"/>
  <c r="Z22" i="101" s="1"/>
  <c r="Z22" i="154" s="1"/>
  <c r="Z13" i="100"/>
  <c r="W13" i="100"/>
  <c r="W13" i="101" s="1"/>
  <c r="AC13" i="100"/>
  <c r="AI13" i="100"/>
  <c r="AI13" i="101" s="1"/>
  <c r="AF13" i="100"/>
  <c r="AF13" i="101" s="1"/>
  <c r="AF13" i="154" s="1"/>
  <c r="AL13" i="100"/>
  <c r="AK32" i="100"/>
  <c r="AH32" i="100"/>
  <c r="AE32" i="100"/>
  <c r="AB32" i="100"/>
  <c r="Y32" i="100"/>
  <c r="V32" i="100"/>
  <c r="AL27" i="100"/>
  <c r="AI27" i="100"/>
  <c r="AC27" i="100"/>
  <c r="Z27" i="100"/>
  <c r="W27" i="100"/>
  <c r="W27" i="101" s="1"/>
  <c r="AF27" i="100"/>
  <c r="AF27" i="101" s="1"/>
  <c r="X10" i="100"/>
  <c r="U10" i="100"/>
  <c r="U10" i="101" s="1"/>
  <c r="AJ10" i="100"/>
  <c r="AG10" i="100"/>
  <c r="AD10" i="100"/>
  <c r="AA10" i="100"/>
  <c r="Y28" i="100"/>
  <c r="Y28" i="101" s="1"/>
  <c r="Y28" i="154" s="1"/>
  <c r="AH28" i="100"/>
  <c r="AH28" i="101" s="1"/>
  <c r="AH28" i="154" s="1"/>
  <c r="AE28" i="100"/>
  <c r="AE28" i="101" s="1"/>
  <c r="AE28" i="154" s="1"/>
  <c r="AK28" i="100"/>
  <c r="V28" i="100"/>
  <c r="AB28" i="100"/>
  <c r="AB28" i="101" s="1"/>
  <c r="AB28" i="154" s="1"/>
  <c r="AB24" i="100"/>
  <c r="AB24" i="101" s="1"/>
  <c r="AB24" i="154" s="1"/>
  <c r="Y24" i="100"/>
  <c r="Y24" i="101" s="1"/>
  <c r="Y24" i="154" s="1"/>
  <c r="V24" i="100"/>
  <c r="AE24" i="100"/>
  <c r="AE24" i="101" s="1"/>
  <c r="AE24" i="154" s="1"/>
  <c r="AK24" i="100"/>
  <c r="AH24" i="100"/>
  <c r="AH24" i="101" s="1"/>
  <c r="AH24" i="154" s="1"/>
  <c r="S29" i="100"/>
  <c r="S29" i="116" s="1"/>
  <c r="S31" i="100"/>
  <c r="S31" i="116" s="1"/>
  <c r="T31" i="100"/>
  <c r="T31" i="116" s="1"/>
  <c r="AJ25" i="100"/>
  <c r="U25" i="100"/>
  <c r="U25" i="101" s="1"/>
  <c r="AA25" i="100"/>
  <c r="AA25" i="101" s="1"/>
  <c r="AA25" i="154" s="1"/>
  <c r="X25" i="100"/>
  <c r="X25" i="101" s="1"/>
  <c r="X25" i="154" s="1"/>
  <c r="AG25" i="100"/>
  <c r="AG25" i="101" s="1"/>
  <c r="AD25" i="100"/>
  <c r="AD25" i="101" s="1"/>
  <c r="AK12" i="100"/>
  <c r="AH12" i="100"/>
  <c r="AH12" i="101" s="1"/>
  <c r="AH12" i="154" s="1"/>
  <c r="V12" i="100"/>
  <c r="V12" i="101" s="1"/>
  <c r="AE12" i="100"/>
  <c r="AE12" i="101" s="1"/>
  <c r="AE12" i="154" s="1"/>
  <c r="AB12" i="100"/>
  <c r="AB12" i="101" s="1"/>
  <c r="AB12" i="154" s="1"/>
  <c r="Y12" i="100"/>
  <c r="Y12" i="101" s="1"/>
  <c r="Y12" i="154" s="1"/>
  <c r="X28" i="100"/>
  <c r="X28" i="101" s="1"/>
  <c r="X28" i="154" s="1"/>
  <c r="U28" i="100"/>
  <c r="U28" i="101" s="1"/>
  <c r="AD28" i="100"/>
  <c r="AD28" i="101" s="1"/>
  <c r="AD28" i="154" s="1"/>
  <c r="AJ28" i="100"/>
  <c r="AA28" i="100"/>
  <c r="AA28" i="101" s="1"/>
  <c r="AA28" i="154" s="1"/>
  <c r="AG28" i="100"/>
  <c r="AG28" i="101" s="1"/>
  <c r="Z9" i="100"/>
  <c r="T16" i="100"/>
  <c r="AL9" i="100"/>
  <c r="AI9" i="100"/>
  <c r="AC9" i="100"/>
  <c r="AC9" i="101" s="1"/>
  <c r="AC9" i="154" s="1"/>
  <c r="W9" i="100"/>
  <c r="W9" i="101" s="1"/>
  <c r="AF9" i="100"/>
  <c r="AJ27" i="100"/>
  <c r="AG27" i="100"/>
  <c r="AD27" i="100"/>
  <c r="AA27" i="100"/>
  <c r="X27" i="100"/>
  <c r="U27" i="100"/>
  <c r="U27" i="101" s="1"/>
  <c r="W12" i="100"/>
  <c r="W12" i="101" s="1"/>
  <c r="AL12" i="100"/>
  <c r="AI12" i="100"/>
  <c r="AI12" i="101" s="1"/>
  <c r="AF12" i="100"/>
  <c r="AF12" i="101" s="1"/>
  <c r="AC12" i="100"/>
  <c r="AC12" i="101" s="1"/>
  <c r="AC12" i="154" s="1"/>
  <c r="Z12" i="100"/>
  <c r="Z12" i="101" s="1"/>
  <c r="Z12" i="154" s="1"/>
  <c r="AC23" i="100"/>
  <c r="AC23" i="101" s="1"/>
  <c r="AC23" i="154" s="1"/>
  <c r="Z23" i="100"/>
  <c r="Z23" i="101" s="1"/>
  <c r="Z23" i="154" s="1"/>
  <c r="W23" i="100"/>
  <c r="W23" i="101" s="1"/>
  <c r="AF23" i="100"/>
  <c r="AF23" i="101" s="1"/>
  <c r="AL23" i="100"/>
  <c r="AI23" i="100"/>
  <c r="AI23" i="101" s="1"/>
  <c r="AB25" i="100"/>
  <c r="AB25" i="101" s="1"/>
  <c r="AB25" i="154" s="1"/>
  <c r="AH25" i="100"/>
  <c r="AH25" i="101" s="1"/>
  <c r="AH25" i="154" s="1"/>
  <c r="V25" i="100"/>
  <c r="V25" i="101" s="1"/>
  <c r="Y25" i="100"/>
  <c r="Y25" i="101" s="1"/>
  <c r="Y25" i="154" s="1"/>
  <c r="AE25" i="100"/>
  <c r="AE25" i="101" s="1"/>
  <c r="AE25" i="154" s="1"/>
  <c r="AK25" i="100"/>
  <c r="AD24" i="100"/>
  <c r="AD24" i="101" s="1"/>
  <c r="AJ24" i="100"/>
  <c r="AG24" i="100"/>
  <c r="AG24" i="101" s="1"/>
  <c r="AA24" i="100"/>
  <c r="AA24" i="101" s="1"/>
  <c r="AA24" i="154" s="1"/>
  <c r="X24" i="100"/>
  <c r="X24" i="101" s="1"/>
  <c r="X24" i="154" s="1"/>
  <c r="U24" i="100"/>
  <c r="U24" i="101" s="1"/>
  <c r="T29" i="100"/>
  <c r="T29" i="116" s="1"/>
  <c r="S16" i="100"/>
  <c r="Y9" i="100"/>
  <c r="AH9" i="100"/>
  <c r="AE9" i="100"/>
  <c r="AK9" i="100"/>
  <c r="AB9" i="100"/>
  <c r="V9" i="100"/>
  <c r="AB13" i="100"/>
  <c r="Y13" i="100"/>
  <c r="Y13" i="101" s="1"/>
  <c r="Y13" i="154" s="1"/>
  <c r="V13" i="100"/>
  <c r="AK13" i="100"/>
  <c r="AH13" i="100"/>
  <c r="AE13" i="100"/>
  <c r="AE13" i="101" s="1"/>
  <c r="AE13" i="154" s="1"/>
  <c r="AI28" i="100"/>
  <c r="AI28" i="101" s="1"/>
  <c r="AF28" i="100"/>
  <c r="AF28" i="101" s="1"/>
  <c r="AC28" i="100"/>
  <c r="AC28" i="101" s="1"/>
  <c r="AC28" i="154" s="1"/>
  <c r="W28" i="100"/>
  <c r="W28" i="101" s="1"/>
  <c r="Z28" i="100"/>
  <c r="Z28" i="101" s="1"/>
  <c r="Z28" i="154" s="1"/>
  <c r="AL28" i="100"/>
  <c r="R16" i="157"/>
  <c r="G33" i="100"/>
  <c r="V33" i="114"/>
  <c r="W33" i="114"/>
  <c r="V10" i="100"/>
  <c r="V10" i="101" s="1"/>
  <c r="AB10" i="100"/>
  <c r="Y10" i="100"/>
  <c r="AH10" i="100"/>
  <c r="AE10" i="100"/>
  <c r="AK10" i="100"/>
  <c r="V15" i="100"/>
  <c r="V15" i="101" s="1"/>
  <c r="AK15" i="100"/>
  <c r="AH15" i="100"/>
  <c r="AH15" i="101" s="1"/>
  <c r="AH15" i="154" s="1"/>
  <c r="AE15" i="100"/>
  <c r="AE15" i="101" s="1"/>
  <c r="AE15" i="154" s="1"/>
  <c r="AB15" i="100"/>
  <c r="AB15" i="101" s="1"/>
  <c r="AB15" i="154" s="1"/>
  <c r="Y15" i="100"/>
  <c r="Y15" i="101" s="1"/>
  <c r="Y15" i="154" s="1"/>
  <c r="W11" i="100"/>
  <c r="AI11" i="100"/>
  <c r="AI11" i="101" s="1"/>
  <c r="AL11" i="100"/>
  <c r="AF11" i="100"/>
  <c r="AF11" i="101" s="1"/>
  <c r="AC11" i="100"/>
  <c r="AC11" i="101" s="1"/>
  <c r="AC11" i="154" s="1"/>
  <c r="Z11" i="100"/>
  <c r="Z11" i="101" s="1"/>
  <c r="Z11" i="154" s="1"/>
  <c r="V23" i="100"/>
  <c r="V23" i="101" s="1"/>
  <c r="AE23" i="100"/>
  <c r="AE23" i="101" s="1"/>
  <c r="AE23" i="154" s="1"/>
  <c r="Y23" i="100"/>
  <c r="Y23" i="101" s="1"/>
  <c r="Y23" i="154" s="1"/>
  <c r="AB23" i="100"/>
  <c r="AB23" i="101" s="1"/>
  <c r="AB23" i="154" s="1"/>
  <c r="AK23" i="100"/>
  <c r="AH23" i="100"/>
  <c r="AH23" i="101" s="1"/>
  <c r="AH23" i="154" s="1"/>
  <c r="AL32" i="100"/>
  <c r="AI32" i="100"/>
  <c r="AF32" i="100"/>
  <c r="Z32" i="100"/>
  <c r="W32" i="100"/>
  <c r="AC32" i="100"/>
  <c r="AJ21" i="100"/>
  <c r="AG21" i="100"/>
  <c r="AG21" i="101" s="1"/>
  <c r="AD21" i="100"/>
  <c r="AD21" i="101" s="1"/>
  <c r="AA21" i="100"/>
  <c r="AA21" i="101" s="1"/>
  <c r="X21" i="100"/>
  <c r="X21" i="101" s="1"/>
  <c r="U21" i="100"/>
  <c r="U21" i="101" s="1"/>
  <c r="AI30" i="100"/>
  <c r="AI30" i="101" s="1"/>
  <c r="AL30" i="100"/>
  <c r="Z30" i="100"/>
  <c r="Z30" i="101" s="1"/>
  <c r="Z30" i="154" s="1"/>
  <c r="W30" i="100"/>
  <c r="AF30" i="100"/>
  <c r="AF30" i="101" s="1"/>
  <c r="AF30" i="154" s="1"/>
  <c r="AC30" i="100"/>
  <c r="AC30" i="101" s="1"/>
  <c r="AC30" i="154" s="1"/>
  <c r="X13" i="100"/>
  <c r="U13" i="100"/>
  <c r="U13" i="101" s="1"/>
  <c r="AA13" i="100"/>
  <c r="AA13" i="101" s="1"/>
  <c r="AA13" i="154" s="1"/>
  <c r="AJ13" i="100"/>
  <c r="AG13" i="100"/>
  <c r="AG13" i="101" s="1"/>
  <c r="AD13" i="100"/>
  <c r="AD13" i="101" s="1"/>
  <c r="AD13" i="154" s="1"/>
  <c r="X12" i="100"/>
  <c r="X12" i="101" s="1"/>
  <c r="X12" i="154" s="1"/>
  <c r="U12" i="100"/>
  <c r="AJ12" i="100"/>
  <c r="AG12" i="100"/>
  <c r="AG12" i="101" s="1"/>
  <c r="AD12" i="100"/>
  <c r="AD12" i="101" s="1"/>
  <c r="AD12" i="154" s="1"/>
  <c r="AA12" i="100"/>
  <c r="AA12" i="101" s="1"/>
  <c r="AA12" i="154" s="1"/>
  <c r="T33" i="157"/>
  <c r="AK22" i="100"/>
  <c r="AH22" i="100"/>
  <c r="AH22" i="101" s="1"/>
  <c r="AH22" i="154" s="1"/>
  <c r="AB22" i="100"/>
  <c r="AB22" i="101" s="1"/>
  <c r="AB22" i="154" s="1"/>
  <c r="Y22" i="100"/>
  <c r="Y22" i="101" s="1"/>
  <c r="Y22" i="154" s="1"/>
  <c r="V22" i="100"/>
  <c r="V22" i="101" s="1"/>
  <c r="AE22" i="100"/>
  <c r="AE22" i="101" s="1"/>
  <c r="AE22" i="154" s="1"/>
  <c r="AH19" i="100"/>
  <c r="AH19" i="101" s="1"/>
  <c r="AH19" i="154" s="1"/>
  <c r="AE19" i="100"/>
  <c r="AE19" i="101" s="1"/>
  <c r="AE19" i="154" s="1"/>
  <c r="V19" i="100"/>
  <c r="V19" i="101" s="1"/>
  <c r="AB19" i="100"/>
  <c r="AB19" i="101" s="1"/>
  <c r="AB19" i="154" s="1"/>
  <c r="Y19" i="100"/>
  <c r="Y19" i="101" s="1"/>
  <c r="Y19" i="154" s="1"/>
  <c r="AK19" i="100"/>
  <c r="T26" i="100"/>
  <c r="T26" i="116" s="1"/>
  <c r="Y21" i="100"/>
  <c r="Y21" i="101" s="1"/>
  <c r="AH21" i="100"/>
  <c r="AH21" i="101" s="1"/>
  <c r="AE21" i="100"/>
  <c r="AE21" i="101" s="1"/>
  <c r="AK21" i="100"/>
  <c r="V21" i="100"/>
  <c r="V21" i="101" s="1"/>
  <c r="AB21" i="100"/>
  <c r="AB21" i="101" s="1"/>
  <c r="AJ9" i="100"/>
  <c r="U9" i="100"/>
  <c r="U9" i="101" s="1"/>
  <c r="AD9" i="100"/>
  <c r="AD9" i="101" s="1"/>
  <c r="AD9" i="154" s="1"/>
  <c r="AA9" i="100"/>
  <c r="AG9" i="100"/>
  <c r="AG9" i="101" s="1"/>
  <c r="X9" i="100"/>
  <c r="R16" i="100"/>
  <c r="AJ23" i="100"/>
  <c r="AG23" i="100"/>
  <c r="AG23" i="101" s="1"/>
  <c r="AD23" i="100"/>
  <c r="AD23" i="101" s="1"/>
  <c r="AD23" i="154" s="1"/>
  <c r="X23" i="100"/>
  <c r="X23" i="101" s="1"/>
  <c r="X23" i="154" s="1"/>
  <c r="U23" i="100"/>
  <c r="AA23" i="100"/>
  <c r="AA23" i="101" s="1"/>
  <c r="AA23" i="154" s="1"/>
  <c r="V30" i="100"/>
  <c r="V30" i="101" s="1"/>
  <c r="AE30" i="100"/>
  <c r="AE30" i="101" s="1"/>
  <c r="AE30" i="154" s="1"/>
  <c r="AK30" i="100"/>
  <c r="AH30" i="100"/>
  <c r="AH30" i="101" s="1"/>
  <c r="AH30" i="154" s="1"/>
  <c r="AB30" i="100"/>
  <c r="AB30" i="101" s="1"/>
  <c r="AB30" i="154" s="1"/>
  <c r="Y30" i="100"/>
  <c r="Y30" i="101" s="1"/>
  <c r="Y30" i="154" s="1"/>
  <c r="U32" i="100"/>
  <c r="AJ32" i="100"/>
  <c r="AG32" i="100"/>
  <c r="AA32" i="100"/>
  <c r="X32" i="100"/>
  <c r="AD32" i="100"/>
  <c r="AI20" i="100"/>
  <c r="AI20" i="101" s="1"/>
  <c r="W20" i="100"/>
  <c r="W20" i="101" s="1"/>
  <c r="Z20" i="100"/>
  <c r="Z20" i="101" s="1"/>
  <c r="Z20" i="154" s="1"/>
  <c r="AC20" i="100"/>
  <c r="AC20" i="101" s="1"/>
  <c r="AC20" i="154" s="1"/>
  <c r="AF20" i="100"/>
  <c r="AF20" i="101" s="1"/>
  <c r="AL20" i="100"/>
  <c r="M16" i="100"/>
  <c r="C16" i="157"/>
  <c r="E33" i="157"/>
  <c r="K33" i="157"/>
  <c r="H33" i="100"/>
  <c r="G16" i="100"/>
  <c r="H16" i="157"/>
  <c r="H16" i="100"/>
  <c r="P16" i="100"/>
  <c r="O33" i="157"/>
  <c r="P16" i="157"/>
  <c r="P33" i="157"/>
  <c r="Q16" i="100"/>
  <c r="Q33" i="100"/>
  <c r="N33" i="100"/>
  <c r="N33" i="157"/>
  <c r="C33" i="157"/>
  <c r="K16" i="100"/>
  <c r="K33" i="100"/>
  <c r="J33" i="100"/>
  <c r="I33" i="157"/>
  <c r="G16" i="157"/>
  <c r="F16" i="157"/>
  <c r="F16" i="100"/>
  <c r="H33" i="157"/>
  <c r="O16" i="157"/>
  <c r="O33" i="100"/>
  <c r="O16" i="100"/>
  <c r="L16" i="100"/>
  <c r="L33" i="157"/>
  <c r="M33" i="157"/>
  <c r="M33" i="100"/>
  <c r="D33" i="157"/>
  <c r="D33" i="100"/>
  <c r="E33" i="100"/>
  <c r="E16" i="157"/>
  <c r="J16" i="100"/>
  <c r="K16" i="157"/>
  <c r="J33" i="157"/>
  <c r="F33" i="157"/>
  <c r="F33" i="100"/>
  <c r="G33" i="157"/>
  <c r="P33" i="100"/>
  <c r="U33" i="114"/>
  <c r="N16" i="157"/>
  <c r="L33" i="100"/>
  <c r="M16" i="157"/>
  <c r="N16" i="100"/>
  <c r="C16" i="100"/>
  <c r="D16" i="157"/>
  <c r="C33" i="100"/>
  <c r="E16" i="100"/>
  <c r="D16" i="100"/>
  <c r="I33" i="100"/>
  <c r="I16" i="100"/>
  <c r="AF20" i="154" l="1"/>
  <c r="AF11" i="154"/>
  <c r="AF11" i="116" s="1"/>
  <c r="AF28" i="154"/>
  <c r="AF28" i="116" s="1"/>
  <c r="AF12" i="154"/>
  <c r="AF12" i="116" s="1"/>
  <c r="AF15" i="154"/>
  <c r="AF23" i="154"/>
  <c r="AF23" i="116" s="1"/>
  <c r="AF22" i="154"/>
  <c r="AF22" i="116" s="1"/>
  <c r="AF24" i="154"/>
  <c r="AF24" i="116" s="1"/>
  <c r="AF25" i="154"/>
  <c r="AA9" i="101"/>
  <c r="AA9" i="154" s="1"/>
  <c r="AA9" i="116" s="1"/>
  <c r="Z27" i="101"/>
  <c r="AB9" i="101"/>
  <c r="AB9" i="154" s="1"/>
  <c r="AB9" i="116" s="1"/>
  <c r="X27" i="101"/>
  <c r="AA27" i="101"/>
  <c r="AF9" i="101"/>
  <c r="AF9" i="154" s="1"/>
  <c r="AF9" i="116" s="1"/>
  <c r="AC27" i="101"/>
  <c r="AH13" i="101"/>
  <c r="AH13" i="154" s="1"/>
  <c r="AC13" i="101"/>
  <c r="AC13" i="154" s="1"/>
  <c r="U32" i="101"/>
  <c r="AB13" i="101"/>
  <c r="AB13" i="154" s="1"/>
  <c r="AB13" i="116" s="1"/>
  <c r="AH33" i="162"/>
  <c r="AH35" i="162" s="1"/>
  <c r="AH36" i="162" s="1"/>
  <c r="X13" i="101"/>
  <c r="X13" i="154" s="1"/>
  <c r="Z13" i="101"/>
  <c r="Z13" i="154" s="1"/>
  <c r="AE9" i="101"/>
  <c r="AE9" i="154" s="1"/>
  <c r="AE27" i="101"/>
  <c r="X9" i="101"/>
  <c r="X9" i="154" s="1"/>
  <c r="X9" i="116" s="1"/>
  <c r="Y9" i="101"/>
  <c r="Y9" i="154" s="1"/>
  <c r="Y9" i="116" s="1"/>
  <c r="AI9" i="101"/>
  <c r="AD27" i="101"/>
  <c r="AH9" i="101"/>
  <c r="AH9" i="154" s="1"/>
  <c r="AH9" i="116" s="1"/>
  <c r="AG27" i="101"/>
  <c r="Z9" i="101"/>
  <c r="Z9" i="154" s="1"/>
  <c r="AI27" i="101"/>
  <c r="Y27" i="101"/>
  <c r="W32" i="101"/>
  <c r="W32" i="154" s="1"/>
  <c r="W32" i="116" s="1"/>
  <c r="AF33" i="162"/>
  <c r="AF35" i="162" s="1"/>
  <c r="AF36" i="162" s="1"/>
  <c r="D73" i="127"/>
  <c r="AA32" i="162"/>
  <c r="AA33" i="162" s="1"/>
  <c r="AA35" i="162" s="1"/>
  <c r="E73" i="127"/>
  <c r="AD32" i="162"/>
  <c r="AD33" i="162" s="1"/>
  <c r="AD35" i="162" s="1"/>
  <c r="C73" i="127"/>
  <c r="X32" i="162"/>
  <c r="X33" i="162" s="1"/>
  <c r="X35" i="162" s="1"/>
  <c r="F73" i="127"/>
  <c r="AG32" i="162"/>
  <c r="H51" i="127"/>
  <c r="R31" i="116"/>
  <c r="H56" i="127"/>
  <c r="R29" i="116"/>
  <c r="Q35" i="157"/>
  <c r="Q36" i="157" s="1"/>
  <c r="AD24" i="154"/>
  <c r="AD24" i="116" s="1"/>
  <c r="AD25" i="154"/>
  <c r="AD25" i="116" s="1"/>
  <c r="AD14" i="154"/>
  <c r="AD14" i="116" s="1"/>
  <c r="AD11" i="154"/>
  <c r="AD11" i="116" s="1"/>
  <c r="AD22" i="154"/>
  <c r="AD22" i="116" s="1"/>
  <c r="AD20" i="154"/>
  <c r="AD20" i="116" s="1"/>
  <c r="Y30" i="116"/>
  <c r="AE30" i="116"/>
  <c r="X23" i="116"/>
  <c r="AD9" i="116"/>
  <c r="V21" i="154"/>
  <c r="V21" i="116" s="1"/>
  <c r="AB19" i="116"/>
  <c r="AE22" i="116"/>
  <c r="AH22" i="116"/>
  <c r="AD12" i="116"/>
  <c r="X12" i="116"/>
  <c r="AA13" i="116"/>
  <c r="AF30" i="116"/>
  <c r="Y23" i="116"/>
  <c r="AC11" i="116"/>
  <c r="AH15" i="116"/>
  <c r="V10" i="154"/>
  <c r="V10" i="116" s="1"/>
  <c r="AC28" i="116"/>
  <c r="AE25" i="116"/>
  <c r="AB25" i="116"/>
  <c r="W23" i="154"/>
  <c r="W23" i="116" s="1"/>
  <c r="AC12" i="116"/>
  <c r="W12" i="154"/>
  <c r="W12" i="116" s="1"/>
  <c r="W9" i="154"/>
  <c r="W9" i="116" s="1"/>
  <c r="Y12" i="116"/>
  <c r="AH12" i="116"/>
  <c r="X25" i="116"/>
  <c r="AB24" i="116"/>
  <c r="AE28" i="116"/>
  <c r="AC22" i="116"/>
  <c r="AA11" i="116"/>
  <c r="V27" i="154"/>
  <c r="V27" i="116" s="1"/>
  <c r="AD15" i="116"/>
  <c r="AA22" i="116"/>
  <c r="Y11" i="116"/>
  <c r="AB11" i="116"/>
  <c r="AC25" i="116"/>
  <c r="AD19" i="116"/>
  <c r="AF14" i="116"/>
  <c r="AH14" i="116"/>
  <c r="AE20" i="116"/>
  <c r="U30" i="154"/>
  <c r="U30" i="116" s="1"/>
  <c r="X14" i="116"/>
  <c r="AB30" i="116"/>
  <c r="V30" i="154"/>
  <c r="V30" i="116" s="1"/>
  <c r="AD23" i="116"/>
  <c r="U9" i="154"/>
  <c r="U9" i="116" s="1"/>
  <c r="V19" i="154"/>
  <c r="V19" i="116" s="1"/>
  <c r="V22" i="154"/>
  <c r="V22" i="116" s="1"/>
  <c r="AD13" i="116"/>
  <c r="U13" i="154"/>
  <c r="U13" i="116" s="1"/>
  <c r="U21" i="154"/>
  <c r="U21" i="116" s="1"/>
  <c r="AH23" i="116"/>
  <c r="AE23" i="116"/>
  <c r="Y15" i="116"/>
  <c r="U24" i="154"/>
  <c r="U24" i="116" s="1"/>
  <c r="Y25" i="116"/>
  <c r="Z23" i="116"/>
  <c r="U27" i="154"/>
  <c r="U27" i="116" s="1"/>
  <c r="AC9" i="116"/>
  <c r="AD28" i="116"/>
  <c r="AB12" i="116"/>
  <c r="AA25" i="116"/>
  <c r="AE24" i="116"/>
  <c r="AB28" i="116"/>
  <c r="AH28" i="116"/>
  <c r="W13" i="154"/>
  <c r="Z24" i="116"/>
  <c r="AC24" i="116"/>
  <c r="U11" i="154"/>
  <c r="U11" i="116" s="1"/>
  <c r="AC19" i="116"/>
  <c r="U15" i="154"/>
  <c r="U15" i="116" s="1"/>
  <c r="X22" i="116"/>
  <c r="AE11" i="116"/>
  <c r="AF15" i="116"/>
  <c r="Z15" i="116"/>
  <c r="AA19" i="116"/>
  <c r="AB14" i="116"/>
  <c r="V14" i="154"/>
  <c r="V14" i="116" s="1"/>
  <c r="AD30" i="116"/>
  <c r="AA30" i="116"/>
  <c r="X20" i="116"/>
  <c r="AA14" i="116"/>
  <c r="W20" i="154"/>
  <c r="W20" i="116" s="1"/>
  <c r="AF20" i="116"/>
  <c r="AC20" i="116"/>
  <c r="AH30" i="116"/>
  <c r="AA23" i="116"/>
  <c r="AE19" i="116"/>
  <c r="Y22" i="116"/>
  <c r="Z30" i="116"/>
  <c r="V23" i="154"/>
  <c r="V23" i="116" s="1"/>
  <c r="AB15" i="116"/>
  <c r="V15" i="154"/>
  <c r="V15" i="116" s="1"/>
  <c r="Z28" i="116"/>
  <c r="X24" i="116"/>
  <c r="V25" i="154"/>
  <c r="V25" i="116" s="1"/>
  <c r="AC23" i="116"/>
  <c r="U28" i="154"/>
  <c r="U28" i="116" s="1"/>
  <c r="AE12" i="116"/>
  <c r="U25" i="154"/>
  <c r="U25" i="116" s="1"/>
  <c r="Y28" i="116"/>
  <c r="W27" i="154"/>
  <c r="W27" i="116" s="1"/>
  <c r="AF13" i="116"/>
  <c r="W24" i="154"/>
  <c r="W24" i="116" s="1"/>
  <c r="X11" i="116"/>
  <c r="AF19" i="116"/>
  <c r="W19" i="154"/>
  <c r="W19" i="116" s="1"/>
  <c r="AA15" i="116"/>
  <c r="U22" i="154"/>
  <c r="U22" i="116" s="1"/>
  <c r="AH11" i="116"/>
  <c r="AC15" i="116"/>
  <c r="Z14" i="116"/>
  <c r="AE14" i="116"/>
  <c r="Y14" i="116"/>
  <c r="Y20" i="116"/>
  <c r="X30" i="116"/>
  <c r="AA20" i="116"/>
  <c r="U20" i="154"/>
  <c r="U20" i="116" s="1"/>
  <c r="Z20" i="116"/>
  <c r="U32" i="154"/>
  <c r="U32" i="116" s="1"/>
  <c r="Y19" i="116"/>
  <c r="AH19" i="116"/>
  <c r="AB22" i="116"/>
  <c r="AA12" i="116"/>
  <c r="AC30" i="116"/>
  <c r="AB23" i="116"/>
  <c r="Z11" i="116"/>
  <c r="AE15" i="116"/>
  <c r="W28" i="154"/>
  <c r="W28" i="116" s="1"/>
  <c r="AE13" i="116"/>
  <c r="Y13" i="116"/>
  <c r="AA24" i="116"/>
  <c r="AH25" i="116"/>
  <c r="Z12" i="116"/>
  <c r="AA28" i="116"/>
  <c r="X28" i="116"/>
  <c r="V12" i="154"/>
  <c r="V12" i="116" s="1"/>
  <c r="AH24" i="116"/>
  <c r="Y24" i="116"/>
  <c r="U10" i="154"/>
  <c r="U10" i="116" s="1"/>
  <c r="Z22" i="116"/>
  <c r="Z19" i="116"/>
  <c r="X15" i="116"/>
  <c r="V11" i="154"/>
  <c r="V11" i="116" s="1"/>
  <c r="AF25" i="116"/>
  <c r="Z25" i="116"/>
  <c r="X19" i="116"/>
  <c r="AC14" i="116"/>
  <c r="AH20" i="116"/>
  <c r="AB20" i="116"/>
  <c r="U14" i="154"/>
  <c r="U14" i="116" s="1"/>
  <c r="W11" i="101"/>
  <c r="U19" i="101"/>
  <c r="AJ31" i="112"/>
  <c r="AA29" i="112"/>
  <c r="AJ29" i="112"/>
  <c r="AB29" i="112"/>
  <c r="AK26" i="112"/>
  <c r="AL29" i="112"/>
  <c r="Z26" i="112"/>
  <c r="W33" i="159"/>
  <c r="W35" i="159" s="1"/>
  <c r="W36" i="159" s="1"/>
  <c r="AG26" i="112"/>
  <c r="AD26" i="112"/>
  <c r="Z31" i="112"/>
  <c r="U12" i="101"/>
  <c r="W30" i="101"/>
  <c r="W30" i="154" s="1"/>
  <c r="V9" i="101"/>
  <c r="V24" i="101"/>
  <c r="V28" i="101"/>
  <c r="V32" i="101"/>
  <c r="V32" i="154" s="1"/>
  <c r="W22" i="101"/>
  <c r="W15" i="101"/>
  <c r="W15" i="154" s="1"/>
  <c r="W14" i="101"/>
  <c r="X31" i="112"/>
  <c r="AD31" i="112"/>
  <c r="AD29" i="112"/>
  <c r="Y29" i="112"/>
  <c r="AB26" i="112"/>
  <c r="AE26" i="112"/>
  <c r="AK31" i="112"/>
  <c r="AH31" i="112"/>
  <c r="Z29" i="112"/>
  <c r="AI26" i="112"/>
  <c r="W33" i="112"/>
  <c r="AC31" i="112"/>
  <c r="V13" i="101"/>
  <c r="W25" i="101"/>
  <c r="AG31" i="112"/>
  <c r="AG29" i="112"/>
  <c r="AK29" i="112"/>
  <c r="V33" i="112"/>
  <c r="V33" i="159"/>
  <c r="V35" i="159" s="1"/>
  <c r="V36" i="159" s="1"/>
  <c r="AB31" i="112"/>
  <c r="Y31" i="112"/>
  <c r="AI29" i="112"/>
  <c r="AF29" i="112"/>
  <c r="AC26" i="112"/>
  <c r="U33" i="112"/>
  <c r="X26" i="112"/>
  <c r="AL31" i="112"/>
  <c r="AI31" i="112"/>
  <c r="U23" i="101"/>
  <c r="V20" i="101"/>
  <c r="W21" i="101"/>
  <c r="W21" i="154" s="1"/>
  <c r="W10" i="101"/>
  <c r="AA31" i="112"/>
  <c r="U33" i="159"/>
  <c r="U35" i="159" s="1"/>
  <c r="X29" i="112"/>
  <c r="AH29" i="112"/>
  <c r="AE29" i="112"/>
  <c r="AH33" i="159"/>
  <c r="AH26" i="112"/>
  <c r="Y26" i="112"/>
  <c r="AE31" i="112"/>
  <c r="AC29" i="112"/>
  <c r="AL33" i="159"/>
  <c r="AL26" i="112"/>
  <c r="AF26" i="112"/>
  <c r="AJ26" i="112"/>
  <c r="AJ33" i="159"/>
  <c r="AA26" i="112"/>
  <c r="AA33" i="159"/>
  <c r="AF31" i="112"/>
  <c r="AJ30" i="101"/>
  <c r="AL28" i="101"/>
  <c r="AK27" i="101"/>
  <c r="AL24" i="101"/>
  <c r="AK23" i="101"/>
  <c r="AJ22" i="101"/>
  <c r="AL20" i="101"/>
  <c r="AK19" i="101"/>
  <c r="AJ15" i="101"/>
  <c r="AL13" i="101"/>
  <c r="AK12" i="101"/>
  <c r="AK12" i="154" s="1"/>
  <c r="AJ11" i="101"/>
  <c r="AL9" i="101"/>
  <c r="AK28" i="101"/>
  <c r="AJ27" i="101"/>
  <c r="AL25" i="101"/>
  <c r="AK24" i="101"/>
  <c r="AJ23" i="101"/>
  <c r="AL21" i="101"/>
  <c r="AK20" i="101"/>
  <c r="AJ19" i="101"/>
  <c r="AL14" i="101"/>
  <c r="AK13" i="101"/>
  <c r="AK13" i="154" s="1"/>
  <c r="AJ12" i="101"/>
  <c r="AK9" i="101"/>
  <c r="AK30" i="101"/>
  <c r="AL27" i="101"/>
  <c r="AJ25" i="101"/>
  <c r="AK22" i="101"/>
  <c r="AJ14" i="101"/>
  <c r="AK11" i="101"/>
  <c r="AK11" i="154" s="1"/>
  <c r="AJ24" i="101"/>
  <c r="AK21" i="101"/>
  <c r="AL15" i="101"/>
  <c r="AJ13" i="101"/>
  <c r="AL23" i="101"/>
  <c r="AJ21" i="101"/>
  <c r="AK15" i="101"/>
  <c r="AK15" i="154" s="1"/>
  <c r="AL12" i="101"/>
  <c r="AL30" i="101"/>
  <c r="AJ28" i="101"/>
  <c r="AK25" i="101"/>
  <c r="AK25" i="154" s="1"/>
  <c r="AL22" i="101"/>
  <c r="AJ20" i="101"/>
  <c r="AK14" i="101"/>
  <c r="AL11" i="101"/>
  <c r="AJ9" i="101"/>
  <c r="S33" i="100"/>
  <c r="S35" i="100" s="1"/>
  <c r="S36" i="100" s="1"/>
  <c r="I35" i="157"/>
  <c r="N35" i="100"/>
  <c r="N36" i="100" s="1"/>
  <c r="M35" i="157"/>
  <c r="M36" i="157" s="1"/>
  <c r="S35" i="157"/>
  <c r="S36" i="157" s="1"/>
  <c r="E35" i="157"/>
  <c r="E36" i="157" s="1"/>
  <c r="N35" i="157"/>
  <c r="N36" i="157" s="1"/>
  <c r="F33" i="116"/>
  <c r="J35" i="157"/>
  <c r="J36" i="157" s="1"/>
  <c r="D35" i="157"/>
  <c r="D36" i="157" s="1"/>
  <c r="K35" i="157"/>
  <c r="K36" i="157" s="1"/>
  <c r="L35" i="157"/>
  <c r="R35" i="157"/>
  <c r="N16" i="116"/>
  <c r="D35" i="100"/>
  <c r="D36" i="100" s="1"/>
  <c r="E16" i="116"/>
  <c r="J16" i="116"/>
  <c r="C33" i="116"/>
  <c r="J35" i="100"/>
  <c r="J36" i="100" s="1"/>
  <c r="G35" i="100"/>
  <c r="G36" i="100" s="1"/>
  <c r="I33" i="116"/>
  <c r="I35" i="100"/>
  <c r="I36" i="100" s="1"/>
  <c r="Q35" i="100"/>
  <c r="Q36" i="100" s="1"/>
  <c r="C35" i="100"/>
  <c r="C36" i="100" s="1"/>
  <c r="O25" i="11"/>
  <c r="P26" i="11"/>
  <c r="T9" i="161" s="1"/>
  <c r="AK26" i="162" s="1"/>
  <c r="AK33" i="162" s="1"/>
  <c r="AK35" i="162" s="1"/>
  <c r="AK36" i="162" s="1"/>
  <c r="O27" i="11"/>
  <c r="I16" i="116"/>
  <c r="D16" i="116"/>
  <c r="V16" i="114"/>
  <c r="V35" i="114" s="1"/>
  <c r="V36" i="114" s="1"/>
  <c r="AH16" i="114"/>
  <c r="E33" i="116"/>
  <c r="L16" i="116"/>
  <c r="U16" i="114"/>
  <c r="U35" i="114" s="1"/>
  <c r="U36" i="114" s="1"/>
  <c r="O16" i="116"/>
  <c r="K35" i="100"/>
  <c r="K36" i="100" s="1"/>
  <c r="C16" i="116"/>
  <c r="L33" i="116"/>
  <c r="M33" i="116"/>
  <c r="L35" i="100"/>
  <c r="AA16" i="114"/>
  <c r="F35" i="100"/>
  <c r="F36" i="100" s="1"/>
  <c r="G35" i="157"/>
  <c r="G36" i="157" s="1"/>
  <c r="J33" i="116"/>
  <c r="W16" i="114"/>
  <c r="W35" i="114" s="1"/>
  <c r="W36" i="114" s="1"/>
  <c r="P33" i="116"/>
  <c r="AD16" i="114"/>
  <c r="AC16" i="114"/>
  <c r="F16" i="116"/>
  <c r="F35" i="157"/>
  <c r="F36" i="157" s="1"/>
  <c r="E35" i="100"/>
  <c r="E36" i="100" s="1"/>
  <c r="D33" i="116"/>
  <c r="O35" i="100"/>
  <c r="O33" i="116"/>
  <c r="K33" i="116"/>
  <c r="K16" i="116"/>
  <c r="Q33" i="116"/>
  <c r="P35" i="157"/>
  <c r="P36" i="157" s="1"/>
  <c r="O35" i="157"/>
  <c r="H16" i="116"/>
  <c r="G16" i="116"/>
  <c r="M35" i="100"/>
  <c r="M36" i="100" s="1"/>
  <c r="X16" i="100"/>
  <c r="AD16" i="100"/>
  <c r="AB16" i="114"/>
  <c r="N33" i="116"/>
  <c r="P16" i="116"/>
  <c r="H35" i="157"/>
  <c r="H36" i="157" s="1"/>
  <c r="H33" i="116"/>
  <c r="M16" i="116"/>
  <c r="R16" i="116"/>
  <c r="U16" i="100"/>
  <c r="AE16" i="114"/>
  <c r="AJ16" i="114"/>
  <c r="X16" i="114"/>
  <c r="G33" i="116"/>
  <c r="AL16" i="114"/>
  <c r="P35" i="100"/>
  <c r="P36" i="100" s="1"/>
  <c r="AG16" i="100"/>
  <c r="AJ16" i="100"/>
  <c r="AF26" i="100"/>
  <c r="AF26" i="101" s="1"/>
  <c r="AF26" i="154" s="1"/>
  <c r="W26" i="100"/>
  <c r="Z26" i="100"/>
  <c r="AL26" i="100"/>
  <c r="AI26" i="100"/>
  <c r="AI26" i="101" s="1"/>
  <c r="AC26" i="100"/>
  <c r="T33" i="100"/>
  <c r="T35" i="100" s="1"/>
  <c r="T36" i="100" s="1"/>
  <c r="AB16" i="100"/>
  <c r="AH16" i="100"/>
  <c r="AC16" i="100"/>
  <c r="Z16" i="100"/>
  <c r="AI16" i="114"/>
  <c r="AF16" i="114"/>
  <c r="Y16" i="114"/>
  <c r="AK16" i="114"/>
  <c r="Q16" i="116"/>
  <c r="H35" i="100"/>
  <c r="H36" i="100" s="1"/>
  <c r="C35" i="157"/>
  <c r="C36" i="157" s="1"/>
  <c r="AA16" i="100"/>
  <c r="AG16" i="114"/>
  <c r="Z16" i="114"/>
  <c r="T35" i="157"/>
  <c r="T36" i="157" s="1"/>
  <c r="AJ29" i="100"/>
  <c r="AG29" i="100"/>
  <c r="AD29" i="100"/>
  <c r="U29" i="100"/>
  <c r="U29" i="101" s="1"/>
  <c r="X29" i="100"/>
  <c r="AA29" i="100"/>
  <c r="S16" i="116"/>
  <c r="Y16" i="100"/>
  <c r="AI16" i="100"/>
  <c r="T16" i="116"/>
  <c r="Y29" i="100"/>
  <c r="AH29" i="100"/>
  <c r="V29" i="100"/>
  <c r="V29" i="101" s="1"/>
  <c r="AK29" i="100"/>
  <c r="AK29" i="101" s="1"/>
  <c r="AK29" i="154" s="1"/>
  <c r="AE29" i="100"/>
  <c r="AE29" i="101" s="1"/>
  <c r="AE29" i="154" s="1"/>
  <c r="AB29" i="100"/>
  <c r="R33" i="100"/>
  <c r="R35" i="100" s="1"/>
  <c r="AG31" i="100"/>
  <c r="AJ31" i="100"/>
  <c r="AJ31" i="101" s="1"/>
  <c r="AA31" i="100"/>
  <c r="AA31" i="101" s="1"/>
  <c r="AA31" i="154" s="1"/>
  <c r="AD31" i="100"/>
  <c r="U31" i="100"/>
  <c r="X31" i="100"/>
  <c r="X31" i="101" s="1"/>
  <c r="X31" i="154" s="1"/>
  <c r="AK16" i="100"/>
  <c r="Z29" i="100"/>
  <c r="W29" i="100"/>
  <c r="AC29" i="100"/>
  <c r="AC29" i="101" s="1"/>
  <c r="AC29" i="154" s="1"/>
  <c r="AL29" i="100"/>
  <c r="AI29" i="100"/>
  <c r="AF29" i="100"/>
  <c r="AF16" i="100"/>
  <c r="AL16" i="100"/>
  <c r="Z31" i="100"/>
  <c r="Z31" i="101" s="1"/>
  <c r="Z31" i="154" s="1"/>
  <c r="W31" i="100"/>
  <c r="W31" i="101" s="1"/>
  <c r="AL31" i="100"/>
  <c r="AI31" i="100"/>
  <c r="AF31" i="100"/>
  <c r="AC31" i="100"/>
  <c r="AB31" i="100"/>
  <c r="V31" i="100"/>
  <c r="V31" i="101" s="1"/>
  <c r="AE31" i="100"/>
  <c r="AE31" i="101" s="1"/>
  <c r="AE31" i="154" s="1"/>
  <c r="AK31" i="100"/>
  <c r="AH31" i="100"/>
  <c r="Y31" i="100"/>
  <c r="U26" i="100"/>
  <c r="U26" i="101" s="1"/>
  <c r="X26" i="100"/>
  <c r="AG26" i="100"/>
  <c r="AG26" i="101" s="1"/>
  <c r="AG26" i="154" s="1"/>
  <c r="AD26" i="100"/>
  <c r="AJ26" i="100"/>
  <c r="AA26" i="100"/>
  <c r="V16" i="100"/>
  <c r="AE16" i="100"/>
  <c r="W16" i="100"/>
  <c r="V26" i="100"/>
  <c r="V26" i="101" s="1"/>
  <c r="S33" i="116"/>
  <c r="S35" i="116" s="1"/>
  <c r="AK26" i="100"/>
  <c r="AK26" i="101" s="1"/>
  <c r="AK26" i="154" s="1"/>
  <c r="AH26" i="100"/>
  <c r="AE26" i="100"/>
  <c r="AB26" i="100"/>
  <c r="AB26" i="101" s="1"/>
  <c r="AB26" i="154" s="1"/>
  <c r="Y26" i="100"/>
  <c r="AH13" i="116" l="1"/>
  <c r="Z13" i="116"/>
  <c r="AC13" i="116"/>
  <c r="AH31" i="101"/>
  <c r="AH31" i="154" s="1"/>
  <c r="Y29" i="101"/>
  <c r="Y29" i="154" s="1"/>
  <c r="Y29" i="116" s="1"/>
  <c r="AB31" i="101"/>
  <c r="AB31" i="154" s="1"/>
  <c r="AB31" i="116" s="1"/>
  <c r="AL31" i="101"/>
  <c r="Z9" i="116"/>
  <c r="AE9" i="116"/>
  <c r="X13" i="116"/>
  <c r="AC31" i="101"/>
  <c r="AC31" i="154" s="1"/>
  <c r="AL26" i="101"/>
  <c r="Y26" i="101"/>
  <c r="Y26" i="154" s="1"/>
  <c r="Y26" i="116" s="1"/>
  <c r="AI31" i="101"/>
  <c r="AI31" i="154" s="1"/>
  <c r="AI31" i="116" s="1"/>
  <c r="AL29" i="101"/>
  <c r="AB29" i="101"/>
  <c r="AB29" i="154" s="1"/>
  <c r="AH29" i="101"/>
  <c r="AH29" i="154" s="1"/>
  <c r="AH29" i="116" s="1"/>
  <c r="AD36" i="162"/>
  <c r="J12" i="127"/>
  <c r="X36" i="162"/>
  <c r="H12" i="127"/>
  <c r="AA36" i="162"/>
  <c r="I12" i="127"/>
  <c r="H73" i="127"/>
  <c r="AK20" i="154"/>
  <c r="AK19" i="154"/>
  <c r="AK19" i="116" s="1"/>
  <c r="AK14" i="154"/>
  <c r="AK30" i="154"/>
  <c r="AK30" i="116" s="1"/>
  <c r="AK28" i="154"/>
  <c r="AI26" i="154"/>
  <c r="AK22" i="154"/>
  <c r="AK9" i="154"/>
  <c r="AK9" i="116" s="1"/>
  <c r="AK24" i="154"/>
  <c r="AK23" i="154"/>
  <c r="AG24" i="154"/>
  <c r="AG24" i="116" s="1"/>
  <c r="P9" i="161"/>
  <c r="AG26" i="162" s="1"/>
  <c r="AG33" i="162" s="1"/>
  <c r="AG35" i="162" s="1"/>
  <c r="AI30" i="154"/>
  <c r="AI30" i="116" s="1"/>
  <c r="R9" i="161"/>
  <c r="AI26" i="162" s="1"/>
  <c r="AI33" i="162" s="1"/>
  <c r="AI35" i="162" s="1"/>
  <c r="AI36" i="162" s="1"/>
  <c r="AD26" i="101"/>
  <c r="AD26" i="154" s="1"/>
  <c r="AC26" i="101"/>
  <c r="AC26" i="154" s="1"/>
  <c r="AC26" i="116" s="1"/>
  <c r="Y31" i="101"/>
  <c r="Y31" i="154" s="1"/>
  <c r="Y31" i="116" s="1"/>
  <c r="Z29" i="101"/>
  <c r="Z29" i="154" s="1"/>
  <c r="Z29" i="116" s="1"/>
  <c r="AK31" i="101"/>
  <c r="AK31" i="154" s="1"/>
  <c r="AJ29" i="101"/>
  <c r="Z26" i="101"/>
  <c r="Z26" i="154" s="1"/>
  <c r="Z26" i="116" s="1"/>
  <c r="AE26" i="101"/>
  <c r="AE26" i="154" s="1"/>
  <c r="AE26" i="116" s="1"/>
  <c r="AF29" i="101"/>
  <c r="AF29" i="154" s="1"/>
  <c r="AF29" i="116" s="1"/>
  <c r="AA29" i="101"/>
  <c r="AA29" i="154" s="1"/>
  <c r="AA29" i="116" s="1"/>
  <c r="AH26" i="101"/>
  <c r="AH26" i="154" s="1"/>
  <c r="AJ26" i="101"/>
  <c r="AF31" i="101"/>
  <c r="AF31" i="154" s="1"/>
  <c r="AF31" i="116" s="1"/>
  <c r="AI29" i="101"/>
  <c r="AI29" i="154" s="1"/>
  <c r="AD31" i="101"/>
  <c r="AD31" i="154" s="1"/>
  <c r="X29" i="101"/>
  <c r="X29" i="154" s="1"/>
  <c r="X29" i="116" s="1"/>
  <c r="AD29" i="101"/>
  <c r="AD29" i="154" s="1"/>
  <c r="AJ33" i="112"/>
  <c r="AA26" i="101"/>
  <c r="AA26" i="154" s="1"/>
  <c r="AG31" i="101"/>
  <c r="AG31" i="154" s="1"/>
  <c r="AG31" i="116" s="1"/>
  <c r="AG29" i="101"/>
  <c r="AG29" i="154" s="1"/>
  <c r="AG29" i="116" s="1"/>
  <c r="AH33" i="112"/>
  <c r="G59" i="127"/>
  <c r="AL33" i="112"/>
  <c r="L36" i="157"/>
  <c r="F59" i="127"/>
  <c r="Y33" i="112"/>
  <c r="I36" i="157"/>
  <c r="E59" i="127"/>
  <c r="R36" i="157"/>
  <c r="H59" i="127"/>
  <c r="U36" i="159"/>
  <c r="G10" i="127"/>
  <c r="AI19" i="154"/>
  <c r="AI19" i="116" s="1"/>
  <c r="AI15" i="154"/>
  <c r="AI15" i="116" s="1"/>
  <c r="AI25" i="154"/>
  <c r="AI25" i="116" s="1"/>
  <c r="AI20" i="154"/>
  <c r="AI20" i="116" s="1"/>
  <c r="AI13" i="154"/>
  <c r="AI13" i="116" s="1"/>
  <c r="AI9" i="154"/>
  <c r="AI9" i="116" s="1"/>
  <c r="AI22" i="154"/>
  <c r="AI22" i="116" s="1"/>
  <c r="AI11" i="154"/>
  <c r="AI11" i="116" s="1"/>
  <c r="AI12" i="154"/>
  <c r="AI12" i="116" s="1"/>
  <c r="AI24" i="154"/>
  <c r="AI24" i="116" s="1"/>
  <c r="AI14" i="154"/>
  <c r="AI14" i="116" s="1"/>
  <c r="AI28" i="154"/>
  <c r="AI28" i="116" s="1"/>
  <c r="AI23" i="154"/>
  <c r="AI23" i="116" s="1"/>
  <c r="AG15" i="154"/>
  <c r="AG15" i="116" s="1"/>
  <c r="AG19" i="154"/>
  <c r="AG19" i="116" s="1"/>
  <c r="AG30" i="154"/>
  <c r="AG30" i="116" s="1"/>
  <c r="AG13" i="154"/>
  <c r="AG13" i="116" s="1"/>
  <c r="AG14" i="154"/>
  <c r="AG14" i="116" s="1"/>
  <c r="AG22" i="154"/>
  <c r="AG22" i="116" s="1"/>
  <c r="AG9" i="154"/>
  <c r="AG9" i="116" s="1"/>
  <c r="AG12" i="154"/>
  <c r="AG12" i="116" s="1"/>
  <c r="AG25" i="154"/>
  <c r="AG25" i="116" s="1"/>
  <c r="AG28" i="154"/>
  <c r="AG28" i="116" s="1"/>
  <c r="AG23" i="154"/>
  <c r="AG23" i="116" s="1"/>
  <c r="AG11" i="154"/>
  <c r="AG11" i="116" s="1"/>
  <c r="AG20" i="154"/>
  <c r="AG20" i="116" s="1"/>
  <c r="U26" i="154"/>
  <c r="U26" i="116" s="1"/>
  <c r="AK25" i="116"/>
  <c r="V9" i="154"/>
  <c r="V9" i="116" s="1"/>
  <c r="Z31" i="116"/>
  <c r="V29" i="154"/>
  <c r="V29" i="116" s="1"/>
  <c r="AK26" i="116"/>
  <c r="V31" i="154"/>
  <c r="V31" i="116" s="1"/>
  <c r="AA31" i="116"/>
  <c r="U29" i="154"/>
  <c r="U29" i="116" s="1"/>
  <c r="AK14" i="116"/>
  <c r="AK15" i="116"/>
  <c r="AK12" i="116"/>
  <c r="W21" i="116"/>
  <c r="V32" i="116"/>
  <c r="W11" i="154"/>
  <c r="W11" i="116" s="1"/>
  <c r="AE31" i="116"/>
  <c r="W14" i="154"/>
  <c r="W14" i="116" s="1"/>
  <c r="AB26" i="116"/>
  <c r="AC29" i="116"/>
  <c r="X31" i="116"/>
  <c r="AE29" i="116"/>
  <c r="AF26" i="116"/>
  <c r="AK11" i="116"/>
  <c r="V20" i="154"/>
  <c r="V20" i="116" s="1"/>
  <c r="W25" i="154"/>
  <c r="W25" i="116" s="1"/>
  <c r="W15" i="116"/>
  <c r="V28" i="154"/>
  <c r="V28" i="116" s="1"/>
  <c r="W30" i="116"/>
  <c r="AK13" i="116"/>
  <c r="V26" i="154"/>
  <c r="V26" i="116" s="1"/>
  <c r="W31" i="154"/>
  <c r="W31" i="116" s="1"/>
  <c r="AK29" i="116"/>
  <c r="W10" i="154"/>
  <c r="W10" i="116" s="1"/>
  <c r="U23" i="154"/>
  <c r="U23" i="116" s="1"/>
  <c r="V13" i="154"/>
  <c r="V13" i="116" s="1"/>
  <c r="W22" i="154"/>
  <c r="W22" i="116" s="1"/>
  <c r="V24" i="154"/>
  <c r="V24" i="116" s="1"/>
  <c r="U12" i="154"/>
  <c r="U12" i="116" s="1"/>
  <c r="U19" i="154"/>
  <c r="U19" i="116" s="1"/>
  <c r="AF33" i="159"/>
  <c r="AB33" i="112"/>
  <c r="U31" i="101"/>
  <c r="W26" i="101"/>
  <c r="AC33" i="112"/>
  <c r="AB33" i="159"/>
  <c r="AG33" i="159"/>
  <c r="AA33" i="112"/>
  <c r="AF33" i="112"/>
  <c r="Y33" i="159"/>
  <c r="X33" i="112"/>
  <c r="AC33" i="159"/>
  <c r="AI33" i="112"/>
  <c r="AE33" i="112"/>
  <c r="AD33" i="112"/>
  <c r="X33" i="100"/>
  <c r="X35" i="100" s="1"/>
  <c r="X36" i="100" s="1"/>
  <c r="X26" i="101"/>
  <c r="X26" i="154" s="1"/>
  <c r="W29" i="101"/>
  <c r="W29" i="154" s="1"/>
  <c r="X33" i="159"/>
  <c r="AI33" i="159"/>
  <c r="AE33" i="159"/>
  <c r="AD33" i="159"/>
  <c r="Z33" i="112"/>
  <c r="AK33" i="112"/>
  <c r="AG33" i="112"/>
  <c r="Z33" i="159"/>
  <c r="AK33" i="159"/>
  <c r="P35" i="116"/>
  <c r="M35" i="116"/>
  <c r="R33" i="116"/>
  <c r="R35" i="116" s="1"/>
  <c r="AF33" i="100"/>
  <c r="C8" i="127"/>
  <c r="D8" i="127"/>
  <c r="AJ33" i="100"/>
  <c r="AJ35" i="100" s="1"/>
  <c r="AJ36" i="100" s="1"/>
  <c r="AF35" i="100"/>
  <c r="AF36" i="100" s="1"/>
  <c r="W33" i="100"/>
  <c r="W35" i="100" s="1"/>
  <c r="W36" i="100" s="1"/>
  <c r="F35" i="116"/>
  <c r="E35" i="116"/>
  <c r="AC33" i="100"/>
  <c r="AC35" i="100" s="1"/>
  <c r="AC36" i="100" s="1"/>
  <c r="T33" i="116"/>
  <c r="T35" i="116" s="1"/>
  <c r="N35" i="116"/>
  <c r="C35" i="116"/>
  <c r="AH33" i="100"/>
  <c r="AH35" i="100" s="1"/>
  <c r="AH36" i="100" s="1"/>
  <c r="I35" i="116"/>
  <c r="G13" i="127"/>
  <c r="C40" i="127" s="1"/>
  <c r="R36" i="100"/>
  <c r="F7" i="127"/>
  <c r="H49" i="127" s="1"/>
  <c r="O36" i="157"/>
  <c r="E8" i="127"/>
  <c r="L36" i="100"/>
  <c r="D7" i="127"/>
  <c r="F49" i="127" s="1"/>
  <c r="AI33" i="100"/>
  <c r="AI35" i="100" s="1"/>
  <c r="AI36" i="100" s="1"/>
  <c r="Z33" i="100"/>
  <c r="Z35" i="100" s="1"/>
  <c r="Z36" i="100" s="1"/>
  <c r="O36" i="100"/>
  <c r="E7" i="127"/>
  <c r="G49" i="127" s="1"/>
  <c r="F8" i="127"/>
  <c r="C7" i="127"/>
  <c r="E49" i="127" s="1"/>
  <c r="AL33" i="100"/>
  <c r="AL35" i="100" s="1"/>
  <c r="AL36" i="100" s="1"/>
  <c r="P27" i="11"/>
  <c r="P25" i="11"/>
  <c r="AK33" i="100"/>
  <c r="AK35" i="100" s="1"/>
  <c r="AK36" i="100" s="1"/>
  <c r="V16" i="101"/>
  <c r="AB33" i="100"/>
  <c r="AB35" i="100" s="1"/>
  <c r="AB36" i="100" s="1"/>
  <c r="AA33" i="100"/>
  <c r="AA35" i="100" s="1"/>
  <c r="AE33" i="100"/>
  <c r="AE35" i="100" s="1"/>
  <c r="AE36" i="100" s="1"/>
  <c r="V33" i="100"/>
  <c r="V35" i="100" s="1"/>
  <c r="V36" i="100" s="1"/>
  <c r="W16" i="101"/>
  <c r="AG33" i="100"/>
  <c r="AG35" i="100" s="1"/>
  <c r="U33" i="100"/>
  <c r="U35" i="100" s="1"/>
  <c r="Y33" i="100"/>
  <c r="Y35" i="100" s="1"/>
  <c r="Y36" i="100" s="1"/>
  <c r="AD33" i="100"/>
  <c r="AD35" i="100" s="1"/>
  <c r="H35" i="116"/>
  <c r="K35" i="116"/>
  <c r="O35" i="116"/>
  <c r="U16" i="101"/>
  <c r="J35" i="116"/>
  <c r="G35" i="116"/>
  <c r="D35" i="116"/>
  <c r="Q35" i="116"/>
  <c r="L35" i="116"/>
  <c r="AH31" i="116" l="1"/>
  <c r="AC31" i="116"/>
  <c r="AG26" i="116"/>
  <c r="AI26" i="116"/>
  <c r="AB29" i="116"/>
  <c r="AK31" i="116"/>
  <c r="AK28" i="116"/>
  <c r="AK22" i="116"/>
  <c r="AK20" i="116"/>
  <c r="AK24" i="116"/>
  <c r="AK23" i="116"/>
  <c r="AD26" i="116"/>
  <c r="AA26" i="116"/>
  <c r="AD31" i="116"/>
  <c r="AH26" i="116"/>
  <c r="W16" i="154"/>
  <c r="AI29" i="116"/>
  <c r="AJ26" i="154"/>
  <c r="S9" i="161"/>
  <c r="AJ26" i="162" s="1"/>
  <c r="AJ33" i="162" s="1"/>
  <c r="AJ35" i="162" s="1"/>
  <c r="AL26" i="154"/>
  <c r="U9" i="161"/>
  <c r="AL26" i="162" s="1"/>
  <c r="AL33" i="162" s="1"/>
  <c r="AL35" i="162" s="1"/>
  <c r="AL36" i="162" s="1"/>
  <c r="K12" i="127"/>
  <c r="AG36" i="162"/>
  <c r="AD29" i="116"/>
  <c r="U16" i="154"/>
  <c r="C6" i="163"/>
  <c r="AL24" i="154"/>
  <c r="AL30" i="154"/>
  <c r="AL29" i="154"/>
  <c r="AL12" i="154"/>
  <c r="AL19" i="154"/>
  <c r="AL25" i="154"/>
  <c r="AL31" i="154"/>
  <c r="AL28" i="154"/>
  <c r="AL11" i="154"/>
  <c r="AL23" i="154"/>
  <c r="AL9" i="154"/>
  <c r="AL13" i="154"/>
  <c r="AL20" i="154"/>
  <c r="AL22" i="154"/>
  <c r="AL15" i="154"/>
  <c r="AL14" i="154"/>
  <c r="AJ9" i="154"/>
  <c r="AJ14" i="154"/>
  <c r="AJ30" i="154"/>
  <c r="AJ13" i="154"/>
  <c r="AJ23" i="154"/>
  <c r="AJ15" i="154"/>
  <c r="AJ28" i="154"/>
  <c r="AJ24" i="154"/>
  <c r="AJ11" i="154"/>
  <c r="AJ20" i="154"/>
  <c r="AJ19" i="154"/>
  <c r="AJ29" i="154"/>
  <c r="AJ12" i="154"/>
  <c r="AJ31" i="154"/>
  <c r="AJ25" i="154"/>
  <c r="AJ22" i="154"/>
  <c r="W29" i="116"/>
  <c r="X26" i="116"/>
  <c r="W26" i="154"/>
  <c r="W26" i="116" s="1"/>
  <c r="U31" i="154"/>
  <c r="U31" i="116" s="1"/>
  <c r="AD36" i="100"/>
  <c r="J7" i="127"/>
  <c r="U36" i="100"/>
  <c r="G7" i="127"/>
  <c r="L7" i="127"/>
  <c r="AG36" i="100"/>
  <c r="K7" i="127"/>
  <c r="H7" i="127"/>
  <c r="AA36" i="100"/>
  <c r="I7" i="127"/>
  <c r="AF35" i="112"/>
  <c r="AF36" i="112" s="1"/>
  <c r="U35" i="112"/>
  <c r="U36" i="112" s="1"/>
  <c r="AK35" i="112"/>
  <c r="AK36" i="112" s="1"/>
  <c r="W33" i="101"/>
  <c r="W35" i="101" s="1"/>
  <c r="AI35" i="112"/>
  <c r="AI36" i="112" s="1"/>
  <c r="X35" i="112"/>
  <c r="X36" i="112" s="1"/>
  <c r="AB35" i="112"/>
  <c r="AB36" i="112" s="1"/>
  <c r="AC35" i="112"/>
  <c r="AC36" i="112" s="1"/>
  <c r="AG35" i="112"/>
  <c r="AG36" i="112" s="1"/>
  <c r="U16" i="116"/>
  <c r="E16" i="127"/>
  <c r="AA35" i="112"/>
  <c r="AA36" i="112" s="1"/>
  <c r="V16" i="154"/>
  <c r="V16" i="116"/>
  <c r="AL35" i="112"/>
  <c r="AL36" i="112" s="1"/>
  <c r="AJ35" i="112"/>
  <c r="AJ36" i="112" s="1"/>
  <c r="AE35" i="112"/>
  <c r="AE36" i="112" s="1"/>
  <c r="F16" i="127"/>
  <c r="V33" i="154"/>
  <c r="V35" i="112"/>
  <c r="V36" i="112" s="1"/>
  <c r="AD35" i="112"/>
  <c r="AD36" i="112" s="1"/>
  <c r="AH35" i="112"/>
  <c r="AH36" i="112" s="1"/>
  <c r="W35" i="112"/>
  <c r="W36" i="112" s="1"/>
  <c r="D16" i="127"/>
  <c r="Z35" i="112"/>
  <c r="Z36" i="112" s="1"/>
  <c r="Y35" i="112"/>
  <c r="Y36" i="112" s="1"/>
  <c r="AJ24" i="116" l="1"/>
  <c r="AJ20" i="116"/>
  <c r="AJ28" i="116"/>
  <c r="AJ13" i="116"/>
  <c r="AL20" i="116"/>
  <c r="AL23" i="116"/>
  <c r="AL25" i="116"/>
  <c r="AL30" i="116"/>
  <c r="AJ25" i="116"/>
  <c r="AJ23" i="116"/>
  <c r="AL31" i="116"/>
  <c r="AJ11" i="116"/>
  <c r="AJ30" i="116"/>
  <c r="AL14" i="116"/>
  <c r="AL13" i="116"/>
  <c r="AL11" i="116"/>
  <c r="AL19" i="116"/>
  <c r="AL24" i="116"/>
  <c r="AJ19" i="116"/>
  <c r="AJ9" i="116"/>
  <c r="AL22" i="116"/>
  <c r="AL29" i="116"/>
  <c r="AJ31" i="116"/>
  <c r="AJ12" i="116"/>
  <c r="AJ15" i="116"/>
  <c r="AJ22" i="116"/>
  <c r="AJ29" i="116"/>
  <c r="AJ14" i="116"/>
  <c r="AL15" i="116"/>
  <c r="AL9" i="116"/>
  <c r="AL28" i="116"/>
  <c r="AL12" i="116"/>
  <c r="AL26" i="116"/>
  <c r="L12" i="127"/>
  <c r="AJ36" i="162"/>
  <c r="AJ26" i="116"/>
  <c r="C5" i="163"/>
  <c r="C9" i="163"/>
  <c r="D18" i="127"/>
  <c r="F18" i="127"/>
  <c r="E18" i="127"/>
  <c r="W33" i="154"/>
  <c r="W35" i="154" s="1"/>
  <c r="V35" i="154"/>
  <c r="I11" i="127"/>
  <c r="K11" i="127"/>
  <c r="J11" i="127"/>
  <c r="H11" i="127"/>
  <c r="G11" i="127"/>
  <c r="L11" i="127"/>
  <c r="V33" i="101"/>
  <c r="V35" i="101" s="1"/>
  <c r="V33" i="116"/>
  <c r="V35" i="116" s="1"/>
  <c r="U33" i="101"/>
  <c r="U35" i="101" s="1"/>
  <c r="W33" i="116"/>
  <c r="D19" i="127"/>
  <c r="F19" i="127"/>
  <c r="C16" i="127"/>
  <c r="E19" i="127"/>
  <c r="M7" i="127"/>
  <c r="M12" i="127" l="1"/>
  <c r="C18" i="127"/>
  <c r="M11" i="127"/>
  <c r="G14" i="127"/>
  <c r="C38" i="127" s="1"/>
  <c r="C19" i="127"/>
  <c r="U33" i="154"/>
  <c r="U35" i="154" s="1"/>
  <c r="U33" i="116"/>
  <c r="G15" i="127" l="1"/>
  <c r="C37" i="127" s="1"/>
  <c r="U35" i="116"/>
  <c r="AL32" i="145" l="1"/>
  <c r="AK32" i="145"/>
  <c r="AK32" i="101" l="1"/>
  <c r="AK33" i="101" s="1"/>
  <c r="AL32" i="101"/>
  <c r="AL33" i="101" s="1"/>
  <c r="AE32" i="145"/>
  <c r="Y32" i="145"/>
  <c r="AK33" i="145"/>
  <c r="AK35" i="145" s="1"/>
  <c r="AK36" i="145" s="1"/>
  <c r="AL33" i="145"/>
  <c r="AL35" i="145" s="1"/>
  <c r="AL36" i="145" s="1"/>
  <c r="AC32" i="145"/>
  <c r="AJ32" i="145"/>
  <c r="AF32" i="145"/>
  <c r="Z32" i="145"/>
  <c r="AH32" i="145"/>
  <c r="AI32" i="145"/>
  <c r="AB32" i="145"/>
  <c r="AF32" i="101" l="1"/>
  <c r="AF33" i="101" s="1"/>
  <c r="Z32" i="101"/>
  <c r="Z33" i="101" s="1"/>
  <c r="AJ32" i="101"/>
  <c r="AJ33" i="101" s="1"/>
  <c r="Y32" i="101"/>
  <c r="Y33" i="101" s="1"/>
  <c r="AL32" i="154"/>
  <c r="AH32" i="101"/>
  <c r="AH33" i="101" s="1"/>
  <c r="AB32" i="101"/>
  <c r="AB33" i="101" s="1"/>
  <c r="AC32" i="101"/>
  <c r="AC33" i="101" s="1"/>
  <c r="AE32" i="101"/>
  <c r="AE33" i="101" s="1"/>
  <c r="AI32" i="101"/>
  <c r="AI33" i="101" s="1"/>
  <c r="AK32" i="154"/>
  <c r="AD32" i="145"/>
  <c r="X32" i="145"/>
  <c r="AB33" i="145"/>
  <c r="AB35" i="145" s="1"/>
  <c r="AB36" i="145" s="1"/>
  <c r="AH33" i="145"/>
  <c r="AH35" i="145" s="1"/>
  <c r="AH36" i="145" s="1"/>
  <c r="AG32" i="145"/>
  <c r="AF33" i="145"/>
  <c r="AF35" i="145" s="1"/>
  <c r="AF36" i="145" s="1"/>
  <c r="AC33" i="145"/>
  <c r="AC35" i="145" s="1"/>
  <c r="AC36" i="145" s="1"/>
  <c r="AI33" i="145"/>
  <c r="AI35" i="145" s="1"/>
  <c r="AI36" i="145" s="1"/>
  <c r="AJ33" i="145"/>
  <c r="AJ35" i="145" s="1"/>
  <c r="AA32" i="145"/>
  <c r="Z33" i="145"/>
  <c r="Z35" i="145" s="1"/>
  <c r="Z36" i="145" s="1"/>
  <c r="Y33" i="145"/>
  <c r="Y35" i="145" s="1"/>
  <c r="Y36" i="145" s="1"/>
  <c r="AE33" i="145"/>
  <c r="AE35" i="145" s="1"/>
  <c r="AE36" i="145" s="1"/>
  <c r="AB32" i="154" l="1"/>
  <c r="AC32" i="154"/>
  <c r="Z32" i="154"/>
  <c r="AA32" i="101"/>
  <c r="AA33" i="101" s="1"/>
  <c r="X32" i="101"/>
  <c r="X33" i="101" s="1"/>
  <c r="AG32" i="101"/>
  <c r="AG33" i="101" s="1"/>
  <c r="AD32" i="101"/>
  <c r="AD33" i="101" s="1"/>
  <c r="AI32" i="154"/>
  <c r="AE32" i="154"/>
  <c r="AJ32" i="154"/>
  <c r="AK32" i="116"/>
  <c r="AH32" i="154"/>
  <c r="Y32" i="154"/>
  <c r="AL32" i="116"/>
  <c r="AF32" i="154"/>
  <c r="AJ36" i="145"/>
  <c r="L9" i="127"/>
  <c r="AA33" i="145"/>
  <c r="AA35" i="145" s="1"/>
  <c r="AG33" i="145"/>
  <c r="AG35" i="145" s="1"/>
  <c r="X33" i="145"/>
  <c r="X35" i="145" s="1"/>
  <c r="AD33" i="145"/>
  <c r="AD35" i="145" s="1"/>
  <c r="AL37" i="116"/>
  <c r="AI32" i="116" l="1"/>
  <c r="AB32" i="116"/>
  <c r="AC32" i="116"/>
  <c r="Z32" i="116"/>
  <c r="AJ32" i="116"/>
  <c r="AD32" i="154"/>
  <c r="X32" i="154"/>
  <c r="Y32" i="116"/>
  <c r="AF32" i="116"/>
  <c r="AH32" i="116"/>
  <c r="AG32" i="154"/>
  <c r="AE32" i="116"/>
  <c r="AA32" i="154"/>
  <c r="AG36" i="145"/>
  <c r="K9" i="127"/>
  <c r="AA36" i="145"/>
  <c r="I9" i="127"/>
  <c r="AD36" i="145"/>
  <c r="J9" i="127"/>
  <c r="X36" i="145"/>
  <c r="C7" i="163" s="1"/>
  <c r="H9" i="127"/>
  <c r="AG32" i="116" l="1"/>
  <c r="X32" i="116"/>
  <c r="AD32" i="116"/>
  <c r="AA32" i="116"/>
  <c r="M9" i="127"/>
  <c r="I28" i="158" l="1"/>
  <c r="F19" i="158"/>
  <c r="I10" i="158" s="1"/>
  <c r="H28" i="158"/>
  <c r="E19" i="158"/>
  <c r="H10" i="158" s="1"/>
  <c r="G28" i="158"/>
  <c r="D19" i="158"/>
  <c r="G10" i="158" s="1"/>
  <c r="P10" i="158" l="1"/>
  <c r="AG10" i="159" s="1"/>
  <c r="J10" i="158"/>
  <c r="AA10" i="159" s="1"/>
  <c r="S10" i="158"/>
  <c r="AJ10" i="159" s="1"/>
  <c r="X10" i="159"/>
  <c r="M10" i="158"/>
  <c r="AD10" i="159" s="1"/>
  <c r="O10" i="158"/>
  <c r="AF10" i="159" s="1"/>
  <c r="U10" i="158"/>
  <c r="AL10" i="159" s="1"/>
  <c r="R10" i="158"/>
  <c r="AI10" i="159" s="1"/>
  <c r="Z10" i="159"/>
  <c r="L10" i="158"/>
  <c r="AC10" i="159" s="1"/>
  <c r="K10" i="158"/>
  <c r="AB10" i="159" s="1"/>
  <c r="N10" i="158"/>
  <c r="AE10" i="159" s="1"/>
  <c r="Q10" i="158"/>
  <c r="AH10" i="159" s="1"/>
  <c r="Y10" i="159"/>
  <c r="T10" i="158"/>
  <c r="AK10" i="159" s="1"/>
  <c r="AI16" i="159" l="1"/>
  <c r="AI35" i="159" s="1"/>
  <c r="AI36" i="159" s="1"/>
  <c r="AI10" i="101"/>
  <c r="AI16" i="101" s="1"/>
  <c r="AI35" i="101" s="1"/>
  <c r="AK16" i="159"/>
  <c r="AK35" i="159" s="1"/>
  <c r="AK36" i="159" s="1"/>
  <c r="AK10" i="101"/>
  <c r="AK16" i="101" s="1"/>
  <c r="AK35" i="101" s="1"/>
  <c r="AL16" i="159"/>
  <c r="AL35" i="159" s="1"/>
  <c r="AL36" i="159" s="1"/>
  <c r="AL10" i="101"/>
  <c r="AL16" i="101" s="1"/>
  <c r="AL35" i="101" s="1"/>
  <c r="Y16" i="159"/>
  <c r="Y35" i="159" s="1"/>
  <c r="Y36" i="159" s="1"/>
  <c r="Y10" i="101"/>
  <c r="Y16" i="101" s="1"/>
  <c r="Y35" i="101" s="1"/>
  <c r="AC16" i="159"/>
  <c r="AC35" i="159" s="1"/>
  <c r="AC36" i="159" s="1"/>
  <c r="AC10" i="101"/>
  <c r="AC16" i="101" s="1"/>
  <c r="AC35" i="101" s="1"/>
  <c r="AF16" i="159"/>
  <c r="AF35" i="159" s="1"/>
  <c r="AF36" i="159" s="1"/>
  <c r="AF10" i="101"/>
  <c r="AF16" i="101" s="1"/>
  <c r="AF35" i="101" s="1"/>
  <c r="AA16" i="159"/>
  <c r="AA35" i="159" s="1"/>
  <c r="AA10" i="101"/>
  <c r="AA16" i="101" s="1"/>
  <c r="AA35" i="101" s="1"/>
  <c r="AE10" i="101"/>
  <c r="AE16" i="101" s="1"/>
  <c r="AE35" i="101" s="1"/>
  <c r="AE16" i="159"/>
  <c r="AE35" i="159" s="1"/>
  <c r="AE36" i="159" s="1"/>
  <c r="X10" i="101"/>
  <c r="X16" i="101" s="1"/>
  <c r="X35" i="101" s="1"/>
  <c r="X16" i="159"/>
  <c r="X35" i="159" s="1"/>
  <c r="AB10" i="101"/>
  <c r="AB16" i="101" s="1"/>
  <c r="AB35" i="101" s="1"/>
  <c r="AB16" i="159"/>
  <c r="AB35" i="159" s="1"/>
  <c r="AB36" i="159" s="1"/>
  <c r="AJ10" i="101"/>
  <c r="AJ16" i="101" s="1"/>
  <c r="AJ35" i="101" s="1"/>
  <c r="AJ16" i="159"/>
  <c r="AJ35" i="159" s="1"/>
  <c r="AH10" i="101"/>
  <c r="AH16" i="101" s="1"/>
  <c r="AH35" i="101" s="1"/>
  <c r="AH16" i="159"/>
  <c r="AH35" i="159" s="1"/>
  <c r="AH36" i="159" s="1"/>
  <c r="Z16" i="159"/>
  <c r="Z35" i="159" s="1"/>
  <c r="Z36" i="159" s="1"/>
  <c r="Z10" i="101"/>
  <c r="Z16" i="101" s="1"/>
  <c r="Z35" i="101" s="1"/>
  <c r="AD16" i="159"/>
  <c r="AD35" i="159" s="1"/>
  <c r="AD10" i="101"/>
  <c r="AD16" i="101" s="1"/>
  <c r="AD35" i="101" s="1"/>
  <c r="AG10" i="101"/>
  <c r="AG16" i="101" s="1"/>
  <c r="AG35" i="101" s="1"/>
  <c r="AG16" i="159"/>
  <c r="AG35" i="159" s="1"/>
  <c r="AJ10" i="154" l="1"/>
  <c r="AG10" i="154"/>
  <c r="AG16" i="154" s="1"/>
  <c r="X10" i="154"/>
  <c r="X16" i="154" s="1"/>
  <c r="AA10" i="154"/>
  <c r="AA16" i="154" s="1"/>
  <c r="J14" i="127"/>
  <c r="F38" i="127" s="1"/>
  <c r="AE10" i="154"/>
  <c r="AE16" i="154" s="1"/>
  <c r="AB10" i="154"/>
  <c r="AB16" i="154" s="1"/>
  <c r="AG36" i="159"/>
  <c r="K10" i="127"/>
  <c r="G36" i="127" s="1"/>
  <c r="AD36" i="159"/>
  <c r="J10" i="127"/>
  <c r="F36" i="127" s="1"/>
  <c r="AJ36" i="159"/>
  <c r="L10" i="127"/>
  <c r="H36" i="127" s="1"/>
  <c r="I14" i="127"/>
  <c r="E38" i="127" s="1"/>
  <c r="AK10" i="154"/>
  <c r="AI10" i="154"/>
  <c r="AI16" i="154" s="1"/>
  <c r="AD10" i="154"/>
  <c r="AD16" i="154" s="1"/>
  <c r="Z10" i="154"/>
  <c r="L14" i="127"/>
  <c r="H38" i="127" s="1"/>
  <c r="X36" i="159"/>
  <c r="H10" i="127"/>
  <c r="D36" i="127" s="1"/>
  <c r="K14" i="127"/>
  <c r="G38" i="127" s="1"/>
  <c r="AH10" i="154"/>
  <c r="H14" i="127"/>
  <c r="D38" i="127" s="1"/>
  <c r="AA36" i="159"/>
  <c r="I10" i="127"/>
  <c r="E36" i="127" s="1"/>
  <c r="AF10" i="154"/>
  <c r="AF16" i="154" s="1"/>
  <c r="AC10" i="154"/>
  <c r="AC16" i="154" s="1"/>
  <c r="Y10" i="154"/>
  <c r="Y16" i="154" s="1"/>
  <c r="AL10" i="154"/>
  <c r="AK16" i="154" l="1"/>
  <c r="AJ16" i="154"/>
  <c r="AJ10" i="116"/>
  <c r="AJ16" i="116" s="1"/>
  <c r="AG10" i="116"/>
  <c r="AG16" i="116" s="1"/>
  <c r="AD10" i="116"/>
  <c r="X10" i="116"/>
  <c r="AA10" i="116"/>
  <c r="AB10" i="116"/>
  <c r="AK10" i="116"/>
  <c r="AK16" i="116" s="1"/>
  <c r="AE10" i="116"/>
  <c r="AE16" i="116" s="1"/>
  <c r="M14" i="127"/>
  <c r="C8" i="163"/>
  <c r="Y10" i="116"/>
  <c r="AL16" i="154"/>
  <c r="AL10" i="116"/>
  <c r="AL16" i="116" s="1"/>
  <c r="AH16" i="154"/>
  <c r="AH10" i="116"/>
  <c r="AH16" i="116" s="1"/>
  <c r="AF10" i="116"/>
  <c r="AF16" i="116" s="1"/>
  <c r="AI10" i="116"/>
  <c r="AI16" i="116" s="1"/>
  <c r="AC10" i="116"/>
  <c r="M10" i="127"/>
  <c r="Z16" i="154"/>
  <c r="Z10" i="116"/>
  <c r="AA16" i="116" l="1"/>
  <c r="Z16" i="116"/>
  <c r="AD16" i="116"/>
  <c r="AC16" i="116"/>
  <c r="Y16" i="116"/>
  <c r="X16" i="116"/>
  <c r="AB16" i="116"/>
  <c r="H61" i="127" l="1"/>
  <c r="G61" i="127"/>
  <c r="F11" i="161"/>
  <c r="W13" i="162" s="1"/>
  <c r="E61" i="127" l="1"/>
  <c r="F61" i="127"/>
  <c r="W16" i="162"/>
  <c r="W35" i="162" s="1"/>
  <c r="W13" i="116"/>
  <c r="W16" i="116" s="1"/>
  <c r="W35" i="116" s="1"/>
  <c r="W36" i="162" l="1"/>
  <c r="C10" i="163" s="1"/>
  <c r="G12" i="127"/>
  <c r="C36" i="127" l="1"/>
  <c r="C41" i="127" s="1"/>
  <c r="G16" i="127"/>
  <c r="G18" i="127" l="1"/>
  <c r="C42" i="127" s="1"/>
  <c r="G19" i="127"/>
  <c r="G21" i="164" l="1"/>
  <c r="J21" i="164"/>
  <c r="D21" i="164"/>
  <c r="E21" i="164"/>
  <c r="C21" i="164"/>
  <c r="H21" i="164"/>
  <c r="F21" i="164" l="1"/>
  <c r="K21" i="164"/>
  <c r="I21" i="164"/>
  <c r="I28" i="164" l="1"/>
  <c r="I30" i="164" s="1"/>
  <c r="I31" i="164" s="1"/>
  <c r="J28" i="164"/>
  <c r="J30" i="164" s="1"/>
  <c r="J31" i="164" s="1"/>
  <c r="E28" i="164"/>
  <c r="E30" i="164" s="1"/>
  <c r="D28" i="164"/>
  <c r="D30" i="164" s="1"/>
  <c r="H28" i="164"/>
  <c r="H30" i="164" s="1"/>
  <c r="H31" i="164" s="1"/>
  <c r="C28" i="164"/>
  <c r="C30" i="164" s="1"/>
  <c r="K28" i="164" l="1"/>
  <c r="K30" i="164" s="1"/>
  <c r="G28" i="164"/>
  <c r="G30" i="164" s="1"/>
  <c r="G31" i="164" s="1"/>
  <c r="F28" i="164"/>
  <c r="F30" i="164" s="1"/>
  <c r="F31" i="164" s="1"/>
  <c r="K31" i="164" l="1"/>
  <c r="M28" i="164" l="1"/>
  <c r="N28" i="164" l="1"/>
  <c r="O28" i="164"/>
  <c r="L28" i="164" l="1"/>
  <c r="P28" i="164"/>
  <c r="Q28" i="164" l="1"/>
  <c r="L21" i="164" l="1"/>
  <c r="L30" i="164" s="1"/>
  <c r="L31" i="164" l="1"/>
  <c r="M21" i="164" l="1"/>
  <c r="M30" i="164" s="1"/>
  <c r="N21" i="164" l="1"/>
  <c r="N30" i="164" s="1"/>
  <c r="O21" i="164" l="1"/>
  <c r="O30" i="164" s="1"/>
  <c r="P21" i="164"/>
  <c r="P30" i="164" s="1"/>
  <c r="Q21" i="164" l="1"/>
  <c r="Q30" i="164" s="1"/>
  <c r="G11" i="160" l="1"/>
  <c r="X27" i="114" s="1"/>
  <c r="X27" i="154" l="1"/>
  <c r="X27" i="116" s="1"/>
  <c r="Q11" i="160"/>
  <c r="AH27" i="114" s="1"/>
  <c r="P11" i="160"/>
  <c r="AG27" i="114" s="1"/>
  <c r="AG27" i="154" s="1"/>
  <c r="AG27" i="116" s="1"/>
  <c r="J11" i="160"/>
  <c r="AA27" i="114" s="1"/>
  <c r="N11" i="160"/>
  <c r="AE27" i="114" s="1"/>
  <c r="M11" i="160"/>
  <c r="AD27" i="114" s="1"/>
  <c r="R11" i="160"/>
  <c r="AI27" i="114" s="1"/>
  <c r="AI27" i="154" s="1"/>
  <c r="AI27" i="116" s="1"/>
  <c r="AH27" i="154" l="1"/>
  <c r="AH27" i="116" s="1"/>
  <c r="H11" i="160"/>
  <c r="Y27" i="114" s="1"/>
  <c r="Y27" i="154" s="1"/>
  <c r="Y27" i="116" s="1"/>
  <c r="K11" i="160"/>
  <c r="AB27" i="114" s="1"/>
  <c r="O11" i="160"/>
  <c r="AF27" i="114" s="1"/>
  <c r="AE27" i="154"/>
  <c r="AE27" i="116"/>
  <c r="L11" i="160"/>
  <c r="AC27" i="114" s="1"/>
  <c r="I11" i="160"/>
  <c r="Z27" i="114" s="1"/>
  <c r="AA27" i="154"/>
  <c r="AA27" i="116" s="1"/>
  <c r="AD27" i="154"/>
  <c r="AD27" i="116" s="1"/>
  <c r="AC27" i="154" l="1"/>
  <c r="AC27" i="116" s="1"/>
  <c r="U11" i="160"/>
  <c r="AL27" i="114" s="1"/>
  <c r="T11" i="160"/>
  <c r="AK27" i="114" s="1"/>
  <c r="S11" i="160"/>
  <c r="AJ27" i="114" s="1"/>
  <c r="AB27" i="154"/>
  <c r="AB27" i="116" s="1"/>
  <c r="Z27" i="154"/>
  <c r="Z27" i="116" s="1"/>
  <c r="AF27" i="154"/>
  <c r="AF27" i="116" s="1"/>
  <c r="AL27" i="154" l="1"/>
  <c r="AL27" i="116" s="1"/>
  <c r="AK27" i="154"/>
  <c r="AK27" i="116" s="1"/>
  <c r="AJ27" i="154"/>
  <c r="AJ27" i="116" s="1"/>
  <c r="L12" i="160" l="1"/>
  <c r="AC21" i="114" s="1"/>
  <c r="K12" i="160"/>
  <c r="AB21" i="114" s="1"/>
  <c r="J12" i="160"/>
  <c r="AA21" i="114" s="1"/>
  <c r="AA33" i="114" l="1"/>
  <c r="AA35" i="114" s="1"/>
  <c r="AA21" i="154"/>
  <c r="AA33" i="154" s="1"/>
  <c r="AA35" i="154" s="1"/>
  <c r="AB33" i="114"/>
  <c r="AB35" i="114" s="1"/>
  <c r="AB36" i="114" s="1"/>
  <c r="AB21" i="154"/>
  <c r="AB33" i="154" s="1"/>
  <c r="AB35" i="154" s="1"/>
  <c r="AC33" i="114"/>
  <c r="AC35" i="114" s="1"/>
  <c r="AC36" i="114" s="1"/>
  <c r="AC21" i="154"/>
  <c r="AC33" i="154" s="1"/>
  <c r="AC35" i="154" s="1"/>
  <c r="AA21" i="116" l="1"/>
  <c r="AA33" i="116" s="1"/>
  <c r="AA35" i="116" s="1"/>
  <c r="I15" i="127"/>
  <c r="E37" i="127" s="1"/>
  <c r="H12" i="160"/>
  <c r="Y21" i="114" s="1"/>
  <c r="G12" i="160"/>
  <c r="X21" i="114" s="1"/>
  <c r="I12" i="160"/>
  <c r="Z21" i="114" s="1"/>
  <c r="AC21" i="116"/>
  <c r="AC33" i="116" s="1"/>
  <c r="AC35" i="116" s="1"/>
  <c r="AB21" i="116"/>
  <c r="AB33" i="116" s="1"/>
  <c r="AB35" i="116" s="1"/>
  <c r="AA36" i="114"/>
  <c r="I13" i="127"/>
  <c r="X33" i="114" l="1"/>
  <c r="X35" i="114" s="1"/>
  <c r="X21" i="154"/>
  <c r="X33" i="154" s="1"/>
  <c r="X35" i="154" s="1"/>
  <c r="Y33" i="114"/>
  <c r="Y35" i="114" s="1"/>
  <c r="Y36" i="114" s="1"/>
  <c r="Y21" i="154"/>
  <c r="Y33" i="154" s="1"/>
  <c r="Y35" i="154" s="1"/>
  <c r="E40" i="127"/>
  <c r="E41" i="127" s="1"/>
  <c r="I16" i="127"/>
  <c r="Z33" i="114"/>
  <c r="Z35" i="114" s="1"/>
  <c r="Z36" i="114" s="1"/>
  <c r="Z21" i="154"/>
  <c r="Z33" i="154" s="1"/>
  <c r="Z35" i="154" s="1"/>
  <c r="Y21" i="116" l="1"/>
  <c r="Y33" i="116" s="1"/>
  <c r="Y35" i="116" s="1"/>
  <c r="H15" i="127"/>
  <c r="D37" i="127" s="1"/>
  <c r="X21" i="116"/>
  <c r="X33" i="116" s="1"/>
  <c r="X35" i="116" s="1"/>
  <c r="Z21" i="116"/>
  <c r="Z33" i="116" s="1"/>
  <c r="Z35" i="116" s="1"/>
  <c r="I18" i="127"/>
  <c r="I19" i="127"/>
  <c r="X36" i="114"/>
  <c r="H13" i="127"/>
  <c r="D40" i="127" l="1"/>
  <c r="D41" i="127" s="1"/>
  <c r="H16" i="127"/>
  <c r="D69" i="127"/>
  <c r="D77" i="127" s="1"/>
  <c r="D24" i="127" s="1"/>
  <c r="D26" i="127" s="1"/>
  <c r="D27" i="127" s="1"/>
  <c r="N31" i="164"/>
  <c r="E42" i="127"/>
  <c r="H18" i="127" l="1"/>
  <c r="H19" i="127"/>
  <c r="D42" i="127" l="1"/>
  <c r="C69" i="127"/>
  <c r="M31" i="164"/>
  <c r="C77" i="127" l="1"/>
  <c r="C24" i="127" s="1"/>
  <c r="C26" i="127" s="1"/>
  <c r="C27" i="127" s="1"/>
  <c r="O12" i="160" l="1"/>
  <c r="AF21" i="114" s="1"/>
  <c r="N12" i="160"/>
  <c r="AE21" i="114" s="1"/>
  <c r="M12" i="160"/>
  <c r="AD21" i="114" s="1"/>
  <c r="AD33" i="114" l="1"/>
  <c r="AD35" i="114" s="1"/>
  <c r="AD21" i="154"/>
  <c r="AD33" i="154" s="1"/>
  <c r="AD35" i="154" s="1"/>
  <c r="AE33" i="114"/>
  <c r="AE35" i="114" s="1"/>
  <c r="AE36" i="114" s="1"/>
  <c r="AE21" i="154"/>
  <c r="AE33" i="154" s="1"/>
  <c r="AE35" i="154" s="1"/>
  <c r="AF33" i="114"/>
  <c r="AF35" i="114" s="1"/>
  <c r="AF36" i="114" s="1"/>
  <c r="AF21" i="154"/>
  <c r="AF33" i="154" s="1"/>
  <c r="AF35" i="154" s="1"/>
  <c r="AE21" i="116" l="1"/>
  <c r="AE33" i="116" s="1"/>
  <c r="AE35" i="116" s="1"/>
  <c r="J15" i="127"/>
  <c r="AD21" i="116"/>
  <c r="AD33" i="116" s="1"/>
  <c r="AD35" i="116" s="1"/>
  <c r="AF21" i="116"/>
  <c r="AF33" i="116" s="1"/>
  <c r="AF35" i="116" s="1"/>
  <c r="AD36" i="114"/>
  <c r="J13" i="127"/>
  <c r="F40" i="127" l="1"/>
  <c r="J16" i="127"/>
  <c r="F37" i="127"/>
  <c r="F41" i="127" l="1"/>
  <c r="J18" i="127"/>
  <c r="J19" i="127"/>
  <c r="E69" i="127" l="1"/>
  <c r="O31" i="164"/>
  <c r="F42" i="127"/>
  <c r="E77" i="127" l="1"/>
  <c r="E24" i="127" s="1"/>
  <c r="E26" i="127" s="1"/>
  <c r="E27" i="127" s="1"/>
  <c r="T12" i="160" l="1"/>
  <c r="AK21" i="114" s="1"/>
  <c r="U12" i="160"/>
  <c r="AL21" i="114" s="1"/>
  <c r="S12" i="160"/>
  <c r="AJ21" i="114" s="1"/>
  <c r="Q12" i="160"/>
  <c r="AH21" i="114" s="1"/>
  <c r="P12" i="160"/>
  <c r="AG21" i="114" s="1"/>
  <c r="R12" i="160"/>
  <c r="AI21" i="114" s="1"/>
  <c r="AI33" i="114" l="1"/>
  <c r="AI35" i="114" s="1"/>
  <c r="AI36" i="114" s="1"/>
  <c r="AI21" i="154"/>
  <c r="AL33" i="114"/>
  <c r="AL35" i="114" s="1"/>
  <c r="AL36" i="114" s="1"/>
  <c r="AL21" i="154"/>
  <c r="AL33" i="154" s="1"/>
  <c r="AL35" i="154" s="1"/>
  <c r="AG33" i="114"/>
  <c r="AG35" i="114" s="1"/>
  <c r="AG21" i="154"/>
  <c r="AK33" i="114"/>
  <c r="AK35" i="114" s="1"/>
  <c r="AK36" i="114" s="1"/>
  <c r="AK21" i="154"/>
  <c r="AK33" i="154" s="1"/>
  <c r="AK35" i="154" s="1"/>
  <c r="AJ33" i="114"/>
  <c r="AJ35" i="114" s="1"/>
  <c r="AJ21" i="154"/>
  <c r="AJ33" i="154" s="1"/>
  <c r="AJ35" i="154" s="1"/>
  <c r="AH33" i="114"/>
  <c r="AH35" i="114" s="1"/>
  <c r="AH36" i="114" s="1"/>
  <c r="AH21" i="154"/>
  <c r="AH33" i="154" s="1"/>
  <c r="AH35" i="154" s="1"/>
  <c r="L15" i="127" l="1"/>
  <c r="H37" i="127" s="1"/>
  <c r="AH21" i="116"/>
  <c r="AH33" i="116" s="1"/>
  <c r="AH35" i="116" s="1"/>
  <c r="AJ36" i="114"/>
  <c r="L13" i="127"/>
  <c r="AG21" i="116"/>
  <c r="AG33" i="116" s="1"/>
  <c r="AG35" i="116" s="1"/>
  <c r="AG33" i="154"/>
  <c r="AG35" i="154" s="1"/>
  <c r="AK21" i="116"/>
  <c r="AK33" i="116" s="1"/>
  <c r="AK35" i="116" s="1"/>
  <c r="AG36" i="114"/>
  <c r="K13" i="127"/>
  <c r="AI21" i="116"/>
  <c r="AI33" i="116" s="1"/>
  <c r="AI35" i="116" s="1"/>
  <c r="AI33" i="154"/>
  <c r="AI35" i="154" s="1"/>
  <c r="AJ21" i="116"/>
  <c r="AJ33" i="116" s="1"/>
  <c r="AJ35" i="116" s="1"/>
  <c r="AL21" i="116"/>
  <c r="AL33" i="116" s="1"/>
  <c r="AL35" i="116" s="1"/>
  <c r="C11" i="163" l="1"/>
  <c r="K15" i="127"/>
  <c r="K16" i="127" s="1"/>
  <c r="H40" i="127"/>
  <c r="H41" i="127" s="1"/>
  <c r="L16" i="127"/>
  <c r="G40" i="127"/>
  <c r="M13" i="127"/>
  <c r="M15" i="127" l="1"/>
  <c r="G37" i="127"/>
  <c r="G41" i="127" s="1"/>
  <c r="K18" i="127"/>
  <c r="K19" i="127"/>
  <c r="M16" i="127"/>
  <c r="L19" i="127"/>
  <c r="L18" i="127"/>
  <c r="H42" i="127" s="1"/>
  <c r="G69" i="127" l="1"/>
  <c r="G77" i="127" s="1"/>
  <c r="G24" i="127" s="1"/>
  <c r="G26" i="127" s="1"/>
  <c r="G27" i="127" s="1"/>
  <c r="Q31" i="164"/>
  <c r="F69" i="127"/>
  <c r="P31" i="164"/>
  <c r="M18" i="127"/>
  <c r="G42" i="127"/>
  <c r="F77" i="127" l="1"/>
  <c r="F24" i="127" s="1"/>
  <c r="F26" i="127" s="1"/>
  <c r="F27" i="127" s="1"/>
  <c r="C4" i="163" s="1"/>
  <c r="C13" i="163" s="1"/>
  <c r="C2" i="127" s="1"/>
  <c r="H69" i="127"/>
  <c r="H77" i="127" s="1"/>
</calcChain>
</file>

<file path=xl/sharedStrings.xml><?xml version="1.0" encoding="utf-8"?>
<sst xmlns="http://schemas.openxmlformats.org/spreadsheetml/2006/main" count="1560" uniqueCount="181">
  <si>
    <t>SCADA/Network Control</t>
  </si>
  <si>
    <t>Description</t>
  </si>
  <si>
    <t>Labour</t>
  </si>
  <si>
    <t>Contracts</t>
  </si>
  <si>
    <t>INFLATION ESCALATION</t>
  </si>
  <si>
    <t>CPI</t>
  </si>
  <si>
    <t>Inflation</t>
  </si>
  <si>
    <t>Real cost year</t>
  </si>
  <si>
    <t>Material</t>
  </si>
  <si>
    <t>Contract</t>
  </si>
  <si>
    <t>Other</t>
  </si>
  <si>
    <t>Materials</t>
  </si>
  <si>
    <t>Routine</t>
  </si>
  <si>
    <t>Condition based</t>
  </si>
  <si>
    <t>Emergency</t>
  </si>
  <si>
    <t>Other - SCS</t>
  </si>
  <si>
    <t>Direct OH</t>
  </si>
  <si>
    <t>Indirect OH</t>
  </si>
  <si>
    <t>Sub Total</t>
  </si>
  <si>
    <t>Network Operating</t>
  </si>
  <si>
    <t>Meter data services</t>
  </si>
  <si>
    <t>Billing &amp; Revenue Collection</t>
  </si>
  <si>
    <t>Advertising/ Marketing</t>
  </si>
  <si>
    <t>Customer Service</t>
  </si>
  <si>
    <t>Energy Planning</t>
  </si>
  <si>
    <t>Regulatory</t>
  </si>
  <si>
    <t>Regulatory Reset</t>
  </si>
  <si>
    <t>IT</t>
  </si>
  <si>
    <t>Licence Fee</t>
  </si>
  <si>
    <t>GSL payments</t>
  </si>
  <si>
    <t>Non-network alternatives costs</t>
  </si>
  <si>
    <t>Debt raising costs</t>
  </si>
  <si>
    <t>TOTAL O&amp;M</t>
  </si>
  <si>
    <t>Maintenance</t>
  </si>
  <si>
    <t>Operating</t>
  </si>
  <si>
    <t>Direct Maintenance</t>
  </si>
  <si>
    <t>Reg Classification</t>
  </si>
  <si>
    <t>Base</t>
  </si>
  <si>
    <t>SCS opex scale adjustment</t>
  </si>
  <si>
    <t>Labour cost escalation</t>
  </si>
  <si>
    <t>Materials cost esclation</t>
  </si>
  <si>
    <t>Contracts cost escalation</t>
  </si>
  <si>
    <t>Annual</t>
  </si>
  <si>
    <t>Cumulative</t>
  </si>
  <si>
    <t>Step Changes</t>
  </si>
  <si>
    <t>GSLs</t>
  </si>
  <si>
    <t>2016-2020</t>
  </si>
  <si>
    <t>Change in OH capitalisation policy</t>
  </si>
  <si>
    <t>Debt Raising Costs</t>
  </si>
  <si>
    <t>DMIA</t>
  </si>
  <si>
    <t>Check</t>
  </si>
  <si>
    <t>Total Opex</t>
  </si>
  <si>
    <t>SUMMARY</t>
  </si>
  <si>
    <t>Customer charter</t>
  </si>
  <si>
    <t>Provision</t>
  </si>
  <si>
    <t>Decommissioning of zone substations</t>
  </si>
  <si>
    <t>Base opex input</t>
  </si>
  <si>
    <t>REAL ESCALATION</t>
  </si>
  <si>
    <t>Defined Benefit Scheme</t>
  </si>
  <si>
    <t>Price reset</t>
  </si>
  <si>
    <t>Reclassifications</t>
  </si>
  <si>
    <t>IT metering opex</t>
  </si>
  <si>
    <t>Supply abolishments</t>
  </si>
  <si>
    <t>Category RIN alignment</t>
  </si>
  <si>
    <t>Base opex</t>
  </si>
  <si>
    <t>Calculated in PTRM</t>
  </si>
  <si>
    <t>Superannuation - accumulation members</t>
  </si>
  <si>
    <t>Lease renewal</t>
  </si>
  <si>
    <t>Step Changes input</t>
  </si>
  <si>
    <t>Escalators input</t>
  </si>
  <si>
    <t>Reclassification input</t>
  </si>
  <si>
    <t>Corporate overheads</t>
  </si>
  <si>
    <t>Corporate Overheads input</t>
  </si>
  <si>
    <t>Corporate Overheads</t>
  </si>
  <si>
    <t>Adjustment Out input</t>
  </si>
  <si>
    <t>Adjustment In input</t>
  </si>
  <si>
    <t>Adjustment Out</t>
  </si>
  <si>
    <t>Adjustment In</t>
  </si>
  <si>
    <t>Adjustments Out</t>
  </si>
  <si>
    <t>Adjustments In</t>
  </si>
  <si>
    <t>Output Growth</t>
  </si>
  <si>
    <t>Provisions</t>
  </si>
  <si>
    <t>Total Opex (excl 2016-20 debt raising costs)</t>
  </si>
  <si>
    <t>Total opex</t>
  </si>
  <si>
    <t>Debt raising costs (from PTRM)</t>
  </si>
  <si>
    <t>Table 7.5.1.2 - Actual and estimated opex applicable to EBSS</t>
  </si>
  <si>
    <t>Previous period</t>
  </si>
  <si>
    <t>Current regulatory control period</t>
  </si>
  <si>
    <t xml:space="preserve">$m, Actual </t>
  </si>
  <si>
    <t>$m, Actual</t>
  </si>
  <si>
    <t>2009</t>
  </si>
  <si>
    <t>2010</t>
  </si>
  <si>
    <t>2012</t>
  </si>
  <si>
    <t>2013</t>
  </si>
  <si>
    <t>2014</t>
  </si>
  <si>
    <t>2015</t>
  </si>
  <si>
    <t xml:space="preserve">Total opex </t>
  </si>
  <si>
    <t>Approved excludable costs</t>
  </si>
  <si>
    <t>Self insurance</t>
  </si>
  <si>
    <t>Defined benefit superannuation</t>
  </si>
  <si>
    <t>Non-network alternatives</t>
  </si>
  <si>
    <t>Opex associated with approved cost pass through</t>
  </si>
  <si>
    <t>Capitalisation policy changes</t>
  </si>
  <si>
    <t>Movements in provisions related to opex</t>
  </si>
  <si>
    <t>Actual opex for EBSS purposes</t>
  </si>
  <si>
    <t>Forthcoming regulatory control period</t>
  </si>
  <si>
    <t>$m, real 2015</t>
  </si>
  <si>
    <t>2016</t>
  </si>
  <si>
    <t>2017</t>
  </si>
  <si>
    <t>2018</t>
  </si>
  <si>
    <t>2019</t>
  </si>
  <si>
    <t>2020</t>
  </si>
  <si>
    <t>Forecast opex</t>
  </si>
  <si>
    <t>Less excluded costs</t>
  </si>
  <si>
    <t>Adjusted forecast opex ($m, 2015)</t>
  </si>
  <si>
    <t>PTRM INPUT</t>
  </si>
  <si>
    <t>Controllable opex</t>
  </si>
  <si>
    <t>Uncontrollable opex</t>
  </si>
  <si>
    <t>Output</t>
  </si>
  <si>
    <t>Licence fee</t>
  </si>
  <si>
    <t>TABLE 7.5.2 - Proposed forecast opex for the EBSS for the forthcoming regulatory control period</t>
  </si>
  <si>
    <t>Real Escalation</t>
  </si>
  <si>
    <t>Reclassification</t>
  </si>
  <si>
    <t>Corp OH</t>
  </si>
  <si>
    <t>June</t>
  </si>
  <si>
    <t>Dec</t>
  </si>
  <si>
    <t>Provision input</t>
  </si>
  <si>
    <t>($'000, Nominal)</t>
  </si>
  <si>
    <t>Proposed DMIA allowance included in revenue requirement</t>
  </si>
  <si>
    <t>Growth and real escalation is not applied to Ajustments In</t>
  </si>
  <si>
    <t>2014 Annual RIN</t>
  </si>
  <si>
    <t>2014 Annual RIN, escalated</t>
  </si>
  <si>
    <t>Estimate from Dimension Data</t>
  </si>
  <si>
    <t>Mobile devices</t>
  </si>
  <si>
    <t>Customer relationship management</t>
  </si>
  <si>
    <t>Monitoring IT security</t>
  </si>
  <si>
    <t>2014 Category Analysis RIN</t>
  </si>
  <si>
    <t>CP Opex Consolidation</t>
  </si>
  <si>
    <t>CP Superannuation Step Change.xlsx</t>
  </si>
  <si>
    <t>CP Mobile Replacement Step Change.xlsx</t>
  </si>
  <si>
    <t>CP Customer Charter Step Change.xlsx</t>
  </si>
  <si>
    <t>CP Output Growth.xlsx</t>
  </si>
  <si>
    <t>CP Labour Escalation.xlsx</t>
  </si>
  <si>
    <t>CP Contracts Escalation.xlsx</t>
  </si>
  <si>
    <t>CP Metering Capex &amp; Opex.xlsx</t>
  </si>
  <si>
    <t>CP GSL Step Change.xlsx</t>
  </si>
  <si>
    <t>Mercer CitiPower Report, 23 December 2014</t>
  </si>
  <si>
    <t>Mercers CitiPower Report, 30 March 2015</t>
  </si>
  <si>
    <t>CP CRM Step Change.xlsx</t>
  </si>
  <si>
    <t>CitiPower confidential lease renewal attachment</t>
  </si>
  <si>
    <t>2014
($'000, Nominal)</t>
  </si>
  <si>
    <t>Labour
(%)</t>
  </si>
  <si>
    <t>Materials
(%)</t>
  </si>
  <si>
    <t>Contracts
(%)</t>
  </si>
  <si>
    <t>Labour
($'000, Nominal)</t>
  </si>
  <si>
    <t>Materials
($'000, Nominal)</t>
  </si>
  <si>
    <t>Contracts
($'000, Nominal)</t>
  </si>
  <si>
    <t>Pole treatment</t>
  </si>
  <si>
    <t>Data underpinning back-casting RIN</t>
  </si>
  <si>
    <t>Bird covers</t>
  </si>
  <si>
    <t>Fuses</t>
  </si>
  <si>
    <t>Surge diverters</t>
  </si>
  <si>
    <t>Real Price Changes</t>
  </si>
  <si>
    <t>TABLE 2.16.1 - STANDARD CONTROL SERVICES - OPEX BY DRIVER</t>
  </si>
  <si>
    <t>Current regulatory period</t>
  </si>
  <si>
    <t>Forthcoming regulatory period</t>
  </si>
  <si>
    <t>Forecast ($0's, real December 2015)</t>
  </si>
  <si>
    <t>Driver</t>
  </si>
  <si>
    <t>Efficient historic opex</t>
  </si>
  <si>
    <t>Real price changes</t>
  </si>
  <si>
    <t>Output growth</t>
  </si>
  <si>
    <t>Productivity growth</t>
  </si>
  <si>
    <t>Step changes</t>
  </si>
  <si>
    <t>NER Schedule 6.1.2 (7)</t>
  </si>
  <si>
    <t>Summary</t>
  </si>
  <si>
    <t>$'000 2015</t>
  </si>
  <si>
    <t>Network Operating costs</t>
  </si>
  <si>
    <t>Total Operating</t>
  </si>
  <si>
    <t>Other - Standard Control Services (a)</t>
  </si>
  <si>
    <t>Total Maintenance</t>
  </si>
  <si>
    <t>Total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</si>
</sst>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_);\(#,##0.0\)"/>
    <numFmt numFmtId="170" formatCode="0_)"/>
    <numFmt numFmtId="171" formatCode="00000"/>
    <numFmt numFmtId="172" formatCode="&quot;Rp.&quot;#,##0.00_);\(&quot;Rp.&quot;#,##0.00\)"/>
    <numFmt numFmtId="173" formatCode="_(&quot;Rp.&quot;* #,##0_);_(&quot;Rp.&quot;* \(#,##0\);_(&quot;Rp.&quot;* &quot;-&quot;_);_(@_)"/>
    <numFmt numFmtId="174" formatCode="0.000_)"/>
    <numFmt numFmtId="175" formatCode="0.00_)"/>
    <numFmt numFmtId="176" formatCode="_-* #,##0.0_-;\(\ #,##0.0\)"/>
    <numFmt numFmtId="177" formatCode="0.00%;_*\(0.00\)%"/>
    <numFmt numFmtId="178" formatCode="d/m/yy"/>
    <numFmt numFmtId="179" formatCode="_(###0_);\(###0\);_(###0_)"/>
    <numFmt numFmtId="180" formatCode="_(#,##0.0_);\(#,##0.0\);_(#,##0.0_)"/>
    <numFmt numFmtId="181" formatCode="_(#,##0.0%_);\(#,##0.0%\);_(#,##0.0%_)"/>
    <numFmt numFmtId="182" formatCode="_(#,##0.0\x_);\(#,##0.0\x\);_(#,##0.0\x_)"/>
    <numFmt numFmtId="183" formatCode="_(&quot;$&quot;#,##0.0_);\(&quot;$&quot;#,##0.0\);_(&quot;$&quot;#,##0.0_)"/>
    <numFmt numFmtId="184" formatCode="_)d/m/yy_)"/>
    <numFmt numFmtId="185" formatCode="_(#,##0_);\(#,##0\);_(#,##0_)"/>
    <numFmt numFmtId="186" formatCode="0.0%"/>
    <numFmt numFmtId="187" formatCode="_-* #,##0.00_-;[Red]\(#,##0.00\)_-;_-* &quot;-&quot;??_-;_-@_-"/>
    <numFmt numFmtId="188" formatCode="mm/dd/yy"/>
    <numFmt numFmtId="189" formatCode="0_);[Red]\(0\)"/>
    <numFmt numFmtId="190" formatCode="#,##0_ ;[Red]\(#,##0\)\ "/>
    <numFmt numFmtId="191" formatCode="#,##0.00;\(#,##0.00\)"/>
    <numFmt numFmtId="192" formatCode="#,##0.0000_);[Red]\(#,##0.0000\)"/>
    <numFmt numFmtId="193" formatCode="0.0"/>
    <numFmt numFmtId="194" formatCode="#,##0;\(#,##0\);&quot;-&quot;"/>
    <numFmt numFmtId="195" formatCode="_-* #,##0_-;\-* #,##0_-;_-* &quot;-&quot;??_-;_-@_-"/>
    <numFmt numFmtId="196" formatCode="0.00%_-;\(0.00%\);&quot;-&quot;_-"/>
    <numFmt numFmtId="197" formatCode="#,##0;\(#,##0\)"/>
    <numFmt numFmtId="198" formatCode="0.0000000000000000%"/>
    <numFmt numFmtId="199" formatCode="_ &quot;?&quot;* #,##0_ ;_ &quot;?&quot;* \-#,##0_ ;_ &quot;?&quot;* &quot;-&quot;_ ;_ @_ "/>
    <numFmt numFmtId="200" formatCode="_ * #,##0_ ;_ * \-#,##0_ ;_ * &quot;-&quot;_ ;_ @_ "/>
    <numFmt numFmtId="201" formatCode="_ * #,##0.00_ ;_ * \-#,##0.00_ ;_ * &quot;-&quot;??_ ;_ @_ "/>
    <numFmt numFmtId="202" formatCode="_-* #,##0.00\ _D_M_-;\-* #,##0.00\ _D_M_-;_-* &quot;-&quot;??\ _D_M_-;_-@_-"/>
    <numFmt numFmtId="203" formatCode="#,##0;\-#,##0;&quot;-&quot;"/>
    <numFmt numFmtId="204" formatCode="_-* #,##0_ _F_-;\-* #,##0_ _F_-;_-* &quot;-&quot;_ _F_-;_-@_-"/>
    <numFmt numFmtId="205" formatCode="_-* #,##0.00_ _F_-;\-* #,##0.00_ _F_-;_-* &quot;-&quot;??_ _F_-;_-@_-"/>
    <numFmt numFmtId="206" formatCode="_-* #,##0&quot; F&quot;_-;\-* #,##0&quot; F&quot;_-;_-* &quot;-&quot;&quot; F&quot;_-;_-@_-"/>
    <numFmt numFmtId="207" formatCode="_-* #,##0.00&quot; F&quot;_-;\-* #,##0.00&quot; F&quot;_-;_-* &quot;-&quot;??&quot; F&quot;_-;_-@_-"/>
    <numFmt numFmtId="208" formatCode="&quot;£&quot;#,##0_);\(&quot;£&quot;#,##0\)"/>
    <numFmt numFmtId="209" formatCode="#,##0&quot;£&quot;_);[Red]\(#,##0&quot;£&quot;\)"/>
    <numFmt numFmtId="210" formatCode="_(* #,##0.00%_);_(* \(#,##0.00%\);_(* #,##0.00%_);_(@_)"/>
    <numFmt numFmtId="211" formatCode="_(* #,##0_);[Red]_(* \(#,##0\);_(* &quot;-&quot;_);_(@_)"/>
    <numFmt numFmtId="212" formatCode="_(* #,##0.000000_);_(* \(#,##0.000000\);_(* &quot;-&quot;??_);_(@_)"/>
    <numFmt numFmtId="213" formatCode="_(* #,##0.0000000_);_(* \(#,##0.0000000\);_(* &quot;-&quot;??_);_(@_)"/>
    <numFmt numFmtId="214" formatCode="&quot;\&quot;#,##0.00;[Red]&quot;\&quot;&quot;\&quot;&quot;\&quot;&quot;\&quot;\-#,##0.00"/>
    <numFmt numFmtId="215" formatCode="&quot;\&quot;#,##0;[Red]&quot;\&quot;&quot;\&quot;&quot;\&quot;&quot;\&quot;\-#,##0"/>
    <numFmt numFmtId="216" formatCode="#,##0.0;\(#,##0.0\);&quot;-&quot;"/>
    <numFmt numFmtId="217" formatCode="#,##0.00;\(#,##0.00\);&quot;-&quot;"/>
    <numFmt numFmtId="218" formatCode="#,##0.000;\(#,##0.000\);&quot;-&quot;"/>
  </numFmts>
  <fonts count="160">
    <font>
      <sz val="10"/>
      <name val="Arial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8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8"/>
      <color indexed="15"/>
      <name val="Times New Roman"/>
      <family val="1"/>
    </font>
    <font>
      <b/>
      <sz val="11"/>
      <color indexed="9"/>
      <name val="Calibri"/>
      <family val="2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indexed="24"/>
      <name val="Arial"/>
      <family val="2"/>
    </font>
    <font>
      <sz val="11"/>
      <name val="Book Antiqua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0"/>
      <name val="Arial"/>
      <family val="2"/>
    </font>
    <font>
      <b/>
      <sz val="13"/>
      <color indexed="62"/>
      <name val="Calibri"/>
      <family val="2"/>
    </font>
    <font>
      <b/>
      <sz val="9"/>
      <name val="Arial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MS Sans Serif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sz val="18"/>
      <color indexed="62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10"/>
      <color indexed="12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0000CC"/>
      <name val="Arial"/>
      <family val="2"/>
    </font>
    <font>
      <sz val="10"/>
      <color rgb="FF008000"/>
      <name val="Arial"/>
      <family val="2"/>
    </font>
    <font>
      <sz val="10"/>
      <color theme="1"/>
      <name val="Verdana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37"/>
      <name val="Calibri"/>
      <family val="2"/>
    </font>
    <font>
      <sz val="11"/>
      <color rgb="FF9C0006"/>
      <name val="Calibri"/>
      <family val="2"/>
      <scheme val="minor"/>
    </font>
    <font>
      <b/>
      <sz val="11"/>
      <color indexed="17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MS Sans Serif"/>
      <family val="2"/>
    </font>
    <font>
      <sz val="11"/>
      <color indexed="48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9"/>
      <color indexed="21"/>
      <name val="Helvetica-Black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rgb="FFFF0000"/>
      <name val="Calibri"/>
      <family val="2"/>
      <scheme val="minor"/>
    </font>
    <font>
      <sz val="10"/>
      <color indexed="8"/>
      <name val="Verdana"/>
      <family val="2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0"/>
      <name val="Helv"/>
      <charset val="204"/>
    </font>
    <font>
      <sz val="10"/>
      <name val="MS Serif"/>
      <family val="1"/>
    </font>
    <font>
      <sz val="10"/>
      <color indexed="16"/>
      <name val="MS Serif"/>
      <family val="1"/>
    </font>
    <font>
      <b/>
      <sz val="10"/>
      <color indexed="37"/>
      <name val="Arial MT"/>
      <family val="2"/>
    </font>
    <font>
      <sz val="10"/>
      <name val="Geneva"/>
      <family val="2"/>
    </font>
    <font>
      <sz val="10"/>
      <name val="Arial CE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color indexed="8"/>
      <name val="Helv"/>
      <family val="2"/>
    </font>
    <font>
      <sz val="12"/>
      <color indexed="9"/>
      <name val="Arial MT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color indexed="9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1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theme="4"/>
      </patternFill>
    </fill>
    <fill>
      <patternFill patternType="solid">
        <fgColor indexed="25"/>
        <bgColor indexed="25"/>
      </patternFill>
    </fill>
    <fill>
      <patternFill patternType="solid">
        <fgColor theme="5"/>
      </patternFill>
    </fill>
    <fill>
      <patternFill patternType="solid">
        <fgColor indexed="57"/>
        <bgColor indexed="57"/>
      </patternFill>
    </fill>
    <fill>
      <patternFill patternType="solid">
        <fgColor theme="6"/>
      </patternFill>
    </fill>
    <fill>
      <patternFill patternType="solid">
        <fgColor indexed="18"/>
        <bgColor indexed="18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3"/>
        <bgColor indexed="53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35"/>
        <bgColor indexed="3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indexed="60"/>
      </patternFill>
    </fill>
    <fill>
      <patternFill patternType="solid">
        <fgColor rgb="FFFFFFCC"/>
      </patternFill>
    </fill>
    <fill>
      <patternFill patternType="solid">
        <fgColor indexed="12"/>
      </patternFill>
    </fill>
    <fill>
      <patternFill patternType="solid">
        <fgColor indexed="23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26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93">
    <xf numFmtId="0" fontId="0" fillId="0" borderId="0"/>
    <xf numFmtId="0" fontId="3" fillId="0" borderId="0"/>
    <xf numFmtId="187" fontId="4" fillId="0" borderId="0"/>
    <xf numFmtId="187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12" borderId="0" applyNumberFormat="0" applyBorder="0" applyAlignment="0" applyProtection="0"/>
    <xf numFmtId="0" fontId="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0" borderId="0"/>
    <xf numFmtId="183" fontId="8" fillId="0" borderId="1">
      <alignment horizontal="center" vertical="center"/>
      <protection locked="0"/>
    </xf>
    <xf numFmtId="178" fontId="8" fillId="0" borderId="1">
      <alignment horizontal="center" vertical="center"/>
      <protection locked="0"/>
    </xf>
    <xf numFmtId="182" fontId="8" fillId="0" borderId="1">
      <alignment horizontal="center" vertical="center"/>
      <protection locked="0"/>
    </xf>
    <xf numFmtId="180" fontId="8" fillId="0" borderId="1">
      <alignment horizontal="center" vertical="center"/>
      <protection locked="0"/>
    </xf>
    <xf numFmtId="181" fontId="8" fillId="0" borderId="1">
      <alignment horizontal="center" vertical="center"/>
      <protection locked="0"/>
    </xf>
    <xf numFmtId="179" fontId="8" fillId="0" borderId="1">
      <alignment horizontal="center" vertical="center"/>
      <protection locked="0"/>
    </xf>
    <xf numFmtId="0" fontId="8" fillId="0" borderId="1" applyAlignment="0">
      <protection locked="0"/>
    </xf>
    <xf numFmtId="183" fontId="8" fillId="0" borderId="1">
      <alignment vertical="center"/>
      <protection locked="0"/>
    </xf>
    <xf numFmtId="184" fontId="8" fillId="0" borderId="1">
      <alignment horizontal="right" vertical="center"/>
      <protection locked="0"/>
    </xf>
    <xf numFmtId="182" fontId="8" fillId="0" borderId="1">
      <alignment vertical="center"/>
      <protection locked="0"/>
    </xf>
    <xf numFmtId="180" fontId="8" fillId="0" borderId="1">
      <alignment vertical="center"/>
      <protection locked="0"/>
    </xf>
    <xf numFmtId="181" fontId="8" fillId="0" borderId="1">
      <alignment vertical="center"/>
      <protection locked="0"/>
    </xf>
    <xf numFmtId="179" fontId="8" fillId="0" borderId="1">
      <alignment horizontal="right" vertical="center"/>
      <protection locked="0"/>
    </xf>
    <xf numFmtId="164" fontId="9" fillId="0" borderId="0" applyFont="0" applyFill="0" applyBorder="0" applyAlignment="0" applyProtection="0"/>
    <xf numFmtId="0" fontId="10" fillId="29" borderId="0" applyNumberFormat="0" applyBorder="0" applyAlignment="0" applyProtection="0"/>
    <xf numFmtId="0" fontId="11" fillId="0" borderId="0" applyNumberFormat="0" applyFill="0" applyBorder="0" applyAlignment="0"/>
    <xf numFmtId="0" fontId="12" fillId="0" borderId="0" applyNumberFormat="0" applyFill="0" applyBorder="0" applyAlignment="0">
      <protection locked="0"/>
    </xf>
    <xf numFmtId="0" fontId="13" fillId="30" borderId="2" applyNumberFormat="0" applyAlignment="0" applyProtection="0"/>
    <xf numFmtId="0" fontId="14" fillId="31" borderId="0" applyNumberFormat="0" applyFill="0" applyBorder="0" applyProtection="0">
      <alignment horizontal="center"/>
    </xf>
    <xf numFmtId="0" fontId="14" fillId="31" borderId="0" applyNumberFormat="0" applyFill="0" applyBorder="0" applyProtection="0"/>
    <xf numFmtId="0" fontId="8" fillId="0" borderId="0" applyNumberFormat="0" applyFont="0" applyFill="0" applyBorder="0">
      <alignment horizontal="center" vertical="center"/>
      <protection locked="0"/>
    </xf>
    <xf numFmtId="183" fontId="8" fillId="0" borderId="0" applyFill="0" applyBorder="0">
      <alignment horizontal="center" vertical="center"/>
    </xf>
    <xf numFmtId="178" fontId="8" fillId="0" borderId="0" applyFill="0" applyBorder="0">
      <alignment horizontal="center" vertical="center"/>
    </xf>
    <xf numFmtId="182" fontId="8" fillId="0" borderId="0" applyFill="0" applyBorder="0">
      <alignment horizontal="center" vertical="center"/>
    </xf>
    <xf numFmtId="180" fontId="8" fillId="0" borderId="0" applyFill="0" applyBorder="0">
      <alignment horizontal="center" vertical="center"/>
    </xf>
    <xf numFmtId="181" fontId="8" fillId="0" borderId="0" applyFill="0" applyBorder="0">
      <alignment horizontal="center" vertical="center"/>
    </xf>
    <xf numFmtId="179" fontId="8" fillId="0" borderId="0" applyFill="0" applyBorder="0">
      <alignment horizontal="center" vertical="center"/>
    </xf>
    <xf numFmtId="0" fontId="15" fillId="32" borderId="3" applyNumberFormat="0" applyAlignment="0" applyProtection="0"/>
    <xf numFmtId="167" fontId="3" fillId="0" borderId="0" applyFont="0" applyFill="0" applyBorder="0" applyAlignment="0" applyProtection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65" fontId="3" fillId="0" borderId="0" applyFont="0" applyFill="0" applyBorder="0" applyAlignment="0" applyProtection="0"/>
    <xf numFmtId="169" fontId="17" fillId="0" borderId="0" applyFill="0" applyBorder="0" applyAlignment="0" applyProtection="0">
      <alignment horizontal="right"/>
    </xf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89" fontId="21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3" fillId="0" borderId="0" applyFont="0" applyFill="0" applyBorder="0" applyAlignment="0" applyProtection="0">
      <alignment horizontal="center"/>
    </xf>
    <xf numFmtId="0" fontId="23" fillId="0" borderId="0"/>
    <xf numFmtId="0" fontId="24" fillId="0" borderId="0"/>
    <xf numFmtId="0" fontId="25" fillId="36" borderId="0" applyNumberFormat="0" applyBorder="0" applyAlignment="0" applyProtection="0"/>
    <xf numFmtId="38" fontId="4" fillId="37" borderId="0" applyNumberFormat="0" applyBorder="0" applyAlignment="0" applyProtection="0"/>
    <xf numFmtId="0" fontId="44" fillId="0" borderId="4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26" fillId="0" borderId="6" applyNumberFormat="0" applyFill="0" applyAlignment="0" applyProtection="0"/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7" applyNumberFormat="0" applyFill="0" applyAlignment="0" applyProtection="0"/>
    <xf numFmtId="0" fontId="29" fillId="0" borderId="0" applyFill="0" applyBorder="0">
      <alignment vertical="center"/>
    </xf>
    <xf numFmtId="0" fontId="29" fillId="0" borderId="0" applyFill="0" applyBorder="0">
      <alignment vertical="center"/>
    </xf>
    <xf numFmtId="0" fontId="30" fillId="0" borderId="8" applyNumberFormat="0" applyFill="0" applyAlignment="0" applyProtection="0"/>
    <xf numFmtId="0" fontId="31" fillId="0" borderId="0" applyFill="0" applyBorder="0">
      <alignment vertical="center"/>
    </xf>
    <xf numFmtId="0" fontId="31" fillId="0" borderId="0" applyFill="0" applyBorder="0">
      <alignment vertical="center"/>
    </xf>
    <xf numFmtId="0" fontId="30" fillId="0" borderId="0" applyNumberFormat="0" applyFill="0" applyBorder="0" applyAlignment="0" applyProtection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186" fontId="32" fillId="0" borderId="0"/>
    <xf numFmtId="0" fontId="33" fillId="30" borderId="9"/>
    <xf numFmtId="0" fontId="35" fillId="0" borderId="0" applyFill="0" applyBorder="0" applyAlignment="0">
      <protection locked="0"/>
    </xf>
    <xf numFmtId="0" fontId="36" fillId="0" borderId="0" applyFill="0" applyBorder="0" applyAlignment="0">
      <protection locked="0"/>
    </xf>
    <xf numFmtId="0" fontId="37" fillId="7" borderId="2" applyNumberFormat="0" applyAlignment="0" applyProtection="0"/>
    <xf numFmtId="169" fontId="38" fillId="0" borderId="10" applyProtection="0"/>
    <xf numFmtId="177" fontId="39" fillId="0" borderId="10">
      <alignment horizontal="right"/>
      <protection locked="0"/>
    </xf>
    <xf numFmtId="10" fontId="4" fillId="38" borderId="11" applyNumberFormat="0" applyBorder="0" applyAlignment="0" applyProtection="0"/>
    <xf numFmtId="0" fontId="38" fillId="0" borderId="10">
      <protection locked="0"/>
    </xf>
    <xf numFmtId="165" fontId="3" fillId="39" borderId="0" applyFont="0" applyBorder="0" applyAlignment="0">
      <alignment horizontal="right"/>
      <protection locked="0"/>
    </xf>
    <xf numFmtId="165" fontId="3" fillId="38" borderId="0" applyFont="0" applyBorder="0">
      <alignment horizontal="right"/>
      <protection locked="0"/>
    </xf>
    <xf numFmtId="0" fontId="40" fillId="30" borderId="0" applyNumberFormat="0" applyFont="0" applyAlignment="0"/>
    <xf numFmtId="0" fontId="40" fillId="30" borderId="12" applyNumberFormat="0" applyFont="0" applyAlignment="0">
      <protection locked="0"/>
    </xf>
    <xf numFmtId="0" fontId="4" fillId="37" borderId="0"/>
    <xf numFmtId="0" fontId="41" fillId="0" borderId="13" applyNumberFormat="0" applyFill="0" applyAlignment="0" applyProtection="0"/>
    <xf numFmtId="0" fontId="42" fillId="0" borderId="14" applyFill="0">
      <alignment horizontal="center" vertical="center"/>
    </xf>
    <xf numFmtId="0" fontId="8" fillId="0" borderId="14" applyFill="0">
      <alignment horizontal="center" vertical="center"/>
    </xf>
    <xf numFmtId="185" fontId="8" fillId="0" borderId="14" applyFill="0">
      <alignment horizontal="center" vertical="center"/>
    </xf>
    <xf numFmtId="169" fontId="43" fillId="0" borderId="0"/>
    <xf numFmtId="0" fontId="44" fillId="0" borderId="0" applyFill="0" applyBorder="0" applyAlignment="0"/>
    <xf numFmtId="0" fontId="45" fillId="7" borderId="0" applyNumberFormat="0" applyBorder="0" applyAlignment="0" applyProtection="0"/>
    <xf numFmtId="176" fontId="46" fillId="0" borderId="10">
      <alignment horizontal="right"/>
      <protection locked="0"/>
    </xf>
    <xf numFmtId="175" fontId="4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Fill="0"/>
    <xf numFmtId="0" fontId="3" fillId="0" borderId="0" applyFill="0"/>
    <xf numFmtId="0" fontId="3" fillId="4" borderId="15" applyNumberFormat="0" applyFont="0" applyAlignment="0" applyProtection="0"/>
    <xf numFmtId="0" fontId="48" fillId="30" borderId="16" applyNumberFormat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6" fontId="49" fillId="0" borderId="0"/>
    <xf numFmtId="0" fontId="42" fillId="0" borderId="0" applyFill="0" applyBorder="0">
      <alignment horizontal="right" vertical="center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190" fontId="51" fillId="0" borderId="17"/>
    <xf numFmtId="0" fontId="52" fillId="0" borderId="18">
      <alignment horizontal="center"/>
    </xf>
    <xf numFmtId="3" fontId="50" fillId="0" borderId="0" applyFont="0" applyFill="0" applyBorder="0" applyAlignment="0" applyProtection="0"/>
    <xf numFmtId="0" fontId="50" fillId="40" borderId="0" applyNumberFormat="0" applyFont="0" applyBorder="0" applyAlignment="0" applyProtection="0"/>
    <xf numFmtId="191" fontId="3" fillId="0" borderId="0"/>
    <xf numFmtId="183" fontId="8" fillId="0" borderId="0" applyFill="0" applyBorder="0">
      <alignment horizontal="right" vertical="center"/>
    </xf>
    <xf numFmtId="184" fontId="8" fillId="0" borderId="0" applyFill="0" applyBorder="0">
      <alignment horizontal="right" vertical="center"/>
    </xf>
    <xf numFmtId="182" fontId="8" fillId="0" borderId="0" applyFill="0" applyBorder="0">
      <alignment horizontal="right" vertical="center"/>
    </xf>
    <xf numFmtId="180" fontId="8" fillId="0" borderId="0" applyFill="0" applyBorder="0">
      <alignment horizontal="right" vertical="center"/>
    </xf>
    <xf numFmtId="181" fontId="8" fillId="0" borderId="0" applyFill="0" applyBorder="0">
      <alignment horizontal="right" vertical="center"/>
    </xf>
    <xf numFmtId="179" fontId="8" fillId="0" borderId="0" applyFill="0" applyBorder="0">
      <alignment horizontal="right" vertical="center"/>
    </xf>
    <xf numFmtId="4" fontId="53" fillId="7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3" fillId="41" borderId="19" applyNumberFormat="0" applyProtection="0">
      <alignment horizontal="left" vertical="center" indent="1"/>
    </xf>
    <xf numFmtId="0" fontId="53" fillId="41" borderId="19" applyNumberFormat="0" applyProtection="0">
      <alignment horizontal="left" vertical="top" indent="1"/>
    </xf>
    <xf numFmtId="4" fontId="53" fillId="0" borderId="0" applyNumberFormat="0" applyProtection="0">
      <alignment horizontal="left" vertical="center" indent="1"/>
    </xf>
    <xf numFmtId="4" fontId="55" fillId="29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3" fillId="46" borderId="20" applyNumberFormat="0" applyProtection="0">
      <alignment horizontal="left" vertical="center" indent="1"/>
    </xf>
    <xf numFmtId="4" fontId="55" fillId="47" borderId="0" applyNumberFormat="0" applyProtection="0">
      <alignment horizontal="left" vertical="center" indent="1"/>
    </xf>
    <xf numFmtId="4" fontId="56" fillId="48" borderId="0" applyNumberFormat="0" applyProtection="0">
      <alignment horizontal="left" vertical="center" indent="1"/>
    </xf>
    <xf numFmtId="4" fontId="55" fillId="4" borderId="21" applyNumberFormat="0" applyProtection="0">
      <alignment horizontal="center" vertical="center"/>
    </xf>
    <xf numFmtId="4" fontId="57" fillId="47" borderId="0" applyNumberFormat="0" applyProtection="0">
      <alignment horizontal="left" vertical="center" indent="1"/>
    </xf>
    <xf numFmtId="4" fontId="57" fillId="49" borderId="0" applyNumberFormat="0" applyProtection="0">
      <alignment horizontal="left" vertical="center" indent="1"/>
    </xf>
    <xf numFmtId="0" fontId="58" fillId="50" borderId="19" applyNumberFormat="0" applyProtection="0">
      <alignment horizontal="left" vertical="center" indent="1"/>
    </xf>
    <xf numFmtId="0" fontId="3" fillId="4" borderId="19" applyNumberFormat="0" applyProtection="0">
      <alignment horizontal="left" vertical="top" indent="1"/>
    </xf>
    <xf numFmtId="0" fontId="58" fillId="51" borderId="19" applyNumberFormat="0" applyProtection="0">
      <alignment horizontal="left" vertical="center" indent="1"/>
    </xf>
    <xf numFmtId="0" fontId="3" fillId="4" borderId="19" applyNumberFormat="0" applyProtection="0">
      <alignment horizontal="left" vertical="top" indent="1"/>
    </xf>
    <xf numFmtId="0" fontId="3" fillId="52" borderId="19" applyNumberFormat="0" applyProtection="0">
      <alignment horizontal="left" vertical="center" indent="1"/>
    </xf>
    <xf numFmtId="0" fontId="3" fillId="53" borderId="19" applyNumberFormat="0" applyProtection="0">
      <alignment horizontal="left" vertical="top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top" indent="1"/>
    </xf>
    <xf numFmtId="0" fontId="3" fillId="0" borderId="0"/>
    <xf numFmtId="0" fontId="31" fillId="21" borderId="22" applyBorder="0"/>
    <xf numFmtId="4" fontId="55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5" fillId="38" borderId="19" applyNumberFormat="0" applyProtection="0">
      <alignment horizontal="left" vertical="center" indent="1"/>
    </xf>
    <xf numFmtId="0" fontId="55" fillId="38" borderId="19" applyNumberFormat="0" applyProtection="0">
      <alignment horizontal="left" vertical="top" indent="1"/>
    </xf>
    <xf numFmtId="4" fontId="55" fillId="0" borderId="19" applyNumberFormat="0" applyProtection="0">
      <alignment horizontal="right" vertical="center"/>
    </xf>
    <xf numFmtId="4" fontId="59" fillId="0" borderId="0" applyNumberFormat="0" applyProtection="0">
      <alignment horizontal="right" vertical="center"/>
    </xf>
    <xf numFmtId="4" fontId="55" fillId="55" borderId="19" applyNumberFormat="0" applyProtection="0">
      <alignment horizontal="left" vertical="center" indent="1"/>
    </xf>
    <xf numFmtId="0" fontId="53" fillId="51" borderId="23" applyNumberFormat="0" applyProtection="0">
      <alignment horizontal="left" vertical="top" indent="1"/>
    </xf>
    <xf numFmtId="4" fontId="60" fillId="0" borderId="0" applyNumberFormat="0" applyProtection="0">
      <alignment horizontal="left" vertical="center" indent="1"/>
    </xf>
    <xf numFmtId="0" fontId="4" fillId="56" borderId="11"/>
    <xf numFmtId="4" fontId="38" fillId="47" borderId="19" applyNumberFormat="0" applyProtection="0">
      <alignment horizontal="right" vertical="center"/>
    </xf>
    <xf numFmtId="0" fontId="3" fillId="4" borderId="0" applyNumberFormat="0" applyFont="0" applyBorder="0" applyAlignment="0" applyProtection="0"/>
    <xf numFmtId="0" fontId="3" fillId="30" borderId="0" applyNumberFormat="0" applyFont="0" applyBorder="0" applyAlignment="0" applyProtection="0"/>
    <xf numFmtId="0" fontId="3" fillId="6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6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0" fontId="61" fillId="0" borderId="0" applyFill="0" applyBorder="0" applyAlignment="0"/>
    <xf numFmtId="0" fontId="62" fillId="57" borderId="0"/>
    <xf numFmtId="49" fontId="63" fillId="57" borderId="24">
      <alignment horizontal="center" wrapText="1"/>
    </xf>
    <xf numFmtId="49" fontId="63" fillId="57" borderId="0">
      <alignment horizontal="center" wrapText="1"/>
    </xf>
    <xf numFmtId="0" fontId="62" fillId="57" borderId="0"/>
    <xf numFmtId="0" fontId="64" fillId="0" borderId="0" applyFill="0" applyBorder="0" applyAlignment="0"/>
    <xf numFmtId="170" fontId="55" fillId="0" borderId="25">
      <alignment horizontal="justify" vertical="top" wrapText="1"/>
    </xf>
    <xf numFmtId="38" fontId="65" fillId="0" borderId="9" applyBorder="0" applyAlignment="0"/>
    <xf numFmtId="0" fontId="3" fillId="0" borderId="0"/>
    <xf numFmtId="0" fontId="44" fillId="0" borderId="0"/>
    <xf numFmtId="0" fontId="64" fillId="0" borderId="0"/>
    <xf numFmtId="15" fontId="3" fillId="0" borderId="0"/>
    <xf numFmtId="10" fontId="3" fillId="0" borderId="0"/>
    <xf numFmtId="0" fontId="66" fillId="58" borderId="26" applyBorder="0" applyProtection="0">
      <alignment horizontal="centerContinuous" vertical="center"/>
    </xf>
    <xf numFmtId="0" fontId="67" fillId="0" borderId="0" applyBorder="0" applyProtection="0">
      <alignment vertical="center"/>
    </xf>
    <xf numFmtId="0" fontId="68" fillId="0" borderId="0">
      <alignment horizontal="left"/>
    </xf>
    <xf numFmtId="0" fontId="68" fillId="0" borderId="9" applyFill="0" applyBorder="0" applyProtection="0">
      <alignment horizontal="left" vertical="top"/>
    </xf>
    <xf numFmtId="49" fontId="21" fillId="0" borderId="0" applyFont="0" applyFill="0" applyBorder="0" applyAlignment="0" applyProtection="0"/>
    <xf numFmtId="0" fontId="69" fillId="0" borderId="0"/>
    <xf numFmtId="0" fontId="70" fillId="0" borderId="0"/>
    <xf numFmtId="0" fontId="70" fillId="0" borderId="0"/>
    <xf numFmtId="0" fontId="69" fillId="0" borderId="0"/>
    <xf numFmtId="169" fontId="71" fillId="0" borderId="0"/>
    <xf numFmtId="0" fontId="72" fillId="0" borderId="0" applyNumberFormat="0" applyFill="0" applyBorder="0" applyAlignment="0" applyProtection="0"/>
    <xf numFmtId="0" fontId="73" fillId="0" borderId="0" applyFill="0" applyBorder="0">
      <alignment horizontal="left" vertical="center"/>
      <protection locked="0"/>
    </xf>
    <xf numFmtId="0" fontId="69" fillId="0" borderId="0"/>
    <xf numFmtId="0" fontId="74" fillId="0" borderId="0" applyFill="0" applyBorder="0">
      <alignment horizontal="left" vertical="center"/>
      <protection locked="0"/>
    </xf>
    <xf numFmtId="0" fontId="75" fillId="0" borderId="27" applyNumberFormat="0" applyFill="0" applyAlignment="0" applyProtection="0"/>
    <xf numFmtId="0" fontId="76" fillId="0" borderId="0" applyNumberFormat="0" applyFill="0" applyBorder="0" applyAlignment="0" applyProtection="0"/>
    <xf numFmtId="192" fontId="3" fillId="0" borderId="26" applyBorder="0" applyProtection="0">
      <alignment horizontal="right"/>
    </xf>
    <xf numFmtId="0" fontId="88" fillId="61" borderId="0">
      <alignment horizontal="center"/>
    </xf>
    <xf numFmtId="0" fontId="3" fillId="0" borderId="0"/>
    <xf numFmtId="0" fontId="3" fillId="0" borderId="0" applyFill="0"/>
    <xf numFmtId="0" fontId="3" fillId="0" borderId="0"/>
    <xf numFmtId="183" fontId="4" fillId="0" borderId="1">
      <alignment horizontal="center" vertical="center"/>
      <protection locked="0"/>
    </xf>
    <xf numFmtId="183" fontId="4" fillId="0" borderId="1">
      <alignment horizontal="center" vertical="center"/>
      <protection locked="0"/>
    </xf>
    <xf numFmtId="178" fontId="4" fillId="0" borderId="1">
      <alignment horizontal="center" vertical="center"/>
      <protection locked="0"/>
    </xf>
    <xf numFmtId="178" fontId="4" fillId="0" borderId="1">
      <alignment horizontal="center" vertical="center"/>
      <protection locked="0"/>
    </xf>
    <xf numFmtId="182" fontId="4" fillId="0" borderId="1">
      <alignment horizontal="center" vertical="center"/>
      <protection locked="0"/>
    </xf>
    <xf numFmtId="182" fontId="4" fillId="0" borderId="1">
      <alignment horizontal="center" vertical="center"/>
      <protection locked="0"/>
    </xf>
    <xf numFmtId="180" fontId="4" fillId="0" borderId="1">
      <alignment horizontal="center" vertical="center"/>
      <protection locked="0"/>
    </xf>
    <xf numFmtId="180" fontId="4" fillId="0" borderId="1">
      <alignment horizontal="center" vertical="center"/>
      <protection locked="0"/>
    </xf>
    <xf numFmtId="181" fontId="4" fillId="0" borderId="1">
      <alignment horizontal="center" vertical="center"/>
      <protection locked="0"/>
    </xf>
    <xf numFmtId="181" fontId="4" fillId="0" borderId="1">
      <alignment horizontal="center" vertical="center"/>
      <protection locked="0"/>
    </xf>
    <xf numFmtId="179" fontId="4" fillId="0" borderId="1">
      <alignment horizontal="center" vertical="center"/>
      <protection locked="0"/>
    </xf>
    <xf numFmtId="179" fontId="4" fillId="0" borderId="1">
      <alignment horizontal="center" vertical="center"/>
      <protection locked="0"/>
    </xf>
    <xf numFmtId="0" fontId="4" fillId="0" borderId="1" applyAlignment="0">
      <protection locked="0"/>
    </xf>
    <xf numFmtId="0" fontId="4" fillId="0" borderId="1" applyAlignment="0">
      <protection locked="0"/>
    </xf>
    <xf numFmtId="183" fontId="4" fillId="0" borderId="1">
      <alignment vertical="center"/>
      <protection locked="0"/>
    </xf>
    <xf numFmtId="183" fontId="4" fillId="0" borderId="1">
      <alignment vertical="center"/>
      <protection locked="0"/>
    </xf>
    <xf numFmtId="184" fontId="4" fillId="0" borderId="1">
      <alignment horizontal="right" vertical="center"/>
      <protection locked="0"/>
    </xf>
    <xf numFmtId="184" fontId="4" fillId="0" borderId="1">
      <alignment horizontal="right" vertical="center"/>
      <protection locked="0"/>
    </xf>
    <xf numFmtId="182" fontId="4" fillId="0" borderId="1">
      <alignment vertical="center"/>
      <protection locked="0"/>
    </xf>
    <xf numFmtId="182" fontId="4" fillId="0" borderId="1">
      <alignment vertical="center"/>
      <protection locked="0"/>
    </xf>
    <xf numFmtId="180" fontId="4" fillId="0" borderId="1">
      <alignment vertical="center"/>
      <protection locked="0"/>
    </xf>
    <xf numFmtId="180" fontId="4" fillId="0" borderId="1">
      <alignment vertical="center"/>
      <protection locked="0"/>
    </xf>
    <xf numFmtId="181" fontId="4" fillId="0" borderId="1">
      <alignment vertical="center"/>
      <protection locked="0"/>
    </xf>
    <xf numFmtId="181" fontId="4" fillId="0" borderId="1">
      <alignment vertical="center"/>
      <protection locked="0"/>
    </xf>
    <xf numFmtId="179" fontId="4" fillId="0" borderId="1">
      <alignment horizontal="right" vertical="center"/>
      <protection locked="0"/>
    </xf>
    <xf numFmtId="179" fontId="4" fillId="0" borderId="1">
      <alignment horizontal="right" vertical="center"/>
      <protection locked="0"/>
    </xf>
    <xf numFmtId="0" fontId="4" fillId="0" borderId="0" applyNumberFormat="0" applyFont="0" applyFill="0" applyBorder="0">
      <alignment horizontal="center" vertical="center"/>
      <protection locked="0"/>
    </xf>
    <xf numFmtId="0" fontId="4" fillId="0" borderId="0" applyNumberFormat="0" applyFont="0" applyFill="0" applyBorder="0">
      <alignment horizontal="center" vertical="center"/>
      <protection locked="0"/>
    </xf>
    <xf numFmtId="183" fontId="4" fillId="0" borderId="0" applyFill="0" applyBorder="0">
      <alignment horizontal="center" vertical="center"/>
    </xf>
    <xf numFmtId="183" fontId="4" fillId="0" borderId="0" applyFill="0" applyBorder="0">
      <alignment horizontal="center" vertical="center"/>
    </xf>
    <xf numFmtId="178" fontId="4" fillId="0" borderId="0" applyFill="0" applyBorder="0">
      <alignment horizontal="center" vertical="center"/>
    </xf>
    <xf numFmtId="178" fontId="4" fillId="0" borderId="0" applyFill="0" applyBorder="0">
      <alignment horizontal="center" vertical="center"/>
    </xf>
    <xf numFmtId="182" fontId="4" fillId="0" borderId="0" applyFill="0" applyBorder="0">
      <alignment horizontal="center" vertical="center"/>
    </xf>
    <xf numFmtId="182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 applyFill="0"/>
    <xf numFmtId="0" fontId="3" fillId="0" borderId="0" applyFill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0" applyFill="0" applyBorder="0">
      <alignment horizontal="right" vertical="center"/>
    </xf>
    <xf numFmtId="0" fontId="31" fillId="0" borderId="0" applyFill="0" applyBorder="0">
      <alignment horizontal="right" vertical="center"/>
    </xf>
    <xf numFmtId="0" fontId="18" fillId="0" borderId="0" applyNumberFormat="0" applyFont="0" applyFill="0" applyBorder="0" applyAlignment="0" applyProtection="0">
      <alignment horizontal="left"/>
    </xf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40" borderId="0" applyNumberFormat="0" applyFont="0" applyBorder="0" applyAlignment="0" applyProtection="0"/>
    <xf numFmtId="0" fontId="18" fillId="40" borderId="0" applyNumberFormat="0" applyFont="0" applyBorder="0" applyAlignment="0" applyProtection="0"/>
    <xf numFmtId="183" fontId="4" fillId="0" borderId="0" applyFill="0" applyBorder="0">
      <alignment horizontal="right" vertical="center"/>
    </xf>
    <xf numFmtId="183" fontId="4" fillId="0" borderId="0" applyFill="0" applyBorder="0">
      <alignment horizontal="right" vertical="center"/>
    </xf>
    <xf numFmtId="184" fontId="4" fillId="0" borderId="0" applyFill="0" applyBorder="0">
      <alignment horizontal="right" vertical="center"/>
    </xf>
    <xf numFmtId="184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179" fontId="4" fillId="0" borderId="0" applyFill="0" applyBorder="0">
      <alignment horizontal="right" vertical="center"/>
    </xf>
    <xf numFmtId="179" fontId="4" fillId="0" borderId="0" applyFill="0" applyBorder="0">
      <alignment horizontal="right" vertical="center"/>
    </xf>
    <xf numFmtId="4" fontId="55" fillId="47" borderId="0" applyNumberFormat="0" applyProtection="0">
      <alignment horizontal="left" vertical="center" indent="1"/>
    </xf>
    <xf numFmtId="4" fontId="55" fillId="47" borderId="0" applyNumberFormat="0" applyProtection="0">
      <alignment horizontal="left" vertical="center" indent="1"/>
    </xf>
    <xf numFmtId="4" fontId="55" fillId="49" borderId="0" applyNumberFormat="0" applyProtection="0">
      <alignment horizontal="left" vertical="center" indent="1"/>
    </xf>
    <xf numFmtId="4" fontId="55" fillId="49" borderId="0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49" fontId="3" fillId="0" borderId="0" applyFont="0" applyFill="0" applyBorder="0" applyAlignment="0" applyProtection="0"/>
    <xf numFmtId="49" fontId="3" fillId="0" borderId="0" applyFont="0" applyFill="0" applyBorder="0" applyAlignment="0" applyProtection="0"/>
    <xf numFmtId="0" fontId="96" fillId="0" borderId="0"/>
    <xf numFmtId="0" fontId="3" fillId="0" borderId="0"/>
    <xf numFmtId="0" fontId="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7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8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69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0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1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2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3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5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6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7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8" fillId="78" borderId="0" applyNumberFormat="0" applyBorder="0" applyAlignment="0" applyProtection="0"/>
    <xf numFmtId="0" fontId="99" fillId="79" borderId="0" applyNumberFormat="0" applyBorder="0" applyAlignment="0" applyProtection="0"/>
    <xf numFmtId="0" fontId="99" fillId="80" borderId="0" applyNumberFormat="0" applyBorder="0" applyAlignment="0" applyProtection="0"/>
    <xf numFmtId="0" fontId="99" fillId="81" borderId="0" applyNumberFormat="0" applyBorder="0" applyAlignment="0" applyProtection="0"/>
    <xf numFmtId="0" fontId="99" fillId="82" borderId="0" applyNumberFormat="0" applyBorder="0" applyAlignment="0" applyProtection="0"/>
    <xf numFmtId="0" fontId="99" fillId="83" borderId="0" applyNumberFormat="0" applyBorder="0" applyAlignment="0" applyProtection="0"/>
    <xf numFmtId="0" fontId="99" fillId="84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99" fillId="86" borderId="0" applyNumberFormat="0" applyBorder="0" applyAlignment="0" applyProtection="0"/>
    <xf numFmtId="0" fontId="99" fillId="86" borderId="0" applyNumberFormat="0" applyBorder="0" applyAlignment="0" applyProtection="0"/>
    <xf numFmtId="0" fontId="99" fillId="86" borderId="0" applyNumberFormat="0" applyBorder="0" applyAlignment="0" applyProtection="0"/>
    <xf numFmtId="0" fontId="99" fillId="86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99" fillId="86" borderId="0" applyNumberFormat="0" applyBorder="0" applyAlignment="0" applyProtection="0"/>
    <xf numFmtId="0" fontId="99" fillId="86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99" fillId="86" borderId="0" applyNumberFormat="0" applyBorder="0" applyAlignment="0" applyProtection="0"/>
    <xf numFmtId="0" fontId="99" fillId="86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99" fillId="86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5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99" fillId="88" borderId="0" applyNumberFormat="0" applyBorder="0" applyAlignment="0" applyProtection="0"/>
    <xf numFmtId="0" fontId="99" fillId="88" borderId="0" applyNumberFormat="0" applyBorder="0" applyAlignment="0" applyProtection="0"/>
    <xf numFmtId="0" fontId="99" fillId="88" borderId="0" applyNumberFormat="0" applyBorder="0" applyAlignment="0" applyProtection="0"/>
    <xf numFmtId="0" fontId="99" fillId="88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99" fillId="88" borderId="0" applyNumberFormat="0" applyBorder="0" applyAlignment="0" applyProtection="0"/>
    <xf numFmtId="0" fontId="99" fillId="88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99" fillId="88" borderId="0" applyNumberFormat="0" applyBorder="0" applyAlignment="0" applyProtection="0"/>
    <xf numFmtId="0" fontId="99" fillId="88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99" fillId="88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7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99" fillId="90" borderId="0" applyNumberFormat="0" applyBorder="0" applyAlignment="0" applyProtection="0"/>
    <xf numFmtId="0" fontId="99" fillId="90" borderId="0" applyNumberFormat="0" applyBorder="0" applyAlignment="0" applyProtection="0"/>
    <xf numFmtId="0" fontId="99" fillId="90" borderId="0" applyNumberFormat="0" applyBorder="0" applyAlignment="0" applyProtection="0"/>
    <xf numFmtId="0" fontId="99" fillId="90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99" fillId="90" borderId="0" applyNumberFormat="0" applyBorder="0" applyAlignment="0" applyProtection="0"/>
    <xf numFmtId="0" fontId="99" fillId="90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99" fillId="90" borderId="0" applyNumberFormat="0" applyBorder="0" applyAlignment="0" applyProtection="0"/>
    <xf numFmtId="0" fontId="99" fillId="90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99" fillId="90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89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99" fillId="92" borderId="0" applyNumberFormat="0" applyBorder="0" applyAlignment="0" applyProtection="0"/>
    <xf numFmtId="0" fontId="99" fillId="92" borderId="0" applyNumberFormat="0" applyBorder="0" applyAlignment="0" applyProtection="0"/>
    <xf numFmtId="0" fontId="99" fillId="92" borderId="0" applyNumberFormat="0" applyBorder="0" applyAlignment="0" applyProtection="0"/>
    <xf numFmtId="0" fontId="99" fillId="92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99" fillId="92" borderId="0" applyNumberFormat="0" applyBorder="0" applyAlignment="0" applyProtection="0"/>
    <xf numFmtId="0" fontId="99" fillId="92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99" fillId="92" borderId="0" applyNumberFormat="0" applyBorder="0" applyAlignment="0" applyProtection="0"/>
    <xf numFmtId="0" fontId="99" fillId="92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99" fillId="92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9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99" fillId="93" borderId="0" applyNumberFormat="0" applyBorder="0" applyAlignment="0" applyProtection="0"/>
    <xf numFmtId="0" fontId="99" fillId="93" borderId="0" applyNumberFormat="0" applyBorder="0" applyAlignment="0" applyProtection="0"/>
    <xf numFmtId="0" fontId="99" fillId="93" borderId="0" applyNumberFormat="0" applyBorder="0" applyAlignment="0" applyProtection="0"/>
    <xf numFmtId="0" fontId="99" fillId="9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99" fillId="93" borderId="0" applyNumberFormat="0" applyBorder="0" applyAlignment="0" applyProtection="0"/>
    <xf numFmtId="0" fontId="99" fillId="9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99" fillId="93" borderId="0" applyNumberFormat="0" applyBorder="0" applyAlignment="0" applyProtection="0"/>
    <xf numFmtId="0" fontId="99" fillId="9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99" fillId="9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99" fillId="95" borderId="0" applyNumberFormat="0" applyBorder="0" applyAlignment="0" applyProtection="0"/>
    <xf numFmtId="0" fontId="99" fillId="95" borderId="0" applyNumberFormat="0" applyBorder="0" applyAlignment="0" applyProtection="0"/>
    <xf numFmtId="0" fontId="99" fillId="95" borderId="0" applyNumberFormat="0" applyBorder="0" applyAlignment="0" applyProtection="0"/>
    <xf numFmtId="0" fontId="99" fillId="95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99" fillId="95" borderId="0" applyNumberFormat="0" applyBorder="0" applyAlignment="0" applyProtection="0"/>
    <xf numFmtId="0" fontId="99" fillId="95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99" fillId="95" borderId="0" applyNumberFormat="0" applyBorder="0" applyAlignment="0" applyProtection="0"/>
    <xf numFmtId="0" fontId="99" fillId="95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99" fillId="95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0" fontId="6" fillId="94" borderId="0" applyNumberFormat="0" applyBorder="0" applyAlignment="0" applyProtection="0"/>
    <xf numFmtId="183" fontId="4" fillId="0" borderId="1">
      <alignment horizontal="center" vertical="center"/>
      <protection locked="0"/>
    </xf>
    <xf numFmtId="183" fontId="4" fillId="0" borderId="1">
      <alignment horizontal="center" vertical="center"/>
      <protection locked="0"/>
    </xf>
    <xf numFmtId="183" fontId="4" fillId="0" borderId="1">
      <alignment horizontal="center" vertical="center"/>
      <protection locked="0"/>
    </xf>
    <xf numFmtId="178" fontId="4" fillId="0" borderId="1">
      <alignment horizontal="center" vertical="center"/>
      <protection locked="0"/>
    </xf>
    <xf numFmtId="178" fontId="4" fillId="0" borderId="1">
      <alignment horizontal="center" vertical="center"/>
      <protection locked="0"/>
    </xf>
    <xf numFmtId="178" fontId="4" fillId="0" borderId="1">
      <alignment horizontal="center" vertical="center"/>
      <protection locked="0"/>
    </xf>
    <xf numFmtId="182" fontId="4" fillId="0" borderId="1">
      <alignment horizontal="center" vertical="center"/>
      <protection locked="0"/>
    </xf>
    <xf numFmtId="182" fontId="4" fillId="0" borderId="1">
      <alignment horizontal="center" vertical="center"/>
      <protection locked="0"/>
    </xf>
    <xf numFmtId="182" fontId="4" fillId="0" borderId="1">
      <alignment horizontal="center" vertical="center"/>
      <protection locked="0"/>
    </xf>
    <xf numFmtId="180" fontId="4" fillId="0" borderId="1">
      <alignment horizontal="center" vertical="center"/>
      <protection locked="0"/>
    </xf>
    <xf numFmtId="180" fontId="4" fillId="0" borderId="1">
      <alignment horizontal="center" vertical="center"/>
      <protection locked="0"/>
    </xf>
    <xf numFmtId="180" fontId="4" fillId="0" borderId="1">
      <alignment horizontal="center" vertical="center"/>
      <protection locked="0"/>
    </xf>
    <xf numFmtId="181" fontId="4" fillId="0" borderId="1">
      <alignment horizontal="center" vertical="center"/>
      <protection locked="0"/>
    </xf>
    <xf numFmtId="181" fontId="4" fillId="0" borderId="1">
      <alignment horizontal="center" vertical="center"/>
      <protection locked="0"/>
    </xf>
    <xf numFmtId="181" fontId="4" fillId="0" borderId="1">
      <alignment horizontal="center" vertical="center"/>
      <protection locked="0"/>
    </xf>
    <xf numFmtId="179" fontId="4" fillId="0" borderId="1">
      <alignment horizontal="center" vertical="center"/>
      <protection locked="0"/>
    </xf>
    <xf numFmtId="179" fontId="4" fillId="0" borderId="1">
      <alignment horizontal="center" vertical="center"/>
      <protection locked="0"/>
    </xf>
    <xf numFmtId="179" fontId="4" fillId="0" borderId="1">
      <alignment horizontal="center" vertical="center"/>
      <protection locked="0"/>
    </xf>
    <xf numFmtId="0" fontId="4" fillId="0" borderId="1" applyAlignment="0">
      <protection locked="0"/>
    </xf>
    <xf numFmtId="0" fontId="4" fillId="0" borderId="1" applyAlignment="0">
      <protection locked="0"/>
    </xf>
    <xf numFmtId="0" fontId="4" fillId="0" borderId="1" applyAlignment="0">
      <protection locked="0"/>
    </xf>
    <xf numFmtId="183" fontId="4" fillId="0" borderId="1">
      <alignment vertical="center"/>
      <protection locked="0"/>
    </xf>
    <xf numFmtId="183" fontId="4" fillId="0" borderId="1">
      <alignment vertical="center"/>
      <protection locked="0"/>
    </xf>
    <xf numFmtId="183" fontId="4" fillId="0" borderId="1">
      <alignment vertical="center"/>
      <protection locked="0"/>
    </xf>
    <xf numFmtId="184" fontId="4" fillId="0" borderId="1">
      <alignment horizontal="right" vertical="center"/>
      <protection locked="0"/>
    </xf>
    <xf numFmtId="184" fontId="4" fillId="0" borderId="1">
      <alignment horizontal="right" vertical="center"/>
      <protection locked="0"/>
    </xf>
    <xf numFmtId="184" fontId="4" fillId="0" borderId="1">
      <alignment horizontal="right" vertical="center"/>
      <protection locked="0"/>
    </xf>
    <xf numFmtId="182" fontId="4" fillId="0" borderId="1">
      <alignment vertical="center"/>
      <protection locked="0"/>
    </xf>
    <xf numFmtId="182" fontId="4" fillId="0" borderId="1">
      <alignment vertical="center"/>
      <protection locked="0"/>
    </xf>
    <xf numFmtId="182" fontId="4" fillId="0" borderId="1">
      <alignment vertical="center"/>
      <protection locked="0"/>
    </xf>
    <xf numFmtId="180" fontId="4" fillId="0" borderId="1">
      <alignment vertical="center"/>
      <protection locked="0"/>
    </xf>
    <xf numFmtId="180" fontId="4" fillId="0" borderId="1">
      <alignment vertical="center"/>
      <protection locked="0"/>
    </xf>
    <xf numFmtId="180" fontId="4" fillId="0" borderId="1">
      <alignment vertical="center"/>
      <protection locked="0"/>
    </xf>
    <xf numFmtId="181" fontId="4" fillId="0" borderId="1">
      <alignment vertical="center"/>
      <protection locked="0"/>
    </xf>
    <xf numFmtId="181" fontId="4" fillId="0" borderId="1">
      <alignment vertical="center"/>
      <protection locked="0"/>
    </xf>
    <xf numFmtId="181" fontId="4" fillId="0" borderId="1">
      <alignment vertical="center"/>
      <protection locked="0"/>
    </xf>
    <xf numFmtId="179" fontId="4" fillId="0" borderId="1">
      <alignment horizontal="right" vertical="center"/>
      <protection locked="0"/>
    </xf>
    <xf numFmtId="179" fontId="4" fillId="0" borderId="1">
      <alignment horizontal="right" vertical="center"/>
      <protection locked="0"/>
    </xf>
    <xf numFmtId="179" fontId="4" fillId="0" borderId="1">
      <alignment horizontal="right" vertical="center"/>
      <protection locked="0"/>
    </xf>
    <xf numFmtId="0" fontId="100" fillId="26" borderId="0" applyNumberFormat="0" applyBorder="0" applyAlignment="0" applyProtection="0"/>
    <xf numFmtId="0" fontId="101" fillId="96" borderId="0" applyNumberFormat="0" applyBorder="0" applyAlignment="0" applyProtection="0"/>
    <xf numFmtId="165" fontId="3" fillId="37" borderId="0" applyNumberFormat="0" applyFont="0" applyBorder="0" applyAlignment="0">
      <alignment horizontal="right"/>
    </xf>
    <xf numFmtId="165" fontId="3" fillId="37" borderId="0" applyNumberFormat="0" applyFont="0" applyBorder="0" applyAlignment="0">
      <alignment horizontal="right"/>
    </xf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02" fillId="97" borderId="37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02" fillId="97" borderId="37" applyNumberFormat="0" applyAlignment="0" applyProtection="0"/>
    <xf numFmtId="0" fontId="13" fillId="30" borderId="2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02" fillId="97" borderId="37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03" fillId="98" borderId="38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02" fillId="97" borderId="37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5" fillId="91" borderId="3" applyNumberFormat="0" applyAlignment="0" applyProtection="0"/>
    <xf numFmtId="0" fontId="15" fillId="32" borderId="3" applyNumberFormat="0" applyAlignment="0" applyProtection="0"/>
    <xf numFmtId="0" fontId="15" fillId="32" borderId="3" applyNumberFormat="0" applyAlignment="0" applyProtection="0"/>
    <xf numFmtId="0" fontId="15" fillId="32" borderId="3" applyNumberFormat="0" applyAlignment="0" applyProtection="0"/>
    <xf numFmtId="0" fontId="104" fillId="99" borderId="39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106" fillId="100" borderId="0" applyNumberFormat="0" applyBorder="0" applyAlignment="0" applyProtection="0"/>
    <xf numFmtId="0" fontId="44" fillId="0" borderId="4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26" fillId="0" borderId="40" applyNumberFormat="0" applyFill="0" applyAlignment="0" applyProtection="0"/>
    <xf numFmtId="0" fontId="107" fillId="0" borderId="41" applyNumberFormat="0" applyFill="0" applyAlignment="0" applyProtection="0"/>
    <xf numFmtId="0" fontId="28" fillId="0" borderId="42" applyNumberFormat="0" applyFill="0" applyAlignment="0" applyProtection="0"/>
    <xf numFmtId="0" fontId="108" fillId="0" borderId="43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44" applyNumberFormat="0" applyFill="0" applyAlignment="0" applyProtection="0"/>
    <xf numFmtId="0" fontId="30" fillId="0" borderId="44" applyNumberFormat="0" applyFill="0" applyAlignment="0" applyProtection="0"/>
    <xf numFmtId="0" fontId="109" fillId="0" borderId="45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3" fillId="30" borderId="9"/>
    <xf numFmtId="0" fontId="110" fillId="0" borderId="0" applyNumberFormat="0" applyFill="0" applyBorder="0" applyAlignment="0" applyProtection="0"/>
    <xf numFmtId="10" fontId="4" fillId="38" borderId="11" applyNumberFormat="0" applyBorder="0" applyAlignment="0" applyProtection="0"/>
    <xf numFmtId="10" fontId="4" fillId="38" borderId="11" applyNumberFormat="0" applyBorder="0" applyAlignment="0" applyProtection="0"/>
    <xf numFmtId="10" fontId="4" fillId="38" borderId="11" applyNumberFormat="0" applyBorder="0" applyAlignment="0" applyProtection="0"/>
    <xf numFmtId="10" fontId="4" fillId="38" borderId="11" applyNumberFormat="0" applyBorder="0" applyAlignment="0" applyProtection="0"/>
    <xf numFmtId="10" fontId="4" fillId="38" borderId="11" applyNumberFormat="0" applyBorder="0" applyAlignment="0" applyProtection="0"/>
    <xf numFmtId="10" fontId="4" fillId="38" borderId="11" applyNumberFormat="0" applyBorder="0" applyAlignment="0" applyProtection="0"/>
    <xf numFmtId="10" fontId="4" fillId="38" borderId="11" applyNumberFormat="0" applyBorder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111" fillId="27" borderId="37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111" fillId="27" borderId="37" applyNumberFormat="0" applyAlignment="0" applyProtection="0"/>
    <xf numFmtId="0" fontId="37" fillId="2" borderId="2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111" fillId="27" borderId="37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37" fillId="2" borderId="2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2" fillId="101" borderId="38" applyNumberFormat="0" applyAlignment="0" applyProtection="0"/>
    <xf numFmtId="0" fontId="112" fillId="101" borderId="38" applyNumberFormat="0" applyAlignment="0" applyProtection="0"/>
    <xf numFmtId="0" fontId="112" fillId="101" borderId="38" applyNumberFormat="0" applyAlignment="0" applyProtection="0"/>
    <xf numFmtId="0" fontId="112" fillId="101" borderId="38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2" fillId="101" borderId="38" applyNumberFormat="0" applyAlignment="0" applyProtection="0"/>
    <xf numFmtId="0" fontId="112" fillId="101" borderId="38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2" fillId="101" borderId="38" applyNumberFormat="0" applyAlignment="0" applyProtection="0"/>
    <xf numFmtId="0" fontId="112" fillId="101" borderId="38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2" fillId="101" borderId="38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0" fontId="111" fillId="27" borderId="37" applyNumberFormat="0" applyAlignment="0" applyProtection="0"/>
    <xf numFmtId="165" fontId="3" fillId="39" borderId="0" applyFont="0" applyBorder="0" applyAlignment="0">
      <alignment horizontal="right"/>
      <protection locked="0"/>
    </xf>
    <xf numFmtId="165" fontId="3" fillId="53" borderId="0" applyFont="0" applyBorder="0" applyAlignment="0">
      <alignment horizontal="right"/>
      <protection locked="0"/>
    </xf>
    <xf numFmtId="165" fontId="3" fillId="53" borderId="0" applyFont="0" applyBorder="0" applyAlignment="0">
      <alignment horizontal="right"/>
      <protection locked="0"/>
    </xf>
    <xf numFmtId="0" fontId="88" fillId="61" borderId="0">
      <alignment horizontal="center"/>
    </xf>
    <xf numFmtId="165" fontId="3" fillId="38" borderId="0" applyFont="0" applyBorder="0">
      <alignment horizontal="right"/>
      <protection locked="0"/>
    </xf>
    <xf numFmtId="165" fontId="3" fillId="38" borderId="0" applyFont="0" applyBorder="0">
      <alignment horizontal="right"/>
      <protection locked="0"/>
    </xf>
    <xf numFmtId="165" fontId="3" fillId="38" borderId="0" applyFont="0" applyBorder="0">
      <alignment horizontal="right"/>
      <protection locked="0"/>
    </xf>
    <xf numFmtId="0" fontId="25" fillId="0" borderId="46" applyNumberFormat="0" applyFill="0" applyAlignment="0" applyProtection="0"/>
    <xf numFmtId="0" fontId="113" fillId="0" borderId="47" applyNumberFormat="0" applyFill="0" applyAlignment="0" applyProtection="0"/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31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0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185" fontId="4" fillId="0" borderId="14" applyFill="0">
      <alignment horizontal="center" vertical="center"/>
    </xf>
    <xf numFmtId="0" fontId="25" fillId="27" borderId="0" applyNumberFormat="0" applyBorder="0" applyAlignment="0" applyProtection="0"/>
    <xf numFmtId="0" fontId="114" fillId="102" borderId="0" applyNumberFormat="0" applyBorder="0" applyAlignment="0" applyProtection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3" fillId="0" borderId="0" applyFill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3" fillId="0" borderId="0"/>
    <xf numFmtId="0" fontId="3" fillId="0" borderId="0" applyFill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" fillId="103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103" borderId="0"/>
    <xf numFmtId="0" fontId="3" fillId="0" borderId="0"/>
    <xf numFmtId="0" fontId="4" fillId="103" borderId="0"/>
    <xf numFmtId="0" fontId="3" fillId="0" borderId="0"/>
    <xf numFmtId="0" fontId="3" fillId="0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98" fillId="0" borderId="0"/>
    <xf numFmtId="0" fontId="3" fillId="0" borderId="0" applyFill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98" fillId="0" borderId="0"/>
    <xf numFmtId="0" fontId="98" fillId="0" borderId="0"/>
    <xf numFmtId="0" fontId="98" fillId="0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4" fillId="103" borderId="0"/>
    <xf numFmtId="0" fontId="98" fillId="104" borderId="48" applyNumberFormat="0" applyFont="0" applyAlignment="0" applyProtection="0"/>
    <xf numFmtId="0" fontId="98" fillId="104" borderId="48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4" fillId="26" borderId="37" applyNumberFormat="0" applyFont="0" applyAlignment="0" applyProtection="0"/>
    <xf numFmtId="0" fontId="3" fillId="4" borderId="15" applyNumberFormat="0" applyFont="0" applyAlignment="0" applyProtection="0"/>
    <xf numFmtId="0" fontId="4" fillId="26" borderId="37" applyNumberFormat="0" applyFont="0" applyAlignment="0" applyProtection="0"/>
    <xf numFmtId="0" fontId="3" fillId="4" borderId="15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4" fillId="26" borderId="37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98" fillId="104" borderId="48" applyNumberFormat="0" applyFont="0" applyAlignment="0" applyProtection="0"/>
    <xf numFmtId="0" fontId="98" fillId="104" borderId="48" applyNumberFormat="0" applyFont="0" applyAlignment="0" applyProtection="0"/>
    <xf numFmtId="0" fontId="98" fillId="104" borderId="48" applyNumberFormat="0" applyFont="0" applyAlignment="0" applyProtection="0"/>
    <xf numFmtId="0" fontId="98" fillId="104" borderId="48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98" fillId="104" borderId="48" applyNumberFormat="0" applyFont="0" applyAlignment="0" applyProtection="0"/>
    <xf numFmtId="0" fontId="98" fillId="104" borderId="48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" fillId="26" borderId="37" applyNumberFormat="0" applyFon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115" fillId="98" borderId="49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97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0" fontId="48" fillId="30" borderId="16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0" fontId="51" fillId="0" borderId="17"/>
    <xf numFmtId="0" fontId="52" fillId="0" borderId="50">
      <alignment horizontal="center"/>
    </xf>
    <xf numFmtId="0" fontId="52" fillId="0" borderId="50">
      <alignment horizontal="center"/>
    </xf>
    <xf numFmtId="0" fontId="52" fillId="0" borderId="50">
      <alignment horizontal="center"/>
    </xf>
    <xf numFmtId="0" fontId="52" fillId="0" borderId="50">
      <alignment horizont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53" fillId="7" borderId="19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116" fillId="41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4" fillId="7" borderId="37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54" fillId="41" borderId="19" applyNumberFormat="0" applyProtection="0">
      <alignment vertical="center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4" fillId="41" borderId="37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4" fontId="53" fillId="41" borderId="19" applyNumberFormat="0" applyProtection="0">
      <alignment horizontal="left" vertical="center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117" fillId="7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0" fontId="53" fillId="41" borderId="19" applyNumberFormat="0" applyProtection="0">
      <alignment horizontal="left" vertical="top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4" fillId="29" borderId="37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55" fillId="29" borderId="19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4" fillId="105" borderId="37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55" fillId="3" borderId="19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4" fillId="13" borderId="14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55" fillId="13" borderId="19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4" fillId="42" borderId="37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4" fillId="43" borderId="37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4" fillId="25" borderId="37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55" fillId="25" borderId="19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4" fillId="17" borderId="37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55" fillId="17" borderId="19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4" fillId="44" borderId="37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55" fillId="44" borderId="19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4" fillId="45" borderId="37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55" fillId="45" borderId="19" applyNumberFormat="0" applyProtection="0">
      <alignment horizontal="right" vertical="center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4" fillId="46" borderId="14" applyNumberFormat="0" applyProtection="0">
      <alignment horizontal="left" vertical="center" indent="1"/>
    </xf>
    <xf numFmtId="4" fontId="53" fillId="46" borderId="20" applyNumberFormat="0" applyProtection="0">
      <alignment horizontal="left" vertical="center" indent="1"/>
    </xf>
    <xf numFmtId="4" fontId="53" fillId="46" borderId="20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55" fillId="47" borderId="0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3" fillId="21" borderId="14" applyNumberFormat="0" applyProtection="0">
      <alignment horizontal="left" vertical="center" indent="1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4" fillId="55" borderId="37" applyNumberFormat="0" applyProtection="0">
      <alignment horizontal="right" vertical="center"/>
    </xf>
    <xf numFmtId="4" fontId="55" fillId="4" borderId="21" applyNumberFormat="0" applyProtection="0">
      <alignment horizontal="center" vertical="center"/>
    </xf>
    <xf numFmtId="4" fontId="55" fillId="4" borderId="21" applyNumberFormat="0" applyProtection="0">
      <alignment horizontal="center" vertical="center"/>
    </xf>
    <xf numFmtId="4" fontId="55" fillId="4" borderId="21" applyNumberFormat="0" applyProtection="0">
      <alignment horizontal="center" vertical="center"/>
    </xf>
    <xf numFmtId="4" fontId="55" fillId="4" borderId="21" applyNumberFormat="0" applyProtection="0">
      <alignment horizontal="center" vertical="center"/>
    </xf>
    <xf numFmtId="4" fontId="55" fillId="4" borderId="21" applyNumberFormat="0" applyProtection="0">
      <alignment horizontal="center" vertical="center"/>
    </xf>
    <xf numFmtId="4" fontId="4" fillId="55" borderId="37" applyNumberFormat="0" applyProtection="0">
      <alignment horizontal="right" vertical="center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4" fillId="47" borderId="14" applyNumberFormat="0" applyProtection="0">
      <alignment horizontal="left" vertical="center" indent="1"/>
    </xf>
    <xf numFmtId="4" fontId="55" fillId="47" borderId="0" applyNumberFormat="0" applyProtection="0">
      <alignment horizontal="left" vertical="center" indent="1"/>
    </xf>
    <xf numFmtId="4" fontId="55" fillId="47" borderId="0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4" fillId="55" borderId="14" applyNumberFormat="0" applyProtection="0">
      <alignment horizontal="left" vertical="center" indent="1"/>
    </xf>
    <xf numFmtId="4" fontId="55" fillId="49" borderId="0" applyNumberFormat="0" applyProtection="0">
      <alignment horizontal="left" vertical="center" indent="1"/>
    </xf>
    <xf numFmtId="4" fontId="55" fillId="49" borderId="0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27" fillId="50" borderId="19" applyNumberFormat="0" applyProtection="0">
      <alignment horizontal="left" vertical="center" indent="1"/>
    </xf>
    <xf numFmtId="0" fontId="4" fillId="6" borderId="37" applyNumberFormat="0" applyProtection="0">
      <alignment horizontal="left" vertical="center" indent="1"/>
    </xf>
    <xf numFmtId="0" fontId="3" fillId="4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4" fillId="21" borderId="19" applyNumberFormat="0" applyProtection="0">
      <alignment horizontal="left" vertical="top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27" fillId="51" borderId="19" applyNumberFormat="0" applyProtection="0">
      <alignment horizontal="left" vertical="center" indent="1"/>
    </xf>
    <xf numFmtId="0" fontId="4" fillId="106" borderId="37" applyNumberFormat="0" applyProtection="0">
      <alignment horizontal="left" vertical="center" indent="1"/>
    </xf>
    <xf numFmtId="0" fontId="3" fillId="4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4" fillId="55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3" fillId="4" borderId="19" applyNumberFormat="0" applyProtection="0">
      <alignment horizontal="left" vertical="top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3" fillId="52" borderId="19" applyNumberFormat="0" applyProtection="0">
      <alignment horizontal="left" vertical="center" indent="1"/>
    </xf>
    <xf numFmtId="0" fontId="4" fillId="8" borderId="37" applyNumberFormat="0" applyProtection="0">
      <alignment horizontal="left" vertical="center" indent="1"/>
    </xf>
    <xf numFmtId="0" fontId="3" fillId="53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4" fillId="8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3" fillId="53" borderId="19" applyNumberFormat="0" applyProtection="0">
      <alignment horizontal="left" vertical="top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3" fillId="54" borderId="19" applyNumberFormat="0" applyProtection="0">
      <alignment horizontal="left" vertical="center" indent="1"/>
    </xf>
    <xf numFmtId="0" fontId="4" fillId="47" borderId="37" applyNumberFormat="0" applyProtection="0">
      <alignment horizontal="left" vertical="center" indent="1"/>
    </xf>
    <xf numFmtId="0" fontId="3" fillId="54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4" fillId="47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3" fillId="54" borderId="19" applyNumberFormat="0" applyProtection="0">
      <alignment horizontal="left" vertical="top" indent="1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4" fillId="30" borderId="51" applyNumberFormat="0">
      <protection locked="0"/>
    </xf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0" fontId="31" fillId="21" borderId="22" applyBorder="0"/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118" fillId="4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55" fillId="38" borderId="19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116" fillId="38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4" fillId="4" borderId="11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59" fillId="38" borderId="19" applyNumberFormat="0" applyProtection="0">
      <alignment vertical="center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55" fillId="38" borderId="19" applyNumberFormat="0" applyProtection="0">
      <alignment horizontal="left" vertical="center" indent="1"/>
    </xf>
    <xf numFmtId="4" fontId="118" fillId="6" borderId="19" applyNumberFormat="0" applyProtection="0">
      <alignment horizontal="left" vertical="center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118" fillId="4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0" fontId="55" fillId="38" borderId="19" applyNumberFormat="0" applyProtection="0">
      <alignment horizontal="left" vertical="top" indent="1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4" fillId="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116" fillId="6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30" borderId="37" applyNumberFormat="0" applyProtection="0">
      <alignment horizontal="right" vertical="center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55" fillId="55" borderId="19" applyNumberFormat="0" applyProtection="0">
      <alignment horizontal="left" vertical="center" indent="1"/>
    </xf>
    <xf numFmtId="4" fontId="4" fillId="9" borderId="37" applyNumberFormat="0" applyProtection="0">
      <alignment horizontal="left" vertical="center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118" fillId="55" borderId="19" applyNumberFormat="0" applyProtection="0">
      <alignment horizontal="left" vertical="top" indent="1"/>
    </xf>
    <xf numFmtId="0" fontId="53" fillId="107" borderId="19" applyNumberFormat="0" applyProtection="0">
      <alignment horizontal="left" vertical="top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119" fillId="108" borderId="14" applyNumberFormat="0" applyProtection="0">
      <alignment horizontal="left" vertical="center" indent="1"/>
    </xf>
    <xf numFmtId="4" fontId="60" fillId="0" borderId="0" applyNumberFormat="0" applyProtection="0">
      <alignment horizontal="left" vertical="center" indent="1"/>
    </xf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0" fontId="4" fillId="56" borderId="11"/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120" fillId="30" borderId="37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4" fontId="38" fillId="47" borderId="19" applyNumberFormat="0" applyProtection="0">
      <alignment horizontal="right" vertical="center"/>
    </xf>
    <xf numFmtId="0" fontId="72" fillId="0" borderId="0" applyNumberFormat="0" applyFill="0" applyBorder="0" applyAlignment="0" applyProtection="0"/>
    <xf numFmtId="170" fontId="55" fillId="0" borderId="25">
      <alignment horizontal="justify" vertical="top" wrapText="1"/>
    </xf>
    <xf numFmtId="38" fontId="65" fillId="0" borderId="9" applyBorder="0" applyAlignment="0"/>
    <xf numFmtId="0" fontId="3" fillId="0" borderId="0"/>
    <xf numFmtId="0" fontId="66" fillId="58" borderId="26" applyBorder="0" applyProtection="0">
      <alignment horizontal="centerContinuous" vertical="center"/>
    </xf>
    <xf numFmtId="0" fontId="121" fillId="58" borderId="26" applyBorder="0" applyProtection="0">
      <alignment horizontal="centerContinuous" vertical="center"/>
    </xf>
    <xf numFmtId="0" fontId="121" fillId="58" borderId="26" applyBorder="0" applyProtection="0">
      <alignment horizontal="centerContinuous" vertical="center"/>
    </xf>
    <xf numFmtId="0" fontId="66" fillId="58" borderId="26" applyBorder="0" applyProtection="0">
      <alignment horizontal="centerContinuous" vertical="center"/>
    </xf>
    <xf numFmtId="0" fontId="66" fillId="58" borderId="26" applyBorder="0" applyProtection="0">
      <alignment horizontal="centerContinuous" vertical="center"/>
    </xf>
    <xf numFmtId="0" fontId="66" fillId="58" borderId="26" applyBorder="0" applyProtection="0">
      <alignment horizontal="centerContinuous" vertical="center"/>
    </xf>
    <xf numFmtId="0" fontId="66" fillId="58" borderId="26" applyBorder="0" applyProtection="0">
      <alignment horizontal="centerContinuous" vertical="center"/>
    </xf>
    <xf numFmtId="0" fontId="68" fillId="0" borderId="9" applyFill="0" applyBorder="0" applyProtection="0">
      <alignment horizontal="left" vertical="top"/>
    </xf>
    <xf numFmtId="0" fontId="122" fillId="0" borderId="0" applyNumberFormat="0" applyFill="0" applyBorder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123" fillId="0" borderId="53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52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2" fontId="3" fillId="0" borderId="26" applyBorder="0" applyProtection="0">
      <alignment horizontal="right"/>
    </xf>
    <xf numFmtId="192" fontId="3" fillId="0" borderId="26" applyBorder="0" applyProtection="0">
      <alignment horizontal="right"/>
    </xf>
    <xf numFmtId="192" fontId="3" fillId="0" borderId="26" applyBorder="0" applyProtection="0">
      <alignment horizontal="right"/>
    </xf>
    <xf numFmtId="192" fontId="3" fillId="0" borderId="26" applyBorder="0" applyProtection="0">
      <alignment horizontal="right"/>
    </xf>
    <xf numFmtId="192" fontId="3" fillId="0" borderId="26" applyBorder="0" applyProtection="0">
      <alignment horizontal="right"/>
    </xf>
    <xf numFmtId="192" fontId="3" fillId="0" borderId="26" applyBorder="0" applyProtection="0">
      <alignment horizontal="right"/>
    </xf>
    <xf numFmtId="192" fontId="3" fillId="0" borderId="26" applyBorder="0" applyProtection="0">
      <alignment horizontal="right"/>
    </xf>
    <xf numFmtId="0" fontId="2" fillId="0" borderId="0"/>
    <xf numFmtId="167" fontId="126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27" fillId="0" borderId="0"/>
    <xf numFmtId="0" fontId="3" fillId="0" borderId="0"/>
    <xf numFmtId="199" fontId="128" fillId="0" borderId="0" applyFont="0" applyFill="0" applyBorder="0" applyAlignment="0" applyProtection="0"/>
    <xf numFmtId="200" fontId="128" fillId="0" borderId="0" applyFont="0" applyFill="0" applyBorder="0" applyAlignment="0" applyProtection="0"/>
    <xf numFmtId="201" fontId="128" fillId="0" borderId="0" applyFont="0" applyFill="0" applyBorder="0" applyAlignment="0" applyProtection="0"/>
    <xf numFmtId="164" fontId="129" fillId="0" borderId="0" applyFont="0" applyFill="0" applyBorder="0" applyAlignment="0" applyProtection="0"/>
    <xf numFmtId="0" fontId="128" fillId="0" borderId="0"/>
    <xf numFmtId="0" fontId="130" fillId="0" borderId="0"/>
    <xf numFmtId="0" fontId="131" fillId="0" borderId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6" fillId="12" borderId="0" applyNumberFormat="0" applyBorder="0" applyAlignment="0" applyProtection="0"/>
    <xf numFmtId="0" fontId="3" fillId="0" borderId="0"/>
    <xf numFmtId="0" fontId="3" fillId="0" borderId="0"/>
    <xf numFmtId="203" fontId="55" fillId="0" borderId="0" applyFill="0" applyBorder="0" applyAlignment="0"/>
    <xf numFmtId="0" fontId="132" fillId="0" borderId="0" applyNumberFormat="0" applyAlignment="0">
      <alignment horizontal="left"/>
    </xf>
    <xf numFmtId="0" fontId="19" fillId="0" borderId="0" applyFont="0" applyFill="0" applyBorder="0" applyAlignment="0" applyProtection="0"/>
    <xf numFmtId="0" fontId="133" fillId="0" borderId="0" applyNumberFormat="0" applyAlignment="0">
      <alignment horizontal="left"/>
    </xf>
    <xf numFmtId="0" fontId="134" fillId="109" borderId="0" applyNumberFormat="0"/>
    <xf numFmtId="167" fontId="3" fillId="0" borderId="0" applyFont="0" applyFill="0" applyBorder="0" applyAlignment="0" applyProtection="0"/>
    <xf numFmtId="0" fontId="9" fillId="0" borderId="0" applyNumberFormat="0" applyFont="0" applyFill="0" applyBorder="0" applyProtection="0">
      <alignment horizontal="left" vertical="center"/>
    </xf>
    <xf numFmtId="204" fontId="135" fillId="0" borderId="0" applyFont="0" applyFill="0" applyBorder="0" applyAlignment="0" applyProtection="0"/>
    <xf numFmtId="205" fontId="135" fillId="0" borderId="0" applyFont="0" applyFill="0" applyBorder="0" applyAlignment="0" applyProtection="0"/>
    <xf numFmtId="206" fontId="135" fillId="0" borderId="0" applyFont="0" applyFill="0" applyBorder="0" applyAlignment="0" applyProtection="0"/>
    <xf numFmtId="207" fontId="135" fillId="0" borderId="0" applyFont="0" applyFill="0" applyBorder="0" applyAlignment="0" applyProtection="0"/>
    <xf numFmtId="0" fontId="136" fillId="0" borderId="0"/>
    <xf numFmtId="40" fontId="137" fillId="60" borderId="0">
      <alignment horizontal="right"/>
    </xf>
    <xf numFmtId="0" fontId="138" fillId="60" borderId="0">
      <alignment horizontal="right"/>
    </xf>
    <xf numFmtId="0" fontId="139" fillId="60" borderId="28"/>
    <xf numFmtId="0" fontId="139" fillId="0" borderId="0" applyBorder="0">
      <alignment horizontal="centerContinuous"/>
    </xf>
    <xf numFmtId="0" fontId="140" fillId="0" borderId="0" applyBorder="0">
      <alignment horizontal="centerContinuous"/>
    </xf>
    <xf numFmtId="208" fontId="29" fillId="0" borderId="0"/>
    <xf numFmtId="209" fontId="3" fillId="0" borderId="0" applyNumberFormat="0" applyFill="0" applyBorder="0" applyAlignment="0" applyProtection="0">
      <alignment horizontal="left"/>
    </xf>
    <xf numFmtId="0" fontId="3" fillId="0" borderId="0"/>
    <xf numFmtId="210" fontId="55" fillId="0" borderId="0" applyFill="0" applyBorder="0" applyAlignment="0"/>
    <xf numFmtId="0" fontId="3" fillId="0" borderId="0"/>
    <xf numFmtId="40" fontId="141" fillId="0" borderId="0" applyBorder="0">
      <alignment horizontal="right"/>
    </xf>
    <xf numFmtId="0" fontId="142" fillId="0" borderId="0"/>
    <xf numFmtId="168" fontId="143" fillId="0" borderId="28">
      <protection locked="0"/>
    </xf>
    <xf numFmtId="191" fontId="144" fillId="0" borderId="0"/>
    <xf numFmtId="0" fontId="145" fillId="0" borderId="0" applyNumberFormat="0" applyFont="0" applyFill="0"/>
    <xf numFmtId="197" fontId="144" fillId="0" borderId="0"/>
    <xf numFmtId="0" fontId="146" fillId="0" borderId="0" applyNumberFormat="0" applyFill="0" applyBorder="0" applyAlignment="0"/>
    <xf numFmtId="0" fontId="135" fillId="0" borderId="0" applyNumberFormat="0" applyFont="0" applyFill="0" applyBorder="0" applyProtection="0">
      <alignment horizontal="center" vertical="center" wrapText="1"/>
    </xf>
    <xf numFmtId="0" fontId="3" fillId="0" borderId="0"/>
    <xf numFmtId="211" fontId="147" fillId="0" borderId="0"/>
    <xf numFmtId="170" fontId="9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top"/>
      <protection locked="0"/>
    </xf>
    <xf numFmtId="0" fontId="148" fillId="0" borderId="0"/>
    <xf numFmtId="186" fontId="127" fillId="0" borderId="0"/>
    <xf numFmtId="40" fontId="127" fillId="0" borderId="0"/>
    <xf numFmtId="201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38" fontId="127" fillId="0" borderId="0"/>
    <xf numFmtId="0" fontId="150" fillId="0" borderId="0"/>
    <xf numFmtId="164" fontId="151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214" fontId="150" fillId="0" borderId="0" applyFont="0" applyFill="0" applyBorder="0" applyAlignment="0" applyProtection="0"/>
    <xf numFmtId="215" fontId="150" fillId="0" borderId="0" applyFont="0" applyFill="0" applyBorder="0" applyAlignment="0" applyProtection="0"/>
    <xf numFmtId="0" fontId="153" fillId="0" borderId="0" applyNumberFormat="0" applyFill="0" applyBorder="0" applyAlignment="0" applyProtection="0">
      <alignment vertical="top"/>
      <protection locked="0"/>
    </xf>
    <xf numFmtId="167" fontId="126" fillId="0" borderId="0" applyFont="0" applyFill="0" applyBorder="0" applyAlignment="0" applyProtection="0"/>
    <xf numFmtId="0" fontId="156" fillId="63" borderId="0">
      <alignment vertical="center"/>
      <protection locked="0"/>
    </xf>
    <xf numFmtId="0" fontId="1" fillId="0" borderId="0"/>
  </cellStyleXfs>
  <cellXfs count="563">
    <xf numFmtId="0" fontId="0" fillId="0" borderId="0" xfId="0"/>
    <xf numFmtId="0" fontId="0" fillId="0" borderId="0" xfId="0" applyFill="1"/>
    <xf numFmtId="0" fontId="77" fillId="58" borderId="0" xfId="0" applyFont="1" applyFill="1" applyBorder="1" applyAlignment="1">
      <alignment horizontal="left"/>
    </xf>
    <xf numFmtId="0" fontId="78" fillId="58" borderId="0" xfId="0" applyFont="1" applyFill="1" applyBorder="1" applyAlignment="1">
      <alignment horizontal="left"/>
    </xf>
    <xf numFmtId="0" fontId="79" fillId="58" borderId="0" xfId="0" applyFont="1" applyFill="1" applyBorder="1"/>
    <xf numFmtId="0" fontId="21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0" fillId="0" borderId="28" xfId="0" applyBorder="1"/>
    <xf numFmtId="0" fontId="79" fillId="58" borderId="0" xfId="0" applyNumberFormat="1" applyFont="1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60" borderId="0" xfId="0" applyFill="1" applyBorder="1" applyAlignment="1">
      <alignment wrapText="1"/>
    </xf>
    <xf numFmtId="0" fontId="0" fillId="60" borderId="0" xfId="0" applyFill="1" applyBorder="1" applyAlignment="1">
      <alignment horizontal="center" wrapText="1"/>
    </xf>
    <xf numFmtId="0" fontId="0" fillId="0" borderId="0" xfId="0" applyAlignment="1">
      <alignment horizontal="left" indent="3"/>
    </xf>
    <xf numFmtId="0" fontId="0" fillId="0" borderId="0" xfId="0" applyBorder="1"/>
    <xf numFmtId="0" fontId="27" fillId="0" borderId="0" xfId="0" applyFont="1" applyAlignment="1">
      <alignment horizontal="left" indent="3"/>
    </xf>
    <xf numFmtId="0" fontId="21" fillId="60" borderId="0" xfId="0" applyFont="1" applyFill="1" applyBorder="1" applyAlignment="1"/>
    <xf numFmtId="0" fontId="21" fillId="0" borderId="0" xfId="0" applyNumberFormat="1" applyFont="1" applyFill="1" applyBorder="1" applyAlignment="1">
      <alignment horizontal="left"/>
    </xf>
    <xf numFmtId="0" fontId="77" fillId="58" borderId="29" xfId="0" applyNumberFormat="1" applyFont="1" applyFill="1" applyBorder="1" applyAlignment="1">
      <alignment horizontal="left"/>
    </xf>
    <xf numFmtId="0" fontId="77" fillId="58" borderId="29" xfId="0" applyFont="1" applyFill="1" applyBorder="1"/>
    <xf numFmtId="0" fontId="21" fillId="58" borderId="29" xfId="0" applyFont="1" applyFill="1" applyBorder="1"/>
    <xf numFmtId="0" fontId="21" fillId="58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21" fillId="0" borderId="0" xfId="0" applyFont="1" applyFill="1" applyBorder="1"/>
    <xf numFmtId="0" fontId="21" fillId="58" borderId="31" xfId="0" applyFont="1" applyFill="1" applyBorder="1"/>
    <xf numFmtId="0" fontId="78" fillId="58" borderId="9" xfId="0" applyFont="1" applyFill="1" applyBorder="1" applyAlignment="1">
      <alignment horizontal="left"/>
    </xf>
    <xf numFmtId="0" fontId="21" fillId="58" borderId="28" xfId="0" applyFont="1" applyFill="1" applyBorder="1"/>
    <xf numFmtId="165" fontId="0" fillId="37" borderId="0" xfId="0" applyNumberFormat="1" applyFill="1" applyBorder="1" applyAlignment="1">
      <alignment horizontal="left" indent="3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7" fillId="0" borderId="29" xfId="0" applyNumberFormat="1" applyFont="1" applyFill="1" applyBorder="1" applyAlignment="1">
      <alignment horizontal="center" wrapText="1"/>
    </xf>
    <xf numFmtId="0" fontId="27" fillId="0" borderId="29" xfId="0" applyFont="1" applyFill="1" applyBorder="1" applyAlignment="1">
      <alignment horizontal="center" wrapText="1"/>
    </xf>
    <xf numFmtId="0" fontId="27" fillId="0" borderId="31" xfId="0" applyFont="1" applyFill="1" applyBorder="1" applyAlignment="1">
      <alignment horizontal="center" wrapText="1"/>
    </xf>
    <xf numFmtId="0" fontId="58" fillId="60" borderId="29" xfId="0" applyNumberFormat="1" applyFont="1" applyFill="1" applyBorder="1" applyAlignment="1">
      <alignment horizontal="left" wrapText="1"/>
    </xf>
    <xf numFmtId="0" fontId="58" fillId="60" borderId="29" xfId="0" applyFont="1" applyFill="1" applyBorder="1" applyAlignment="1">
      <alignment wrapText="1"/>
    </xf>
    <xf numFmtId="0" fontId="0" fillId="60" borderId="29" xfId="0" applyFill="1" applyBorder="1" applyAlignment="1">
      <alignment wrapText="1"/>
    </xf>
    <xf numFmtId="0" fontId="0" fillId="0" borderId="0" xfId="0" applyAlignment="1">
      <alignment horizontal="left"/>
    </xf>
    <xf numFmtId="0" fontId="27" fillId="0" borderId="29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1" fillId="59" borderId="0" xfId="0" applyNumberFormat="1" applyFont="1" applyFill="1" applyBorder="1" applyAlignment="1">
      <alignment horizontal="center" wrapText="1"/>
    </xf>
    <xf numFmtId="10" fontId="21" fillId="0" borderId="0" xfId="158" applyNumberFormat="1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left" wrapText="1" indent="1"/>
    </xf>
    <xf numFmtId="2" fontId="21" fillId="0" borderId="26" xfId="0" applyNumberFormat="1" applyFont="1" applyFill="1" applyBorder="1" applyAlignment="1">
      <alignment horizontal="center" wrapText="1"/>
    </xf>
    <xf numFmtId="0" fontId="0" fillId="60" borderId="31" xfId="0" applyFill="1" applyBorder="1" applyAlignment="1">
      <alignment wrapText="1"/>
    </xf>
    <xf numFmtId="0" fontId="27" fillId="0" borderId="9" xfId="0" applyFont="1" applyBorder="1" applyAlignment="1">
      <alignment horizontal="left" indent="1"/>
    </xf>
    <xf numFmtId="10" fontId="81" fillId="41" borderId="0" xfId="158" applyNumberFormat="1" applyFont="1" applyFill="1" applyBorder="1" applyAlignment="1">
      <alignment horizontal="center" wrapText="1"/>
    </xf>
    <xf numFmtId="10" fontId="81" fillId="41" borderId="28" xfId="158" applyNumberFormat="1" applyFont="1" applyFill="1" applyBorder="1" applyAlignment="1">
      <alignment horizontal="center" wrapText="1"/>
    </xf>
    <xf numFmtId="0" fontId="81" fillId="41" borderId="0" xfId="0" applyNumberFormat="1" applyFont="1" applyFill="1" applyBorder="1" applyAlignment="1">
      <alignment horizontal="center" wrapText="1"/>
    </xf>
    <xf numFmtId="10" fontId="81" fillId="0" borderId="0" xfId="158" applyNumberFormat="1" applyFont="1" applyFill="1" applyBorder="1" applyAlignment="1">
      <alignment horizontal="center" wrapText="1"/>
    </xf>
    <xf numFmtId="10" fontId="81" fillId="0" borderId="28" xfId="158" applyNumberFormat="1" applyFont="1" applyFill="1" applyBorder="1" applyAlignment="1">
      <alignment horizontal="center" wrapText="1"/>
    </xf>
    <xf numFmtId="0" fontId="85" fillId="58" borderId="5" xfId="0" applyFont="1" applyFill="1" applyBorder="1" applyAlignment="1">
      <alignment horizontal="center"/>
    </xf>
    <xf numFmtId="1" fontId="0" fillId="0" borderId="0" xfId="0" applyNumberFormat="1"/>
    <xf numFmtId="0" fontId="82" fillId="58" borderId="26" xfId="0" applyFont="1" applyFill="1" applyBorder="1" applyAlignment="1">
      <alignment horizontal="center"/>
    </xf>
    <xf numFmtId="19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94" fontId="27" fillId="0" borderId="5" xfId="0" applyNumberFormat="1" applyFont="1" applyFill="1" applyBorder="1" applyAlignment="1">
      <alignment horizontal="center"/>
    </xf>
    <xf numFmtId="194" fontId="0" fillId="0" borderId="0" xfId="0" applyNumberFormat="1" applyFill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21" fillId="58" borderId="29" xfId="0" applyFont="1" applyFill="1" applyBorder="1" applyAlignment="1">
      <alignment horizontal="right"/>
    </xf>
    <xf numFmtId="0" fontId="21" fillId="58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84" fillId="0" borderId="0" xfId="0" applyFont="1" applyFill="1"/>
    <xf numFmtId="0" fontId="3" fillId="0" borderId="0" xfId="0" applyFont="1"/>
    <xf numFmtId="0" fontId="3" fillId="0" borderId="9" xfId="0" applyFont="1" applyFill="1" applyBorder="1" applyAlignment="1">
      <alignment horizontal="left" wrapText="1" inden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93" fontId="81" fillId="59" borderId="0" xfId="0" applyNumberFormat="1" applyFont="1" applyFill="1" applyBorder="1" applyAlignment="1">
      <alignment horizontal="center"/>
    </xf>
    <xf numFmtId="193" fontId="90" fillId="0" borderId="0" xfId="0" applyNumberFormat="1" applyFont="1" applyFill="1" applyBorder="1" applyAlignment="1">
      <alignment horizontal="center"/>
    </xf>
    <xf numFmtId="193" fontId="90" fillId="0" borderId="28" xfId="0" applyNumberFormat="1" applyFont="1" applyFill="1" applyBorder="1" applyAlignment="1">
      <alignment horizontal="center"/>
    </xf>
    <xf numFmtId="10" fontId="3" fillId="0" borderId="0" xfId="158" applyNumberFormat="1" applyFont="1" applyFill="1" applyBorder="1" applyAlignment="1">
      <alignment horizontal="center" wrapText="1"/>
    </xf>
    <xf numFmtId="2" fontId="87" fillId="0" borderId="26" xfId="0" applyNumberFormat="1" applyFont="1" applyFill="1" applyBorder="1" applyAlignment="1">
      <alignment horizontal="center" wrapText="1"/>
    </xf>
    <xf numFmtId="2" fontId="3" fillId="0" borderId="26" xfId="0" applyNumberFormat="1" applyFont="1" applyFill="1" applyBorder="1" applyAlignment="1">
      <alignment horizontal="center" wrapText="1"/>
    </xf>
    <xf numFmtId="2" fontId="3" fillId="0" borderId="35" xfId="0" applyNumberFormat="1" applyFont="1" applyFill="1" applyBorder="1" applyAlignment="1">
      <alignment horizontal="center" wrapText="1"/>
    </xf>
    <xf numFmtId="0" fontId="77" fillId="58" borderId="29" xfId="257" applyNumberFormat="1" applyFont="1" applyFill="1" applyBorder="1" applyAlignment="1">
      <alignment horizontal="left"/>
    </xf>
    <xf numFmtId="0" fontId="77" fillId="58" borderId="29" xfId="257" applyFont="1" applyFill="1" applyBorder="1"/>
    <xf numFmtId="0" fontId="77" fillId="58" borderId="0" xfId="257" applyFont="1" applyFill="1" applyBorder="1"/>
    <xf numFmtId="0" fontId="3" fillId="58" borderId="29" xfId="257" applyFont="1" applyFill="1" applyBorder="1" applyAlignment="1">
      <alignment horizontal="right"/>
    </xf>
    <xf numFmtId="0" fontId="3" fillId="58" borderId="29" xfId="257" applyFont="1" applyFill="1" applyBorder="1"/>
    <xf numFmtId="0" fontId="3" fillId="58" borderId="31" xfId="257" applyFont="1" applyFill="1" applyBorder="1"/>
    <xf numFmtId="0" fontId="3" fillId="0" borderId="0" xfId="257" applyFont="1" applyFill="1" applyBorder="1"/>
    <xf numFmtId="0" fontId="78" fillId="58" borderId="9" xfId="257" applyFont="1" applyFill="1" applyBorder="1" applyAlignment="1">
      <alignment horizontal="left"/>
    </xf>
    <xf numFmtId="0" fontId="79" fillId="58" borderId="0" xfId="257" applyNumberFormat="1" applyFont="1" applyFill="1" applyBorder="1" applyAlignment="1">
      <alignment horizontal="left"/>
    </xf>
    <xf numFmtId="0" fontId="79" fillId="58" borderId="0" xfId="257" applyNumberFormat="1" applyFont="1" applyFill="1" applyBorder="1" applyAlignment="1">
      <alignment horizontal="right"/>
    </xf>
    <xf numFmtId="0" fontId="79" fillId="58" borderId="0" xfId="257" applyFont="1" applyFill="1" applyBorder="1" applyAlignment="1">
      <alignment horizontal="right"/>
    </xf>
    <xf numFmtId="0" fontId="3" fillId="58" borderId="0" xfId="257" applyFont="1" applyFill="1" applyBorder="1" applyAlignment="1">
      <alignment horizontal="right"/>
    </xf>
    <xf numFmtId="0" fontId="3" fillId="58" borderId="0" xfId="257" applyFont="1" applyFill="1" applyBorder="1"/>
    <xf numFmtId="0" fontId="3" fillId="58" borderId="28" xfId="257" applyFont="1" applyFill="1" applyBorder="1"/>
    <xf numFmtId="0" fontId="27" fillId="0" borderId="0" xfId="257" applyFont="1"/>
    <xf numFmtId="0" fontId="3" fillId="0" borderId="0" xfId="257"/>
    <xf numFmtId="0" fontId="3" fillId="0" borderId="0" xfId="257" applyAlignment="1">
      <alignment horizontal="right"/>
    </xf>
    <xf numFmtId="0" fontId="82" fillId="58" borderId="34" xfId="0" applyFont="1" applyFill="1" applyBorder="1" applyAlignment="1">
      <alignment horizontal="center"/>
    </xf>
    <xf numFmtId="0" fontId="82" fillId="64" borderId="0" xfId="0" applyFont="1" applyFill="1" applyBorder="1" applyAlignment="1">
      <alignment horizontal="center"/>
    </xf>
    <xf numFmtId="0" fontId="82" fillId="64" borderId="0" xfId="0" applyFont="1" applyFill="1" applyBorder="1"/>
    <xf numFmtId="0" fontId="0" fillId="64" borderId="0" xfId="0" applyFill="1"/>
    <xf numFmtId="0" fontId="27" fillId="64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27" fillId="0" borderId="5" xfId="0" applyFont="1" applyBorder="1" applyAlignment="1">
      <alignment horizontal="center"/>
    </xf>
    <xf numFmtId="0" fontId="89" fillId="63" borderId="30" xfId="0" applyFont="1" applyFill="1" applyBorder="1"/>
    <xf numFmtId="0" fontId="92" fillId="63" borderId="29" xfId="0" applyFont="1" applyFill="1" applyBorder="1" applyAlignment="1">
      <alignment horizontal="center" vertical="center"/>
    </xf>
    <xf numFmtId="0" fontId="89" fillId="63" borderId="31" xfId="0" applyFont="1" applyFill="1" applyBorder="1"/>
    <xf numFmtId="0" fontId="82" fillId="58" borderId="35" xfId="0" applyFont="1" applyFill="1" applyBorder="1" applyAlignment="1">
      <alignment horizontal="center"/>
    </xf>
    <xf numFmtId="0" fontId="82" fillId="64" borderId="9" xfId="0" applyFont="1" applyFill="1" applyBorder="1" applyAlignment="1">
      <alignment horizontal="center"/>
    </xf>
    <xf numFmtId="0" fontId="82" fillId="64" borderId="28" xfId="0" applyFont="1" applyFill="1" applyBorder="1" applyAlignment="1">
      <alignment horizontal="center"/>
    </xf>
    <xf numFmtId="194" fontId="0" fillId="0" borderId="9" xfId="0" applyNumberFormat="1" applyFill="1" applyBorder="1" applyAlignment="1">
      <alignment horizontal="center"/>
    </xf>
    <xf numFmtId="194" fontId="0" fillId="0" borderId="28" xfId="0" applyNumberFormat="1" applyBorder="1" applyAlignment="1">
      <alignment horizontal="center"/>
    </xf>
    <xf numFmtId="194" fontId="27" fillId="0" borderId="32" xfId="0" applyNumberFormat="1" applyFont="1" applyFill="1" applyBorder="1" applyAlignment="1">
      <alignment horizontal="center"/>
    </xf>
    <xf numFmtId="194" fontId="27" fillId="0" borderId="33" xfId="0" applyNumberFormat="1" applyFont="1" applyFill="1" applyBorder="1" applyAlignment="1">
      <alignment horizontal="center"/>
    </xf>
    <xf numFmtId="0" fontId="21" fillId="63" borderId="0" xfId="0" applyFont="1" applyFill="1" applyBorder="1"/>
    <xf numFmtId="0" fontId="27" fillId="64" borderId="17" xfId="0" applyFont="1" applyFill="1" applyBorder="1" applyAlignment="1">
      <alignment horizontal="left"/>
    </xf>
    <xf numFmtId="0" fontId="85" fillId="58" borderId="34" xfId="0" applyFont="1" applyFill="1" applyBorder="1" applyAlignment="1">
      <alignment horizontal="left"/>
    </xf>
    <xf numFmtId="0" fontId="27" fillId="64" borderId="36" xfId="0" applyFont="1" applyFill="1" applyBorder="1" applyAlignment="1">
      <alignment horizontal="left"/>
    </xf>
    <xf numFmtId="0" fontId="27" fillId="0" borderId="0" xfId="257" quotePrefix="1" applyFont="1"/>
    <xf numFmtId="194" fontId="3" fillId="64" borderId="29" xfId="259" applyNumberFormat="1" applyFill="1" applyBorder="1" applyAlignment="1">
      <alignment horizontal="right"/>
    </xf>
    <xf numFmtId="194" fontId="3" fillId="64" borderId="0" xfId="259" applyNumberFormat="1" applyFill="1" applyBorder="1" applyAlignment="1">
      <alignment horizontal="right"/>
    </xf>
    <xf numFmtId="194" fontId="3" fillId="64" borderId="28" xfId="259" applyNumberFormat="1" applyFill="1" applyBorder="1" applyAlignment="1">
      <alignment horizontal="right"/>
    </xf>
    <xf numFmtId="194" fontId="3" fillId="64" borderId="26" xfId="259" applyNumberFormat="1" applyFill="1" applyBorder="1" applyAlignment="1">
      <alignment horizontal="right"/>
    </xf>
    <xf numFmtId="194" fontId="3" fillId="64" borderId="35" xfId="259" applyNumberFormat="1" applyFill="1" applyBorder="1" applyAlignment="1">
      <alignment horizontal="right"/>
    </xf>
    <xf numFmtId="194" fontId="91" fillId="62" borderId="9" xfId="259" applyNumberFormat="1" applyFont="1" applyFill="1" applyBorder="1" applyAlignment="1">
      <alignment horizontal="right"/>
    </xf>
    <xf numFmtId="194" fontId="91" fillId="62" borderId="0" xfId="259" applyNumberFormat="1" applyFont="1" applyFill="1" applyBorder="1" applyAlignment="1">
      <alignment horizontal="right"/>
    </xf>
    <xf numFmtId="194" fontId="91" fillId="62" borderId="34" xfId="259" applyNumberFormat="1" applyFont="1" applyFill="1" applyBorder="1" applyAlignment="1">
      <alignment horizontal="right"/>
    </xf>
    <xf numFmtId="194" fontId="91" fillId="62" borderId="26" xfId="259" applyNumberFormat="1" applyFont="1" applyFill="1" applyBorder="1" applyAlignment="1">
      <alignment horizontal="right"/>
    </xf>
    <xf numFmtId="194" fontId="27" fillId="0" borderId="9" xfId="0" applyNumberFormat="1" applyFont="1" applyFill="1" applyBorder="1" applyAlignment="1">
      <alignment horizontal="center"/>
    </xf>
    <xf numFmtId="194" fontId="27" fillId="0" borderId="0" xfId="0" applyNumberFormat="1" applyFont="1" applyBorder="1" applyAlignment="1">
      <alignment horizontal="center"/>
    </xf>
    <xf numFmtId="194" fontId="27" fillId="0" borderId="28" xfId="0" applyNumberFormat="1" applyFont="1" applyBorder="1" applyAlignment="1">
      <alignment horizontal="center"/>
    </xf>
    <xf numFmtId="0" fontId="82" fillId="58" borderId="5" xfId="0" applyFont="1" applyFill="1" applyBorder="1" applyAlignment="1">
      <alignment horizontal="center"/>
    </xf>
    <xf numFmtId="0" fontId="82" fillId="58" borderId="33" xfId="0" applyFont="1" applyFill="1" applyBorder="1"/>
    <xf numFmtId="194" fontId="93" fillId="0" borderId="0" xfId="0" applyNumberFormat="1" applyFont="1" applyFill="1" applyBorder="1" applyAlignment="1">
      <alignment horizontal="center"/>
    </xf>
    <xf numFmtId="194" fontId="93" fillId="0" borderId="0" xfId="0" applyNumberFormat="1" applyFont="1"/>
    <xf numFmtId="0" fontId="93" fillId="0" borderId="0" xfId="0" applyFont="1" applyAlignment="1">
      <alignment horizontal="center"/>
    </xf>
    <xf numFmtId="0" fontId="93" fillId="0" borderId="0" xfId="0" applyFont="1" applyAlignment="1">
      <alignment horizontal="left"/>
    </xf>
    <xf numFmtId="194" fontId="93" fillId="0" borderId="0" xfId="0" applyNumberFormat="1" applyFont="1" applyBorder="1" applyAlignment="1">
      <alignment horizontal="center"/>
    </xf>
    <xf numFmtId="0" fontId="93" fillId="0" borderId="0" xfId="0" applyFont="1" applyBorder="1"/>
    <xf numFmtId="0" fontId="27" fillId="0" borderId="0" xfId="0" applyFont="1" applyBorder="1"/>
    <xf numFmtId="0" fontId="3" fillId="0" borderId="0" xfId="257" applyBorder="1" applyAlignment="1">
      <alignment horizontal="right"/>
    </xf>
    <xf numFmtId="0" fontId="3" fillId="0" borderId="0" xfId="257" applyBorder="1"/>
    <xf numFmtId="194" fontId="3" fillId="64" borderId="31" xfId="259" applyNumberFormat="1" applyFill="1" applyBorder="1" applyAlignment="1">
      <alignment horizontal="right"/>
    </xf>
    <xf numFmtId="194" fontId="91" fillId="62" borderId="28" xfId="259" applyNumberFormat="1" applyFont="1" applyFill="1" applyBorder="1" applyAlignment="1">
      <alignment horizontal="right"/>
    </xf>
    <xf numFmtId="194" fontId="91" fillId="62" borderId="35" xfId="259" applyNumberFormat="1" applyFont="1" applyFill="1" applyBorder="1" applyAlignment="1">
      <alignment horizontal="right"/>
    </xf>
    <xf numFmtId="194" fontId="91" fillId="64" borderId="0" xfId="259" applyNumberFormat="1" applyFont="1" applyFill="1" applyBorder="1" applyAlignment="1">
      <alignment horizontal="right"/>
    </xf>
    <xf numFmtId="0" fontId="3" fillId="64" borderId="9" xfId="0" applyFont="1" applyFill="1" applyBorder="1"/>
    <xf numFmtId="0" fontId="3" fillId="64" borderId="28" xfId="0" applyFont="1" applyFill="1" applyBorder="1"/>
    <xf numFmtId="0" fontId="92" fillId="63" borderId="34" xfId="257" applyFont="1" applyFill="1" applyBorder="1"/>
    <xf numFmtId="0" fontId="85" fillId="58" borderId="33" xfId="0" applyFont="1" applyFill="1" applyBorder="1" applyAlignment="1">
      <alignment horizontal="left"/>
    </xf>
    <xf numFmtId="194" fontId="91" fillId="64" borderId="30" xfId="259" applyNumberFormat="1" applyFont="1" applyFill="1" applyBorder="1" applyAlignment="1">
      <alignment horizontal="right"/>
    </xf>
    <xf numFmtId="194" fontId="91" fillId="64" borderId="29" xfId="259" applyNumberFormat="1" applyFont="1" applyFill="1" applyBorder="1" applyAlignment="1">
      <alignment horizontal="right"/>
    </xf>
    <xf numFmtId="194" fontId="91" fillId="64" borderId="31" xfId="259" applyNumberFormat="1" applyFont="1" applyFill="1" applyBorder="1" applyAlignment="1">
      <alignment horizontal="right"/>
    </xf>
    <xf numFmtId="194" fontId="0" fillId="65" borderId="9" xfId="0" applyNumberFormat="1" applyFill="1" applyBorder="1" applyAlignment="1">
      <alignment horizontal="center"/>
    </xf>
    <xf numFmtId="194" fontId="0" fillId="65" borderId="0" xfId="0" applyNumberFormat="1" applyFill="1" applyBorder="1" applyAlignment="1">
      <alignment horizontal="center"/>
    </xf>
    <xf numFmtId="194" fontId="0" fillId="65" borderId="28" xfId="0" applyNumberFormat="1" applyFill="1" applyBorder="1" applyAlignment="1">
      <alignment horizontal="center"/>
    </xf>
    <xf numFmtId="194" fontId="0" fillId="64" borderId="9" xfId="0" applyNumberFormat="1" applyFill="1" applyBorder="1" applyAlignment="1">
      <alignment horizontal="center"/>
    </xf>
    <xf numFmtId="194" fontId="0" fillId="64" borderId="0" xfId="0" applyNumberFormat="1" applyFill="1" applyBorder="1" applyAlignment="1">
      <alignment horizontal="center"/>
    </xf>
    <xf numFmtId="194" fontId="0" fillId="64" borderId="28" xfId="0" applyNumberFormat="1" applyFill="1" applyBorder="1" applyAlignment="1">
      <alignment horizontal="center"/>
    </xf>
    <xf numFmtId="165" fontId="27" fillId="66" borderId="0" xfId="75" applyNumberFormat="1" applyFont="1" applyFill="1" applyBorder="1" applyAlignment="1">
      <alignment horizontal="left" indent="3"/>
    </xf>
    <xf numFmtId="0" fontId="92" fillId="63" borderId="32" xfId="0" applyFont="1" applyFill="1" applyBorder="1" applyAlignment="1">
      <alignment wrapText="1"/>
    </xf>
    <xf numFmtId="0" fontId="92" fillId="63" borderId="5" xfId="0" applyNumberFormat="1" applyFont="1" applyFill="1" applyBorder="1" applyAlignment="1">
      <alignment horizontal="center" wrapText="1"/>
    </xf>
    <xf numFmtId="0" fontId="92" fillId="63" borderId="5" xfId="0" applyFont="1" applyFill="1" applyBorder="1" applyAlignment="1">
      <alignment horizontal="center" wrapText="1"/>
    </xf>
    <xf numFmtId="196" fontId="81" fillId="62" borderId="0" xfId="158" applyNumberFormat="1" applyFont="1" applyFill="1" applyBorder="1"/>
    <xf numFmtId="196" fontId="81" fillId="62" borderId="28" xfId="158" applyNumberFormat="1" applyFont="1" applyFill="1" applyBorder="1"/>
    <xf numFmtId="0" fontId="0" fillId="0" borderId="34" xfId="0" applyBorder="1"/>
    <xf numFmtId="0" fontId="0" fillId="0" borderId="26" xfId="0" applyNumberFormat="1" applyBorder="1" applyAlignment="1">
      <alignment horizontal="left"/>
    </xf>
    <xf numFmtId="0" fontId="0" fillId="0" borderId="26" xfId="0" applyBorder="1"/>
    <xf numFmtId="0" fontId="0" fillId="0" borderId="35" xfId="0" applyBorder="1"/>
    <xf numFmtId="196" fontId="3" fillId="64" borderId="0" xfId="158" applyNumberFormat="1" applyFont="1" applyFill="1" applyBorder="1"/>
    <xf numFmtId="196" fontId="3" fillId="64" borderId="28" xfId="158" applyNumberFormat="1" applyFont="1" applyFill="1" applyBorder="1"/>
    <xf numFmtId="0" fontId="79" fillId="58" borderId="26" xfId="0" applyFont="1" applyFill="1" applyBorder="1"/>
    <xf numFmtId="0" fontId="3" fillId="64" borderId="34" xfId="0" applyFont="1" applyFill="1" applyBorder="1"/>
    <xf numFmtId="0" fontId="27" fillId="64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 wrapText="1"/>
    </xf>
    <xf numFmtId="0" fontId="85" fillId="58" borderId="26" xfId="0" applyFont="1" applyFill="1" applyBorder="1" applyAlignment="1">
      <alignment horizontal="center"/>
    </xf>
    <xf numFmtId="194" fontId="93" fillId="64" borderId="0" xfId="259" applyNumberFormat="1" applyFont="1" applyFill="1" applyBorder="1" applyAlignment="1">
      <alignment horizontal="right"/>
    </xf>
    <xf numFmtId="0" fontId="92" fillId="63" borderId="11" xfId="0" applyFont="1" applyFill="1" applyBorder="1" applyAlignment="1">
      <alignment horizontal="left"/>
    </xf>
    <xf numFmtId="0" fontId="92" fillId="63" borderId="11" xfId="0" applyFont="1" applyFill="1" applyBorder="1" applyAlignment="1">
      <alignment horizontal="right"/>
    </xf>
    <xf numFmtId="0" fontId="89" fillId="0" borderId="0" xfId="0" applyFont="1"/>
    <xf numFmtId="194" fontId="90" fillId="0" borderId="9" xfId="259" applyNumberFormat="1" applyFont="1" applyFill="1" applyBorder="1" applyAlignment="1">
      <alignment horizontal="right"/>
    </xf>
    <xf numFmtId="194" fontId="90" fillId="0" borderId="0" xfId="259" applyNumberFormat="1" applyFont="1" applyFill="1" applyBorder="1" applyAlignment="1">
      <alignment horizontal="right"/>
    </xf>
    <xf numFmtId="194" fontId="90" fillId="0" borderId="28" xfId="259" applyNumberFormat="1" applyFont="1" applyFill="1" applyBorder="1" applyAlignment="1">
      <alignment horizontal="right"/>
    </xf>
    <xf numFmtId="0" fontId="77" fillId="58" borderId="29" xfId="259" applyNumberFormat="1" applyFont="1" applyFill="1" applyBorder="1" applyAlignment="1">
      <alignment horizontal="left"/>
    </xf>
    <xf numFmtId="0" fontId="3" fillId="63" borderId="0" xfId="259" applyFont="1" applyFill="1" applyBorder="1"/>
    <xf numFmtId="0" fontId="3" fillId="0" borderId="0" xfId="259" applyFont="1" applyFill="1" applyBorder="1"/>
    <xf numFmtId="0" fontId="78" fillId="58" borderId="34" xfId="259" applyFont="1" applyFill="1" applyBorder="1" applyAlignment="1">
      <alignment horizontal="left"/>
    </xf>
    <xf numFmtId="0" fontId="79" fillId="58" borderId="26" xfId="259" applyNumberFormat="1" applyFont="1" applyFill="1" applyBorder="1" applyAlignment="1">
      <alignment horizontal="left"/>
    </xf>
    <xf numFmtId="0" fontId="3" fillId="63" borderId="26" xfId="259" applyFont="1" applyFill="1" applyBorder="1"/>
    <xf numFmtId="0" fontId="3" fillId="0" borderId="26" xfId="259" applyFont="1" applyFill="1" applyBorder="1"/>
    <xf numFmtId="0" fontId="3" fillId="0" borderId="0" xfId="259"/>
    <xf numFmtId="0" fontId="27" fillId="0" borderId="0" xfId="259" applyFont="1" applyFill="1" applyBorder="1" applyAlignment="1"/>
    <xf numFmtId="0" fontId="82" fillId="58" borderId="25" xfId="259" applyFont="1" applyFill="1" applyBorder="1" applyAlignment="1">
      <alignment horizontal="left"/>
    </xf>
    <xf numFmtId="0" fontId="82" fillId="58" borderId="5" xfId="259" applyFont="1" applyFill="1" applyBorder="1" applyAlignment="1">
      <alignment horizontal="right" vertical="center"/>
    </xf>
    <xf numFmtId="0" fontId="82" fillId="58" borderId="33" xfId="259" applyFont="1" applyFill="1" applyBorder="1" applyAlignment="1">
      <alignment horizontal="right" vertical="center"/>
    </xf>
    <xf numFmtId="0" fontId="82" fillId="58" borderId="11" xfId="259" applyFont="1" applyFill="1" applyBorder="1" applyAlignment="1">
      <alignment horizontal="left"/>
    </xf>
    <xf numFmtId="0" fontId="82" fillId="58" borderId="0" xfId="259" applyFont="1" applyFill="1" applyBorder="1" applyAlignment="1">
      <alignment horizontal="right" vertical="center"/>
    </xf>
    <xf numFmtId="0" fontId="82" fillId="58" borderId="28" xfId="259" applyFont="1" applyFill="1" applyBorder="1" applyAlignment="1">
      <alignment horizontal="right" vertical="center"/>
    </xf>
    <xf numFmtId="0" fontId="83" fillId="64" borderId="36" xfId="259" applyFont="1" applyFill="1" applyBorder="1" applyAlignment="1">
      <alignment horizontal="left"/>
    </xf>
    <xf numFmtId="0" fontId="3" fillId="0" borderId="30" xfId="259" applyBorder="1"/>
    <xf numFmtId="0" fontId="3" fillId="0" borderId="29" xfId="259" applyBorder="1"/>
    <xf numFmtId="0" fontId="3" fillId="0" borderId="31" xfId="259" applyBorder="1"/>
    <xf numFmtId="0" fontId="3" fillId="64" borderId="25" xfId="259" applyFont="1" applyFill="1" applyBorder="1"/>
    <xf numFmtId="194" fontId="91" fillId="62" borderId="34" xfId="259" applyNumberFormat="1" applyFont="1" applyFill="1" applyBorder="1" applyAlignment="1">
      <alignment horizontal="center"/>
    </xf>
    <xf numFmtId="194" fontId="91" fillId="62" borderId="26" xfId="259" applyNumberFormat="1" applyFont="1" applyFill="1" applyBorder="1" applyAlignment="1">
      <alignment horizontal="center"/>
    </xf>
    <xf numFmtId="194" fontId="91" fillId="62" borderId="35" xfId="259" applyNumberFormat="1" applyFont="1" applyFill="1" applyBorder="1" applyAlignment="1">
      <alignment horizontal="center"/>
    </xf>
    <xf numFmtId="0" fontId="3" fillId="0" borderId="0" xfId="259" applyFont="1" applyFill="1"/>
    <xf numFmtId="9" fontId="0" fillId="0" borderId="0" xfId="158" applyFont="1"/>
    <xf numFmtId="0" fontId="82" fillId="58" borderId="34" xfId="0" applyFont="1" applyFill="1" applyBorder="1" applyAlignment="1">
      <alignment horizontal="center"/>
    </xf>
    <xf numFmtId="0" fontId="82" fillId="58" borderId="26" xfId="0" applyFont="1" applyFill="1" applyBorder="1" applyAlignment="1">
      <alignment horizontal="center"/>
    </xf>
    <xf numFmtId="194" fontId="95" fillId="65" borderId="9" xfId="0" applyNumberFormat="1" applyFont="1" applyFill="1" applyBorder="1" applyAlignment="1">
      <alignment horizontal="center"/>
    </xf>
    <xf numFmtId="194" fontId="95" fillId="65" borderId="0" xfId="0" applyNumberFormat="1" applyFont="1" applyFill="1" applyBorder="1" applyAlignment="1">
      <alignment horizontal="center"/>
    </xf>
    <xf numFmtId="194" fontId="95" fillId="65" borderId="28" xfId="0" applyNumberFormat="1" applyFont="1" applyFill="1" applyBorder="1" applyAlignment="1">
      <alignment horizontal="center"/>
    </xf>
    <xf numFmtId="198" fontId="0" fillId="0" borderId="0" xfId="0" applyNumberFormat="1"/>
    <xf numFmtId="0" fontId="3" fillId="0" borderId="17" xfId="0" applyFont="1" applyFill="1" applyBorder="1"/>
    <xf numFmtId="193" fontId="81" fillId="110" borderId="0" xfId="0" applyNumberFormat="1" applyFont="1" applyFill="1" applyBorder="1" applyAlignment="1">
      <alignment horizontal="center"/>
    </xf>
    <xf numFmtId="0" fontId="0" fillId="63" borderId="29" xfId="0" applyFill="1" applyBorder="1"/>
    <xf numFmtId="0" fontId="82" fillId="58" borderId="34" xfId="0" applyFont="1" applyFill="1" applyBorder="1" applyAlignment="1">
      <alignment horizontal="center"/>
    </xf>
    <xf numFmtId="0" fontId="82" fillId="58" borderId="26" xfId="0" applyFont="1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194" fontId="3" fillId="0" borderId="0" xfId="257" applyNumberFormat="1" applyAlignment="1">
      <alignment horizontal="right"/>
    </xf>
    <xf numFmtId="0" fontId="82" fillId="58" borderId="34" xfId="0" applyFont="1" applyFill="1" applyBorder="1" applyAlignment="1">
      <alignment horizontal="center"/>
    </xf>
    <xf numFmtId="0" fontId="82" fillId="58" borderId="26" xfId="0" applyFont="1" applyFill="1" applyBorder="1" applyAlignment="1">
      <alignment horizontal="center"/>
    </xf>
    <xf numFmtId="0" fontId="82" fillId="58" borderId="34" xfId="0" applyFont="1" applyFill="1" applyBorder="1" applyAlignment="1">
      <alignment horizontal="center"/>
    </xf>
    <xf numFmtId="0" fontId="82" fillId="58" borderId="26" xfId="0" applyFont="1" applyFill="1" applyBorder="1" applyAlignment="1">
      <alignment horizontal="center"/>
    </xf>
    <xf numFmtId="0" fontId="85" fillId="58" borderId="34" xfId="0" applyFont="1" applyFill="1" applyBorder="1" applyAlignment="1">
      <alignment horizontal="center"/>
    </xf>
    <xf numFmtId="0" fontId="82" fillId="58" borderId="34" xfId="0" applyFont="1" applyFill="1" applyBorder="1" applyAlignment="1">
      <alignment horizontal="center"/>
    </xf>
    <xf numFmtId="0" fontId="82" fillId="58" borderId="26" xfId="0" applyFont="1" applyFill="1" applyBorder="1" applyAlignment="1">
      <alignment horizontal="center"/>
    </xf>
    <xf numFmtId="0" fontId="82" fillId="58" borderId="34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82" fillId="58" borderId="26" xfId="0" applyFont="1" applyFill="1" applyBorder="1" applyAlignment="1">
      <alignment horizontal="center"/>
    </xf>
    <xf numFmtId="0" fontId="89" fillId="63" borderId="0" xfId="0" applyFont="1" applyFill="1"/>
    <xf numFmtId="0" fontId="92" fillId="63" borderId="0" xfId="0" applyFont="1" applyFill="1"/>
    <xf numFmtId="0" fontId="154" fillId="60" borderId="30" xfId="0" applyFont="1" applyFill="1" applyBorder="1" applyAlignment="1">
      <alignment wrapText="1"/>
    </xf>
    <xf numFmtId="0" fontId="92" fillId="63" borderId="30" xfId="257" applyFont="1" applyFill="1" applyBorder="1"/>
    <xf numFmtId="0" fontId="3" fillId="64" borderId="35" xfId="0" applyFont="1" applyFill="1" applyBorder="1"/>
    <xf numFmtId="0" fontId="92" fillId="63" borderId="29" xfId="0" applyFont="1" applyFill="1" applyBorder="1" applyAlignment="1">
      <alignment horizontal="center" vertical="center"/>
    </xf>
    <xf numFmtId="0" fontId="85" fillId="58" borderId="35" xfId="0" applyFont="1" applyFill="1" applyBorder="1" applyAlignment="1">
      <alignment horizontal="left"/>
    </xf>
    <xf numFmtId="0" fontId="85" fillId="58" borderId="35" xfId="0" applyFont="1" applyFill="1" applyBorder="1" applyAlignment="1">
      <alignment horizontal="center"/>
    </xf>
    <xf numFmtId="0" fontId="27" fillId="64" borderId="5" xfId="0" applyFont="1" applyFill="1" applyBorder="1" applyAlignment="1">
      <alignment horizontal="left"/>
    </xf>
    <xf numFmtId="194" fontId="91" fillId="64" borderId="5" xfId="259" applyNumberFormat="1" applyFont="1" applyFill="1" applyBorder="1" applyAlignment="1">
      <alignment horizontal="right"/>
    </xf>
    <xf numFmtId="194" fontId="3" fillId="64" borderId="5" xfId="259" applyNumberFormat="1" applyFill="1" applyBorder="1" applyAlignment="1">
      <alignment horizontal="right"/>
    </xf>
    <xf numFmtId="0" fontId="3" fillId="64" borderId="30" xfId="0" applyFont="1" applyFill="1" applyBorder="1"/>
    <xf numFmtId="0" fontId="3" fillId="64" borderId="31" xfId="0" applyFont="1" applyFill="1" applyBorder="1"/>
    <xf numFmtId="194" fontId="91" fillId="62" borderId="30" xfId="259" applyNumberFormat="1" applyFont="1" applyFill="1" applyBorder="1" applyAlignment="1">
      <alignment horizontal="right"/>
    </xf>
    <xf numFmtId="194" fontId="91" fillId="62" borderId="29" xfId="259" applyNumberFormat="1" applyFont="1" applyFill="1" applyBorder="1" applyAlignment="1">
      <alignment horizontal="right"/>
    </xf>
    <xf numFmtId="194" fontId="91" fillId="62" borderId="31" xfId="259" applyNumberFormat="1" applyFont="1" applyFill="1" applyBorder="1" applyAlignment="1">
      <alignment horizontal="right"/>
    </xf>
    <xf numFmtId="194" fontId="94" fillId="62" borderId="9" xfId="259" applyNumberFormat="1" applyFont="1" applyFill="1" applyBorder="1" applyAlignment="1">
      <alignment horizontal="right"/>
    </xf>
    <xf numFmtId="194" fontId="94" fillId="62" borderId="0" xfId="259" applyNumberFormat="1" applyFont="1" applyFill="1" applyBorder="1" applyAlignment="1">
      <alignment horizontal="right"/>
    </xf>
    <xf numFmtId="194" fontId="94" fillId="62" borderId="28" xfId="259" applyNumberFormat="1" applyFont="1" applyFill="1" applyBorder="1" applyAlignment="1">
      <alignment horizontal="right"/>
    </xf>
    <xf numFmtId="0" fontId="85" fillId="58" borderId="33" xfId="0" applyFont="1" applyFill="1" applyBorder="1" applyAlignment="1">
      <alignment horizontal="center"/>
    </xf>
    <xf numFmtId="0" fontId="3" fillId="0" borderId="25" xfId="0" applyFont="1" applyFill="1" applyBorder="1"/>
    <xf numFmtId="194" fontId="94" fillId="62" borderId="34" xfId="259" applyNumberFormat="1" applyFont="1" applyFill="1" applyBorder="1" applyAlignment="1">
      <alignment horizontal="right"/>
    </xf>
    <xf numFmtId="194" fontId="94" fillId="62" borderId="26" xfId="259" applyNumberFormat="1" applyFont="1" applyFill="1" applyBorder="1" applyAlignment="1">
      <alignment horizontal="right"/>
    </xf>
    <xf numFmtId="194" fontId="94" fillId="62" borderId="35" xfId="259" applyNumberFormat="1" applyFont="1" applyFill="1" applyBorder="1" applyAlignment="1">
      <alignment horizontal="right"/>
    </xf>
    <xf numFmtId="0" fontId="94" fillId="62" borderId="17" xfId="0" applyFont="1" applyFill="1" applyBorder="1"/>
    <xf numFmtId="0" fontId="94" fillId="62" borderId="25" xfId="0" applyFont="1" applyFill="1" applyBorder="1"/>
    <xf numFmtId="0" fontId="92" fillId="63" borderId="29" xfId="0" applyFont="1" applyFill="1" applyBorder="1" applyAlignment="1">
      <alignment horizontal="center" vertical="center"/>
    </xf>
    <xf numFmtId="194" fontId="94" fillId="66" borderId="9" xfId="259" applyNumberFormat="1" applyFont="1" applyFill="1" applyBorder="1" applyAlignment="1">
      <alignment horizontal="right"/>
    </xf>
    <xf numFmtId="194" fontId="94" fillId="66" borderId="0" xfId="259" applyNumberFormat="1" applyFont="1" applyFill="1" applyBorder="1" applyAlignment="1">
      <alignment horizontal="right"/>
    </xf>
    <xf numFmtId="194" fontId="94" fillId="66" borderId="28" xfId="259" applyNumberFormat="1" applyFont="1" applyFill="1" applyBorder="1" applyAlignment="1">
      <alignment horizontal="right"/>
    </xf>
    <xf numFmtId="0" fontId="82" fillId="58" borderId="34" xfId="259" applyFont="1" applyFill="1" applyBorder="1" applyAlignment="1">
      <alignment horizontal="left"/>
    </xf>
    <xf numFmtId="0" fontId="82" fillId="58" borderId="0" xfId="259" applyFont="1" applyFill="1" applyBorder="1" applyAlignment="1">
      <alignment horizontal="left"/>
    </xf>
    <xf numFmtId="0" fontId="83" fillId="64" borderId="30" xfId="259" applyFont="1" applyFill="1" applyBorder="1" applyAlignment="1">
      <alignment horizontal="left"/>
    </xf>
    <xf numFmtId="0" fontId="82" fillId="58" borderId="5" xfId="259" applyFont="1" applyFill="1" applyBorder="1" applyAlignment="1">
      <alignment horizontal="left"/>
    </xf>
    <xf numFmtId="0" fontId="3" fillId="64" borderId="26" xfId="259" applyFont="1" applyFill="1" applyBorder="1"/>
    <xf numFmtId="194" fontId="3" fillId="65" borderId="26" xfId="259" applyNumberFormat="1" applyFont="1" applyFill="1" applyBorder="1" applyAlignment="1">
      <alignment horizontal="center"/>
    </xf>
    <xf numFmtId="194" fontId="3" fillId="65" borderId="34" xfId="259" applyNumberFormat="1" applyFont="1" applyFill="1" applyBorder="1" applyAlignment="1">
      <alignment horizontal="center"/>
    </xf>
    <xf numFmtId="194" fontId="3" fillId="65" borderId="35" xfId="259" applyNumberFormat="1" applyFont="1" applyFill="1" applyBorder="1" applyAlignment="1">
      <alignment horizontal="center"/>
    </xf>
    <xf numFmtId="194" fontId="90" fillId="0" borderId="34" xfId="259" applyNumberFormat="1" applyFont="1" applyFill="1" applyBorder="1" applyAlignment="1">
      <alignment horizontal="right"/>
    </xf>
    <xf numFmtId="194" fontId="90" fillId="0" borderId="26" xfId="259" applyNumberFormat="1" applyFont="1" applyFill="1" applyBorder="1" applyAlignment="1">
      <alignment horizontal="right"/>
    </xf>
    <xf numFmtId="194" fontId="90" fillId="0" borderId="35" xfId="259" applyNumberFormat="1" applyFont="1" applyFill="1" applyBorder="1" applyAlignment="1">
      <alignment horizontal="right"/>
    </xf>
    <xf numFmtId="2" fontId="3" fillId="0" borderId="28" xfId="0" applyNumberFormat="1" applyFont="1" applyFill="1" applyBorder="1" applyAlignment="1">
      <alignment horizontal="center" wrapText="1"/>
    </xf>
    <xf numFmtId="194" fontId="90" fillId="0" borderId="0" xfId="0" applyNumberFormat="1" applyFont="1" applyFill="1" applyBorder="1" applyAlignment="1">
      <alignment horizontal="right"/>
    </xf>
    <xf numFmtId="0" fontId="92" fillId="63" borderId="0" xfId="257" applyFont="1" applyFill="1" applyBorder="1" applyAlignment="1">
      <alignment horizontal="center"/>
    </xf>
    <xf numFmtId="0" fontId="92" fillId="63" borderId="29" xfId="0" applyFont="1" applyFill="1" applyBorder="1" applyAlignment="1">
      <alignment horizontal="center"/>
    </xf>
    <xf numFmtId="0" fontId="92" fillId="63" borderId="31" xfId="0" applyFont="1" applyFill="1" applyBorder="1" applyAlignment="1">
      <alignment horizontal="center"/>
    </xf>
    <xf numFmtId="0" fontId="82" fillId="58" borderId="9" xfId="0" applyFont="1" applyFill="1" applyBorder="1"/>
    <xf numFmtId="0" fontId="92" fillId="63" borderId="28" xfId="257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0" fontId="27" fillId="66" borderId="63" xfId="0" applyFont="1" applyFill="1" applyBorder="1" applyAlignment="1" applyProtection="1">
      <alignment horizontal="right" vertical="center"/>
    </xf>
    <xf numFmtId="0" fontId="27" fillId="66" borderId="64" xfId="0" applyFont="1" applyFill="1" applyBorder="1" applyAlignment="1" applyProtection="1">
      <alignment horizontal="right" vertical="center"/>
    </xf>
    <xf numFmtId="0" fontId="3" fillId="0" borderId="65" xfId="0" applyFont="1" applyBorder="1" applyAlignment="1" applyProtection="1">
      <alignment horizontal="left" vertical="center" wrapText="1" indent="1"/>
    </xf>
    <xf numFmtId="193" fontId="3" fillId="112" borderId="66" xfId="0" applyNumberFormat="1" applyFont="1" applyFill="1" applyBorder="1" applyAlignment="1" applyProtection="1">
      <alignment vertical="center" wrapText="1"/>
      <protection locked="0"/>
    </xf>
    <xf numFmtId="193" fontId="3" fillId="112" borderId="67" xfId="0" applyNumberFormat="1" applyFont="1" applyFill="1" applyBorder="1" applyAlignment="1" applyProtection="1">
      <alignment vertical="center" wrapText="1"/>
      <protection locked="0"/>
    </xf>
    <xf numFmtId="193" fontId="3" fillId="112" borderId="68" xfId="0" applyNumberFormat="1" applyFont="1" applyFill="1" applyBorder="1" applyAlignment="1" applyProtection="1">
      <alignment vertical="center" wrapText="1"/>
      <protection locked="0"/>
    </xf>
    <xf numFmtId="2" fontId="27" fillId="66" borderId="69" xfId="0" applyNumberFormat="1" applyFont="1" applyFill="1" applyBorder="1" applyAlignment="1" applyProtection="1"/>
    <xf numFmtId="0" fontId="155" fillId="65" borderId="70" xfId="0" applyFont="1" applyFill="1" applyBorder="1" applyAlignment="1" applyProtection="1">
      <alignment horizontal="left" vertical="center" wrapText="1" indent="1"/>
    </xf>
    <xf numFmtId="193" fontId="27" fillId="66" borderId="66" xfId="0" applyNumberFormat="1" applyFont="1" applyFill="1" applyBorder="1" applyAlignment="1" applyProtection="1"/>
    <xf numFmtId="193" fontId="27" fillId="66" borderId="67" xfId="0" applyNumberFormat="1" applyFont="1" applyFill="1" applyBorder="1" applyAlignment="1" applyProtection="1"/>
    <xf numFmtId="193" fontId="27" fillId="66" borderId="68" xfId="0" applyNumberFormat="1" applyFont="1" applyFill="1" applyBorder="1" applyAlignment="1" applyProtection="1"/>
    <xf numFmtId="0" fontId="3" fillId="0" borderId="70" xfId="0" applyFont="1" applyBorder="1" applyAlignment="1" applyProtection="1">
      <alignment horizontal="left" vertical="center" wrapText="1" indent="3"/>
    </xf>
    <xf numFmtId="0" fontId="3" fillId="0" borderId="70" xfId="0" applyFont="1" applyBorder="1" applyAlignment="1" applyProtection="1">
      <alignment horizontal="left" vertical="center" wrapText="1" indent="1"/>
    </xf>
    <xf numFmtId="0" fontId="3" fillId="0" borderId="71" xfId="0" applyFont="1" applyBorder="1" applyAlignment="1" applyProtection="1">
      <alignment horizontal="left" vertical="center" wrapText="1" indent="1"/>
    </xf>
    <xf numFmtId="193" fontId="3" fillId="112" borderId="72" xfId="0" applyNumberFormat="1" applyFont="1" applyFill="1" applyBorder="1" applyAlignment="1" applyProtection="1">
      <alignment vertical="center" wrapText="1"/>
      <protection locked="0"/>
    </xf>
    <xf numFmtId="193" fontId="3" fillId="112" borderId="62" xfId="0" applyNumberFormat="1" applyFont="1" applyFill="1" applyBorder="1" applyAlignment="1" applyProtection="1">
      <alignment vertical="center" wrapText="1"/>
      <protection locked="0"/>
    </xf>
    <xf numFmtId="0" fontId="27" fillId="113" borderId="73" xfId="0" applyFont="1" applyFill="1" applyBorder="1" applyAlignment="1" applyProtection="1">
      <alignment horizontal="left" wrapText="1"/>
    </xf>
    <xf numFmtId="193" fontId="27" fillId="113" borderId="74" xfId="158" applyNumberFormat="1" applyFont="1" applyFill="1" applyBorder="1" applyAlignment="1" applyProtection="1">
      <alignment horizontal="right" wrapText="1"/>
    </xf>
    <xf numFmtId="193" fontId="27" fillId="113" borderId="64" xfId="158" applyNumberFormat="1" applyFont="1" applyFill="1" applyBorder="1" applyAlignment="1" applyProtection="1">
      <alignment horizontal="right" wrapText="1"/>
    </xf>
    <xf numFmtId="0" fontId="27" fillId="64" borderId="56" xfId="0" applyFont="1" applyFill="1" applyBorder="1" applyAlignment="1" applyProtection="1">
      <alignment vertical="center" wrapText="1"/>
    </xf>
    <xf numFmtId="0" fontId="27" fillId="114" borderId="79" xfId="0" applyFont="1" applyFill="1" applyBorder="1" applyAlignment="1" applyProtection="1">
      <alignment horizontal="right" vertical="center"/>
    </xf>
    <xf numFmtId="0" fontId="27" fillId="114" borderId="80" xfId="0" applyFont="1" applyFill="1" applyBorder="1" applyAlignment="1" applyProtection="1">
      <alignment horizontal="right" vertical="center"/>
    </xf>
    <xf numFmtId="0" fontId="27" fillId="114" borderId="81" xfId="0" applyFont="1" applyFill="1" applyBorder="1" applyAlignment="1" applyProtection="1">
      <alignment horizontal="right" vertical="center"/>
    </xf>
    <xf numFmtId="0" fontId="3" fillId="64" borderId="82" xfId="0" applyFont="1" applyFill="1" applyBorder="1" applyAlignment="1" applyProtection="1">
      <alignment vertical="center" wrapText="1"/>
    </xf>
    <xf numFmtId="2" fontId="27" fillId="38" borderId="57" xfId="0" applyNumberFormat="1" applyFont="1" applyFill="1" applyBorder="1" applyAlignment="1" applyProtection="1">
      <alignment vertical="center" wrapText="1"/>
      <protection locked="0"/>
    </xf>
    <xf numFmtId="2" fontId="27" fillId="38" borderId="58" xfId="0" applyNumberFormat="1" applyFont="1" applyFill="1" applyBorder="1" applyAlignment="1" applyProtection="1">
      <alignment vertical="center" wrapText="1"/>
      <protection locked="0"/>
    </xf>
    <xf numFmtId="2" fontId="27" fillId="38" borderId="83" xfId="0" applyNumberFormat="1" applyFont="1" applyFill="1" applyBorder="1" applyAlignment="1" applyProtection="1">
      <alignment vertical="center" wrapText="1"/>
      <protection locked="0"/>
    </xf>
    <xf numFmtId="0" fontId="155" fillId="66" borderId="84" xfId="0" applyFont="1" applyFill="1" applyBorder="1" applyAlignment="1" applyProtection="1">
      <alignment horizontal="left" vertical="center" wrapText="1" indent="1"/>
    </xf>
    <xf numFmtId="0" fontId="3" fillId="66" borderId="85" xfId="0" applyFont="1" applyFill="1" applyBorder="1" applyAlignment="1" applyProtection="1">
      <alignment horizontal="right" vertical="center" wrapText="1"/>
    </xf>
    <xf numFmtId="0" fontId="3" fillId="66" borderId="68" xfId="0" applyFont="1" applyFill="1" applyBorder="1" applyAlignment="1" applyProtection="1">
      <alignment horizontal="right" vertical="center" wrapText="1"/>
    </xf>
    <xf numFmtId="0" fontId="3" fillId="66" borderId="86" xfId="0" applyFont="1" applyFill="1" applyBorder="1" applyAlignment="1" applyProtection="1">
      <alignment horizontal="right" vertical="center" wrapText="1"/>
    </xf>
    <xf numFmtId="2" fontId="3" fillId="38" borderId="84" xfId="0" applyNumberFormat="1" applyFont="1" applyFill="1" applyBorder="1" applyAlignment="1" applyProtection="1">
      <alignment horizontal="left" vertical="top" wrapText="1" indent="2"/>
      <protection locked="0"/>
    </xf>
    <xf numFmtId="2" fontId="3" fillId="112" borderId="85" xfId="0" applyNumberFormat="1" applyFont="1" applyFill="1" applyBorder="1" applyAlignment="1" applyProtection="1">
      <alignment vertical="center" wrapText="1"/>
      <protection locked="0"/>
    </xf>
    <xf numFmtId="2" fontId="3" fillId="112" borderId="68" xfId="0" applyNumberFormat="1" applyFont="1" applyFill="1" applyBorder="1" applyAlignment="1" applyProtection="1">
      <alignment vertical="center" wrapText="1"/>
      <protection locked="0"/>
    </xf>
    <xf numFmtId="2" fontId="3" fillId="112" borderId="86" xfId="0" applyNumberFormat="1" applyFont="1" applyFill="1" applyBorder="1" applyAlignment="1" applyProtection="1">
      <alignment vertical="center" wrapText="1"/>
      <protection locked="0"/>
    </xf>
    <xf numFmtId="2" fontId="3" fillId="38" borderId="84" xfId="0" applyNumberFormat="1" applyFont="1" applyFill="1" applyBorder="1" applyAlignment="1" applyProtection="1">
      <alignment horizontal="left" vertical="center" wrapText="1" indent="2"/>
      <protection locked="0"/>
    </xf>
    <xf numFmtId="0" fontId="92" fillId="63" borderId="30" xfId="0" applyFont="1" applyFill="1" applyBorder="1"/>
    <xf numFmtId="0" fontId="3" fillId="0" borderId="0" xfId="257" applyFont="1"/>
    <xf numFmtId="0" fontId="3" fillId="0" borderId="0" xfId="257" applyFont="1" applyAlignment="1">
      <alignment horizontal="right"/>
    </xf>
    <xf numFmtId="0" fontId="3" fillId="0" borderId="0" xfId="257" applyFont="1" applyAlignment="1">
      <alignment horizontal="center"/>
    </xf>
    <xf numFmtId="0" fontId="93" fillId="0" borderId="0" xfId="257" applyFont="1"/>
    <xf numFmtId="0" fontId="93" fillId="0" borderId="0" xfId="257" applyFont="1" applyAlignment="1">
      <alignment horizontal="right"/>
    </xf>
    <xf numFmtId="0" fontId="93" fillId="0" borderId="0" xfId="257" applyFont="1" applyAlignment="1">
      <alignment horizontal="center"/>
    </xf>
    <xf numFmtId="0" fontId="3" fillId="0" borderId="92" xfId="0" applyFont="1" applyBorder="1" applyAlignment="1" applyProtection="1">
      <alignment horizontal="left" vertical="center" wrapText="1" indent="1"/>
    </xf>
    <xf numFmtId="0" fontId="27" fillId="111" borderId="93" xfId="0" applyFont="1" applyFill="1" applyBorder="1" applyAlignment="1" applyProtection="1">
      <alignment horizontal="right" vertical="center"/>
    </xf>
    <xf numFmtId="0" fontId="27" fillId="111" borderId="94" xfId="0" applyFont="1" applyFill="1" applyBorder="1" applyAlignment="1" applyProtection="1">
      <alignment horizontal="right" vertical="center"/>
    </xf>
    <xf numFmtId="0" fontId="27" fillId="111" borderId="95" xfId="0" applyFont="1" applyFill="1" applyBorder="1" applyAlignment="1" applyProtection="1">
      <alignment horizontal="right" vertical="center"/>
    </xf>
    <xf numFmtId="2" fontId="27" fillId="66" borderId="96" xfId="0" applyNumberFormat="1" applyFont="1" applyFill="1" applyBorder="1" applyAlignment="1" applyProtection="1"/>
    <xf numFmtId="0" fontId="93" fillId="0" borderId="0" xfId="257" applyFont="1" applyAlignment="1">
      <alignment horizontal="left"/>
    </xf>
    <xf numFmtId="194" fontId="154" fillId="0" borderId="28" xfId="0" applyNumberFormat="1" applyFont="1" applyFill="1" applyBorder="1" applyAlignment="1">
      <alignment horizontal="right"/>
    </xf>
    <xf numFmtId="194" fontId="90" fillId="65" borderId="0" xfId="0" applyNumberFormat="1" applyFont="1" applyFill="1" applyBorder="1" applyAlignment="1">
      <alignment horizontal="right"/>
    </xf>
    <xf numFmtId="194" fontId="154" fillId="0" borderId="0" xfId="0" applyNumberFormat="1" applyFont="1" applyFill="1" applyBorder="1" applyAlignment="1">
      <alignment horizontal="right"/>
    </xf>
    <xf numFmtId="194" fontId="154" fillId="0" borderId="0" xfId="0" applyNumberFormat="1" applyFont="1" applyBorder="1" applyAlignment="1">
      <alignment horizontal="right"/>
    </xf>
    <xf numFmtId="194" fontId="154" fillId="0" borderId="26" xfId="0" applyNumberFormat="1" applyFont="1" applyFill="1" applyBorder="1" applyAlignment="1">
      <alignment horizontal="right"/>
    </xf>
    <xf numFmtId="194" fontId="154" fillId="0" borderId="35" xfId="0" applyNumberFormat="1" applyFont="1" applyFill="1" applyBorder="1" applyAlignment="1">
      <alignment horizontal="right"/>
    </xf>
    <xf numFmtId="216" fontId="90" fillId="0" borderId="0" xfId="0" applyNumberFormat="1" applyFont="1" applyFill="1" applyBorder="1" applyAlignment="1">
      <alignment horizontal="right"/>
    </xf>
    <xf numFmtId="216" fontId="90" fillId="0" borderId="28" xfId="0" applyNumberFormat="1" applyFont="1" applyFill="1" applyBorder="1" applyAlignment="1">
      <alignment horizontal="right"/>
    </xf>
    <xf numFmtId="216" fontId="90" fillId="0" borderId="26" xfId="0" applyNumberFormat="1" applyFont="1" applyFill="1" applyBorder="1" applyAlignment="1">
      <alignment horizontal="right"/>
    </xf>
    <xf numFmtId="216" fontId="90" fillId="0" borderId="35" xfId="0" applyNumberFormat="1" applyFont="1" applyFill="1" applyBorder="1" applyAlignment="1">
      <alignment horizontal="right"/>
    </xf>
    <xf numFmtId="195" fontId="3" fillId="0" borderId="0" xfId="75" applyNumberFormat="1" applyFont="1"/>
    <xf numFmtId="0" fontId="3" fillId="64" borderId="0" xfId="0" applyFont="1" applyFill="1"/>
    <xf numFmtId="0" fontId="3" fillId="0" borderId="0" xfId="0" applyFont="1" applyBorder="1" applyAlignment="1">
      <alignment horizontal="center"/>
    </xf>
    <xf numFmtId="0" fontId="3" fillId="65" borderId="0" xfId="257" applyFont="1" applyFill="1" applyBorder="1" applyAlignment="1">
      <alignment horizontal="right"/>
    </xf>
    <xf numFmtId="194" fontId="3" fillId="0" borderId="0" xfId="257" applyNumberFormat="1" applyFont="1" applyAlignment="1">
      <alignment horizontal="center"/>
    </xf>
    <xf numFmtId="0" fontId="3" fillId="0" borderId="34" xfId="0" applyFont="1" applyBorder="1" applyAlignment="1">
      <alignment horizontal="left"/>
    </xf>
    <xf numFmtId="0" fontId="92" fillId="115" borderId="63" xfId="0" applyFont="1" applyFill="1" applyBorder="1" applyAlignment="1" applyProtection="1">
      <alignment wrapText="1"/>
    </xf>
    <xf numFmtId="193" fontId="92" fillId="115" borderId="74" xfId="0" applyNumberFormat="1" applyFont="1" applyFill="1" applyBorder="1" applyAlignment="1" applyProtection="1">
      <alignment horizontal="right" wrapText="1"/>
    </xf>
    <xf numFmtId="0" fontId="27" fillId="64" borderId="55" xfId="0" applyFont="1" applyFill="1" applyBorder="1" applyAlignment="1" applyProtection="1">
      <alignment vertical="center" wrapText="1"/>
    </xf>
    <xf numFmtId="0" fontId="27" fillId="64" borderId="59" xfId="0" applyFont="1" applyFill="1" applyBorder="1" applyAlignment="1" applyProtection="1">
      <alignment vertical="center" wrapText="1"/>
    </xf>
    <xf numFmtId="0" fontId="80" fillId="0" borderId="0" xfId="257" applyFont="1" applyFill="1" applyBorder="1"/>
    <xf numFmtId="0" fontId="97" fillId="63" borderId="0" xfId="257" applyFont="1" applyFill="1" applyBorder="1"/>
    <xf numFmtId="0" fontId="97" fillId="58" borderId="29" xfId="257" applyFont="1" applyFill="1" applyBorder="1" applyAlignment="1">
      <alignment horizontal="right"/>
    </xf>
    <xf numFmtId="0" fontId="97" fillId="58" borderId="0" xfId="257" applyFont="1" applyFill="1" applyBorder="1" applyAlignment="1">
      <alignment horizontal="right"/>
    </xf>
    <xf numFmtId="0" fontId="97" fillId="0" borderId="0" xfId="257" applyFont="1" applyFill="1" applyBorder="1"/>
    <xf numFmtId="216" fontId="93" fillId="0" borderId="0" xfId="0" applyNumberFormat="1" applyFont="1" applyFill="1" applyBorder="1" applyAlignment="1">
      <alignment horizontal="center"/>
    </xf>
    <xf numFmtId="0" fontId="92" fillId="63" borderId="56" xfId="6291" applyFont="1" applyFill="1" applyBorder="1">
      <alignment vertical="center"/>
      <protection locked="0"/>
    </xf>
    <xf numFmtId="0" fontId="89" fillId="63" borderId="54" xfId="257" applyFont="1" applyFill="1" applyBorder="1"/>
    <xf numFmtId="0" fontId="89" fillId="63" borderId="54" xfId="257" applyFont="1" applyFill="1" applyBorder="1" applyAlignment="1">
      <alignment horizontal="right"/>
    </xf>
    <xf numFmtId="0" fontId="89" fillId="63" borderId="88" xfId="257" applyFont="1" applyFill="1" applyBorder="1" applyAlignment="1">
      <alignment horizontal="right"/>
    </xf>
    <xf numFmtId="0" fontId="3" fillId="0" borderId="59" xfId="0" applyFont="1" applyBorder="1" applyProtection="1"/>
    <xf numFmtId="0" fontId="92" fillId="115" borderId="97" xfId="0" applyFont="1" applyFill="1" applyBorder="1" applyAlignment="1" applyProtection="1">
      <alignment horizontal="right" vertical="center" wrapText="1"/>
    </xf>
    <xf numFmtId="0" fontId="3" fillId="64" borderId="59" xfId="0" applyFont="1" applyFill="1" applyBorder="1" applyAlignment="1" applyProtection="1">
      <alignment vertical="center"/>
    </xf>
    <xf numFmtId="0" fontId="92" fillId="115" borderId="98" xfId="0" applyFont="1" applyFill="1" applyBorder="1" applyAlignment="1" applyProtection="1">
      <alignment horizontal="right" vertical="center" wrapText="1"/>
    </xf>
    <xf numFmtId="193" fontId="92" fillId="115" borderId="98" xfId="0" applyNumberFormat="1" applyFont="1" applyFill="1" applyBorder="1" applyAlignment="1" applyProtection="1">
      <alignment horizontal="right" vertical="center" wrapText="1"/>
    </xf>
    <xf numFmtId="193" fontId="3" fillId="66" borderId="98" xfId="0" applyNumberFormat="1" applyFont="1" applyFill="1" applyBorder="1" applyAlignment="1" applyProtection="1">
      <alignment horizontal="right" vertical="center" wrapText="1"/>
    </xf>
    <xf numFmtId="193" fontId="92" fillId="115" borderId="64" xfId="0" applyNumberFormat="1" applyFont="1" applyFill="1" applyBorder="1" applyAlignment="1" applyProtection="1">
      <alignment horizontal="right" wrapText="1"/>
    </xf>
    <xf numFmtId="0" fontId="92" fillId="63" borderId="30" xfId="0" applyFont="1" applyFill="1" applyBorder="1" applyAlignment="1">
      <alignment horizontal="center"/>
    </xf>
    <xf numFmtId="0" fontId="92" fillId="63" borderId="9" xfId="257" applyFont="1" applyFill="1" applyBorder="1" applyAlignment="1">
      <alignment horizontal="center"/>
    </xf>
    <xf numFmtId="194" fontId="90" fillId="0" borderId="9" xfId="0" applyNumberFormat="1" applyFont="1" applyFill="1" applyBorder="1" applyAlignment="1">
      <alignment horizontal="right"/>
    </xf>
    <xf numFmtId="194" fontId="90" fillId="0" borderId="28" xfId="0" applyNumberFormat="1" applyFont="1" applyFill="1" applyBorder="1" applyAlignment="1">
      <alignment horizontal="right"/>
    </xf>
    <xf numFmtId="194" fontId="154" fillId="0" borderId="9" xfId="0" applyNumberFormat="1" applyFont="1" applyBorder="1" applyAlignment="1">
      <alignment horizontal="right"/>
    </xf>
    <xf numFmtId="194" fontId="154" fillId="0" borderId="28" xfId="0" applyNumberFormat="1" applyFont="1" applyBorder="1" applyAlignment="1">
      <alignment horizontal="right"/>
    </xf>
    <xf numFmtId="194" fontId="154" fillId="0" borderId="34" xfId="0" applyNumberFormat="1" applyFont="1" applyFill="1" applyBorder="1" applyAlignment="1">
      <alignment horizontal="right"/>
    </xf>
    <xf numFmtId="0" fontId="92" fillId="63" borderId="31" xfId="0" applyFont="1" applyFill="1" applyBorder="1" applyAlignment="1">
      <alignment horizontal="center" vertical="center"/>
    </xf>
    <xf numFmtId="194" fontId="90" fillId="65" borderId="9" xfId="0" applyNumberFormat="1" applyFont="1" applyFill="1" applyBorder="1" applyAlignment="1">
      <alignment horizontal="right"/>
    </xf>
    <xf numFmtId="194" fontId="90" fillId="65" borderId="28" xfId="0" applyNumberFormat="1" applyFont="1" applyFill="1" applyBorder="1" applyAlignment="1">
      <alignment horizontal="right"/>
    </xf>
    <xf numFmtId="194" fontId="154" fillId="0" borderId="9" xfId="0" applyNumberFormat="1" applyFont="1" applyFill="1" applyBorder="1" applyAlignment="1">
      <alignment horizontal="right"/>
    </xf>
    <xf numFmtId="0" fontId="3" fillId="65" borderId="9" xfId="257" applyFont="1" applyFill="1" applyBorder="1" applyAlignment="1">
      <alignment horizontal="right"/>
    </xf>
    <xf numFmtId="0" fontId="3" fillId="65" borderId="28" xfId="257" applyFont="1" applyFill="1" applyBorder="1" applyAlignment="1">
      <alignment horizontal="right"/>
    </xf>
    <xf numFmtId="194" fontId="0" fillId="0" borderId="11" xfId="0" applyNumberFormat="1" applyBorder="1" applyAlignment="1">
      <alignment horizontal="center"/>
    </xf>
    <xf numFmtId="0" fontId="78" fillId="58" borderId="0" xfId="257" applyNumberFormat="1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27" fillId="64" borderId="99" xfId="0" applyFont="1" applyFill="1" applyBorder="1" applyAlignment="1">
      <alignment horizontal="left"/>
    </xf>
    <xf numFmtId="0" fontId="94" fillId="62" borderId="99" xfId="0" applyFont="1" applyFill="1" applyBorder="1"/>
    <xf numFmtId="194" fontId="90" fillId="0" borderId="100" xfId="259" applyNumberFormat="1" applyFont="1" applyFill="1" applyBorder="1" applyAlignment="1">
      <alignment horizontal="right"/>
    </xf>
    <xf numFmtId="0" fontId="0" fillId="64" borderId="0" xfId="0" applyFill="1" applyBorder="1"/>
    <xf numFmtId="0" fontId="85" fillId="58" borderId="32" xfId="0" applyFont="1" applyFill="1" applyBorder="1" applyAlignment="1">
      <alignment horizontal="center"/>
    </xf>
    <xf numFmtId="0" fontId="90" fillId="0" borderId="0" xfId="0" applyFont="1" applyFill="1" applyBorder="1"/>
    <xf numFmtId="0" fontId="154" fillId="0" borderId="0" xfId="0" applyFont="1" applyFill="1" applyBorder="1" applyAlignment="1">
      <alignment horizontal="center"/>
    </xf>
    <xf numFmtId="0" fontId="154" fillId="0" borderId="0" xfId="0" applyFont="1" applyFill="1" applyBorder="1" applyAlignment="1">
      <alignment horizontal="center" wrapText="1"/>
    </xf>
    <xf numFmtId="0" fontId="92" fillId="63" borderId="29" xfId="0" applyFont="1" applyFill="1" applyBorder="1" applyAlignment="1">
      <alignment wrapText="1"/>
    </xf>
    <xf numFmtId="0" fontId="92" fillId="63" borderId="29" xfId="0" applyNumberFormat="1" applyFont="1" applyFill="1" applyBorder="1" applyAlignment="1">
      <alignment horizontal="center" wrapText="1"/>
    </xf>
    <xf numFmtId="0" fontId="92" fillId="63" borderId="29" xfId="0" applyFont="1" applyFill="1" applyBorder="1" applyAlignment="1">
      <alignment horizontal="center" wrapText="1"/>
    </xf>
    <xf numFmtId="0" fontId="90" fillId="0" borderId="99" xfId="0" applyFont="1" applyFill="1" applyBorder="1"/>
    <xf numFmtId="0" fontId="90" fillId="0" borderId="25" xfId="0" applyFont="1" applyFill="1" applyBorder="1"/>
    <xf numFmtId="0" fontId="90" fillId="0" borderId="17" xfId="0" applyFont="1" applyFill="1" applyBorder="1"/>
    <xf numFmtId="194" fontId="94" fillId="66" borderId="100" xfId="259" applyNumberFormat="1" applyFont="1" applyFill="1" applyBorder="1" applyAlignment="1">
      <alignment horizontal="right"/>
    </xf>
    <xf numFmtId="194" fontId="94" fillId="66" borderId="34" xfId="259" applyNumberFormat="1" applyFont="1" applyFill="1" applyBorder="1" applyAlignment="1">
      <alignment horizontal="right"/>
    </xf>
    <xf numFmtId="194" fontId="94" fillId="66" borderId="26" xfId="259" applyNumberFormat="1" applyFont="1" applyFill="1" applyBorder="1" applyAlignment="1">
      <alignment horizontal="right"/>
    </xf>
    <xf numFmtId="194" fontId="94" fillId="66" borderId="35" xfId="259" applyNumberFormat="1" applyFont="1" applyFill="1" applyBorder="1" applyAlignment="1">
      <alignment horizontal="right"/>
    </xf>
    <xf numFmtId="0" fontId="93" fillId="0" borderId="0" xfId="0" applyFont="1"/>
    <xf numFmtId="194" fontId="90" fillId="0" borderId="34" xfId="259" applyNumberFormat="1" applyFont="1" applyFill="1" applyBorder="1" applyAlignment="1">
      <alignment horizontal="center"/>
    </xf>
    <xf numFmtId="194" fontId="90" fillId="0" borderId="26" xfId="259" applyNumberFormat="1" applyFont="1" applyFill="1" applyBorder="1" applyAlignment="1">
      <alignment horizontal="center"/>
    </xf>
    <xf numFmtId="194" fontId="90" fillId="0" borderId="35" xfId="259" applyNumberFormat="1" applyFont="1" applyFill="1" applyBorder="1" applyAlignment="1">
      <alignment horizontal="center"/>
    </xf>
    <xf numFmtId="0" fontId="92" fillId="63" borderId="36" xfId="0" applyFont="1" applyFill="1" applyBorder="1" applyAlignment="1">
      <alignment horizontal="center" wrapText="1"/>
    </xf>
    <xf numFmtId="0" fontId="92" fillId="63" borderId="30" xfId="0" applyFont="1" applyFill="1" applyBorder="1" applyAlignment="1">
      <alignment horizontal="center" wrapText="1"/>
    </xf>
    <xf numFmtId="0" fontId="92" fillId="63" borderId="31" xfId="0" applyFont="1" applyFill="1" applyBorder="1" applyAlignment="1">
      <alignment horizontal="center" wrapText="1"/>
    </xf>
    <xf numFmtId="0" fontId="94" fillId="62" borderId="36" xfId="0" applyFont="1" applyFill="1" applyBorder="1" applyAlignment="1">
      <alignment horizontal="left"/>
    </xf>
    <xf numFmtId="194" fontId="94" fillId="62" borderId="36" xfId="259" applyNumberFormat="1" applyFont="1" applyFill="1" applyBorder="1" applyAlignment="1">
      <alignment horizontal="center"/>
    </xf>
    <xf numFmtId="9" fontId="94" fillId="62" borderId="30" xfId="0" applyNumberFormat="1" applyFont="1" applyFill="1" applyBorder="1" applyAlignment="1">
      <alignment horizontal="center"/>
    </xf>
    <xf numFmtId="9" fontId="94" fillId="62" borderId="29" xfId="0" applyNumberFormat="1" applyFont="1" applyFill="1" applyBorder="1" applyAlignment="1">
      <alignment horizontal="center"/>
    </xf>
    <xf numFmtId="9" fontId="94" fillId="62" borderId="31" xfId="0" applyNumberFormat="1" applyFont="1" applyFill="1" applyBorder="1" applyAlignment="1">
      <alignment horizontal="center"/>
    </xf>
    <xf numFmtId="194" fontId="90" fillId="0" borderId="29" xfId="259" applyNumberFormat="1" applyFont="1" applyFill="1" applyBorder="1" applyAlignment="1">
      <alignment horizontal="right"/>
    </xf>
    <xf numFmtId="194" fontId="90" fillId="0" borderId="31" xfId="259" applyNumberFormat="1" applyFont="1" applyFill="1" applyBorder="1" applyAlignment="1">
      <alignment horizontal="right"/>
    </xf>
    <xf numFmtId="0" fontId="94" fillId="62" borderId="99" xfId="0" applyFont="1" applyFill="1" applyBorder="1" applyAlignment="1">
      <alignment horizontal="left"/>
    </xf>
    <xf numFmtId="194" fontId="94" fillId="62" borderId="99" xfId="259" applyNumberFormat="1" applyFont="1" applyFill="1" applyBorder="1" applyAlignment="1">
      <alignment horizontal="center"/>
    </xf>
    <xf numFmtId="9" fontId="94" fillId="62" borderId="100" xfId="0" applyNumberFormat="1" applyFont="1" applyFill="1" applyBorder="1" applyAlignment="1">
      <alignment horizontal="center"/>
    </xf>
    <xf numFmtId="9" fontId="94" fillId="62" borderId="0" xfId="0" applyNumberFormat="1" applyFont="1" applyFill="1" applyBorder="1" applyAlignment="1">
      <alignment horizontal="center"/>
    </xf>
    <xf numFmtId="9" fontId="94" fillId="62" borderId="28" xfId="0" applyNumberFormat="1" applyFont="1" applyFill="1" applyBorder="1" applyAlignment="1">
      <alignment horizontal="center"/>
    </xf>
    <xf numFmtId="0" fontId="94" fillId="62" borderId="25" xfId="0" applyFont="1" applyFill="1" applyBorder="1" applyAlignment="1">
      <alignment horizontal="left"/>
    </xf>
    <xf numFmtId="194" fontId="94" fillId="62" borderId="25" xfId="259" applyNumberFormat="1" applyFont="1" applyFill="1" applyBorder="1" applyAlignment="1">
      <alignment horizontal="center"/>
    </xf>
    <xf numFmtId="9" fontId="94" fillId="62" borderId="34" xfId="0" applyNumberFormat="1" applyFont="1" applyFill="1" applyBorder="1" applyAlignment="1">
      <alignment horizontal="center"/>
    </xf>
    <xf numFmtId="9" fontId="94" fillId="62" borderId="26" xfId="0" applyNumberFormat="1" applyFont="1" applyFill="1" applyBorder="1" applyAlignment="1">
      <alignment horizontal="center"/>
    </xf>
    <xf numFmtId="9" fontId="94" fillId="62" borderId="35" xfId="0" applyNumberFormat="1" applyFont="1" applyFill="1" applyBorder="1" applyAlignment="1">
      <alignment horizontal="center"/>
    </xf>
    <xf numFmtId="196" fontId="81" fillId="0" borderId="0" xfId="158" applyNumberFormat="1" applyFont="1" applyFill="1" applyBorder="1"/>
    <xf numFmtId="196" fontId="81" fillId="0" borderId="28" xfId="158" applyNumberFormat="1" applyFont="1" applyFill="1" applyBorder="1"/>
    <xf numFmtId="194" fontId="94" fillId="0" borderId="100" xfId="259" applyNumberFormat="1" applyFont="1" applyFill="1" applyBorder="1" applyAlignment="1">
      <alignment horizontal="right"/>
    </xf>
    <xf numFmtId="194" fontId="94" fillId="0" borderId="0" xfId="259" applyNumberFormat="1" applyFont="1" applyFill="1" applyBorder="1" applyAlignment="1">
      <alignment horizontal="right"/>
    </xf>
    <xf numFmtId="194" fontId="94" fillId="0" borderId="28" xfId="259" applyNumberFormat="1" applyFont="1" applyFill="1" applyBorder="1" applyAlignment="1">
      <alignment horizontal="right"/>
    </xf>
    <xf numFmtId="194" fontId="94" fillId="0" borderId="9" xfId="259" applyNumberFormat="1" applyFont="1" applyFill="1" applyBorder="1" applyAlignment="1">
      <alignment horizontal="right"/>
    </xf>
    <xf numFmtId="0" fontId="92" fillId="63" borderId="87" xfId="0" applyFont="1" applyFill="1" applyBorder="1" applyAlignment="1" applyProtection="1">
      <alignment horizontal="left" vertical="center"/>
      <protection locked="0"/>
    </xf>
    <xf numFmtId="0" fontId="92" fillId="63" borderId="4" xfId="0" applyFont="1" applyFill="1" applyBorder="1" applyAlignment="1" applyProtection="1">
      <alignment horizontal="left" vertical="center"/>
      <protection locked="0"/>
    </xf>
    <xf numFmtId="0" fontId="92" fillId="63" borderId="54" xfId="0" applyFont="1" applyFill="1" applyBorder="1" applyAlignment="1" applyProtection="1">
      <alignment horizontal="left" vertical="center"/>
      <protection locked="0"/>
    </xf>
    <xf numFmtId="0" fontId="92" fillId="63" borderId="88" xfId="0" applyFont="1" applyFill="1" applyBorder="1" applyAlignment="1" applyProtection="1">
      <alignment horizontal="left" vertical="center"/>
      <protection locked="0"/>
    </xf>
    <xf numFmtId="0" fontId="92" fillId="63" borderId="56" xfId="6291" applyFont="1" applyBorder="1">
      <alignment vertical="center"/>
      <protection locked="0"/>
    </xf>
    <xf numFmtId="0" fontId="92" fillId="63" borderId="54" xfId="6291" applyFont="1" applyBorder="1">
      <alignment vertical="center"/>
      <protection locked="0"/>
    </xf>
    <xf numFmtId="0" fontId="92" fillId="63" borderId="88" xfId="6291" applyFont="1" applyBorder="1">
      <alignment vertical="center"/>
      <protection locked="0"/>
    </xf>
    <xf numFmtId="0" fontId="92" fillId="64" borderId="59" xfId="0" applyFont="1" applyFill="1" applyBorder="1"/>
    <xf numFmtId="0" fontId="92" fillId="64" borderId="0" xfId="0" applyFont="1" applyFill="1" applyBorder="1"/>
    <xf numFmtId="0" fontId="92" fillId="64" borderId="101" xfId="0" applyFont="1" applyFill="1" applyBorder="1"/>
    <xf numFmtId="0" fontId="27" fillId="111" borderId="102" xfId="0" applyFont="1" applyFill="1" applyBorder="1" applyAlignment="1">
      <alignment horizontal="center" vertical="center" wrapText="1"/>
    </xf>
    <xf numFmtId="0" fontId="27" fillId="111" borderId="106" xfId="0" applyFont="1" applyFill="1" applyBorder="1" applyAlignment="1">
      <alignment horizontal="center" vertical="center" wrapText="1"/>
    </xf>
    <xf numFmtId="0" fontId="27" fillId="116" borderId="107" xfId="0" applyFont="1" applyFill="1" applyBorder="1" applyAlignment="1">
      <alignment horizontal="center" vertical="center" wrapText="1"/>
    </xf>
    <xf numFmtId="0" fontId="27" fillId="116" borderId="108" xfId="0" applyFont="1" applyFill="1" applyBorder="1" applyAlignment="1">
      <alignment horizontal="center" vertical="center" wrapText="1"/>
    </xf>
    <xf numFmtId="0" fontId="27" fillId="116" borderId="109" xfId="0" applyFont="1" applyFill="1" applyBorder="1" applyAlignment="1">
      <alignment horizontal="center" vertical="center" wrapText="1"/>
    </xf>
    <xf numFmtId="0" fontId="27" fillId="0" borderId="110" xfId="0" applyFont="1" applyFill="1" applyBorder="1" applyAlignment="1">
      <alignment horizontal="right" vertical="center" wrapText="1" indent="1"/>
    </xf>
    <xf numFmtId="0" fontId="157" fillId="66" borderId="111" xfId="0" applyFont="1" applyFill="1" applyBorder="1" applyAlignment="1">
      <alignment horizontal="right" vertical="center" wrapText="1"/>
    </xf>
    <xf numFmtId="0" fontId="157" fillId="66" borderId="112" xfId="0" applyFont="1" applyFill="1" applyBorder="1" applyAlignment="1">
      <alignment horizontal="right" vertical="center" wrapText="1"/>
    </xf>
    <xf numFmtId="0" fontId="3" fillId="66" borderId="112" xfId="0" applyFont="1" applyFill="1" applyBorder="1" applyAlignment="1">
      <alignment horizontal="right" vertical="center" wrapText="1"/>
    </xf>
    <xf numFmtId="0" fontId="3" fillId="66" borderId="113" xfId="0" applyFont="1" applyFill="1" applyBorder="1" applyAlignment="1">
      <alignment horizontal="right" vertical="center" wrapText="1"/>
    </xf>
    <xf numFmtId="0" fontId="3" fillId="0" borderId="114" xfId="0" applyFont="1" applyFill="1" applyBorder="1" applyAlignment="1">
      <alignment horizontal="right" vertical="center" indent="1"/>
    </xf>
    <xf numFmtId="195" fontId="3" fillId="112" borderId="115" xfId="75" applyNumberFormat="1" applyFont="1" applyFill="1" applyBorder="1" applyAlignment="1" applyProtection="1">
      <alignment horizontal="right" vertical="center"/>
      <protection locked="0"/>
    </xf>
    <xf numFmtId="195" fontId="3" fillId="112" borderId="116" xfId="75" applyNumberFormat="1" applyFont="1" applyFill="1" applyBorder="1" applyAlignment="1" applyProtection="1">
      <alignment horizontal="right" vertical="center"/>
      <protection locked="0"/>
    </xf>
    <xf numFmtId="195" fontId="3" fillId="112" borderId="117" xfId="75" applyNumberFormat="1" applyFont="1" applyFill="1" applyBorder="1" applyAlignment="1" applyProtection="1">
      <alignment horizontal="right" vertical="center"/>
      <protection locked="0"/>
    </xf>
    <xf numFmtId="0" fontId="3" fillId="0" borderId="118" xfId="0" applyFont="1" applyFill="1" applyBorder="1" applyAlignment="1">
      <alignment horizontal="right" vertical="center" indent="1"/>
    </xf>
    <xf numFmtId="195" fontId="3" fillId="112" borderId="119" xfId="75" applyNumberFormat="1" applyFont="1" applyFill="1" applyBorder="1" applyAlignment="1" applyProtection="1">
      <alignment horizontal="right" vertical="center"/>
      <protection locked="0"/>
    </xf>
    <xf numFmtId="195" fontId="3" fillId="112" borderId="120" xfId="75" applyNumberFormat="1" applyFont="1" applyFill="1" applyBorder="1" applyAlignment="1" applyProtection="1">
      <alignment horizontal="right" vertical="center"/>
      <protection locked="0"/>
    </xf>
    <xf numFmtId="195" fontId="3" fillId="112" borderId="121" xfId="75" applyNumberFormat="1" applyFont="1" applyFill="1" applyBorder="1" applyAlignment="1" applyProtection="1">
      <alignment horizontal="right" vertical="center"/>
      <protection locked="0"/>
    </xf>
    <xf numFmtId="0" fontId="3" fillId="0" borderId="122" xfId="0" applyFont="1" applyFill="1" applyBorder="1" applyAlignment="1">
      <alignment horizontal="right" vertical="center" indent="1"/>
    </xf>
    <xf numFmtId="195" fontId="3" fillId="112" borderId="123" xfId="75" applyNumberFormat="1" applyFont="1" applyFill="1" applyBorder="1" applyAlignment="1" applyProtection="1">
      <alignment horizontal="right" vertical="center"/>
      <protection locked="0"/>
    </xf>
    <xf numFmtId="195" fontId="3" fillId="112" borderId="124" xfId="75" applyNumberFormat="1" applyFont="1" applyFill="1" applyBorder="1" applyAlignment="1" applyProtection="1">
      <alignment horizontal="right" vertical="center"/>
      <protection locked="0"/>
    </xf>
    <xf numFmtId="195" fontId="3" fillId="112" borderId="125" xfId="75" applyNumberFormat="1" applyFont="1" applyFill="1" applyBorder="1" applyAlignment="1" applyProtection="1">
      <alignment horizontal="right" vertical="center"/>
      <protection locked="0"/>
    </xf>
    <xf numFmtId="0" fontId="27" fillId="0" borderId="90" xfId="0" applyFont="1" applyFill="1" applyBorder="1" applyAlignment="1">
      <alignment horizontal="right" vertical="center" wrapText="1" indent="1"/>
    </xf>
    <xf numFmtId="195" fontId="27" fillId="37" borderId="111" xfId="75" applyNumberFormat="1" applyFont="1" applyFill="1" applyBorder="1" applyAlignment="1" applyProtection="1">
      <alignment horizontal="right" vertical="center"/>
    </xf>
    <xf numFmtId="195" fontId="27" fillId="37" borderId="112" xfId="75" applyNumberFormat="1" applyFont="1" applyFill="1" applyBorder="1" applyAlignment="1" applyProtection="1">
      <alignment horizontal="right" vertical="center"/>
    </xf>
    <xf numFmtId="195" fontId="27" fillId="37" borderId="113" xfId="75" applyNumberFormat="1" applyFont="1" applyFill="1" applyBorder="1" applyAlignment="1" applyProtection="1">
      <alignment horizontal="right" vertical="center"/>
    </xf>
    <xf numFmtId="193" fontId="81" fillId="62" borderId="0" xfId="323" applyNumberFormat="1" applyFont="1" applyFill="1" applyBorder="1" applyAlignment="1">
      <alignment horizontal="center"/>
    </xf>
    <xf numFmtId="10" fontId="3" fillId="0" borderId="0" xfId="338" applyNumberFormat="1" applyFont="1" applyFill="1" applyBorder="1" applyAlignment="1">
      <alignment horizontal="center" wrapText="1"/>
    </xf>
    <xf numFmtId="194" fontId="94" fillId="62" borderId="100" xfId="259" applyNumberFormat="1" applyFont="1" applyFill="1" applyBorder="1" applyAlignment="1">
      <alignment horizontal="right"/>
    </xf>
    <xf numFmtId="217" fontId="90" fillId="0" borderId="9" xfId="0" applyNumberFormat="1" applyFont="1" applyFill="1" applyBorder="1" applyAlignment="1">
      <alignment horizontal="right"/>
    </xf>
    <xf numFmtId="217" fontId="90" fillId="0" borderId="0" xfId="0" applyNumberFormat="1" applyFont="1" applyFill="1" applyBorder="1" applyAlignment="1">
      <alignment horizontal="right"/>
    </xf>
    <xf numFmtId="217" fontId="90" fillId="0" borderId="28" xfId="0" applyNumberFormat="1" applyFont="1" applyFill="1" applyBorder="1" applyAlignment="1">
      <alignment horizontal="right"/>
    </xf>
    <xf numFmtId="217" fontId="90" fillId="0" borderId="100" xfId="259" applyNumberFormat="1" applyFont="1" applyFill="1" applyBorder="1" applyAlignment="1">
      <alignment horizontal="right"/>
    </xf>
    <xf numFmtId="217" fontId="90" fillId="0" borderId="0" xfId="259" applyNumberFormat="1" applyFont="1" applyFill="1" applyBorder="1" applyAlignment="1">
      <alignment horizontal="right"/>
    </xf>
    <xf numFmtId="217" fontId="90" fillId="0" borderId="28" xfId="259" applyNumberFormat="1" applyFont="1" applyFill="1" applyBorder="1" applyAlignment="1">
      <alignment horizontal="right"/>
    </xf>
    <xf numFmtId="217" fontId="90" fillId="0" borderId="34" xfId="259" applyNumberFormat="1" applyFont="1" applyFill="1" applyBorder="1" applyAlignment="1">
      <alignment horizontal="right"/>
    </xf>
    <xf numFmtId="217" fontId="90" fillId="0" borderId="26" xfId="259" applyNumberFormat="1" applyFont="1" applyFill="1" applyBorder="1" applyAlignment="1">
      <alignment horizontal="right"/>
    </xf>
    <xf numFmtId="217" fontId="90" fillId="0" borderId="35" xfId="259" applyNumberFormat="1" applyFont="1" applyFill="1" applyBorder="1" applyAlignment="1">
      <alignment horizontal="right"/>
    </xf>
    <xf numFmtId="217" fontId="90" fillId="0" borderId="9" xfId="259" applyNumberFormat="1" applyFont="1" applyFill="1" applyBorder="1" applyAlignment="1">
      <alignment horizontal="right"/>
    </xf>
    <xf numFmtId="216" fontId="94" fillId="0" borderId="9" xfId="259" applyNumberFormat="1" applyFont="1" applyFill="1" applyBorder="1" applyAlignment="1">
      <alignment horizontal="right"/>
    </xf>
    <xf numFmtId="216" fontId="94" fillId="0" borderId="0" xfId="259" applyNumberFormat="1" applyFont="1" applyFill="1" applyBorder="1" applyAlignment="1">
      <alignment horizontal="right"/>
    </xf>
    <xf numFmtId="216" fontId="94" fillId="0" borderId="28" xfId="259" applyNumberFormat="1" applyFont="1" applyFill="1" applyBorder="1" applyAlignment="1">
      <alignment horizontal="right"/>
    </xf>
    <xf numFmtId="217" fontId="94" fillId="0" borderId="9" xfId="259" applyNumberFormat="1" applyFont="1" applyFill="1" applyBorder="1" applyAlignment="1">
      <alignment horizontal="right"/>
    </xf>
    <xf numFmtId="217" fontId="94" fillId="0" borderId="0" xfId="259" applyNumberFormat="1" applyFont="1" applyFill="1" applyBorder="1" applyAlignment="1">
      <alignment horizontal="right"/>
    </xf>
    <xf numFmtId="217" fontId="94" fillId="0" borderId="28" xfId="259" applyNumberFormat="1" applyFont="1" applyFill="1" applyBorder="1" applyAlignment="1">
      <alignment horizontal="right"/>
    </xf>
    <xf numFmtId="217" fontId="94" fillId="62" borderId="9" xfId="259" applyNumberFormat="1" applyFont="1" applyFill="1" applyBorder="1" applyAlignment="1">
      <alignment horizontal="right"/>
    </xf>
    <xf numFmtId="217" fontId="94" fillId="62" borderId="0" xfId="259" applyNumberFormat="1" applyFont="1" applyFill="1" applyBorder="1" applyAlignment="1">
      <alignment horizontal="right"/>
    </xf>
    <xf numFmtId="217" fontId="94" fillId="62" borderId="28" xfId="259" applyNumberFormat="1" applyFont="1" applyFill="1" applyBorder="1" applyAlignment="1">
      <alignment horizontal="right"/>
    </xf>
    <xf numFmtId="217" fontId="94" fillId="66" borderId="9" xfId="259" applyNumberFormat="1" applyFont="1" applyFill="1" applyBorder="1" applyAlignment="1">
      <alignment horizontal="right"/>
    </xf>
    <xf numFmtId="217" fontId="94" fillId="66" borderId="0" xfId="259" applyNumberFormat="1" applyFont="1" applyFill="1" applyBorder="1" applyAlignment="1">
      <alignment horizontal="right"/>
    </xf>
    <xf numFmtId="217" fontId="94" fillId="66" borderId="28" xfId="259" applyNumberFormat="1" applyFont="1" applyFill="1" applyBorder="1" applyAlignment="1">
      <alignment horizontal="right"/>
    </xf>
    <xf numFmtId="217" fontId="94" fillId="62" borderId="34" xfId="259" applyNumberFormat="1" applyFont="1" applyFill="1" applyBorder="1" applyAlignment="1">
      <alignment horizontal="right"/>
    </xf>
    <xf numFmtId="217" fontId="94" fillId="62" borderId="26" xfId="259" applyNumberFormat="1" applyFont="1" applyFill="1" applyBorder="1" applyAlignment="1">
      <alignment horizontal="right"/>
    </xf>
    <xf numFmtId="217" fontId="94" fillId="62" borderId="35" xfId="259" applyNumberFormat="1" applyFont="1" applyFill="1" applyBorder="1" applyAlignment="1">
      <alignment horizontal="right"/>
    </xf>
    <xf numFmtId="217" fontId="94" fillId="66" borderId="100" xfId="259" applyNumberFormat="1" applyFont="1" applyFill="1" applyBorder="1" applyAlignment="1">
      <alignment horizontal="right"/>
    </xf>
    <xf numFmtId="194" fontId="0" fillId="0" borderId="0" xfId="0" applyNumberFormat="1"/>
    <xf numFmtId="194" fontId="94" fillId="0" borderId="9" xfId="0" applyNumberFormat="1" applyFont="1" applyFill="1" applyBorder="1" applyAlignment="1">
      <alignment horizontal="right"/>
    </xf>
    <xf numFmtId="194" fontId="94" fillId="0" borderId="0" xfId="0" applyNumberFormat="1" applyFont="1" applyFill="1" applyBorder="1" applyAlignment="1">
      <alignment horizontal="right"/>
    </xf>
    <xf numFmtId="194" fontId="94" fillId="0" borderId="28" xfId="0" applyNumberFormat="1" applyFont="1" applyFill="1" applyBorder="1" applyAlignment="1">
      <alignment horizontal="right"/>
    </xf>
    <xf numFmtId="0" fontId="77" fillId="58" borderId="0" xfId="323" applyFont="1" applyFill="1" applyBorder="1" applyAlignment="1">
      <alignment horizontal="left"/>
    </xf>
    <xf numFmtId="0" fontId="77" fillId="58" borderId="126" xfId="323" applyNumberFormat="1" applyFont="1" applyFill="1" applyBorder="1" applyAlignment="1">
      <alignment horizontal="left"/>
    </xf>
    <xf numFmtId="0" fontId="77" fillId="58" borderId="126" xfId="323" applyFont="1" applyFill="1" applyBorder="1"/>
    <xf numFmtId="0" fontId="97" fillId="58" borderId="126" xfId="323" applyFont="1" applyFill="1" applyBorder="1"/>
    <xf numFmtId="0" fontId="158" fillId="0" borderId="0" xfId="6292" applyFont="1"/>
    <xf numFmtId="0" fontId="78" fillId="58" borderId="0" xfId="323" applyFont="1" applyFill="1" applyBorder="1" applyAlignment="1">
      <alignment horizontal="left"/>
    </xf>
    <xf numFmtId="0" fontId="79" fillId="58" borderId="0" xfId="323" applyNumberFormat="1" applyFont="1" applyFill="1" applyBorder="1" applyAlignment="1">
      <alignment horizontal="left"/>
    </xf>
    <xf numFmtId="0" fontId="78" fillId="58" borderId="0" xfId="323" applyFont="1" applyFill="1" applyBorder="1" applyAlignment="1">
      <alignment horizontal="center"/>
    </xf>
    <xf numFmtId="0" fontId="79" fillId="58" borderId="26" xfId="323" applyFont="1" applyFill="1" applyBorder="1"/>
    <xf numFmtId="0" fontId="79" fillId="58" borderId="0" xfId="323" applyFont="1" applyFill="1" applyBorder="1"/>
    <xf numFmtId="0" fontId="80" fillId="58" borderId="0" xfId="323" applyFont="1" applyFill="1" applyBorder="1"/>
    <xf numFmtId="0" fontId="159" fillId="0" borderId="0" xfId="6292" applyFont="1"/>
    <xf numFmtId="0" fontId="90" fillId="0" borderId="0" xfId="6292" applyFont="1"/>
    <xf numFmtId="0" fontId="92" fillId="63" borderId="127" xfId="6292" applyFont="1" applyFill="1" applyBorder="1" applyAlignment="1">
      <alignment horizontal="left"/>
    </xf>
    <xf numFmtId="0" fontId="92" fillId="63" borderId="126" xfId="6292" applyFont="1" applyFill="1" applyBorder="1" applyAlignment="1">
      <alignment horizontal="center"/>
    </xf>
    <xf numFmtId="0" fontId="92" fillId="63" borderId="128" xfId="6292" applyFont="1" applyFill="1" applyBorder="1" applyAlignment="1">
      <alignment horizontal="center"/>
    </xf>
    <xf numFmtId="0" fontId="92" fillId="63" borderId="100" xfId="257" applyFont="1" applyFill="1" applyBorder="1" applyAlignment="1">
      <alignment horizontal="center"/>
    </xf>
    <xf numFmtId="0" fontId="90" fillId="0" borderId="127" xfId="6292" applyFont="1" applyBorder="1"/>
    <xf numFmtId="194" fontId="3" fillId="0" borderId="126" xfId="6292" applyNumberFormat="1" applyFont="1" applyFill="1" applyBorder="1" applyAlignment="1">
      <alignment horizontal="right"/>
    </xf>
    <xf numFmtId="194" fontId="3" fillId="0" borderId="128" xfId="6292" applyNumberFormat="1" applyFont="1" applyFill="1" applyBorder="1" applyAlignment="1">
      <alignment horizontal="right"/>
    </xf>
    <xf numFmtId="0" fontId="90" fillId="0" borderId="100" xfId="6292" applyFont="1" applyBorder="1"/>
    <xf numFmtId="194" fontId="3" fillId="0" borderId="0" xfId="6292" applyNumberFormat="1" applyFont="1" applyFill="1" applyBorder="1" applyAlignment="1">
      <alignment horizontal="right"/>
    </xf>
    <xf numFmtId="194" fontId="3" fillId="0" borderId="28" xfId="6292" applyNumberFormat="1" applyFont="1" applyFill="1" applyBorder="1" applyAlignment="1">
      <alignment horizontal="right"/>
    </xf>
    <xf numFmtId="0" fontId="154" fillId="0" borderId="100" xfId="6292" applyFont="1" applyBorder="1"/>
    <xf numFmtId="194" fontId="154" fillId="0" borderId="0" xfId="6292" applyNumberFormat="1" applyFont="1" applyBorder="1"/>
    <xf numFmtId="194" fontId="154" fillId="0" borderId="28" xfId="6292" applyNumberFormat="1" applyFont="1" applyBorder="1"/>
    <xf numFmtId="0" fontId="154" fillId="0" borderId="0" xfId="6292" applyFont="1"/>
    <xf numFmtId="0" fontId="154" fillId="0" borderId="34" xfId="6292" applyFont="1" applyBorder="1"/>
    <xf numFmtId="194" fontId="154" fillId="0" borderId="26" xfId="6292" applyNumberFormat="1" applyFont="1" applyBorder="1"/>
    <xf numFmtId="194" fontId="154" fillId="0" borderId="35" xfId="6292" applyNumberFormat="1" applyFont="1" applyBorder="1"/>
    <xf numFmtId="0" fontId="93" fillId="0" borderId="0" xfId="6292" applyFont="1"/>
    <xf numFmtId="194" fontId="93" fillId="64" borderId="0" xfId="6292" applyNumberFormat="1" applyFont="1" applyFill="1"/>
    <xf numFmtId="194" fontId="93" fillId="0" borderId="0" xfId="6292" applyNumberFormat="1" applyFont="1" applyFill="1" applyBorder="1" applyAlignment="1">
      <alignment horizontal="right"/>
    </xf>
    <xf numFmtId="218" fontId="93" fillId="0" borderId="0" xfId="6292" applyNumberFormat="1" applyFont="1"/>
    <xf numFmtId="216" fontId="93" fillId="0" borderId="0" xfId="6292" applyNumberFormat="1" applyFont="1"/>
    <xf numFmtId="0" fontId="27" fillId="66" borderId="90" xfId="0" applyFont="1" applyFill="1" applyBorder="1" applyAlignment="1" applyProtection="1">
      <alignment horizontal="center" vertical="center"/>
    </xf>
    <xf numFmtId="0" fontId="27" fillId="66" borderId="18" xfId="0" applyFont="1" applyFill="1" applyBorder="1" applyAlignment="1" applyProtection="1">
      <alignment horizontal="center" vertical="center"/>
    </xf>
    <xf numFmtId="0" fontId="27" fillId="111" borderId="60" xfId="0" applyFont="1" applyFill="1" applyBorder="1" applyAlignment="1" applyProtection="1">
      <alignment horizontal="center" vertical="center"/>
    </xf>
    <xf numFmtId="0" fontId="27" fillId="111" borderId="61" xfId="0" applyFont="1" applyFill="1" applyBorder="1" applyAlignment="1" applyProtection="1">
      <alignment horizontal="center" vertical="center"/>
    </xf>
    <xf numFmtId="0" fontId="27" fillId="111" borderId="91" xfId="0" applyFont="1" applyFill="1" applyBorder="1" applyAlignment="1" applyProtection="1">
      <alignment horizontal="center" vertical="center"/>
    </xf>
    <xf numFmtId="0" fontId="154" fillId="114" borderId="75" xfId="0" applyFont="1" applyFill="1" applyBorder="1" applyAlignment="1" applyProtection="1">
      <alignment horizontal="center"/>
    </xf>
    <xf numFmtId="0" fontId="154" fillId="114" borderId="76" xfId="0" applyFont="1" applyFill="1" applyBorder="1" applyAlignment="1" applyProtection="1">
      <alignment horizontal="center"/>
    </xf>
    <xf numFmtId="0" fontId="154" fillId="114" borderId="77" xfId="0" applyFont="1" applyFill="1" applyBorder="1" applyAlignment="1" applyProtection="1">
      <alignment horizontal="center"/>
    </xf>
    <xf numFmtId="0" fontId="154" fillId="114" borderId="78" xfId="0" applyFont="1" applyFill="1" applyBorder="1" applyAlignment="1" applyProtection="1">
      <alignment horizontal="center" vertical="center"/>
    </xf>
    <xf numFmtId="0" fontId="154" fillId="114" borderId="5" xfId="0" applyFont="1" applyFill="1" applyBorder="1" applyAlignment="1" applyProtection="1">
      <alignment horizontal="center" vertical="center"/>
    </xf>
    <xf numFmtId="0" fontId="3" fillId="0" borderId="59" xfId="0" applyFont="1" applyFill="1" applyBorder="1" applyAlignment="1">
      <alignment horizontal="right" vertical="center" wrapText="1" indent="1"/>
    </xf>
    <xf numFmtId="0" fontId="3" fillId="0" borderId="105" xfId="0" applyFont="1" applyFill="1" applyBorder="1" applyAlignment="1">
      <alignment horizontal="right" vertical="center" wrapText="1" indent="1"/>
    </xf>
    <xf numFmtId="0" fontId="27" fillId="116" borderId="4" xfId="0" applyFont="1" applyFill="1" applyBorder="1" applyAlignment="1">
      <alignment horizontal="center" vertical="center" wrapText="1"/>
    </xf>
    <xf numFmtId="0" fontId="27" fillId="116" borderId="103" xfId="0" applyFont="1" applyFill="1" applyBorder="1" applyAlignment="1">
      <alignment horizontal="center" vertical="center" wrapText="1"/>
    </xf>
    <xf numFmtId="0" fontId="27" fillId="116" borderId="90" xfId="0" applyFont="1" applyFill="1" applyBorder="1" applyAlignment="1">
      <alignment horizontal="center" vertical="center" wrapText="1"/>
    </xf>
    <xf numFmtId="0" fontId="27" fillId="116" borderId="18" xfId="0" applyFont="1" applyFill="1" applyBorder="1" applyAlignment="1">
      <alignment horizontal="center" vertical="center" wrapText="1"/>
    </xf>
    <xf numFmtId="0" fontId="27" fillId="116" borderId="104" xfId="0" applyFont="1" applyFill="1" applyBorder="1" applyAlignment="1">
      <alignment horizontal="center" vertical="center" wrapText="1"/>
    </xf>
    <xf numFmtId="0" fontId="154" fillId="66" borderId="56" xfId="0" applyFont="1" applyFill="1" applyBorder="1" applyAlignment="1" applyProtection="1">
      <alignment horizontal="center"/>
    </xf>
    <xf numFmtId="0" fontId="154" fillId="66" borderId="54" xfId="0" applyFont="1" applyFill="1" applyBorder="1" applyAlignment="1" applyProtection="1">
      <alignment horizontal="center"/>
    </xf>
    <xf numFmtId="0" fontId="154" fillId="111" borderId="57" xfId="0" applyFont="1" applyFill="1" applyBorder="1" applyAlignment="1" applyProtection="1">
      <alignment horizontal="center"/>
    </xf>
    <xf numFmtId="0" fontId="154" fillId="111" borderId="58" xfId="0" applyFont="1" applyFill="1" applyBorder="1" applyAlignment="1" applyProtection="1">
      <alignment horizontal="center"/>
    </xf>
    <xf numFmtId="0" fontId="154" fillId="111" borderId="89" xfId="0" applyFont="1" applyFill="1" applyBorder="1" applyAlignment="1" applyProtection="1">
      <alignment horizontal="center"/>
    </xf>
    <xf numFmtId="0" fontId="92" fillId="63" borderId="30" xfId="0" applyFont="1" applyFill="1" applyBorder="1" applyAlignment="1">
      <alignment horizontal="center" vertical="center"/>
    </xf>
    <xf numFmtId="0" fontId="92" fillId="0" borderId="29" xfId="0" applyFont="1" applyBorder="1" applyAlignment="1">
      <alignment horizontal="center" vertical="center"/>
    </xf>
    <xf numFmtId="0" fontId="92" fillId="0" borderId="31" xfId="0" applyFont="1" applyBorder="1" applyAlignment="1">
      <alignment horizontal="center" vertical="center"/>
    </xf>
    <xf numFmtId="0" fontId="92" fillId="63" borderId="29" xfId="0" applyFont="1" applyFill="1" applyBorder="1" applyAlignment="1">
      <alignment horizontal="center" vertical="center"/>
    </xf>
    <xf numFmtId="0" fontId="82" fillId="58" borderId="34" xfId="0" applyFont="1" applyFill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35" xfId="0" applyFont="1" applyBorder="1" applyAlignment="1">
      <alignment horizontal="center"/>
    </xf>
  </cellXfs>
  <cellStyles count="6293">
    <cellStyle name=" 1" xfId="384"/>
    <cellStyle name="#､000" xfId="6225"/>
    <cellStyle name="??" xfId="6226"/>
    <cellStyle name="?? [0]_0698_19 " xfId="6227"/>
    <cellStyle name="???[0]_0698_1S C" xfId="6228"/>
    <cellStyle name="???_0698_1mar" xfId="6229"/>
    <cellStyle name="??[0]_GJVmm" xfId="6230"/>
    <cellStyle name="??_0698_197" xfId="6231"/>
    <cellStyle name="_2012 Budget V3 Presentation File Appendices" xfId="6232"/>
    <cellStyle name="_C8. Summary 205" xfId="385"/>
    <cellStyle name="_Capex" xfId="1"/>
    <cellStyle name="_CitiPower AMI Budget Templates 2012-15 Draft" xfId="386"/>
    <cellStyle name="_Consolidated Capex" xfId="6233"/>
    <cellStyle name="_ICC Analysis Aug Q3 Forecast 2012" xfId="6234"/>
    <cellStyle name="_ICC Analysis Budget 2011" xfId="6235"/>
    <cellStyle name="_Item 1.30-Related Party-CHED Serv Charges to PAL&amp;CP 09" xfId="387"/>
    <cellStyle name="_Item 1.34-Related Party-CHED Serv Charges to PAL&amp;CP 2010" xfId="388"/>
    <cellStyle name="_MA Template PAL 12" xfId="389"/>
    <cellStyle name="_New P&amp;L" xfId="6236"/>
    <cellStyle name="_P_L Template PAL 12" xfId="390"/>
    <cellStyle name="_PAL AMI SALARIES" xfId="391"/>
    <cellStyle name="_Powercor AMI Budget Templates 2012-15 Draft" xfId="392"/>
    <cellStyle name="_Salaries Control Model_AMIv1" xfId="6237"/>
    <cellStyle name="_UED AMP 2009-14 Final 250309 Less PU" xfId="2"/>
    <cellStyle name="_UED AMP 2009-14 Final 250309 Less PU_1011 monthly" xfId="3"/>
    <cellStyle name="20% - Accent1" xfId="4" builtinId="30" customBuiltin="1"/>
    <cellStyle name="20% - Accent1 2" xfId="393"/>
    <cellStyle name="20% - Accent1 2 2" xfId="394"/>
    <cellStyle name="20% - Accent1 3" xfId="395"/>
    <cellStyle name="20% - Accent1 3 2" xfId="396"/>
    <cellStyle name="20% - Accent1 4" xfId="397"/>
    <cellStyle name="20% - Accent1 4 2" xfId="398"/>
    <cellStyle name="20% - Accent1 5" xfId="399"/>
    <cellStyle name="20% - Accent1 5 2" xfId="400"/>
    <cellStyle name="20% - Accent2" xfId="5" builtinId="34" customBuiltin="1"/>
    <cellStyle name="20% - Accent2 2" xfId="401"/>
    <cellStyle name="20% - Accent2 2 2" xfId="402"/>
    <cellStyle name="20% - Accent2 3" xfId="403"/>
    <cellStyle name="20% - Accent2 3 2" xfId="404"/>
    <cellStyle name="20% - Accent2 4" xfId="405"/>
    <cellStyle name="20% - Accent2 4 2" xfId="406"/>
    <cellStyle name="20% - Accent2 5" xfId="407"/>
    <cellStyle name="20% - Accent2 5 2" xfId="408"/>
    <cellStyle name="20% - Accent3" xfId="6" builtinId="38" customBuiltin="1"/>
    <cellStyle name="20% - Accent3 2" xfId="409"/>
    <cellStyle name="20% - Accent3 2 2" xfId="410"/>
    <cellStyle name="20% - Accent3 3" xfId="411"/>
    <cellStyle name="20% - Accent3 3 2" xfId="412"/>
    <cellStyle name="20% - Accent3 4" xfId="413"/>
    <cellStyle name="20% - Accent3 4 2" xfId="414"/>
    <cellStyle name="20% - Accent3 5" xfId="415"/>
    <cellStyle name="20% - Accent3 5 2" xfId="416"/>
    <cellStyle name="20% - Accent4" xfId="7" builtinId="42" customBuiltin="1"/>
    <cellStyle name="20% - Accent4 2" xfId="417"/>
    <cellStyle name="20% - Accent4 2 2" xfId="418"/>
    <cellStyle name="20% - Accent4 3" xfId="419"/>
    <cellStyle name="20% - Accent4 3 2" xfId="420"/>
    <cellStyle name="20% - Accent4 4" xfId="421"/>
    <cellStyle name="20% - Accent4 4 2" xfId="422"/>
    <cellStyle name="20% - Accent4 5" xfId="423"/>
    <cellStyle name="20% - Accent4 5 2" xfId="424"/>
    <cellStyle name="20% - Accent5" xfId="8" builtinId="46" customBuiltin="1"/>
    <cellStyle name="20% - Accent5 2" xfId="425"/>
    <cellStyle name="20% - Accent5 2 2" xfId="426"/>
    <cellStyle name="20% - Accent5 3" xfId="427"/>
    <cellStyle name="20% - Accent5 3 2" xfId="428"/>
    <cellStyle name="20% - Accent5 4" xfId="429"/>
    <cellStyle name="20% - Accent5 4 2" xfId="430"/>
    <cellStyle name="20% - Accent5 5" xfId="431"/>
    <cellStyle name="20% - Accent5 5 2" xfId="432"/>
    <cellStyle name="20% - Accent6" xfId="9" builtinId="50" customBuiltin="1"/>
    <cellStyle name="20% - Accent6 2" xfId="433"/>
    <cellStyle name="20% - Accent6 2 2" xfId="434"/>
    <cellStyle name="20% - Accent6 3" xfId="435"/>
    <cellStyle name="20% - Accent6 3 2" xfId="436"/>
    <cellStyle name="20% - Accent6 4" xfId="437"/>
    <cellStyle name="20% - Accent6 4 2" xfId="438"/>
    <cellStyle name="20% - Accent6 5" xfId="439"/>
    <cellStyle name="20% - Accent6 5 2" xfId="440"/>
    <cellStyle name="40% - Accent1" xfId="10" builtinId="31" customBuiltin="1"/>
    <cellStyle name="40% - Accent1 2" xfId="441"/>
    <cellStyle name="40% - Accent1 2 2" xfId="442"/>
    <cellStyle name="40% - Accent1 3" xfId="443"/>
    <cellStyle name="40% - Accent1 3 2" xfId="444"/>
    <cellStyle name="40% - Accent1 4" xfId="445"/>
    <cellStyle name="40% - Accent1 4 2" xfId="446"/>
    <cellStyle name="40% - Accent1 5" xfId="447"/>
    <cellStyle name="40% - Accent1 5 2" xfId="448"/>
    <cellStyle name="40% - Accent2" xfId="11" builtinId="35" customBuiltin="1"/>
    <cellStyle name="40% - Accent2 2" xfId="449"/>
    <cellStyle name="40% - Accent2 2 2" xfId="450"/>
    <cellStyle name="40% - Accent2 3" xfId="451"/>
    <cellStyle name="40% - Accent2 3 2" xfId="452"/>
    <cellStyle name="40% - Accent2 4" xfId="453"/>
    <cellStyle name="40% - Accent2 4 2" xfId="454"/>
    <cellStyle name="40% - Accent2 5" xfId="455"/>
    <cellStyle name="40% - Accent2 5 2" xfId="456"/>
    <cellStyle name="40% - Accent3" xfId="12" builtinId="39" customBuiltin="1"/>
    <cellStyle name="40% - Accent3 2" xfId="457"/>
    <cellStyle name="40% - Accent3 2 2" xfId="458"/>
    <cellStyle name="40% - Accent3 3" xfId="459"/>
    <cellStyle name="40% - Accent3 3 2" xfId="460"/>
    <cellStyle name="40% - Accent3 4" xfId="461"/>
    <cellStyle name="40% - Accent3 4 2" xfId="462"/>
    <cellStyle name="40% - Accent3 5" xfId="463"/>
    <cellStyle name="40% - Accent3 5 2" xfId="464"/>
    <cellStyle name="40% - Accent4" xfId="13" builtinId="43" customBuiltin="1"/>
    <cellStyle name="40% - Accent4 2" xfId="465"/>
    <cellStyle name="40% - Accent4 2 2" xfId="466"/>
    <cellStyle name="40% - Accent4 3" xfId="467"/>
    <cellStyle name="40% - Accent4 3 2" xfId="468"/>
    <cellStyle name="40% - Accent4 4" xfId="469"/>
    <cellStyle name="40% - Accent4 4 2" xfId="470"/>
    <cellStyle name="40% - Accent4 5" xfId="471"/>
    <cellStyle name="40% - Accent4 5 2" xfId="472"/>
    <cellStyle name="40% - Accent5" xfId="14" builtinId="47" customBuiltin="1"/>
    <cellStyle name="40% - Accent5 2" xfId="473"/>
    <cellStyle name="40% - Accent5 2 2" xfId="474"/>
    <cellStyle name="40% - Accent5 3" xfId="475"/>
    <cellStyle name="40% - Accent5 3 2" xfId="476"/>
    <cellStyle name="40% - Accent5 4" xfId="477"/>
    <cellStyle name="40% - Accent5 4 2" xfId="478"/>
    <cellStyle name="40% - Accent5 5" xfId="479"/>
    <cellStyle name="40% - Accent5 5 2" xfId="480"/>
    <cellStyle name="40% - Accent6" xfId="15" builtinId="51" customBuiltin="1"/>
    <cellStyle name="40% - Accent6 2" xfId="481"/>
    <cellStyle name="40% - Accent6 2 2" xfId="482"/>
    <cellStyle name="40% - Accent6 3" xfId="483"/>
    <cellStyle name="40% - Accent6 3 2" xfId="484"/>
    <cellStyle name="40% - Accent6 4" xfId="485"/>
    <cellStyle name="40% - Accent6 4 2" xfId="486"/>
    <cellStyle name="40% - Accent6 5" xfId="487"/>
    <cellStyle name="40% - Accent6 5 2" xfId="488"/>
    <cellStyle name="60% - Accent1" xfId="16" builtinId="32" customBuiltin="1"/>
    <cellStyle name="60% - Accent1 2" xfId="489"/>
    <cellStyle name="60% - Accent2" xfId="17" builtinId="36" customBuiltin="1"/>
    <cellStyle name="60% - Accent2 2" xfId="490"/>
    <cellStyle name="60% - Accent3" xfId="18" builtinId="40" customBuiltin="1"/>
    <cellStyle name="60% - Accent3 2" xfId="491"/>
    <cellStyle name="60% - Accent4" xfId="19" builtinId="44" customBuiltin="1"/>
    <cellStyle name="60% - Accent4 2" xfId="492"/>
    <cellStyle name="60% - Accent5" xfId="20" builtinId="48" customBuiltin="1"/>
    <cellStyle name="60% - Accent5 2" xfId="493"/>
    <cellStyle name="60% - Accent6" xfId="21" builtinId="52" customBuiltin="1"/>
    <cellStyle name="60% - Accent6 2" xfId="494"/>
    <cellStyle name="Accent1" xfId="22" builtinId="29" customBuiltin="1"/>
    <cellStyle name="Accent1 - 20%" xfId="23"/>
    <cellStyle name="Accent1 - 40%" xfId="24"/>
    <cellStyle name="Accent1 - 60%" xfId="25"/>
    <cellStyle name="Accent1 10" xfId="495"/>
    <cellStyle name="Accent1 100" xfId="496"/>
    <cellStyle name="Accent1 101" xfId="497"/>
    <cellStyle name="Accent1 102" xfId="498"/>
    <cellStyle name="Accent1 103" xfId="499"/>
    <cellStyle name="Accent1 104" xfId="500"/>
    <cellStyle name="Accent1 105" xfId="501"/>
    <cellStyle name="Accent1 106" xfId="502"/>
    <cellStyle name="Accent1 107" xfId="503"/>
    <cellStyle name="Accent1 108" xfId="504"/>
    <cellStyle name="Accent1 109" xfId="505"/>
    <cellStyle name="Accent1 11" xfId="506"/>
    <cellStyle name="Accent1 110" xfId="507"/>
    <cellStyle name="Accent1 111" xfId="508"/>
    <cellStyle name="Accent1 112" xfId="509"/>
    <cellStyle name="Accent1 113" xfId="510"/>
    <cellStyle name="Accent1 114" xfId="511"/>
    <cellStyle name="Accent1 115" xfId="512"/>
    <cellStyle name="Accent1 116" xfId="513"/>
    <cellStyle name="Accent1 117" xfId="514"/>
    <cellStyle name="Accent1 118" xfId="515"/>
    <cellStyle name="Accent1 119" xfId="516"/>
    <cellStyle name="Accent1 12" xfId="517"/>
    <cellStyle name="Accent1 120" xfId="518"/>
    <cellStyle name="Accent1 121" xfId="519"/>
    <cellStyle name="Accent1 122" xfId="520"/>
    <cellStyle name="Accent1 123" xfId="521"/>
    <cellStyle name="Accent1 124" xfId="522"/>
    <cellStyle name="Accent1 125" xfId="523"/>
    <cellStyle name="Accent1 126" xfId="524"/>
    <cellStyle name="Accent1 127" xfId="525"/>
    <cellStyle name="Accent1 128" xfId="526"/>
    <cellStyle name="Accent1 129" xfId="527"/>
    <cellStyle name="Accent1 13" xfId="528"/>
    <cellStyle name="Accent1 130" xfId="529"/>
    <cellStyle name="Accent1 131" xfId="530"/>
    <cellStyle name="Accent1 132" xfId="531"/>
    <cellStyle name="Accent1 133" xfId="532"/>
    <cellStyle name="Accent1 134" xfId="533"/>
    <cellStyle name="Accent1 135" xfId="534"/>
    <cellStyle name="Accent1 136" xfId="535"/>
    <cellStyle name="Accent1 137" xfId="536"/>
    <cellStyle name="Accent1 138" xfId="537"/>
    <cellStyle name="Accent1 139" xfId="538"/>
    <cellStyle name="Accent1 14" xfId="539"/>
    <cellStyle name="Accent1 140" xfId="540"/>
    <cellStyle name="Accent1 141" xfId="541"/>
    <cellStyle name="Accent1 142" xfId="542"/>
    <cellStyle name="Accent1 143" xfId="543"/>
    <cellStyle name="Accent1 144" xfId="544"/>
    <cellStyle name="Accent1 145" xfId="545"/>
    <cellStyle name="Accent1 146" xfId="546"/>
    <cellStyle name="Accent1 147" xfId="547"/>
    <cellStyle name="Accent1 148" xfId="548"/>
    <cellStyle name="Accent1 149" xfId="549"/>
    <cellStyle name="Accent1 15" xfId="550"/>
    <cellStyle name="Accent1 150" xfId="551"/>
    <cellStyle name="Accent1 151" xfId="552"/>
    <cellStyle name="Accent1 152" xfId="553"/>
    <cellStyle name="Accent1 153" xfId="554"/>
    <cellStyle name="Accent1 154" xfId="555"/>
    <cellStyle name="Accent1 155" xfId="556"/>
    <cellStyle name="Accent1 156" xfId="557"/>
    <cellStyle name="Accent1 157" xfId="558"/>
    <cellStyle name="Accent1 158" xfId="559"/>
    <cellStyle name="Accent1 159" xfId="560"/>
    <cellStyle name="Accent1 16" xfId="561"/>
    <cellStyle name="Accent1 160" xfId="562"/>
    <cellStyle name="Accent1 161" xfId="563"/>
    <cellStyle name="Accent1 162" xfId="564"/>
    <cellStyle name="Accent1 163" xfId="565"/>
    <cellStyle name="Accent1 164" xfId="566"/>
    <cellStyle name="Accent1 165" xfId="567"/>
    <cellStyle name="Accent1 166" xfId="568"/>
    <cellStyle name="Accent1 167" xfId="569"/>
    <cellStyle name="Accent1 168" xfId="570"/>
    <cellStyle name="Accent1 169" xfId="571"/>
    <cellStyle name="Accent1 17" xfId="572"/>
    <cellStyle name="Accent1 170" xfId="573"/>
    <cellStyle name="Accent1 171" xfId="574"/>
    <cellStyle name="Accent1 172" xfId="575"/>
    <cellStyle name="Accent1 173" xfId="576"/>
    <cellStyle name="Accent1 174" xfId="577"/>
    <cellStyle name="Accent1 175" xfId="578"/>
    <cellStyle name="Accent1 176" xfId="579"/>
    <cellStyle name="Accent1 177" xfId="580"/>
    <cellStyle name="Accent1 178" xfId="581"/>
    <cellStyle name="Accent1 179" xfId="582"/>
    <cellStyle name="Accent1 18" xfId="583"/>
    <cellStyle name="Accent1 180" xfId="584"/>
    <cellStyle name="Accent1 181" xfId="585"/>
    <cellStyle name="Accent1 182" xfId="586"/>
    <cellStyle name="Accent1 183" xfId="587"/>
    <cellStyle name="Accent1 184" xfId="588"/>
    <cellStyle name="Accent1 185" xfId="589"/>
    <cellStyle name="Accent1 186" xfId="590"/>
    <cellStyle name="Accent1 187" xfId="591"/>
    <cellStyle name="Accent1 188" xfId="592"/>
    <cellStyle name="Accent1 189" xfId="593"/>
    <cellStyle name="Accent1 19" xfId="594"/>
    <cellStyle name="Accent1 190" xfId="595"/>
    <cellStyle name="Accent1 191" xfId="596"/>
    <cellStyle name="Accent1 192" xfId="597"/>
    <cellStyle name="Accent1 193" xfId="598"/>
    <cellStyle name="Accent1 194" xfId="599"/>
    <cellStyle name="Accent1 195" xfId="600"/>
    <cellStyle name="Accent1 196" xfId="601"/>
    <cellStyle name="Accent1 197" xfId="602"/>
    <cellStyle name="Accent1 198" xfId="603"/>
    <cellStyle name="Accent1 199" xfId="604"/>
    <cellStyle name="Accent1 2" xfId="605"/>
    <cellStyle name="Accent1 20" xfId="606"/>
    <cellStyle name="Accent1 200" xfId="607"/>
    <cellStyle name="Accent1 201" xfId="608"/>
    <cellStyle name="Accent1 202" xfId="609"/>
    <cellStyle name="Accent1 203" xfId="610"/>
    <cellStyle name="Accent1 204" xfId="611"/>
    <cellStyle name="Accent1 205" xfId="612"/>
    <cellStyle name="Accent1 206" xfId="613"/>
    <cellStyle name="Accent1 207" xfId="614"/>
    <cellStyle name="Accent1 208" xfId="615"/>
    <cellStyle name="Accent1 209" xfId="616"/>
    <cellStyle name="Accent1 21" xfId="617"/>
    <cellStyle name="Accent1 210" xfId="618"/>
    <cellStyle name="Accent1 211" xfId="619"/>
    <cellStyle name="Accent1 212" xfId="620"/>
    <cellStyle name="Accent1 213" xfId="621"/>
    <cellStyle name="Accent1 214" xfId="622"/>
    <cellStyle name="Accent1 215" xfId="623"/>
    <cellStyle name="Accent1 216" xfId="624"/>
    <cellStyle name="Accent1 217" xfId="625"/>
    <cellStyle name="Accent1 218" xfId="626"/>
    <cellStyle name="Accent1 219" xfId="627"/>
    <cellStyle name="Accent1 22" xfId="628"/>
    <cellStyle name="Accent1 220" xfId="629"/>
    <cellStyle name="Accent1 221" xfId="630"/>
    <cellStyle name="Accent1 222" xfId="631"/>
    <cellStyle name="Accent1 223" xfId="632"/>
    <cellStyle name="Accent1 224" xfId="633"/>
    <cellStyle name="Accent1 225" xfId="634"/>
    <cellStyle name="Accent1 226" xfId="635"/>
    <cellStyle name="Accent1 227" xfId="636"/>
    <cellStyle name="Accent1 228" xfId="637"/>
    <cellStyle name="Accent1 229" xfId="638"/>
    <cellStyle name="Accent1 23" xfId="639"/>
    <cellStyle name="Accent1 230" xfId="640"/>
    <cellStyle name="Accent1 231" xfId="641"/>
    <cellStyle name="Accent1 232" xfId="642"/>
    <cellStyle name="Accent1 24" xfId="643"/>
    <cellStyle name="Accent1 25" xfId="644"/>
    <cellStyle name="Accent1 26" xfId="645"/>
    <cellStyle name="Accent1 27" xfId="646"/>
    <cellStyle name="Accent1 28" xfId="647"/>
    <cellStyle name="Accent1 29" xfId="648"/>
    <cellStyle name="Accent1 3" xfId="649"/>
    <cellStyle name="Accent1 30" xfId="650"/>
    <cellStyle name="Accent1 31" xfId="651"/>
    <cellStyle name="Accent1 32" xfId="652"/>
    <cellStyle name="Accent1 33" xfId="653"/>
    <cellStyle name="Accent1 34" xfId="654"/>
    <cellStyle name="Accent1 35" xfId="655"/>
    <cellStyle name="Accent1 36" xfId="656"/>
    <cellStyle name="Accent1 37" xfId="657"/>
    <cellStyle name="Accent1 38" xfId="658"/>
    <cellStyle name="Accent1 39" xfId="659"/>
    <cellStyle name="Accent1 4" xfId="660"/>
    <cellStyle name="Accent1 40" xfId="661"/>
    <cellStyle name="Accent1 41" xfId="662"/>
    <cellStyle name="Accent1 42" xfId="663"/>
    <cellStyle name="Accent1 43" xfId="664"/>
    <cellStyle name="Accent1 44" xfId="665"/>
    <cellStyle name="Accent1 45" xfId="666"/>
    <cellStyle name="Accent1 46" xfId="667"/>
    <cellStyle name="Accent1 47" xfId="668"/>
    <cellStyle name="Accent1 48" xfId="669"/>
    <cellStyle name="Accent1 49" xfId="670"/>
    <cellStyle name="Accent1 5" xfId="671"/>
    <cellStyle name="Accent1 50" xfId="672"/>
    <cellStyle name="Accent1 51" xfId="673"/>
    <cellStyle name="Accent1 52" xfId="674"/>
    <cellStyle name="Accent1 53" xfId="675"/>
    <cellStyle name="Accent1 54" xfId="676"/>
    <cellStyle name="Accent1 55" xfId="677"/>
    <cellStyle name="Accent1 56" xfId="678"/>
    <cellStyle name="Accent1 57" xfId="679"/>
    <cellStyle name="Accent1 58" xfId="680"/>
    <cellStyle name="Accent1 59" xfId="681"/>
    <cellStyle name="Accent1 6" xfId="682"/>
    <cellStyle name="Accent1 60" xfId="683"/>
    <cellStyle name="Accent1 61" xfId="684"/>
    <cellStyle name="Accent1 62" xfId="685"/>
    <cellStyle name="Accent1 63" xfId="686"/>
    <cellStyle name="Accent1 64" xfId="687"/>
    <cellStyle name="Accent1 65" xfId="688"/>
    <cellStyle name="Accent1 66" xfId="689"/>
    <cellStyle name="Accent1 67" xfId="690"/>
    <cellStyle name="Accent1 68" xfId="691"/>
    <cellStyle name="Accent1 69" xfId="692"/>
    <cellStyle name="Accent1 7" xfId="693"/>
    <cellStyle name="Accent1 70" xfId="694"/>
    <cellStyle name="Accent1 71" xfId="695"/>
    <cellStyle name="Accent1 72" xfId="696"/>
    <cellStyle name="Accent1 73" xfId="697"/>
    <cellStyle name="Accent1 74" xfId="698"/>
    <cellStyle name="Accent1 75" xfId="699"/>
    <cellStyle name="Accent1 76" xfId="700"/>
    <cellStyle name="Accent1 77" xfId="701"/>
    <cellStyle name="Accent1 78" xfId="702"/>
    <cellStyle name="Accent1 79" xfId="703"/>
    <cellStyle name="Accent1 8" xfId="704"/>
    <cellStyle name="Accent1 80" xfId="705"/>
    <cellStyle name="Accent1 81" xfId="706"/>
    <cellStyle name="Accent1 82" xfId="707"/>
    <cellStyle name="Accent1 83" xfId="708"/>
    <cellStyle name="Accent1 84" xfId="709"/>
    <cellStyle name="Accent1 85" xfId="710"/>
    <cellStyle name="Accent1 86" xfId="711"/>
    <cellStyle name="Accent1 87" xfId="712"/>
    <cellStyle name="Accent1 88" xfId="713"/>
    <cellStyle name="Accent1 89" xfId="714"/>
    <cellStyle name="Accent1 9" xfId="715"/>
    <cellStyle name="Accent1 90" xfId="716"/>
    <cellStyle name="Accent1 91" xfId="717"/>
    <cellStyle name="Accent1 92" xfId="718"/>
    <cellStyle name="Accent1 93" xfId="719"/>
    <cellStyle name="Accent1 94" xfId="720"/>
    <cellStyle name="Accent1 95" xfId="721"/>
    <cellStyle name="Accent1 96" xfId="722"/>
    <cellStyle name="Accent1 97" xfId="723"/>
    <cellStyle name="Accent1 98" xfId="724"/>
    <cellStyle name="Accent1 99" xfId="725"/>
    <cellStyle name="Accent2" xfId="26" builtinId="33" customBuiltin="1"/>
    <cellStyle name="Accent2 - 20%" xfId="27"/>
    <cellStyle name="Accent2 - 40%" xfId="28"/>
    <cellStyle name="Accent2 - 60%" xfId="29"/>
    <cellStyle name="Accent2 10" xfId="726"/>
    <cellStyle name="Accent2 100" xfId="727"/>
    <cellStyle name="Accent2 101" xfId="728"/>
    <cellStyle name="Accent2 102" xfId="729"/>
    <cellStyle name="Accent2 103" xfId="730"/>
    <cellStyle name="Accent2 104" xfId="731"/>
    <cellStyle name="Accent2 105" xfId="732"/>
    <cellStyle name="Accent2 106" xfId="733"/>
    <cellStyle name="Accent2 107" xfId="734"/>
    <cellStyle name="Accent2 108" xfId="735"/>
    <cellStyle name="Accent2 109" xfId="736"/>
    <cellStyle name="Accent2 11" xfId="737"/>
    <cellStyle name="Accent2 110" xfId="738"/>
    <cellStyle name="Accent2 111" xfId="739"/>
    <cellStyle name="Accent2 112" xfId="740"/>
    <cellStyle name="Accent2 113" xfId="741"/>
    <cellStyle name="Accent2 114" xfId="742"/>
    <cellStyle name="Accent2 115" xfId="743"/>
    <cellStyle name="Accent2 116" xfId="744"/>
    <cellStyle name="Accent2 117" xfId="745"/>
    <cellStyle name="Accent2 118" xfId="746"/>
    <cellStyle name="Accent2 119" xfId="747"/>
    <cellStyle name="Accent2 12" xfId="748"/>
    <cellStyle name="Accent2 120" xfId="749"/>
    <cellStyle name="Accent2 121" xfId="750"/>
    <cellStyle name="Accent2 122" xfId="751"/>
    <cellStyle name="Accent2 123" xfId="752"/>
    <cellStyle name="Accent2 124" xfId="753"/>
    <cellStyle name="Accent2 125" xfId="754"/>
    <cellStyle name="Accent2 126" xfId="755"/>
    <cellStyle name="Accent2 127" xfId="756"/>
    <cellStyle name="Accent2 128" xfId="757"/>
    <cellStyle name="Accent2 129" xfId="758"/>
    <cellStyle name="Accent2 13" xfId="759"/>
    <cellStyle name="Accent2 130" xfId="760"/>
    <cellStyle name="Accent2 131" xfId="761"/>
    <cellStyle name="Accent2 132" xfId="762"/>
    <cellStyle name="Accent2 133" xfId="763"/>
    <cellStyle name="Accent2 134" xfId="764"/>
    <cellStyle name="Accent2 135" xfId="765"/>
    <cellStyle name="Accent2 136" xfId="766"/>
    <cellStyle name="Accent2 137" xfId="767"/>
    <cellStyle name="Accent2 138" xfId="768"/>
    <cellStyle name="Accent2 139" xfId="769"/>
    <cellStyle name="Accent2 14" xfId="770"/>
    <cellStyle name="Accent2 140" xfId="771"/>
    <cellStyle name="Accent2 141" xfId="772"/>
    <cellStyle name="Accent2 142" xfId="773"/>
    <cellStyle name="Accent2 143" xfId="774"/>
    <cellStyle name="Accent2 144" xfId="775"/>
    <cellStyle name="Accent2 145" xfId="776"/>
    <cellStyle name="Accent2 146" xfId="777"/>
    <cellStyle name="Accent2 147" xfId="778"/>
    <cellStyle name="Accent2 148" xfId="779"/>
    <cellStyle name="Accent2 149" xfId="780"/>
    <cellStyle name="Accent2 15" xfId="781"/>
    <cellStyle name="Accent2 150" xfId="782"/>
    <cellStyle name="Accent2 151" xfId="783"/>
    <cellStyle name="Accent2 152" xfId="784"/>
    <cellStyle name="Accent2 153" xfId="785"/>
    <cellStyle name="Accent2 154" xfId="786"/>
    <cellStyle name="Accent2 155" xfId="787"/>
    <cellStyle name="Accent2 156" xfId="788"/>
    <cellStyle name="Accent2 157" xfId="789"/>
    <cellStyle name="Accent2 158" xfId="790"/>
    <cellStyle name="Accent2 159" xfId="791"/>
    <cellStyle name="Accent2 16" xfId="792"/>
    <cellStyle name="Accent2 160" xfId="793"/>
    <cellStyle name="Accent2 161" xfId="794"/>
    <cellStyle name="Accent2 162" xfId="795"/>
    <cellStyle name="Accent2 163" xfId="796"/>
    <cellStyle name="Accent2 164" xfId="797"/>
    <cellStyle name="Accent2 165" xfId="798"/>
    <cellStyle name="Accent2 166" xfId="799"/>
    <cellStyle name="Accent2 167" xfId="800"/>
    <cellStyle name="Accent2 168" xfId="801"/>
    <cellStyle name="Accent2 169" xfId="802"/>
    <cellStyle name="Accent2 17" xfId="803"/>
    <cellStyle name="Accent2 170" xfId="804"/>
    <cellStyle name="Accent2 171" xfId="805"/>
    <cellStyle name="Accent2 172" xfId="806"/>
    <cellStyle name="Accent2 173" xfId="807"/>
    <cellStyle name="Accent2 174" xfId="808"/>
    <cellStyle name="Accent2 175" xfId="809"/>
    <cellStyle name="Accent2 176" xfId="810"/>
    <cellStyle name="Accent2 177" xfId="811"/>
    <cellStyle name="Accent2 178" xfId="812"/>
    <cellStyle name="Accent2 179" xfId="813"/>
    <cellStyle name="Accent2 18" xfId="814"/>
    <cellStyle name="Accent2 180" xfId="815"/>
    <cellStyle name="Accent2 181" xfId="816"/>
    <cellStyle name="Accent2 182" xfId="817"/>
    <cellStyle name="Accent2 183" xfId="818"/>
    <cellStyle name="Accent2 184" xfId="819"/>
    <cellStyle name="Accent2 185" xfId="820"/>
    <cellStyle name="Accent2 186" xfId="821"/>
    <cellStyle name="Accent2 187" xfId="822"/>
    <cellStyle name="Accent2 188" xfId="823"/>
    <cellStyle name="Accent2 189" xfId="824"/>
    <cellStyle name="Accent2 19" xfId="825"/>
    <cellStyle name="Accent2 190" xfId="826"/>
    <cellStyle name="Accent2 191" xfId="827"/>
    <cellStyle name="Accent2 192" xfId="828"/>
    <cellStyle name="Accent2 193" xfId="829"/>
    <cellStyle name="Accent2 194" xfId="830"/>
    <cellStyle name="Accent2 195" xfId="831"/>
    <cellStyle name="Accent2 196" xfId="832"/>
    <cellStyle name="Accent2 197" xfId="833"/>
    <cellStyle name="Accent2 198" xfId="834"/>
    <cellStyle name="Accent2 199" xfId="835"/>
    <cellStyle name="Accent2 2" xfId="836"/>
    <cellStyle name="Accent2 20" xfId="837"/>
    <cellStyle name="Accent2 200" xfId="838"/>
    <cellStyle name="Accent2 201" xfId="839"/>
    <cellStyle name="Accent2 202" xfId="840"/>
    <cellStyle name="Accent2 203" xfId="841"/>
    <cellStyle name="Accent2 204" xfId="842"/>
    <cellStyle name="Accent2 205" xfId="843"/>
    <cellStyle name="Accent2 206" xfId="844"/>
    <cellStyle name="Accent2 207" xfId="845"/>
    <cellStyle name="Accent2 208" xfId="846"/>
    <cellStyle name="Accent2 209" xfId="847"/>
    <cellStyle name="Accent2 21" xfId="848"/>
    <cellStyle name="Accent2 210" xfId="849"/>
    <cellStyle name="Accent2 211" xfId="850"/>
    <cellStyle name="Accent2 212" xfId="851"/>
    <cellStyle name="Accent2 213" xfId="852"/>
    <cellStyle name="Accent2 214" xfId="853"/>
    <cellStyle name="Accent2 215" xfId="854"/>
    <cellStyle name="Accent2 216" xfId="855"/>
    <cellStyle name="Accent2 217" xfId="856"/>
    <cellStyle name="Accent2 218" xfId="857"/>
    <cellStyle name="Accent2 219" xfId="858"/>
    <cellStyle name="Accent2 22" xfId="859"/>
    <cellStyle name="Accent2 220" xfId="860"/>
    <cellStyle name="Accent2 221" xfId="861"/>
    <cellStyle name="Accent2 222" xfId="862"/>
    <cellStyle name="Accent2 223" xfId="863"/>
    <cellStyle name="Accent2 224" xfId="864"/>
    <cellStyle name="Accent2 225" xfId="865"/>
    <cellStyle name="Accent2 226" xfId="866"/>
    <cellStyle name="Accent2 227" xfId="867"/>
    <cellStyle name="Accent2 228" xfId="868"/>
    <cellStyle name="Accent2 229" xfId="869"/>
    <cellStyle name="Accent2 23" xfId="870"/>
    <cellStyle name="Accent2 230" xfId="871"/>
    <cellStyle name="Accent2 231" xfId="872"/>
    <cellStyle name="Accent2 232" xfId="873"/>
    <cellStyle name="Accent2 24" xfId="874"/>
    <cellStyle name="Accent2 25" xfId="875"/>
    <cellStyle name="Accent2 26" xfId="876"/>
    <cellStyle name="Accent2 27" xfId="877"/>
    <cellStyle name="Accent2 28" xfId="878"/>
    <cellStyle name="Accent2 29" xfId="879"/>
    <cellStyle name="Accent2 3" xfId="880"/>
    <cellStyle name="Accent2 30" xfId="881"/>
    <cellStyle name="Accent2 31" xfId="882"/>
    <cellStyle name="Accent2 32" xfId="883"/>
    <cellStyle name="Accent2 33" xfId="884"/>
    <cellStyle name="Accent2 34" xfId="885"/>
    <cellStyle name="Accent2 35" xfId="886"/>
    <cellStyle name="Accent2 36" xfId="887"/>
    <cellStyle name="Accent2 37" xfId="888"/>
    <cellStyle name="Accent2 38" xfId="889"/>
    <cellStyle name="Accent2 39" xfId="890"/>
    <cellStyle name="Accent2 4" xfId="891"/>
    <cellStyle name="Accent2 40" xfId="892"/>
    <cellStyle name="Accent2 41" xfId="893"/>
    <cellStyle name="Accent2 42" xfId="894"/>
    <cellStyle name="Accent2 43" xfId="895"/>
    <cellStyle name="Accent2 44" xfId="896"/>
    <cellStyle name="Accent2 45" xfId="897"/>
    <cellStyle name="Accent2 46" xfId="898"/>
    <cellStyle name="Accent2 47" xfId="899"/>
    <cellStyle name="Accent2 48" xfId="900"/>
    <cellStyle name="Accent2 49" xfId="901"/>
    <cellStyle name="Accent2 5" xfId="902"/>
    <cellStyle name="Accent2 50" xfId="903"/>
    <cellStyle name="Accent2 51" xfId="904"/>
    <cellStyle name="Accent2 52" xfId="905"/>
    <cellStyle name="Accent2 53" xfId="906"/>
    <cellStyle name="Accent2 54" xfId="907"/>
    <cellStyle name="Accent2 55" xfId="908"/>
    <cellStyle name="Accent2 56" xfId="909"/>
    <cellStyle name="Accent2 57" xfId="910"/>
    <cellStyle name="Accent2 58" xfId="911"/>
    <cellStyle name="Accent2 59" xfId="912"/>
    <cellStyle name="Accent2 6" xfId="913"/>
    <cellStyle name="Accent2 60" xfId="914"/>
    <cellStyle name="Accent2 61" xfId="915"/>
    <cellStyle name="Accent2 62" xfId="916"/>
    <cellStyle name="Accent2 63" xfId="917"/>
    <cellStyle name="Accent2 64" xfId="918"/>
    <cellStyle name="Accent2 65" xfId="919"/>
    <cellStyle name="Accent2 66" xfId="920"/>
    <cellStyle name="Accent2 67" xfId="921"/>
    <cellStyle name="Accent2 68" xfId="922"/>
    <cellStyle name="Accent2 69" xfId="923"/>
    <cellStyle name="Accent2 7" xfId="924"/>
    <cellStyle name="Accent2 70" xfId="925"/>
    <cellStyle name="Accent2 71" xfId="926"/>
    <cellStyle name="Accent2 72" xfId="927"/>
    <cellStyle name="Accent2 73" xfId="928"/>
    <cellStyle name="Accent2 74" xfId="929"/>
    <cellStyle name="Accent2 75" xfId="930"/>
    <cellStyle name="Accent2 76" xfId="931"/>
    <cellStyle name="Accent2 77" xfId="932"/>
    <cellStyle name="Accent2 78" xfId="933"/>
    <cellStyle name="Accent2 79" xfId="934"/>
    <cellStyle name="Accent2 8" xfId="935"/>
    <cellStyle name="Accent2 80" xfId="936"/>
    <cellStyle name="Accent2 81" xfId="937"/>
    <cellStyle name="Accent2 82" xfId="938"/>
    <cellStyle name="Accent2 83" xfId="939"/>
    <cellStyle name="Accent2 84" xfId="940"/>
    <cellStyle name="Accent2 85" xfId="941"/>
    <cellStyle name="Accent2 86" xfId="942"/>
    <cellStyle name="Accent2 87" xfId="943"/>
    <cellStyle name="Accent2 88" xfId="944"/>
    <cellStyle name="Accent2 89" xfId="945"/>
    <cellStyle name="Accent2 9" xfId="946"/>
    <cellStyle name="Accent2 90" xfId="947"/>
    <cellStyle name="Accent2 91" xfId="948"/>
    <cellStyle name="Accent2 92" xfId="949"/>
    <cellStyle name="Accent2 93" xfId="950"/>
    <cellStyle name="Accent2 94" xfId="951"/>
    <cellStyle name="Accent2 95" xfId="952"/>
    <cellStyle name="Accent2 96" xfId="953"/>
    <cellStyle name="Accent2 97" xfId="954"/>
    <cellStyle name="Accent2 98" xfId="955"/>
    <cellStyle name="Accent2 99" xfId="956"/>
    <cellStyle name="Accent3" xfId="30" builtinId="37" customBuiltin="1"/>
    <cellStyle name="Accent3 - 20%" xfId="31"/>
    <cellStyle name="Accent3 - 40%" xfId="32"/>
    <cellStyle name="Accent3 - 60%" xfId="33"/>
    <cellStyle name="Accent3 10" xfId="957"/>
    <cellStyle name="Accent3 100" xfId="958"/>
    <cellStyle name="Accent3 101" xfId="959"/>
    <cellStyle name="Accent3 102" xfId="960"/>
    <cellStyle name="Accent3 103" xfId="961"/>
    <cellStyle name="Accent3 104" xfId="962"/>
    <cellStyle name="Accent3 105" xfId="963"/>
    <cellStyle name="Accent3 106" xfId="964"/>
    <cellStyle name="Accent3 107" xfId="965"/>
    <cellStyle name="Accent3 108" xfId="966"/>
    <cellStyle name="Accent3 109" xfId="967"/>
    <cellStyle name="Accent3 11" xfId="968"/>
    <cellStyle name="Accent3 110" xfId="969"/>
    <cellStyle name="Accent3 111" xfId="970"/>
    <cellStyle name="Accent3 112" xfId="971"/>
    <cellStyle name="Accent3 113" xfId="972"/>
    <cellStyle name="Accent3 114" xfId="973"/>
    <cellStyle name="Accent3 115" xfId="974"/>
    <cellStyle name="Accent3 116" xfId="975"/>
    <cellStyle name="Accent3 117" xfId="976"/>
    <cellStyle name="Accent3 118" xfId="977"/>
    <cellStyle name="Accent3 119" xfId="978"/>
    <cellStyle name="Accent3 12" xfId="979"/>
    <cellStyle name="Accent3 120" xfId="980"/>
    <cellStyle name="Accent3 121" xfId="981"/>
    <cellStyle name="Accent3 122" xfId="982"/>
    <cellStyle name="Accent3 123" xfId="983"/>
    <cellStyle name="Accent3 124" xfId="984"/>
    <cellStyle name="Accent3 125" xfId="985"/>
    <cellStyle name="Accent3 126" xfId="986"/>
    <cellStyle name="Accent3 127" xfId="987"/>
    <cellStyle name="Accent3 128" xfId="988"/>
    <cellStyle name="Accent3 129" xfId="989"/>
    <cellStyle name="Accent3 13" xfId="990"/>
    <cellStyle name="Accent3 130" xfId="991"/>
    <cellStyle name="Accent3 131" xfId="992"/>
    <cellStyle name="Accent3 132" xfId="993"/>
    <cellStyle name="Accent3 133" xfId="994"/>
    <cellStyle name="Accent3 134" xfId="995"/>
    <cellStyle name="Accent3 135" xfId="996"/>
    <cellStyle name="Accent3 136" xfId="997"/>
    <cellStyle name="Accent3 137" xfId="998"/>
    <cellStyle name="Accent3 138" xfId="999"/>
    <cellStyle name="Accent3 139" xfId="1000"/>
    <cellStyle name="Accent3 14" xfId="1001"/>
    <cellStyle name="Accent3 140" xfId="1002"/>
    <cellStyle name="Accent3 141" xfId="1003"/>
    <cellStyle name="Accent3 142" xfId="1004"/>
    <cellStyle name="Accent3 143" xfId="1005"/>
    <cellStyle name="Accent3 144" xfId="1006"/>
    <cellStyle name="Accent3 145" xfId="1007"/>
    <cellStyle name="Accent3 146" xfId="1008"/>
    <cellStyle name="Accent3 147" xfId="1009"/>
    <cellStyle name="Accent3 148" xfId="1010"/>
    <cellStyle name="Accent3 149" xfId="1011"/>
    <cellStyle name="Accent3 15" xfId="1012"/>
    <cellStyle name="Accent3 150" xfId="1013"/>
    <cellStyle name="Accent3 151" xfId="1014"/>
    <cellStyle name="Accent3 152" xfId="1015"/>
    <cellStyle name="Accent3 153" xfId="1016"/>
    <cellStyle name="Accent3 154" xfId="1017"/>
    <cellStyle name="Accent3 155" xfId="1018"/>
    <cellStyle name="Accent3 156" xfId="1019"/>
    <cellStyle name="Accent3 157" xfId="1020"/>
    <cellStyle name="Accent3 158" xfId="1021"/>
    <cellStyle name="Accent3 159" xfId="1022"/>
    <cellStyle name="Accent3 16" xfId="1023"/>
    <cellStyle name="Accent3 160" xfId="1024"/>
    <cellStyle name="Accent3 161" xfId="1025"/>
    <cellStyle name="Accent3 162" xfId="1026"/>
    <cellStyle name="Accent3 163" xfId="1027"/>
    <cellStyle name="Accent3 164" xfId="1028"/>
    <cellStyle name="Accent3 165" xfId="1029"/>
    <cellStyle name="Accent3 166" xfId="1030"/>
    <cellStyle name="Accent3 167" xfId="1031"/>
    <cellStyle name="Accent3 168" xfId="1032"/>
    <cellStyle name="Accent3 169" xfId="1033"/>
    <cellStyle name="Accent3 17" xfId="1034"/>
    <cellStyle name="Accent3 170" xfId="1035"/>
    <cellStyle name="Accent3 171" xfId="1036"/>
    <cellStyle name="Accent3 172" xfId="1037"/>
    <cellStyle name="Accent3 173" xfId="1038"/>
    <cellStyle name="Accent3 174" xfId="1039"/>
    <cellStyle name="Accent3 175" xfId="1040"/>
    <cellStyle name="Accent3 176" xfId="1041"/>
    <cellStyle name="Accent3 177" xfId="1042"/>
    <cellStyle name="Accent3 178" xfId="1043"/>
    <cellStyle name="Accent3 179" xfId="1044"/>
    <cellStyle name="Accent3 18" xfId="1045"/>
    <cellStyle name="Accent3 180" xfId="1046"/>
    <cellStyle name="Accent3 181" xfId="1047"/>
    <cellStyle name="Accent3 182" xfId="1048"/>
    <cellStyle name="Accent3 183" xfId="1049"/>
    <cellStyle name="Accent3 184" xfId="1050"/>
    <cellStyle name="Accent3 185" xfId="1051"/>
    <cellStyle name="Accent3 186" xfId="1052"/>
    <cellStyle name="Accent3 187" xfId="1053"/>
    <cellStyle name="Accent3 188" xfId="1054"/>
    <cellStyle name="Accent3 189" xfId="1055"/>
    <cellStyle name="Accent3 19" xfId="1056"/>
    <cellStyle name="Accent3 190" xfId="1057"/>
    <cellStyle name="Accent3 191" xfId="1058"/>
    <cellStyle name="Accent3 192" xfId="1059"/>
    <cellStyle name="Accent3 193" xfId="1060"/>
    <cellStyle name="Accent3 194" xfId="1061"/>
    <cellStyle name="Accent3 195" xfId="1062"/>
    <cellStyle name="Accent3 196" xfId="1063"/>
    <cellStyle name="Accent3 197" xfId="1064"/>
    <cellStyle name="Accent3 198" xfId="1065"/>
    <cellStyle name="Accent3 199" xfId="1066"/>
    <cellStyle name="Accent3 2" xfId="1067"/>
    <cellStyle name="Accent3 20" xfId="1068"/>
    <cellStyle name="Accent3 200" xfId="1069"/>
    <cellStyle name="Accent3 201" xfId="1070"/>
    <cellStyle name="Accent3 202" xfId="1071"/>
    <cellStyle name="Accent3 203" xfId="1072"/>
    <cellStyle name="Accent3 204" xfId="1073"/>
    <cellStyle name="Accent3 205" xfId="1074"/>
    <cellStyle name="Accent3 206" xfId="1075"/>
    <cellStyle name="Accent3 207" xfId="1076"/>
    <cellStyle name="Accent3 208" xfId="1077"/>
    <cellStyle name="Accent3 209" xfId="1078"/>
    <cellStyle name="Accent3 21" xfId="1079"/>
    <cellStyle name="Accent3 210" xfId="1080"/>
    <cellStyle name="Accent3 211" xfId="1081"/>
    <cellStyle name="Accent3 212" xfId="1082"/>
    <cellStyle name="Accent3 213" xfId="1083"/>
    <cellStyle name="Accent3 214" xfId="1084"/>
    <cellStyle name="Accent3 215" xfId="1085"/>
    <cellStyle name="Accent3 216" xfId="1086"/>
    <cellStyle name="Accent3 217" xfId="1087"/>
    <cellStyle name="Accent3 218" xfId="1088"/>
    <cellStyle name="Accent3 219" xfId="1089"/>
    <cellStyle name="Accent3 22" xfId="1090"/>
    <cellStyle name="Accent3 220" xfId="1091"/>
    <cellStyle name="Accent3 221" xfId="1092"/>
    <cellStyle name="Accent3 222" xfId="1093"/>
    <cellStyle name="Accent3 223" xfId="1094"/>
    <cellStyle name="Accent3 224" xfId="1095"/>
    <cellStyle name="Accent3 225" xfId="1096"/>
    <cellStyle name="Accent3 226" xfId="1097"/>
    <cellStyle name="Accent3 227" xfId="1098"/>
    <cellStyle name="Accent3 228" xfId="1099"/>
    <cellStyle name="Accent3 229" xfId="1100"/>
    <cellStyle name="Accent3 23" xfId="1101"/>
    <cellStyle name="Accent3 230" xfId="1102"/>
    <cellStyle name="Accent3 231" xfId="1103"/>
    <cellStyle name="Accent3 232" xfId="1104"/>
    <cellStyle name="Accent3 24" xfId="1105"/>
    <cellStyle name="Accent3 25" xfId="1106"/>
    <cellStyle name="Accent3 26" xfId="1107"/>
    <cellStyle name="Accent3 27" xfId="1108"/>
    <cellStyle name="Accent3 28" xfId="1109"/>
    <cellStyle name="Accent3 29" xfId="1110"/>
    <cellStyle name="Accent3 3" xfId="1111"/>
    <cellStyle name="Accent3 30" xfId="1112"/>
    <cellStyle name="Accent3 31" xfId="1113"/>
    <cellStyle name="Accent3 32" xfId="1114"/>
    <cellStyle name="Accent3 33" xfId="1115"/>
    <cellStyle name="Accent3 34" xfId="1116"/>
    <cellStyle name="Accent3 35" xfId="1117"/>
    <cellStyle name="Accent3 36" xfId="1118"/>
    <cellStyle name="Accent3 37" xfId="1119"/>
    <cellStyle name="Accent3 38" xfId="1120"/>
    <cellStyle name="Accent3 39" xfId="1121"/>
    <cellStyle name="Accent3 4" xfId="1122"/>
    <cellStyle name="Accent3 40" xfId="1123"/>
    <cellStyle name="Accent3 41" xfId="1124"/>
    <cellStyle name="Accent3 42" xfId="1125"/>
    <cellStyle name="Accent3 43" xfId="1126"/>
    <cellStyle name="Accent3 44" xfId="1127"/>
    <cellStyle name="Accent3 45" xfId="1128"/>
    <cellStyle name="Accent3 46" xfId="1129"/>
    <cellStyle name="Accent3 47" xfId="1130"/>
    <cellStyle name="Accent3 48" xfId="1131"/>
    <cellStyle name="Accent3 49" xfId="1132"/>
    <cellStyle name="Accent3 5" xfId="1133"/>
    <cellStyle name="Accent3 50" xfId="1134"/>
    <cellStyle name="Accent3 51" xfId="1135"/>
    <cellStyle name="Accent3 52" xfId="1136"/>
    <cellStyle name="Accent3 53" xfId="1137"/>
    <cellStyle name="Accent3 54" xfId="1138"/>
    <cellStyle name="Accent3 55" xfId="1139"/>
    <cellStyle name="Accent3 56" xfId="1140"/>
    <cellStyle name="Accent3 57" xfId="1141"/>
    <cellStyle name="Accent3 58" xfId="1142"/>
    <cellStyle name="Accent3 59" xfId="1143"/>
    <cellStyle name="Accent3 6" xfId="1144"/>
    <cellStyle name="Accent3 60" xfId="1145"/>
    <cellStyle name="Accent3 61" xfId="1146"/>
    <cellStyle name="Accent3 62" xfId="1147"/>
    <cellStyle name="Accent3 63" xfId="1148"/>
    <cellStyle name="Accent3 64" xfId="1149"/>
    <cellStyle name="Accent3 65" xfId="1150"/>
    <cellStyle name="Accent3 66" xfId="1151"/>
    <cellStyle name="Accent3 67" xfId="1152"/>
    <cellStyle name="Accent3 68" xfId="1153"/>
    <cellStyle name="Accent3 69" xfId="1154"/>
    <cellStyle name="Accent3 7" xfId="1155"/>
    <cellStyle name="Accent3 70" xfId="1156"/>
    <cellStyle name="Accent3 71" xfId="1157"/>
    <cellStyle name="Accent3 72" xfId="1158"/>
    <cellStyle name="Accent3 73" xfId="1159"/>
    <cellStyle name="Accent3 74" xfId="1160"/>
    <cellStyle name="Accent3 75" xfId="1161"/>
    <cellStyle name="Accent3 76" xfId="1162"/>
    <cellStyle name="Accent3 77" xfId="1163"/>
    <cellStyle name="Accent3 78" xfId="1164"/>
    <cellStyle name="Accent3 79" xfId="1165"/>
    <cellStyle name="Accent3 8" xfId="1166"/>
    <cellStyle name="Accent3 80" xfId="1167"/>
    <cellStyle name="Accent3 81" xfId="1168"/>
    <cellStyle name="Accent3 82" xfId="1169"/>
    <cellStyle name="Accent3 83" xfId="1170"/>
    <cellStyle name="Accent3 84" xfId="1171"/>
    <cellStyle name="Accent3 85" xfId="1172"/>
    <cellStyle name="Accent3 86" xfId="1173"/>
    <cellStyle name="Accent3 87" xfId="1174"/>
    <cellStyle name="Accent3 88" xfId="1175"/>
    <cellStyle name="Accent3 89" xfId="1176"/>
    <cellStyle name="Accent3 9" xfId="1177"/>
    <cellStyle name="Accent3 90" xfId="1178"/>
    <cellStyle name="Accent3 91" xfId="1179"/>
    <cellStyle name="Accent3 92" xfId="1180"/>
    <cellStyle name="Accent3 93" xfId="1181"/>
    <cellStyle name="Accent3 94" xfId="1182"/>
    <cellStyle name="Accent3 95" xfId="1183"/>
    <cellStyle name="Accent3 96" xfId="1184"/>
    <cellStyle name="Accent3 97" xfId="1185"/>
    <cellStyle name="Accent3 98" xfId="1186"/>
    <cellStyle name="Accent3 99" xfId="1187"/>
    <cellStyle name="Accent4" xfId="34" builtinId="41" customBuiltin="1"/>
    <cellStyle name="Accent4 - 20%" xfId="35"/>
    <cellStyle name="Accent4 - 40%" xfId="36"/>
    <cellStyle name="Accent4 - 60%" xfId="37"/>
    <cellStyle name="Accent4 10" xfId="1188"/>
    <cellStyle name="Accent4 100" xfId="1189"/>
    <cellStyle name="Accent4 101" xfId="1190"/>
    <cellStyle name="Accent4 102" xfId="1191"/>
    <cellStyle name="Accent4 103" xfId="1192"/>
    <cellStyle name="Accent4 104" xfId="1193"/>
    <cellStyle name="Accent4 105" xfId="1194"/>
    <cellStyle name="Accent4 106" xfId="1195"/>
    <cellStyle name="Accent4 107" xfId="1196"/>
    <cellStyle name="Accent4 108" xfId="1197"/>
    <cellStyle name="Accent4 109" xfId="1198"/>
    <cellStyle name="Accent4 11" xfId="1199"/>
    <cellStyle name="Accent4 110" xfId="1200"/>
    <cellStyle name="Accent4 111" xfId="1201"/>
    <cellStyle name="Accent4 112" xfId="1202"/>
    <cellStyle name="Accent4 113" xfId="1203"/>
    <cellStyle name="Accent4 114" xfId="1204"/>
    <cellStyle name="Accent4 115" xfId="1205"/>
    <cellStyle name="Accent4 116" xfId="1206"/>
    <cellStyle name="Accent4 117" xfId="1207"/>
    <cellStyle name="Accent4 118" xfId="1208"/>
    <cellStyle name="Accent4 119" xfId="1209"/>
    <cellStyle name="Accent4 12" xfId="1210"/>
    <cellStyle name="Accent4 120" xfId="1211"/>
    <cellStyle name="Accent4 121" xfId="1212"/>
    <cellStyle name="Accent4 122" xfId="1213"/>
    <cellStyle name="Accent4 123" xfId="1214"/>
    <cellStyle name="Accent4 124" xfId="1215"/>
    <cellStyle name="Accent4 125" xfId="1216"/>
    <cellStyle name="Accent4 126" xfId="1217"/>
    <cellStyle name="Accent4 127" xfId="1218"/>
    <cellStyle name="Accent4 128" xfId="1219"/>
    <cellStyle name="Accent4 129" xfId="1220"/>
    <cellStyle name="Accent4 13" xfId="1221"/>
    <cellStyle name="Accent4 130" xfId="1222"/>
    <cellStyle name="Accent4 131" xfId="1223"/>
    <cellStyle name="Accent4 132" xfId="1224"/>
    <cellStyle name="Accent4 133" xfId="1225"/>
    <cellStyle name="Accent4 134" xfId="1226"/>
    <cellStyle name="Accent4 135" xfId="1227"/>
    <cellStyle name="Accent4 136" xfId="1228"/>
    <cellStyle name="Accent4 137" xfId="1229"/>
    <cellStyle name="Accent4 138" xfId="1230"/>
    <cellStyle name="Accent4 139" xfId="1231"/>
    <cellStyle name="Accent4 14" xfId="1232"/>
    <cellStyle name="Accent4 140" xfId="1233"/>
    <cellStyle name="Accent4 141" xfId="1234"/>
    <cellStyle name="Accent4 142" xfId="1235"/>
    <cellStyle name="Accent4 143" xfId="1236"/>
    <cellStyle name="Accent4 144" xfId="1237"/>
    <cellStyle name="Accent4 145" xfId="1238"/>
    <cellStyle name="Accent4 146" xfId="1239"/>
    <cellStyle name="Accent4 147" xfId="1240"/>
    <cellStyle name="Accent4 148" xfId="1241"/>
    <cellStyle name="Accent4 149" xfId="1242"/>
    <cellStyle name="Accent4 15" xfId="1243"/>
    <cellStyle name="Accent4 150" xfId="1244"/>
    <cellStyle name="Accent4 151" xfId="1245"/>
    <cellStyle name="Accent4 152" xfId="1246"/>
    <cellStyle name="Accent4 153" xfId="1247"/>
    <cellStyle name="Accent4 154" xfId="1248"/>
    <cellStyle name="Accent4 155" xfId="1249"/>
    <cellStyle name="Accent4 156" xfId="1250"/>
    <cellStyle name="Accent4 157" xfId="1251"/>
    <cellStyle name="Accent4 158" xfId="1252"/>
    <cellStyle name="Accent4 159" xfId="1253"/>
    <cellStyle name="Accent4 16" xfId="1254"/>
    <cellStyle name="Accent4 160" xfId="1255"/>
    <cellStyle name="Accent4 161" xfId="1256"/>
    <cellStyle name="Accent4 162" xfId="1257"/>
    <cellStyle name="Accent4 163" xfId="1258"/>
    <cellStyle name="Accent4 164" xfId="1259"/>
    <cellStyle name="Accent4 165" xfId="1260"/>
    <cellStyle name="Accent4 166" xfId="1261"/>
    <cellStyle name="Accent4 167" xfId="1262"/>
    <cellStyle name="Accent4 168" xfId="1263"/>
    <cellStyle name="Accent4 169" xfId="1264"/>
    <cellStyle name="Accent4 17" xfId="1265"/>
    <cellStyle name="Accent4 170" xfId="1266"/>
    <cellStyle name="Accent4 171" xfId="1267"/>
    <cellStyle name="Accent4 172" xfId="1268"/>
    <cellStyle name="Accent4 173" xfId="1269"/>
    <cellStyle name="Accent4 174" xfId="1270"/>
    <cellStyle name="Accent4 175" xfId="1271"/>
    <cellStyle name="Accent4 176" xfId="1272"/>
    <cellStyle name="Accent4 177" xfId="1273"/>
    <cellStyle name="Accent4 178" xfId="1274"/>
    <cellStyle name="Accent4 179" xfId="1275"/>
    <cellStyle name="Accent4 18" xfId="1276"/>
    <cellStyle name="Accent4 180" xfId="1277"/>
    <cellStyle name="Accent4 181" xfId="1278"/>
    <cellStyle name="Accent4 182" xfId="1279"/>
    <cellStyle name="Accent4 183" xfId="1280"/>
    <cellStyle name="Accent4 184" xfId="1281"/>
    <cellStyle name="Accent4 185" xfId="1282"/>
    <cellStyle name="Accent4 186" xfId="1283"/>
    <cellStyle name="Accent4 187" xfId="1284"/>
    <cellStyle name="Accent4 188" xfId="1285"/>
    <cellStyle name="Accent4 189" xfId="1286"/>
    <cellStyle name="Accent4 19" xfId="1287"/>
    <cellStyle name="Accent4 190" xfId="1288"/>
    <cellStyle name="Accent4 191" xfId="1289"/>
    <cellStyle name="Accent4 192" xfId="1290"/>
    <cellStyle name="Accent4 193" xfId="1291"/>
    <cellStyle name="Accent4 194" xfId="1292"/>
    <cellStyle name="Accent4 195" xfId="1293"/>
    <cellStyle name="Accent4 196" xfId="1294"/>
    <cellStyle name="Accent4 197" xfId="1295"/>
    <cellStyle name="Accent4 198" xfId="1296"/>
    <cellStyle name="Accent4 199" xfId="1297"/>
    <cellStyle name="Accent4 2" xfId="1298"/>
    <cellStyle name="Accent4 20" xfId="1299"/>
    <cellStyle name="Accent4 200" xfId="1300"/>
    <cellStyle name="Accent4 201" xfId="1301"/>
    <cellStyle name="Accent4 202" xfId="1302"/>
    <cellStyle name="Accent4 203" xfId="1303"/>
    <cellStyle name="Accent4 204" xfId="1304"/>
    <cellStyle name="Accent4 205" xfId="1305"/>
    <cellStyle name="Accent4 206" xfId="1306"/>
    <cellStyle name="Accent4 207" xfId="1307"/>
    <cellStyle name="Accent4 208" xfId="1308"/>
    <cellStyle name="Accent4 209" xfId="1309"/>
    <cellStyle name="Accent4 21" xfId="1310"/>
    <cellStyle name="Accent4 210" xfId="1311"/>
    <cellStyle name="Accent4 211" xfId="1312"/>
    <cellStyle name="Accent4 212" xfId="1313"/>
    <cellStyle name="Accent4 213" xfId="1314"/>
    <cellStyle name="Accent4 214" xfId="1315"/>
    <cellStyle name="Accent4 215" xfId="1316"/>
    <cellStyle name="Accent4 216" xfId="1317"/>
    <cellStyle name="Accent4 217" xfId="1318"/>
    <cellStyle name="Accent4 218" xfId="1319"/>
    <cellStyle name="Accent4 219" xfId="1320"/>
    <cellStyle name="Accent4 22" xfId="1321"/>
    <cellStyle name="Accent4 220" xfId="1322"/>
    <cellStyle name="Accent4 221" xfId="1323"/>
    <cellStyle name="Accent4 222" xfId="1324"/>
    <cellStyle name="Accent4 223" xfId="1325"/>
    <cellStyle name="Accent4 224" xfId="1326"/>
    <cellStyle name="Accent4 225" xfId="1327"/>
    <cellStyle name="Accent4 226" xfId="1328"/>
    <cellStyle name="Accent4 227" xfId="1329"/>
    <cellStyle name="Accent4 228" xfId="1330"/>
    <cellStyle name="Accent4 229" xfId="1331"/>
    <cellStyle name="Accent4 23" xfId="1332"/>
    <cellStyle name="Accent4 230" xfId="1333"/>
    <cellStyle name="Accent4 231" xfId="1334"/>
    <cellStyle name="Accent4 232" xfId="1335"/>
    <cellStyle name="Accent4 24" xfId="1336"/>
    <cellStyle name="Accent4 25" xfId="1337"/>
    <cellStyle name="Accent4 26" xfId="1338"/>
    <cellStyle name="Accent4 27" xfId="1339"/>
    <cellStyle name="Accent4 28" xfId="1340"/>
    <cellStyle name="Accent4 29" xfId="1341"/>
    <cellStyle name="Accent4 3" xfId="1342"/>
    <cellStyle name="Accent4 30" xfId="1343"/>
    <cellStyle name="Accent4 31" xfId="1344"/>
    <cellStyle name="Accent4 32" xfId="1345"/>
    <cellStyle name="Accent4 33" xfId="1346"/>
    <cellStyle name="Accent4 34" xfId="1347"/>
    <cellStyle name="Accent4 35" xfId="1348"/>
    <cellStyle name="Accent4 36" xfId="1349"/>
    <cellStyle name="Accent4 37" xfId="1350"/>
    <cellStyle name="Accent4 38" xfId="1351"/>
    <cellStyle name="Accent4 39" xfId="1352"/>
    <cellStyle name="Accent4 4" xfId="1353"/>
    <cellStyle name="Accent4 40" xfId="1354"/>
    <cellStyle name="Accent4 41" xfId="1355"/>
    <cellStyle name="Accent4 42" xfId="1356"/>
    <cellStyle name="Accent4 43" xfId="1357"/>
    <cellStyle name="Accent4 44" xfId="1358"/>
    <cellStyle name="Accent4 45" xfId="1359"/>
    <cellStyle name="Accent4 46" xfId="1360"/>
    <cellStyle name="Accent4 47" xfId="1361"/>
    <cellStyle name="Accent4 48" xfId="1362"/>
    <cellStyle name="Accent4 49" xfId="1363"/>
    <cellStyle name="Accent4 5" xfId="1364"/>
    <cellStyle name="Accent4 50" xfId="1365"/>
    <cellStyle name="Accent4 51" xfId="1366"/>
    <cellStyle name="Accent4 52" xfId="1367"/>
    <cellStyle name="Accent4 53" xfId="1368"/>
    <cellStyle name="Accent4 54" xfId="1369"/>
    <cellStyle name="Accent4 55" xfId="1370"/>
    <cellStyle name="Accent4 56" xfId="1371"/>
    <cellStyle name="Accent4 57" xfId="1372"/>
    <cellStyle name="Accent4 58" xfId="1373"/>
    <cellStyle name="Accent4 59" xfId="1374"/>
    <cellStyle name="Accent4 6" xfId="1375"/>
    <cellStyle name="Accent4 60" xfId="1376"/>
    <cellStyle name="Accent4 61" xfId="1377"/>
    <cellStyle name="Accent4 62" xfId="1378"/>
    <cellStyle name="Accent4 63" xfId="1379"/>
    <cellStyle name="Accent4 64" xfId="1380"/>
    <cellStyle name="Accent4 65" xfId="1381"/>
    <cellStyle name="Accent4 66" xfId="1382"/>
    <cellStyle name="Accent4 67" xfId="1383"/>
    <cellStyle name="Accent4 68" xfId="1384"/>
    <cellStyle name="Accent4 69" xfId="1385"/>
    <cellStyle name="Accent4 7" xfId="1386"/>
    <cellStyle name="Accent4 70" xfId="1387"/>
    <cellStyle name="Accent4 71" xfId="1388"/>
    <cellStyle name="Accent4 72" xfId="1389"/>
    <cellStyle name="Accent4 73" xfId="1390"/>
    <cellStyle name="Accent4 74" xfId="1391"/>
    <cellStyle name="Accent4 75" xfId="1392"/>
    <cellStyle name="Accent4 76" xfId="1393"/>
    <cellStyle name="Accent4 77" xfId="1394"/>
    <cellStyle name="Accent4 78" xfId="1395"/>
    <cellStyle name="Accent4 79" xfId="1396"/>
    <cellStyle name="Accent4 8" xfId="1397"/>
    <cellStyle name="Accent4 80" xfId="1398"/>
    <cellStyle name="Accent4 81" xfId="1399"/>
    <cellStyle name="Accent4 82" xfId="1400"/>
    <cellStyle name="Accent4 83" xfId="1401"/>
    <cellStyle name="Accent4 84" xfId="1402"/>
    <cellStyle name="Accent4 85" xfId="1403"/>
    <cellStyle name="Accent4 86" xfId="1404"/>
    <cellStyle name="Accent4 87" xfId="1405"/>
    <cellStyle name="Accent4 88" xfId="1406"/>
    <cellStyle name="Accent4 89" xfId="1407"/>
    <cellStyle name="Accent4 9" xfId="1408"/>
    <cellStyle name="Accent4 90" xfId="1409"/>
    <cellStyle name="Accent4 91" xfId="1410"/>
    <cellStyle name="Accent4 92" xfId="1411"/>
    <cellStyle name="Accent4 93" xfId="1412"/>
    <cellStyle name="Accent4 94" xfId="1413"/>
    <cellStyle name="Accent4 95" xfId="1414"/>
    <cellStyle name="Accent4 96" xfId="1415"/>
    <cellStyle name="Accent4 97" xfId="1416"/>
    <cellStyle name="Accent4 98" xfId="1417"/>
    <cellStyle name="Accent4 99" xfId="1418"/>
    <cellStyle name="Accent5" xfId="38" builtinId="45" customBuiltin="1"/>
    <cellStyle name="Accent5 - 20%" xfId="39"/>
    <cellStyle name="Accent5 - 40%" xfId="40"/>
    <cellStyle name="Accent5 - 60%" xfId="41"/>
    <cellStyle name="Accent5 10" xfId="1419"/>
    <cellStyle name="Accent5 100" xfId="1420"/>
    <cellStyle name="Accent5 101" xfId="1421"/>
    <cellStyle name="Accent5 102" xfId="1422"/>
    <cellStyle name="Accent5 103" xfId="1423"/>
    <cellStyle name="Accent5 104" xfId="1424"/>
    <cellStyle name="Accent5 105" xfId="1425"/>
    <cellStyle name="Accent5 106" xfId="1426"/>
    <cellStyle name="Accent5 107" xfId="1427"/>
    <cellStyle name="Accent5 108" xfId="1428"/>
    <cellStyle name="Accent5 109" xfId="1429"/>
    <cellStyle name="Accent5 11" xfId="1430"/>
    <cellStyle name="Accent5 110" xfId="1431"/>
    <cellStyle name="Accent5 111" xfId="1432"/>
    <cellStyle name="Accent5 112" xfId="1433"/>
    <cellStyle name="Accent5 113" xfId="1434"/>
    <cellStyle name="Accent5 114" xfId="1435"/>
    <cellStyle name="Accent5 115" xfId="1436"/>
    <cellStyle name="Accent5 116" xfId="1437"/>
    <cellStyle name="Accent5 117" xfId="1438"/>
    <cellStyle name="Accent5 118" xfId="1439"/>
    <cellStyle name="Accent5 119" xfId="1440"/>
    <cellStyle name="Accent5 12" xfId="1441"/>
    <cellStyle name="Accent5 120" xfId="1442"/>
    <cellStyle name="Accent5 121" xfId="1443"/>
    <cellStyle name="Accent5 122" xfId="1444"/>
    <cellStyle name="Accent5 123" xfId="1445"/>
    <cellStyle name="Accent5 124" xfId="1446"/>
    <cellStyle name="Accent5 125" xfId="1447"/>
    <cellStyle name="Accent5 126" xfId="1448"/>
    <cellStyle name="Accent5 127" xfId="1449"/>
    <cellStyle name="Accent5 128" xfId="1450"/>
    <cellStyle name="Accent5 129" xfId="1451"/>
    <cellStyle name="Accent5 13" xfId="1452"/>
    <cellStyle name="Accent5 130" xfId="1453"/>
    <cellStyle name="Accent5 131" xfId="1454"/>
    <cellStyle name="Accent5 132" xfId="1455"/>
    <cellStyle name="Accent5 133" xfId="1456"/>
    <cellStyle name="Accent5 134" xfId="1457"/>
    <cellStyle name="Accent5 135" xfId="1458"/>
    <cellStyle name="Accent5 136" xfId="1459"/>
    <cellStyle name="Accent5 137" xfId="1460"/>
    <cellStyle name="Accent5 138" xfId="1461"/>
    <cellStyle name="Accent5 139" xfId="1462"/>
    <cellStyle name="Accent5 14" xfId="1463"/>
    <cellStyle name="Accent5 140" xfId="1464"/>
    <cellStyle name="Accent5 141" xfId="1465"/>
    <cellStyle name="Accent5 142" xfId="1466"/>
    <cellStyle name="Accent5 143" xfId="1467"/>
    <cellStyle name="Accent5 144" xfId="1468"/>
    <cellStyle name="Accent5 145" xfId="1469"/>
    <cellStyle name="Accent5 146" xfId="1470"/>
    <cellStyle name="Accent5 147" xfId="1471"/>
    <cellStyle name="Accent5 148" xfId="1472"/>
    <cellStyle name="Accent5 149" xfId="1473"/>
    <cellStyle name="Accent5 15" xfId="1474"/>
    <cellStyle name="Accent5 150" xfId="1475"/>
    <cellStyle name="Accent5 151" xfId="1476"/>
    <cellStyle name="Accent5 152" xfId="1477"/>
    <cellStyle name="Accent5 153" xfId="1478"/>
    <cellStyle name="Accent5 154" xfId="1479"/>
    <cellStyle name="Accent5 155" xfId="1480"/>
    <cellStyle name="Accent5 156" xfId="1481"/>
    <cellStyle name="Accent5 157" xfId="1482"/>
    <cellStyle name="Accent5 158" xfId="1483"/>
    <cellStyle name="Accent5 159" xfId="1484"/>
    <cellStyle name="Accent5 16" xfId="1485"/>
    <cellStyle name="Accent5 160" xfId="1486"/>
    <cellStyle name="Accent5 161" xfId="1487"/>
    <cellStyle name="Accent5 162" xfId="1488"/>
    <cellStyle name="Accent5 163" xfId="1489"/>
    <cellStyle name="Accent5 164" xfId="1490"/>
    <cellStyle name="Accent5 165" xfId="1491"/>
    <cellStyle name="Accent5 166" xfId="1492"/>
    <cellStyle name="Accent5 167" xfId="1493"/>
    <cellStyle name="Accent5 168" xfId="1494"/>
    <cellStyle name="Accent5 169" xfId="1495"/>
    <cellStyle name="Accent5 17" xfId="1496"/>
    <cellStyle name="Accent5 170" xfId="1497"/>
    <cellStyle name="Accent5 171" xfId="1498"/>
    <cellStyle name="Accent5 172" xfId="1499"/>
    <cellStyle name="Accent5 173" xfId="1500"/>
    <cellStyle name="Accent5 174" xfId="1501"/>
    <cellStyle name="Accent5 175" xfId="1502"/>
    <cellStyle name="Accent5 176" xfId="1503"/>
    <cellStyle name="Accent5 177" xfId="1504"/>
    <cellStyle name="Accent5 178" xfId="1505"/>
    <cellStyle name="Accent5 179" xfId="1506"/>
    <cellStyle name="Accent5 18" xfId="1507"/>
    <cellStyle name="Accent5 180" xfId="1508"/>
    <cellStyle name="Accent5 181" xfId="1509"/>
    <cellStyle name="Accent5 182" xfId="1510"/>
    <cellStyle name="Accent5 183" xfId="1511"/>
    <cellStyle name="Accent5 184" xfId="1512"/>
    <cellStyle name="Accent5 185" xfId="1513"/>
    <cellStyle name="Accent5 186" xfId="1514"/>
    <cellStyle name="Accent5 187" xfId="1515"/>
    <cellStyle name="Accent5 188" xfId="1516"/>
    <cellStyle name="Accent5 189" xfId="1517"/>
    <cellStyle name="Accent5 19" xfId="1518"/>
    <cellStyle name="Accent5 190" xfId="1519"/>
    <cellStyle name="Accent5 191" xfId="1520"/>
    <cellStyle name="Accent5 192" xfId="1521"/>
    <cellStyle name="Accent5 193" xfId="1522"/>
    <cellStyle name="Accent5 194" xfId="1523"/>
    <cellStyle name="Accent5 195" xfId="1524"/>
    <cellStyle name="Accent5 196" xfId="1525"/>
    <cellStyle name="Accent5 197" xfId="1526"/>
    <cellStyle name="Accent5 198" xfId="1527"/>
    <cellStyle name="Accent5 199" xfId="1528"/>
    <cellStyle name="Accent5 2" xfId="1529"/>
    <cellStyle name="Accent5 20" xfId="1530"/>
    <cellStyle name="Accent5 200" xfId="1531"/>
    <cellStyle name="Accent5 201" xfId="1532"/>
    <cellStyle name="Accent5 202" xfId="1533"/>
    <cellStyle name="Accent5 203" xfId="1534"/>
    <cellStyle name="Accent5 204" xfId="1535"/>
    <cellStyle name="Accent5 205" xfId="1536"/>
    <cellStyle name="Accent5 206" xfId="1537"/>
    <cellStyle name="Accent5 207" xfId="1538"/>
    <cellStyle name="Accent5 208" xfId="1539"/>
    <cellStyle name="Accent5 209" xfId="1540"/>
    <cellStyle name="Accent5 21" xfId="1541"/>
    <cellStyle name="Accent5 210" xfId="1542"/>
    <cellStyle name="Accent5 211" xfId="1543"/>
    <cellStyle name="Accent5 212" xfId="1544"/>
    <cellStyle name="Accent5 213" xfId="1545"/>
    <cellStyle name="Accent5 214" xfId="1546"/>
    <cellStyle name="Accent5 215" xfId="1547"/>
    <cellStyle name="Accent5 216" xfId="1548"/>
    <cellStyle name="Accent5 217" xfId="1549"/>
    <cellStyle name="Accent5 218" xfId="1550"/>
    <cellStyle name="Accent5 219" xfId="1551"/>
    <cellStyle name="Accent5 22" xfId="1552"/>
    <cellStyle name="Accent5 220" xfId="1553"/>
    <cellStyle name="Accent5 221" xfId="1554"/>
    <cellStyle name="Accent5 222" xfId="1555"/>
    <cellStyle name="Accent5 223" xfId="1556"/>
    <cellStyle name="Accent5 224" xfId="1557"/>
    <cellStyle name="Accent5 225" xfId="1558"/>
    <cellStyle name="Accent5 226" xfId="1559"/>
    <cellStyle name="Accent5 227" xfId="1560"/>
    <cellStyle name="Accent5 228" xfId="1561"/>
    <cellStyle name="Accent5 229" xfId="1562"/>
    <cellStyle name="Accent5 23" xfId="1563"/>
    <cellStyle name="Accent5 230" xfId="1564"/>
    <cellStyle name="Accent5 231" xfId="1565"/>
    <cellStyle name="Accent5 232" xfId="1566"/>
    <cellStyle name="Accent5 24" xfId="1567"/>
    <cellStyle name="Accent5 25" xfId="1568"/>
    <cellStyle name="Accent5 26" xfId="1569"/>
    <cellStyle name="Accent5 27" xfId="1570"/>
    <cellStyle name="Accent5 28" xfId="1571"/>
    <cellStyle name="Accent5 29" xfId="1572"/>
    <cellStyle name="Accent5 3" xfId="1573"/>
    <cellStyle name="Accent5 30" xfId="1574"/>
    <cellStyle name="Accent5 31" xfId="1575"/>
    <cellStyle name="Accent5 32" xfId="1576"/>
    <cellStyle name="Accent5 33" xfId="1577"/>
    <cellStyle name="Accent5 34" xfId="1578"/>
    <cellStyle name="Accent5 35" xfId="1579"/>
    <cellStyle name="Accent5 36" xfId="1580"/>
    <cellStyle name="Accent5 37" xfId="1581"/>
    <cellStyle name="Accent5 38" xfId="1582"/>
    <cellStyle name="Accent5 39" xfId="1583"/>
    <cellStyle name="Accent5 4" xfId="1584"/>
    <cellStyle name="Accent5 40" xfId="1585"/>
    <cellStyle name="Accent5 41" xfId="1586"/>
    <cellStyle name="Accent5 42" xfId="1587"/>
    <cellStyle name="Accent5 43" xfId="1588"/>
    <cellStyle name="Accent5 44" xfId="1589"/>
    <cellStyle name="Accent5 45" xfId="1590"/>
    <cellStyle name="Accent5 46" xfId="1591"/>
    <cellStyle name="Accent5 47" xfId="1592"/>
    <cellStyle name="Accent5 48" xfId="1593"/>
    <cellStyle name="Accent5 49" xfId="1594"/>
    <cellStyle name="Accent5 5" xfId="1595"/>
    <cellStyle name="Accent5 50" xfId="1596"/>
    <cellStyle name="Accent5 51" xfId="1597"/>
    <cellStyle name="Accent5 52" xfId="1598"/>
    <cellStyle name="Accent5 53" xfId="1599"/>
    <cellStyle name="Accent5 54" xfId="1600"/>
    <cellStyle name="Accent5 55" xfId="1601"/>
    <cellStyle name="Accent5 56" xfId="1602"/>
    <cellStyle name="Accent5 57" xfId="1603"/>
    <cellStyle name="Accent5 58" xfId="1604"/>
    <cellStyle name="Accent5 59" xfId="1605"/>
    <cellStyle name="Accent5 6" xfId="1606"/>
    <cellStyle name="Accent5 60" xfId="1607"/>
    <cellStyle name="Accent5 61" xfId="1608"/>
    <cellStyle name="Accent5 62" xfId="1609"/>
    <cellStyle name="Accent5 63" xfId="1610"/>
    <cellStyle name="Accent5 64" xfId="1611"/>
    <cellStyle name="Accent5 65" xfId="1612"/>
    <cellStyle name="Accent5 66" xfId="1613"/>
    <cellStyle name="Accent5 67" xfId="1614"/>
    <cellStyle name="Accent5 68" xfId="1615"/>
    <cellStyle name="Accent5 69" xfId="1616"/>
    <cellStyle name="Accent5 7" xfId="1617"/>
    <cellStyle name="Accent5 70" xfId="1618"/>
    <cellStyle name="Accent5 71" xfId="1619"/>
    <cellStyle name="Accent5 72" xfId="1620"/>
    <cellStyle name="Accent5 73" xfId="1621"/>
    <cellStyle name="Accent5 74" xfId="1622"/>
    <cellStyle name="Accent5 75" xfId="1623"/>
    <cellStyle name="Accent5 76" xfId="1624"/>
    <cellStyle name="Accent5 77" xfId="1625"/>
    <cellStyle name="Accent5 78" xfId="1626"/>
    <cellStyle name="Accent5 79" xfId="1627"/>
    <cellStyle name="Accent5 8" xfId="1628"/>
    <cellStyle name="Accent5 80" xfId="1629"/>
    <cellStyle name="Accent5 81" xfId="1630"/>
    <cellStyle name="Accent5 82" xfId="1631"/>
    <cellStyle name="Accent5 83" xfId="1632"/>
    <cellStyle name="Accent5 84" xfId="1633"/>
    <cellStyle name="Accent5 85" xfId="1634"/>
    <cellStyle name="Accent5 86" xfId="1635"/>
    <cellStyle name="Accent5 87" xfId="1636"/>
    <cellStyle name="Accent5 88" xfId="1637"/>
    <cellStyle name="Accent5 89" xfId="1638"/>
    <cellStyle name="Accent5 9" xfId="1639"/>
    <cellStyle name="Accent5 90" xfId="1640"/>
    <cellStyle name="Accent5 91" xfId="1641"/>
    <cellStyle name="Accent5 92" xfId="1642"/>
    <cellStyle name="Accent5 93" xfId="1643"/>
    <cellStyle name="Accent5 94" xfId="1644"/>
    <cellStyle name="Accent5 95" xfId="1645"/>
    <cellStyle name="Accent5 96" xfId="1646"/>
    <cellStyle name="Accent5 97" xfId="1647"/>
    <cellStyle name="Accent5 98" xfId="1648"/>
    <cellStyle name="Accent5 99" xfId="1649"/>
    <cellStyle name="Accent6" xfId="42" builtinId="49" customBuiltin="1"/>
    <cellStyle name="Accent6 - 20%" xfId="43"/>
    <cellStyle name="Accent6 - 40%" xfId="44"/>
    <cellStyle name="Accent6 - 60%" xfId="45"/>
    <cellStyle name="Accent6 10" xfId="1650"/>
    <cellStyle name="Accent6 100" xfId="1651"/>
    <cellStyle name="Accent6 101" xfId="1652"/>
    <cellStyle name="Accent6 102" xfId="1653"/>
    <cellStyle name="Accent6 103" xfId="1654"/>
    <cellStyle name="Accent6 104" xfId="1655"/>
    <cellStyle name="Accent6 105" xfId="1656"/>
    <cellStyle name="Accent6 106" xfId="1657"/>
    <cellStyle name="Accent6 107" xfId="1658"/>
    <cellStyle name="Accent6 108" xfId="1659"/>
    <cellStyle name="Accent6 109" xfId="1660"/>
    <cellStyle name="Accent6 11" xfId="1661"/>
    <cellStyle name="Accent6 110" xfId="1662"/>
    <cellStyle name="Accent6 111" xfId="1663"/>
    <cellStyle name="Accent6 112" xfId="1664"/>
    <cellStyle name="Accent6 113" xfId="1665"/>
    <cellStyle name="Accent6 114" xfId="1666"/>
    <cellStyle name="Accent6 115" xfId="1667"/>
    <cellStyle name="Accent6 116" xfId="1668"/>
    <cellStyle name="Accent6 117" xfId="1669"/>
    <cellStyle name="Accent6 118" xfId="1670"/>
    <cellStyle name="Accent6 119" xfId="1671"/>
    <cellStyle name="Accent6 12" xfId="1672"/>
    <cellStyle name="Accent6 120" xfId="1673"/>
    <cellStyle name="Accent6 121" xfId="1674"/>
    <cellStyle name="Accent6 122" xfId="1675"/>
    <cellStyle name="Accent6 123" xfId="1676"/>
    <cellStyle name="Accent6 124" xfId="1677"/>
    <cellStyle name="Accent6 125" xfId="1678"/>
    <cellStyle name="Accent6 126" xfId="1679"/>
    <cellStyle name="Accent6 127" xfId="1680"/>
    <cellStyle name="Accent6 128" xfId="1681"/>
    <cellStyle name="Accent6 129" xfId="1682"/>
    <cellStyle name="Accent6 13" xfId="1683"/>
    <cellStyle name="Accent6 130" xfId="1684"/>
    <cellStyle name="Accent6 131" xfId="1685"/>
    <cellStyle name="Accent6 132" xfId="1686"/>
    <cellStyle name="Accent6 133" xfId="1687"/>
    <cellStyle name="Accent6 134" xfId="1688"/>
    <cellStyle name="Accent6 135" xfId="1689"/>
    <cellStyle name="Accent6 136" xfId="1690"/>
    <cellStyle name="Accent6 137" xfId="1691"/>
    <cellStyle name="Accent6 138" xfId="1692"/>
    <cellStyle name="Accent6 139" xfId="1693"/>
    <cellStyle name="Accent6 14" xfId="1694"/>
    <cellStyle name="Accent6 140" xfId="1695"/>
    <cellStyle name="Accent6 141" xfId="1696"/>
    <cellStyle name="Accent6 142" xfId="1697"/>
    <cellStyle name="Accent6 143" xfId="1698"/>
    <cellStyle name="Accent6 144" xfId="1699"/>
    <cellStyle name="Accent6 145" xfId="1700"/>
    <cellStyle name="Accent6 146" xfId="1701"/>
    <cellStyle name="Accent6 147" xfId="1702"/>
    <cellStyle name="Accent6 148" xfId="1703"/>
    <cellStyle name="Accent6 149" xfId="1704"/>
    <cellStyle name="Accent6 15" xfId="1705"/>
    <cellStyle name="Accent6 150" xfId="1706"/>
    <cellStyle name="Accent6 151" xfId="1707"/>
    <cellStyle name="Accent6 152" xfId="1708"/>
    <cellStyle name="Accent6 153" xfId="1709"/>
    <cellStyle name="Accent6 154" xfId="1710"/>
    <cellStyle name="Accent6 155" xfId="1711"/>
    <cellStyle name="Accent6 156" xfId="1712"/>
    <cellStyle name="Accent6 157" xfId="1713"/>
    <cellStyle name="Accent6 158" xfId="1714"/>
    <cellStyle name="Accent6 159" xfId="1715"/>
    <cellStyle name="Accent6 16" xfId="1716"/>
    <cellStyle name="Accent6 160" xfId="1717"/>
    <cellStyle name="Accent6 161" xfId="1718"/>
    <cellStyle name="Accent6 162" xfId="1719"/>
    <cellStyle name="Accent6 163" xfId="1720"/>
    <cellStyle name="Accent6 164" xfId="1721"/>
    <cellStyle name="Accent6 165" xfId="1722"/>
    <cellStyle name="Accent6 166" xfId="1723"/>
    <cellStyle name="Accent6 167" xfId="1724"/>
    <cellStyle name="Accent6 168" xfId="1725"/>
    <cellStyle name="Accent6 169" xfId="1726"/>
    <cellStyle name="Accent6 17" xfId="1727"/>
    <cellStyle name="Accent6 170" xfId="1728"/>
    <cellStyle name="Accent6 171" xfId="1729"/>
    <cellStyle name="Accent6 172" xfId="1730"/>
    <cellStyle name="Accent6 173" xfId="1731"/>
    <cellStyle name="Accent6 174" xfId="1732"/>
    <cellStyle name="Accent6 175" xfId="1733"/>
    <cellStyle name="Accent6 176" xfId="1734"/>
    <cellStyle name="Accent6 177" xfId="1735"/>
    <cellStyle name="Accent6 178" xfId="1736"/>
    <cellStyle name="Accent6 179" xfId="1737"/>
    <cellStyle name="Accent6 18" xfId="1738"/>
    <cellStyle name="Accent6 180" xfId="1739"/>
    <cellStyle name="Accent6 181" xfId="1740"/>
    <cellStyle name="Accent6 182" xfId="1741"/>
    <cellStyle name="Accent6 183" xfId="1742"/>
    <cellStyle name="Accent6 184" xfId="1743"/>
    <cellStyle name="Accent6 185" xfId="1744"/>
    <cellStyle name="Accent6 186" xfId="1745"/>
    <cellStyle name="Accent6 187" xfId="1746"/>
    <cellStyle name="Accent6 188" xfId="1747"/>
    <cellStyle name="Accent6 189" xfId="1748"/>
    <cellStyle name="Accent6 19" xfId="1749"/>
    <cellStyle name="Accent6 190" xfId="1750"/>
    <cellStyle name="Accent6 191" xfId="1751"/>
    <cellStyle name="Accent6 192" xfId="1752"/>
    <cellStyle name="Accent6 193" xfId="1753"/>
    <cellStyle name="Accent6 194" xfId="1754"/>
    <cellStyle name="Accent6 195" xfId="1755"/>
    <cellStyle name="Accent6 196" xfId="1756"/>
    <cellStyle name="Accent6 197" xfId="1757"/>
    <cellStyle name="Accent6 198" xfId="1758"/>
    <cellStyle name="Accent6 199" xfId="1759"/>
    <cellStyle name="Accent6 2" xfId="1760"/>
    <cellStyle name="Accent6 20" xfId="1761"/>
    <cellStyle name="Accent6 200" xfId="1762"/>
    <cellStyle name="Accent6 201" xfId="1763"/>
    <cellStyle name="Accent6 202" xfId="1764"/>
    <cellStyle name="Accent6 203" xfId="1765"/>
    <cellStyle name="Accent6 204" xfId="1766"/>
    <cellStyle name="Accent6 205" xfId="1767"/>
    <cellStyle name="Accent6 206" xfId="1768"/>
    <cellStyle name="Accent6 207" xfId="1769"/>
    <cellStyle name="Accent6 208" xfId="1770"/>
    <cellStyle name="Accent6 209" xfId="1771"/>
    <cellStyle name="Accent6 21" xfId="1772"/>
    <cellStyle name="Accent6 210" xfId="1773"/>
    <cellStyle name="Accent6 211" xfId="1774"/>
    <cellStyle name="Accent6 212" xfId="1775"/>
    <cellStyle name="Accent6 213" xfId="1776"/>
    <cellStyle name="Accent6 214" xfId="1777"/>
    <cellStyle name="Accent6 215" xfId="1778"/>
    <cellStyle name="Accent6 216" xfId="1779"/>
    <cellStyle name="Accent6 217" xfId="1780"/>
    <cellStyle name="Accent6 218" xfId="1781"/>
    <cellStyle name="Accent6 219" xfId="1782"/>
    <cellStyle name="Accent6 22" xfId="1783"/>
    <cellStyle name="Accent6 220" xfId="1784"/>
    <cellStyle name="Accent6 221" xfId="1785"/>
    <cellStyle name="Accent6 222" xfId="1786"/>
    <cellStyle name="Accent6 223" xfId="1787"/>
    <cellStyle name="Accent6 224" xfId="1788"/>
    <cellStyle name="Accent6 225" xfId="1789"/>
    <cellStyle name="Accent6 226" xfId="1790"/>
    <cellStyle name="Accent6 227" xfId="1791"/>
    <cellStyle name="Accent6 228" xfId="1792"/>
    <cellStyle name="Accent6 229" xfId="1793"/>
    <cellStyle name="Accent6 23" xfId="1794"/>
    <cellStyle name="Accent6 230" xfId="1795"/>
    <cellStyle name="Accent6 231" xfId="1796"/>
    <cellStyle name="Accent6 232" xfId="1797"/>
    <cellStyle name="Accent6 24" xfId="1798"/>
    <cellStyle name="Accent6 25" xfId="1799"/>
    <cellStyle name="Accent6 26" xfId="1800"/>
    <cellStyle name="Accent6 27" xfId="1801"/>
    <cellStyle name="Accent6 28" xfId="1802"/>
    <cellStyle name="Accent6 29" xfId="1803"/>
    <cellStyle name="Accent6 3" xfId="1804"/>
    <cellStyle name="Accent6 30" xfId="1805"/>
    <cellStyle name="Accent6 31" xfId="1806"/>
    <cellStyle name="Accent6 32" xfId="1807"/>
    <cellStyle name="Accent6 33" xfId="1808"/>
    <cellStyle name="Accent6 34" xfId="1809"/>
    <cellStyle name="Accent6 35" xfId="1810"/>
    <cellStyle name="Accent6 36" xfId="1811"/>
    <cellStyle name="Accent6 37" xfId="1812"/>
    <cellStyle name="Accent6 38" xfId="1813"/>
    <cellStyle name="Accent6 39" xfId="1814"/>
    <cellStyle name="Accent6 4" xfId="1815"/>
    <cellStyle name="Accent6 40" xfId="1816"/>
    <cellStyle name="Accent6 41" xfId="1817"/>
    <cellStyle name="Accent6 42" xfId="1818"/>
    <cellStyle name="Accent6 43" xfId="1819"/>
    <cellStyle name="Accent6 44" xfId="1820"/>
    <cellStyle name="Accent6 45" xfId="1821"/>
    <cellStyle name="Accent6 46" xfId="1822"/>
    <cellStyle name="Accent6 47" xfId="1823"/>
    <cellStyle name="Accent6 48" xfId="1824"/>
    <cellStyle name="Accent6 49" xfId="1825"/>
    <cellStyle name="Accent6 5" xfId="1826"/>
    <cellStyle name="Accent6 50" xfId="1827"/>
    <cellStyle name="Accent6 51" xfId="1828"/>
    <cellStyle name="Accent6 52" xfId="1829"/>
    <cellStyle name="Accent6 53" xfId="1830"/>
    <cellStyle name="Accent6 54" xfId="1831"/>
    <cellStyle name="Accent6 55" xfId="1832"/>
    <cellStyle name="Accent6 56" xfId="1833"/>
    <cellStyle name="Accent6 57" xfId="1834"/>
    <cellStyle name="Accent6 58" xfId="1835"/>
    <cellStyle name="Accent6 59" xfId="1836"/>
    <cellStyle name="Accent6 6" xfId="1837"/>
    <cellStyle name="Accent6 60" xfId="1838"/>
    <cellStyle name="Accent6 61" xfId="1839"/>
    <cellStyle name="Accent6 62" xfId="1840"/>
    <cellStyle name="Accent6 63" xfId="1841"/>
    <cellStyle name="Accent6 64" xfId="1842"/>
    <cellStyle name="Accent6 65" xfId="1843"/>
    <cellStyle name="Accent6 66" xfId="1844"/>
    <cellStyle name="Accent6 67" xfId="1845"/>
    <cellStyle name="Accent6 68" xfId="1846"/>
    <cellStyle name="Accent6 69" xfId="1847"/>
    <cellStyle name="Accent6 7" xfId="1848"/>
    <cellStyle name="Accent6 70" xfId="1849"/>
    <cellStyle name="Accent6 71" xfId="1850"/>
    <cellStyle name="Accent6 72" xfId="1851"/>
    <cellStyle name="Accent6 73" xfId="1852"/>
    <cellStyle name="Accent6 74" xfId="1853"/>
    <cellStyle name="Accent6 75" xfId="1854"/>
    <cellStyle name="Accent6 76" xfId="1855"/>
    <cellStyle name="Accent6 77" xfId="1856"/>
    <cellStyle name="Accent6 78" xfId="1857"/>
    <cellStyle name="Accent6 79" xfId="1858"/>
    <cellStyle name="Accent6 8" xfId="1859"/>
    <cellStyle name="Accent6 80" xfId="1860"/>
    <cellStyle name="Accent6 81" xfId="1861"/>
    <cellStyle name="Accent6 82" xfId="1862"/>
    <cellStyle name="Accent6 83" xfId="1863"/>
    <cellStyle name="Accent6 84" xfId="1864"/>
    <cellStyle name="Accent6 85" xfId="1865"/>
    <cellStyle name="Accent6 86" xfId="1866"/>
    <cellStyle name="Accent6 87" xfId="1867"/>
    <cellStyle name="Accent6 88" xfId="1868"/>
    <cellStyle name="Accent6 89" xfId="1869"/>
    <cellStyle name="Accent6 9" xfId="1870"/>
    <cellStyle name="Accent6 90" xfId="1871"/>
    <cellStyle name="Accent6 91" xfId="1872"/>
    <cellStyle name="Accent6 92" xfId="1873"/>
    <cellStyle name="Accent6 93" xfId="1874"/>
    <cellStyle name="Accent6 94" xfId="1875"/>
    <cellStyle name="Accent6 95" xfId="1876"/>
    <cellStyle name="Accent6 96" xfId="1877"/>
    <cellStyle name="Accent6 97" xfId="1878"/>
    <cellStyle name="Accent6 98" xfId="1879"/>
    <cellStyle name="Accent6 99" xfId="1880"/>
    <cellStyle name="Agara" xfId="46"/>
    <cellStyle name="Assumptions Center Currency" xfId="47"/>
    <cellStyle name="Assumptions Center Currency 2" xfId="260"/>
    <cellStyle name="Assumptions Center Currency 2 2" xfId="1881"/>
    <cellStyle name="Assumptions Center Currency 3" xfId="261"/>
    <cellStyle name="Assumptions Center Currency 3 2" xfId="1882"/>
    <cellStyle name="Assumptions Center Currency 4" xfId="1883"/>
    <cellStyle name="Assumptions Center Date" xfId="48"/>
    <cellStyle name="Assumptions Center Date 2" xfId="262"/>
    <cellStyle name="Assumptions Center Date 2 2" xfId="1884"/>
    <cellStyle name="Assumptions Center Date 3" xfId="263"/>
    <cellStyle name="Assumptions Center Date 3 2" xfId="1885"/>
    <cellStyle name="Assumptions Center Date 4" xfId="1886"/>
    <cellStyle name="Assumptions Center Multiple" xfId="49"/>
    <cellStyle name="Assumptions Center Multiple 2" xfId="264"/>
    <cellStyle name="Assumptions Center Multiple 2 2" xfId="1887"/>
    <cellStyle name="Assumptions Center Multiple 3" xfId="265"/>
    <cellStyle name="Assumptions Center Multiple 3 2" xfId="1888"/>
    <cellStyle name="Assumptions Center Multiple 4" xfId="1889"/>
    <cellStyle name="Assumptions Center Number" xfId="50"/>
    <cellStyle name="Assumptions Center Number 2" xfId="266"/>
    <cellStyle name="Assumptions Center Number 2 2" xfId="1890"/>
    <cellStyle name="Assumptions Center Number 3" xfId="267"/>
    <cellStyle name="Assumptions Center Number 3 2" xfId="1891"/>
    <cellStyle name="Assumptions Center Number 4" xfId="1892"/>
    <cellStyle name="Assumptions Center Percentage" xfId="51"/>
    <cellStyle name="Assumptions Center Percentage 2" xfId="268"/>
    <cellStyle name="Assumptions Center Percentage 2 2" xfId="1893"/>
    <cellStyle name="Assumptions Center Percentage 3" xfId="269"/>
    <cellStyle name="Assumptions Center Percentage 3 2" xfId="1894"/>
    <cellStyle name="Assumptions Center Percentage 4" xfId="1895"/>
    <cellStyle name="Assumptions Center Year" xfId="52"/>
    <cellStyle name="Assumptions Center Year 2" xfId="270"/>
    <cellStyle name="Assumptions Center Year 2 2" xfId="1896"/>
    <cellStyle name="Assumptions Center Year 3" xfId="271"/>
    <cellStyle name="Assumptions Center Year 3 2" xfId="1897"/>
    <cellStyle name="Assumptions Center Year 4" xfId="1898"/>
    <cellStyle name="Assumptions Heading" xfId="53"/>
    <cellStyle name="Assumptions Heading 2" xfId="272"/>
    <cellStyle name="Assumptions Heading 2 2" xfId="1899"/>
    <cellStyle name="Assumptions Heading 3" xfId="273"/>
    <cellStyle name="Assumptions Heading 3 2" xfId="1900"/>
    <cellStyle name="Assumptions Heading 4" xfId="1901"/>
    <cellStyle name="Assumptions Right Currency" xfId="54"/>
    <cellStyle name="Assumptions Right Currency 2" xfId="274"/>
    <cellStyle name="Assumptions Right Currency 2 2" xfId="1902"/>
    <cellStyle name="Assumptions Right Currency 3" xfId="275"/>
    <cellStyle name="Assumptions Right Currency 3 2" xfId="1903"/>
    <cellStyle name="Assumptions Right Currency 4" xfId="1904"/>
    <cellStyle name="Assumptions Right Date" xfId="55"/>
    <cellStyle name="Assumptions Right Date 2" xfId="276"/>
    <cellStyle name="Assumptions Right Date 2 2" xfId="1905"/>
    <cellStyle name="Assumptions Right Date 3" xfId="277"/>
    <cellStyle name="Assumptions Right Date 3 2" xfId="1906"/>
    <cellStyle name="Assumptions Right Date 4" xfId="1907"/>
    <cellStyle name="Assumptions Right Multiple" xfId="56"/>
    <cellStyle name="Assumptions Right Multiple 2" xfId="278"/>
    <cellStyle name="Assumptions Right Multiple 2 2" xfId="1908"/>
    <cellStyle name="Assumptions Right Multiple 3" xfId="279"/>
    <cellStyle name="Assumptions Right Multiple 3 2" xfId="1909"/>
    <cellStyle name="Assumptions Right Multiple 4" xfId="1910"/>
    <cellStyle name="Assumptions Right Number" xfId="57"/>
    <cellStyle name="Assumptions Right Number 2" xfId="280"/>
    <cellStyle name="Assumptions Right Number 2 2" xfId="1911"/>
    <cellStyle name="Assumptions Right Number 3" xfId="281"/>
    <cellStyle name="Assumptions Right Number 3 2" xfId="1912"/>
    <cellStyle name="Assumptions Right Number 4" xfId="1913"/>
    <cellStyle name="Assumptions Right Percentage" xfId="58"/>
    <cellStyle name="Assumptions Right Percentage 2" xfId="282"/>
    <cellStyle name="Assumptions Right Percentage 2 2" xfId="1914"/>
    <cellStyle name="Assumptions Right Percentage 3" xfId="283"/>
    <cellStyle name="Assumptions Right Percentage 3 2" xfId="1915"/>
    <cellStyle name="Assumptions Right Percentage 4" xfId="1916"/>
    <cellStyle name="Assumptions Right Year" xfId="59"/>
    <cellStyle name="Assumptions Right Year 2" xfId="284"/>
    <cellStyle name="Assumptions Right Year 2 2" xfId="1917"/>
    <cellStyle name="Assumptions Right Year 3" xfId="285"/>
    <cellStyle name="Assumptions Right Year 3 2" xfId="1918"/>
    <cellStyle name="Assumptions Right Year 4" xfId="1919"/>
    <cellStyle name="AutoFormat Options" xfId="6238"/>
    <cellStyle name="B79812_.wvu.PrintTitlest" xfId="60"/>
    <cellStyle name="Bad" xfId="61" builtinId="27" customBuiltin="1"/>
    <cellStyle name="Bad 2" xfId="1920"/>
    <cellStyle name="Bad 3" xfId="1921"/>
    <cellStyle name="Black" xfId="62"/>
    <cellStyle name="Blockout" xfId="1922"/>
    <cellStyle name="Blockout 2" xfId="1923"/>
    <cellStyle name="Blue" xfId="63"/>
    <cellStyle name="Calc Currency (0)" xfId="6239"/>
    <cellStyle name="Calculation" xfId="64" builtinId="22" customBuiltin="1"/>
    <cellStyle name="Calculation 2" xfId="1924"/>
    <cellStyle name="Calculation 2 2" xfId="1925"/>
    <cellStyle name="Calculation 2 2 2" xfId="1926"/>
    <cellStyle name="Calculation 2 2 2 2" xfId="1927"/>
    <cellStyle name="Calculation 2 2 2 2 2" xfId="1928"/>
    <cellStyle name="Calculation 2 2 2 3" xfId="1929"/>
    <cellStyle name="Calculation 2 2 3" xfId="1930"/>
    <cellStyle name="Calculation 2 2 3 2" xfId="1931"/>
    <cellStyle name="Calculation 2 2 3 2 2" xfId="1932"/>
    <cellStyle name="Calculation 2 2 3 3" xfId="1933"/>
    <cellStyle name="Calculation 2 2 4" xfId="1934"/>
    <cellStyle name="Calculation 2 2 4 2" xfId="1935"/>
    <cellStyle name="Calculation 2 2 5" xfId="1936"/>
    <cellStyle name="Calculation 2 3" xfId="1937"/>
    <cellStyle name="Calculation 2 3 2" xfId="1938"/>
    <cellStyle name="Calculation 2 3 2 2" xfId="1939"/>
    <cellStyle name="Calculation 2 3 2 2 2" xfId="1940"/>
    <cellStyle name="Calculation 2 3 2 3" xfId="1941"/>
    <cellStyle name="Calculation 2 3 3" xfId="1942"/>
    <cellStyle name="Calculation 2 3 3 2" xfId="1943"/>
    <cellStyle name="Calculation 2 3 3 2 2" xfId="1944"/>
    <cellStyle name="Calculation 2 3 3 3" xfId="1945"/>
    <cellStyle name="Calculation 2 3 4" xfId="1946"/>
    <cellStyle name="Calculation 2 3 4 2" xfId="1947"/>
    <cellStyle name="Calculation 2 3 5" xfId="1948"/>
    <cellStyle name="Calculation 2 4" xfId="1949"/>
    <cellStyle name="Calculation 2 4 2" xfId="1950"/>
    <cellStyle name="Calculation 2 4 2 2" xfId="1951"/>
    <cellStyle name="Calculation 2 4 2 2 2" xfId="1952"/>
    <cellStyle name="Calculation 2 4 2 3" xfId="1953"/>
    <cellStyle name="Calculation 2 4 3" xfId="1954"/>
    <cellStyle name="Calculation 2 4 3 2" xfId="1955"/>
    <cellStyle name="Calculation 2 4 3 2 2" xfId="1956"/>
    <cellStyle name="Calculation 2 4 3 3" xfId="1957"/>
    <cellStyle name="Calculation 2 4 4" xfId="1958"/>
    <cellStyle name="Calculation 2 4 4 2" xfId="1959"/>
    <cellStyle name="Calculation 2 4 5" xfId="1960"/>
    <cellStyle name="Calculation 2 5" xfId="1961"/>
    <cellStyle name="Calculation 2 5 2" xfId="1962"/>
    <cellStyle name="Calculation 2 5 2 2" xfId="1963"/>
    <cellStyle name="Calculation 2 5 2 2 2" xfId="1964"/>
    <cellStyle name="Calculation 2 5 2 3" xfId="1965"/>
    <cellStyle name="Calculation 2 5 3" xfId="1966"/>
    <cellStyle name="Calculation 2 5 3 2" xfId="1967"/>
    <cellStyle name="Calculation 2 5 3 2 2" xfId="1968"/>
    <cellStyle name="Calculation 2 5 3 3" xfId="1969"/>
    <cellStyle name="Calculation 2 5 4" xfId="1970"/>
    <cellStyle name="Calculation 2 5 4 2" xfId="1971"/>
    <cellStyle name="Calculation 2 5 5" xfId="1972"/>
    <cellStyle name="Calculation 2 6" xfId="1973"/>
    <cellStyle name="Calculation 2 6 2" xfId="1974"/>
    <cellStyle name="Calculation 2 7" xfId="1975"/>
    <cellStyle name="Calculation 3" xfId="1976"/>
    <cellStyle name="Calculation 4" xfId="1977"/>
    <cellStyle name="Calculation 4 2" xfId="1978"/>
    <cellStyle name="Calculation 4 2 2" xfId="1979"/>
    <cellStyle name="Calculation 4 2 3" xfId="1980"/>
    <cellStyle name="Calculation 4 2 4" xfId="1981"/>
    <cellStyle name="Calculation 4 2 5" xfId="1982"/>
    <cellStyle name="Calculation 4 3" xfId="1983"/>
    <cellStyle name="Calculation 4 4" xfId="1984"/>
    <cellStyle name="Calculation 5" xfId="1985"/>
    <cellStyle name="Calculation 5 2" xfId="1986"/>
    <cellStyle name="Calculation 5 2 2" xfId="1987"/>
    <cellStyle name="Calculation 5 3" xfId="1988"/>
    <cellStyle name="Calculation 5 3 2" xfId="1989"/>
    <cellStyle name="Calculation 5 4" xfId="1990"/>
    <cellStyle name="Calculation 5 4 2" xfId="1991"/>
    <cellStyle name="Calculation 5 5" xfId="1992"/>
    <cellStyle name="Calculation 5 5 2" xfId="1993"/>
    <cellStyle name="Calculation 5 6" xfId="1994"/>
    <cellStyle name="Calculation 6" xfId="1995"/>
    <cellStyle name="Calculation 6 2" xfId="1996"/>
    <cellStyle name="Calculation 7" xfId="1997"/>
    <cellStyle name="Calculation 7 2" xfId="1998"/>
    <cellStyle name="CaptionC" xfId="65"/>
    <cellStyle name="CaptionL" xfId="66"/>
    <cellStyle name="Cell Link" xfId="67"/>
    <cellStyle name="Cell Link 2" xfId="286"/>
    <cellStyle name="Cell Link 3" xfId="287"/>
    <cellStyle name="Center Currency" xfId="68"/>
    <cellStyle name="Center Currency 2" xfId="288"/>
    <cellStyle name="Center Currency 3" xfId="289"/>
    <cellStyle name="Center Date" xfId="69"/>
    <cellStyle name="Center Date 2" xfId="290"/>
    <cellStyle name="Center Date 3" xfId="291"/>
    <cellStyle name="Center Multiple" xfId="70"/>
    <cellStyle name="Center Multiple 2" xfId="292"/>
    <cellStyle name="Center Multiple 3" xfId="293"/>
    <cellStyle name="Center Number" xfId="71"/>
    <cellStyle name="Center Number 2" xfId="294"/>
    <cellStyle name="Center Number 3" xfId="295"/>
    <cellStyle name="Center Percentage" xfId="72"/>
    <cellStyle name="Center Percentage 2" xfId="296"/>
    <cellStyle name="Center Percentage 3" xfId="297"/>
    <cellStyle name="Center Year" xfId="73"/>
    <cellStyle name="Center Year 2" xfId="298"/>
    <cellStyle name="Center Year 3" xfId="299"/>
    <cellStyle name="Check Cell" xfId="74" builtinId="23" customBuiltin="1"/>
    <cellStyle name="Check Cell 2" xfId="1999"/>
    <cellStyle name="Check Cell 2 2" xfId="2000"/>
    <cellStyle name="Check Cell 2 2 2" xfId="2001"/>
    <cellStyle name="Check Cell 2 2 2 2" xfId="2002"/>
    <cellStyle name="Check Cell 3" xfId="2003"/>
    <cellStyle name="Comma" xfId="75" builtinId="3"/>
    <cellStyle name="Comma  - Style1" xfId="76"/>
    <cellStyle name="Comma  - Style2" xfId="77"/>
    <cellStyle name="Comma  - Style3" xfId="78"/>
    <cellStyle name="Comma  - Style4" xfId="79"/>
    <cellStyle name="Comma  - Style5" xfId="80"/>
    <cellStyle name="Comma  - Style6" xfId="81"/>
    <cellStyle name="Comma  - Style7" xfId="82"/>
    <cellStyle name="Comma  - Style8" xfId="83"/>
    <cellStyle name="Comma [0]7Z_87C" xfId="84"/>
    <cellStyle name="Comma [1]" xfId="85"/>
    <cellStyle name="Comma 0" xfId="86"/>
    <cellStyle name="Comma 1" xfId="87"/>
    <cellStyle name="Comma 2" xfId="88"/>
    <cellStyle name="Comma 2 2" xfId="300"/>
    <cellStyle name="Comma 2 3" xfId="301"/>
    <cellStyle name="Comma 3" xfId="89"/>
    <cellStyle name="Comma 4" xfId="2004"/>
    <cellStyle name="Comma 4 2" xfId="2005"/>
    <cellStyle name="Comma 4 3" xfId="6223"/>
    <cellStyle name="Comma 4 3 2" xfId="6290"/>
    <cellStyle name="Comma 5" xfId="6224"/>
    <cellStyle name="Comma0" xfId="90"/>
    <cellStyle name="Copied" xfId="6240"/>
    <cellStyle name="Currency [$0]" xfId="91"/>
    <cellStyle name="Currency [£0]" xfId="92"/>
    <cellStyle name="Currency 11" xfId="93"/>
    <cellStyle name="Currency 11 2" xfId="302"/>
    <cellStyle name="Currency 11 3" xfId="303"/>
    <cellStyle name="Currency 2" xfId="94"/>
    <cellStyle name="Currency 2 2" xfId="304"/>
    <cellStyle name="Currency 2 3" xfId="305"/>
    <cellStyle name="Currency 3" xfId="95"/>
    <cellStyle name="Currency 3 2" xfId="306"/>
    <cellStyle name="Currency 3 3" xfId="307"/>
    <cellStyle name="Currency 4" xfId="96"/>
    <cellStyle name="Currency 4 2" xfId="308"/>
    <cellStyle name="Currency 4 3" xfId="309"/>
    <cellStyle name="Currency0" xfId="6241"/>
    <cellStyle name="D4_B8B1_005004B79812_.wvu.PrintTitlest" xfId="97"/>
    <cellStyle name="Date" xfId="98"/>
    <cellStyle name="Date 2" xfId="310"/>
    <cellStyle name="Date 3" xfId="311"/>
    <cellStyle name="Emphasis 1" xfId="99"/>
    <cellStyle name="Emphasis 2" xfId="100"/>
    <cellStyle name="Emphasis 3" xfId="101"/>
    <cellStyle name="Entered" xfId="6242"/>
    <cellStyle name="Euro" xfId="102"/>
    <cellStyle name="Explanatory Text" xfId="103" builtinId="53" customBuiltin="1"/>
    <cellStyle name="Explanatory Text 2" xfId="2006"/>
    <cellStyle name="Fixed" xfId="104"/>
    <cellStyle name="Fixed 2" xfId="312"/>
    <cellStyle name="Fixed 3" xfId="313"/>
    <cellStyle name="fred" xfId="105"/>
    <cellStyle name="Fred%" xfId="106"/>
    <cellStyle name="Gilsans" xfId="107"/>
    <cellStyle name="Gilsansl" xfId="108"/>
    <cellStyle name="Good" xfId="109" builtinId="26" customBuiltin="1"/>
    <cellStyle name="Good 2" xfId="2007"/>
    <cellStyle name="Good 3" xfId="2008"/>
    <cellStyle name="Grey" xfId="110"/>
    <cellStyle name="Header1" xfId="111"/>
    <cellStyle name="Header1 2" xfId="2009"/>
    <cellStyle name="Header2" xfId="112"/>
    <cellStyle name="Header2 2" xfId="2010"/>
    <cellStyle name="Header2 2 2" xfId="2011"/>
    <cellStyle name="Header2 2 2 2" xfId="2012"/>
    <cellStyle name="Header2 2 3" xfId="2013"/>
    <cellStyle name="Header2 2 3 2" xfId="2014"/>
    <cellStyle name="Header2 2 4" xfId="2015"/>
    <cellStyle name="Header2 2 4 2" xfId="2016"/>
    <cellStyle name="Header2 2 5" xfId="2017"/>
    <cellStyle name="Header2 2 5 2" xfId="2018"/>
    <cellStyle name="Header2 2 6" xfId="2019"/>
    <cellStyle name="Header2 3" xfId="2020"/>
    <cellStyle name="Header2 3 2" xfId="2021"/>
    <cellStyle name="Header2 4" xfId="2022"/>
    <cellStyle name="Header2 4 2" xfId="2023"/>
    <cellStyle name="Header2 5" xfId="2024"/>
    <cellStyle name="Heading 1" xfId="113" builtinId="16" customBuiltin="1"/>
    <cellStyle name="Heading 1 2" xfId="114"/>
    <cellStyle name="Heading 1 3" xfId="115"/>
    <cellStyle name="Heading 1 4" xfId="2025"/>
    <cellStyle name="Heading 1 5" xfId="2026"/>
    <cellStyle name="Heading 2" xfId="116" builtinId="17" customBuiltin="1"/>
    <cellStyle name="Heading 2 2" xfId="117"/>
    <cellStyle name="Heading 2 3" xfId="118"/>
    <cellStyle name="Heading 2 4" xfId="2027"/>
    <cellStyle name="Heading 2 5" xfId="2028"/>
    <cellStyle name="Heading 3" xfId="119" builtinId="18" customBuiltin="1"/>
    <cellStyle name="Heading 3 2" xfId="120"/>
    <cellStyle name="Heading 3 2 2" xfId="2029"/>
    <cellStyle name="Heading 3 2 2 2" xfId="2030"/>
    <cellStyle name="Heading 3 2 2 2 2" xfId="2031"/>
    <cellStyle name="Heading 3 2 2 3" xfId="2032"/>
    <cellStyle name="Heading 3 2 3" xfId="2033"/>
    <cellStyle name="Heading 3 2 3 2" xfId="2034"/>
    <cellStyle name="Heading 3 3" xfId="121"/>
    <cellStyle name="Heading 3 4" xfId="2035"/>
    <cellStyle name="Heading 3 4 2" xfId="2036"/>
    <cellStyle name="Heading 3 5" xfId="2037"/>
    <cellStyle name="Heading 3 6" xfId="2038"/>
    <cellStyle name="Heading 4" xfId="122" builtinId="19" customBuiltin="1"/>
    <cellStyle name="Heading 4 2" xfId="123"/>
    <cellStyle name="Heading 4 3" xfId="124"/>
    <cellStyle name="Heading 4 4" xfId="2039"/>
    <cellStyle name="Heading 4 5" xfId="2040"/>
    <cellStyle name="Heading(4)" xfId="125"/>
    <cellStyle name="Heading2" xfId="126"/>
    <cellStyle name="Heading2 2" xfId="2041"/>
    <cellStyle name="Hyperlink 2" xfId="379"/>
    <cellStyle name="Hyperlink 3" xfId="2042"/>
    <cellStyle name="Hyperlink Arrow" xfId="127"/>
    <cellStyle name="Hyperlink Text" xfId="128"/>
    <cellStyle name="Input" xfId="129" builtinId="20" customBuiltin="1"/>
    <cellStyle name="Input $" xfId="130"/>
    <cellStyle name="Input %" xfId="131"/>
    <cellStyle name="Input [yellow]" xfId="132"/>
    <cellStyle name="Input [yellow] 2" xfId="2043"/>
    <cellStyle name="Input [yellow] 2 2" xfId="2044"/>
    <cellStyle name="Input [yellow] 2 2 2" xfId="2045"/>
    <cellStyle name="Input [yellow] 2 3" xfId="2046"/>
    <cellStyle name="Input [yellow] 3" xfId="2047"/>
    <cellStyle name="Input [yellow] 3 2" xfId="2048"/>
    <cellStyle name="Input [yellow] 4" xfId="2049"/>
    <cellStyle name="Input 10" xfId="2050"/>
    <cellStyle name="Input 10 2" xfId="2051"/>
    <cellStyle name="Input 10 2 2" xfId="2052"/>
    <cellStyle name="Input 10 2 3" xfId="2053"/>
    <cellStyle name="Input 10 2 4" xfId="2054"/>
    <cellStyle name="Input 10 2 5" xfId="2055"/>
    <cellStyle name="Input 10 3" xfId="2056"/>
    <cellStyle name="Input 10 4" xfId="2057"/>
    <cellStyle name="Input 100" xfId="2058"/>
    <cellStyle name="Input 100 2" xfId="2059"/>
    <cellStyle name="Input 100 2 2" xfId="2060"/>
    <cellStyle name="Input 100 2 3" xfId="2061"/>
    <cellStyle name="Input 100 2 4" xfId="2062"/>
    <cellStyle name="Input 100 2 5" xfId="2063"/>
    <cellStyle name="Input 100 3" xfId="2064"/>
    <cellStyle name="Input 100 4" xfId="2065"/>
    <cellStyle name="Input 101" xfId="2066"/>
    <cellStyle name="Input 101 2" xfId="2067"/>
    <cellStyle name="Input 101 2 2" xfId="2068"/>
    <cellStyle name="Input 101 2 3" xfId="2069"/>
    <cellStyle name="Input 101 2 4" xfId="2070"/>
    <cellStyle name="Input 101 2 5" xfId="2071"/>
    <cellStyle name="Input 101 3" xfId="2072"/>
    <cellStyle name="Input 101 4" xfId="2073"/>
    <cellStyle name="Input 102" xfId="2074"/>
    <cellStyle name="Input 102 2" xfId="2075"/>
    <cellStyle name="Input 102 2 2" xfId="2076"/>
    <cellStyle name="Input 102 2 3" xfId="2077"/>
    <cellStyle name="Input 102 2 4" xfId="2078"/>
    <cellStyle name="Input 102 2 5" xfId="2079"/>
    <cellStyle name="Input 102 3" xfId="2080"/>
    <cellStyle name="Input 102 4" xfId="2081"/>
    <cellStyle name="Input 103" xfId="2082"/>
    <cellStyle name="Input 103 2" xfId="2083"/>
    <cellStyle name="Input 103 2 2" xfId="2084"/>
    <cellStyle name="Input 103 2 3" xfId="2085"/>
    <cellStyle name="Input 103 2 4" xfId="2086"/>
    <cellStyle name="Input 103 2 5" xfId="2087"/>
    <cellStyle name="Input 103 3" xfId="2088"/>
    <cellStyle name="Input 103 4" xfId="2089"/>
    <cellStyle name="Input 104" xfId="2090"/>
    <cellStyle name="Input 104 2" xfId="2091"/>
    <cellStyle name="Input 104 2 2" xfId="2092"/>
    <cellStyle name="Input 104 2 3" xfId="2093"/>
    <cellStyle name="Input 104 2 4" xfId="2094"/>
    <cellStyle name="Input 104 2 5" xfId="2095"/>
    <cellStyle name="Input 104 3" xfId="2096"/>
    <cellStyle name="Input 104 4" xfId="2097"/>
    <cellStyle name="Input 105" xfId="2098"/>
    <cellStyle name="Input 105 2" xfId="2099"/>
    <cellStyle name="Input 105 2 2" xfId="2100"/>
    <cellStyle name="Input 105 2 3" xfId="2101"/>
    <cellStyle name="Input 105 2 4" xfId="2102"/>
    <cellStyle name="Input 105 2 5" xfId="2103"/>
    <cellStyle name="Input 105 3" xfId="2104"/>
    <cellStyle name="Input 105 4" xfId="2105"/>
    <cellStyle name="Input 106" xfId="2106"/>
    <cellStyle name="Input 106 2" xfId="2107"/>
    <cellStyle name="Input 106 2 2" xfId="2108"/>
    <cellStyle name="Input 106 2 3" xfId="2109"/>
    <cellStyle name="Input 106 2 4" xfId="2110"/>
    <cellStyle name="Input 106 2 5" xfId="2111"/>
    <cellStyle name="Input 106 3" xfId="2112"/>
    <cellStyle name="Input 106 4" xfId="2113"/>
    <cellStyle name="Input 107" xfId="2114"/>
    <cellStyle name="Input 107 2" xfId="2115"/>
    <cellStyle name="Input 107 2 2" xfId="2116"/>
    <cellStyle name="Input 107 2 3" xfId="2117"/>
    <cellStyle name="Input 107 2 4" xfId="2118"/>
    <cellStyle name="Input 107 2 5" xfId="2119"/>
    <cellStyle name="Input 107 3" xfId="2120"/>
    <cellStyle name="Input 107 4" xfId="2121"/>
    <cellStyle name="Input 108" xfId="2122"/>
    <cellStyle name="Input 108 2" xfId="2123"/>
    <cellStyle name="Input 108 2 2" xfId="2124"/>
    <cellStyle name="Input 108 2 3" xfId="2125"/>
    <cellStyle name="Input 108 2 4" xfId="2126"/>
    <cellStyle name="Input 108 2 5" xfId="2127"/>
    <cellStyle name="Input 108 3" xfId="2128"/>
    <cellStyle name="Input 108 4" xfId="2129"/>
    <cellStyle name="Input 109" xfId="2130"/>
    <cellStyle name="Input 109 2" xfId="2131"/>
    <cellStyle name="Input 109 2 2" xfId="2132"/>
    <cellStyle name="Input 109 2 3" xfId="2133"/>
    <cellStyle name="Input 109 2 4" xfId="2134"/>
    <cellStyle name="Input 109 2 5" xfId="2135"/>
    <cellStyle name="Input 109 3" xfId="2136"/>
    <cellStyle name="Input 109 4" xfId="2137"/>
    <cellStyle name="Input 11" xfId="2138"/>
    <cellStyle name="Input 11 2" xfId="2139"/>
    <cellStyle name="Input 11 2 2" xfId="2140"/>
    <cellStyle name="Input 11 2 3" xfId="2141"/>
    <cellStyle name="Input 11 2 4" xfId="2142"/>
    <cellStyle name="Input 11 2 5" xfId="2143"/>
    <cellStyle name="Input 11 3" xfId="2144"/>
    <cellStyle name="Input 11 4" xfId="2145"/>
    <cellStyle name="Input 110" xfId="2146"/>
    <cellStyle name="Input 110 2" xfId="2147"/>
    <cellStyle name="Input 110 2 2" xfId="2148"/>
    <cellStyle name="Input 110 2 3" xfId="2149"/>
    <cellStyle name="Input 110 2 4" xfId="2150"/>
    <cellStyle name="Input 110 2 5" xfId="2151"/>
    <cellStyle name="Input 110 3" xfId="2152"/>
    <cellStyle name="Input 110 4" xfId="2153"/>
    <cellStyle name="Input 111" xfId="2154"/>
    <cellStyle name="Input 111 2" xfId="2155"/>
    <cellStyle name="Input 111 2 2" xfId="2156"/>
    <cellStyle name="Input 111 2 3" xfId="2157"/>
    <cellStyle name="Input 111 2 4" xfId="2158"/>
    <cellStyle name="Input 111 2 5" xfId="2159"/>
    <cellStyle name="Input 111 3" xfId="2160"/>
    <cellStyle name="Input 111 4" xfId="2161"/>
    <cellStyle name="Input 112" xfId="2162"/>
    <cellStyle name="Input 112 2" xfId="2163"/>
    <cellStyle name="Input 112 2 2" xfId="2164"/>
    <cellStyle name="Input 112 2 3" xfId="2165"/>
    <cellStyle name="Input 112 2 4" xfId="2166"/>
    <cellStyle name="Input 112 2 5" xfId="2167"/>
    <cellStyle name="Input 112 3" xfId="2168"/>
    <cellStyle name="Input 112 4" xfId="2169"/>
    <cellStyle name="Input 113" xfId="2170"/>
    <cellStyle name="Input 113 2" xfId="2171"/>
    <cellStyle name="Input 113 2 2" xfId="2172"/>
    <cellStyle name="Input 113 2 3" xfId="2173"/>
    <cellStyle name="Input 113 2 4" xfId="2174"/>
    <cellStyle name="Input 113 2 5" xfId="2175"/>
    <cellStyle name="Input 113 3" xfId="2176"/>
    <cellStyle name="Input 113 4" xfId="2177"/>
    <cellStyle name="Input 114" xfId="2178"/>
    <cellStyle name="Input 114 2" xfId="2179"/>
    <cellStyle name="Input 114 2 2" xfId="2180"/>
    <cellStyle name="Input 114 2 3" xfId="2181"/>
    <cellStyle name="Input 114 2 4" xfId="2182"/>
    <cellStyle name="Input 114 2 5" xfId="2183"/>
    <cellStyle name="Input 114 3" xfId="2184"/>
    <cellStyle name="Input 114 4" xfId="2185"/>
    <cellStyle name="Input 115" xfId="2186"/>
    <cellStyle name="Input 115 2" xfId="2187"/>
    <cellStyle name="Input 115 2 2" xfId="2188"/>
    <cellStyle name="Input 115 2 3" xfId="2189"/>
    <cellStyle name="Input 115 2 4" xfId="2190"/>
    <cellStyle name="Input 115 2 5" xfId="2191"/>
    <cellStyle name="Input 115 3" xfId="2192"/>
    <cellStyle name="Input 115 4" xfId="2193"/>
    <cellStyle name="Input 116" xfId="2194"/>
    <cellStyle name="Input 116 2" xfId="2195"/>
    <cellStyle name="Input 116 2 2" xfId="2196"/>
    <cellStyle name="Input 116 2 3" xfId="2197"/>
    <cellStyle name="Input 116 2 4" xfId="2198"/>
    <cellStyle name="Input 116 2 5" xfId="2199"/>
    <cellStyle name="Input 116 3" xfId="2200"/>
    <cellStyle name="Input 116 4" xfId="2201"/>
    <cellStyle name="Input 117" xfId="2202"/>
    <cellStyle name="Input 117 2" xfId="2203"/>
    <cellStyle name="Input 117 2 2" xfId="2204"/>
    <cellStyle name="Input 117 2 3" xfId="2205"/>
    <cellStyle name="Input 117 2 4" xfId="2206"/>
    <cellStyle name="Input 117 2 5" xfId="2207"/>
    <cellStyle name="Input 117 3" xfId="2208"/>
    <cellStyle name="Input 117 4" xfId="2209"/>
    <cellStyle name="Input 118" xfId="2210"/>
    <cellStyle name="Input 118 2" xfId="2211"/>
    <cellStyle name="Input 118 2 2" xfId="2212"/>
    <cellStyle name="Input 118 2 3" xfId="2213"/>
    <cellStyle name="Input 118 2 4" xfId="2214"/>
    <cellStyle name="Input 118 2 5" xfId="2215"/>
    <cellStyle name="Input 118 3" xfId="2216"/>
    <cellStyle name="Input 118 4" xfId="2217"/>
    <cellStyle name="Input 119" xfId="2218"/>
    <cellStyle name="Input 119 2" xfId="2219"/>
    <cellStyle name="Input 119 2 2" xfId="2220"/>
    <cellStyle name="Input 119 2 3" xfId="2221"/>
    <cellStyle name="Input 119 2 4" xfId="2222"/>
    <cellStyle name="Input 119 2 5" xfId="2223"/>
    <cellStyle name="Input 119 3" xfId="2224"/>
    <cellStyle name="Input 119 4" xfId="2225"/>
    <cellStyle name="Input 12" xfId="2226"/>
    <cellStyle name="Input 12 2" xfId="2227"/>
    <cellStyle name="Input 12 2 2" xfId="2228"/>
    <cellStyle name="Input 12 2 3" xfId="2229"/>
    <cellStyle name="Input 12 2 4" xfId="2230"/>
    <cellStyle name="Input 12 2 5" xfId="2231"/>
    <cellStyle name="Input 12 3" xfId="2232"/>
    <cellStyle name="Input 12 4" xfId="2233"/>
    <cellStyle name="Input 120" xfId="2234"/>
    <cellStyle name="Input 120 2" xfId="2235"/>
    <cellStyle name="Input 120 2 2" xfId="2236"/>
    <cellStyle name="Input 120 2 3" xfId="2237"/>
    <cellStyle name="Input 120 2 4" xfId="2238"/>
    <cellStyle name="Input 120 2 5" xfId="2239"/>
    <cellStyle name="Input 120 3" xfId="2240"/>
    <cellStyle name="Input 120 4" xfId="2241"/>
    <cellStyle name="Input 121" xfId="2242"/>
    <cellStyle name="Input 121 2" xfId="2243"/>
    <cellStyle name="Input 121 2 2" xfId="2244"/>
    <cellStyle name="Input 121 2 3" xfId="2245"/>
    <cellStyle name="Input 121 2 4" xfId="2246"/>
    <cellStyle name="Input 121 2 5" xfId="2247"/>
    <cellStyle name="Input 121 3" xfId="2248"/>
    <cellStyle name="Input 121 4" xfId="2249"/>
    <cellStyle name="Input 122" xfId="2250"/>
    <cellStyle name="Input 122 2" xfId="2251"/>
    <cellStyle name="Input 122 2 2" xfId="2252"/>
    <cellStyle name="Input 122 2 3" xfId="2253"/>
    <cellStyle name="Input 122 2 4" xfId="2254"/>
    <cellStyle name="Input 122 2 5" xfId="2255"/>
    <cellStyle name="Input 122 3" xfId="2256"/>
    <cellStyle name="Input 122 4" xfId="2257"/>
    <cellStyle name="Input 123" xfId="2258"/>
    <cellStyle name="Input 123 2" xfId="2259"/>
    <cellStyle name="Input 123 2 2" xfId="2260"/>
    <cellStyle name="Input 123 2 3" xfId="2261"/>
    <cellStyle name="Input 123 2 4" xfId="2262"/>
    <cellStyle name="Input 123 2 5" xfId="2263"/>
    <cellStyle name="Input 123 3" xfId="2264"/>
    <cellStyle name="Input 123 4" xfId="2265"/>
    <cellStyle name="Input 124" xfId="2266"/>
    <cellStyle name="Input 124 2" xfId="2267"/>
    <cellStyle name="Input 124 2 2" xfId="2268"/>
    <cellStyle name="Input 124 2 3" xfId="2269"/>
    <cellStyle name="Input 124 2 4" xfId="2270"/>
    <cellStyle name="Input 124 2 5" xfId="2271"/>
    <cellStyle name="Input 124 3" xfId="2272"/>
    <cellStyle name="Input 124 4" xfId="2273"/>
    <cellStyle name="Input 125" xfId="2274"/>
    <cellStyle name="Input 125 2" xfId="2275"/>
    <cellStyle name="Input 125 2 2" xfId="2276"/>
    <cellStyle name="Input 125 2 3" xfId="2277"/>
    <cellStyle name="Input 125 2 4" xfId="2278"/>
    <cellStyle name="Input 125 2 5" xfId="2279"/>
    <cellStyle name="Input 125 3" xfId="2280"/>
    <cellStyle name="Input 125 4" xfId="2281"/>
    <cellStyle name="Input 126" xfId="2282"/>
    <cellStyle name="Input 126 2" xfId="2283"/>
    <cellStyle name="Input 126 2 2" xfId="2284"/>
    <cellStyle name="Input 126 2 3" xfId="2285"/>
    <cellStyle name="Input 126 2 4" xfId="2286"/>
    <cellStyle name="Input 126 2 5" xfId="2287"/>
    <cellStyle name="Input 126 3" xfId="2288"/>
    <cellStyle name="Input 126 4" xfId="2289"/>
    <cellStyle name="Input 127" xfId="2290"/>
    <cellStyle name="Input 127 2" xfId="2291"/>
    <cellStyle name="Input 127 2 2" xfId="2292"/>
    <cellStyle name="Input 127 2 3" xfId="2293"/>
    <cellStyle name="Input 127 2 4" xfId="2294"/>
    <cellStyle name="Input 127 2 5" xfId="2295"/>
    <cellStyle name="Input 127 3" xfId="2296"/>
    <cellStyle name="Input 127 4" xfId="2297"/>
    <cellStyle name="Input 128" xfId="2298"/>
    <cellStyle name="Input 128 2" xfId="2299"/>
    <cellStyle name="Input 128 2 2" xfId="2300"/>
    <cellStyle name="Input 128 2 3" xfId="2301"/>
    <cellStyle name="Input 128 2 4" xfId="2302"/>
    <cellStyle name="Input 128 2 5" xfId="2303"/>
    <cellStyle name="Input 128 3" xfId="2304"/>
    <cellStyle name="Input 128 4" xfId="2305"/>
    <cellStyle name="Input 129" xfId="2306"/>
    <cellStyle name="Input 129 2" xfId="2307"/>
    <cellStyle name="Input 129 2 2" xfId="2308"/>
    <cellStyle name="Input 129 2 3" xfId="2309"/>
    <cellStyle name="Input 129 2 4" xfId="2310"/>
    <cellStyle name="Input 129 2 5" xfId="2311"/>
    <cellStyle name="Input 129 3" xfId="2312"/>
    <cellStyle name="Input 129 4" xfId="2313"/>
    <cellStyle name="Input 13" xfId="2314"/>
    <cellStyle name="Input 13 2" xfId="2315"/>
    <cellStyle name="Input 13 2 2" xfId="2316"/>
    <cellStyle name="Input 13 2 3" xfId="2317"/>
    <cellStyle name="Input 13 2 4" xfId="2318"/>
    <cellStyle name="Input 13 2 5" xfId="2319"/>
    <cellStyle name="Input 13 3" xfId="2320"/>
    <cellStyle name="Input 13 4" xfId="2321"/>
    <cellStyle name="Input 130" xfId="2322"/>
    <cellStyle name="Input 130 2" xfId="2323"/>
    <cellStyle name="Input 130 2 2" xfId="2324"/>
    <cellStyle name="Input 130 2 3" xfId="2325"/>
    <cellStyle name="Input 130 2 4" xfId="2326"/>
    <cellStyle name="Input 130 2 5" xfId="2327"/>
    <cellStyle name="Input 130 3" xfId="2328"/>
    <cellStyle name="Input 130 4" xfId="2329"/>
    <cellStyle name="Input 131" xfId="2330"/>
    <cellStyle name="Input 131 2" xfId="2331"/>
    <cellStyle name="Input 131 2 2" xfId="2332"/>
    <cellStyle name="Input 131 2 3" xfId="2333"/>
    <cellStyle name="Input 131 2 4" xfId="2334"/>
    <cellStyle name="Input 131 2 5" xfId="2335"/>
    <cellStyle name="Input 131 3" xfId="2336"/>
    <cellStyle name="Input 131 4" xfId="2337"/>
    <cellStyle name="Input 132" xfId="2338"/>
    <cellStyle name="Input 132 2" xfId="2339"/>
    <cellStyle name="Input 132 2 2" xfId="2340"/>
    <cellStyle name="Input 132 2 3" xfId="2341"/>
    <cellStyle name="Input 132 2 4" xfId="2342"/>
    <cellStyle name="Input 132 2 5" xfId="2343"/>
    <cellStyle name="Input 132 3" xfId="2344"/>
    <cellStyle name="Input 132 4" xfId="2345"/>
    <cellStyle name="Input 133" xfId="2346"/>
    <cellStyle name="Input 133 2" xfId="2347"/>
    <cellStyle name="Input 133 2 2" xfId="2348"/>
    <cellStyle name="Input 133 2 3" xfId="2349"/>
    <cellStyle name="Input 133 2 4" xfId="2350"/>
    <cellStyle name="Input 133 2 5" xfId="2351"/>
    <cellStyle name="Input 133 3" xfId="2352"/>
    <cellStyle name="Input 133 4" xfId="2353"/>
    <cellStyle name="Input 134" xfId="2354"/>
    <cellStyle name="Input 134 2" xfId="2355"/>
    <cellStyle name="Input 134 2 2" xfId="2356"/>
    <cellStyle name="Input 134 2 3" xfId="2357"/>
    <cellStyle name="Input 134 2 4" xfId="2358"/>
    <cellStyle name="Input 134 2 5" xfId="2359"/>
    <cellStyle name="Input 134 3" xfId="2360"/>
    <cellStyle name="Input 134 4" xfId="2361"/>
    <cellStyle name="Input 135" xfId="2362"/>
    <cellStyle name="Input 135 2" xfId="2363"/>
    <cellStyle name="Input 135 2 2" xfId="2364"/>
    <cellStyle name="Input 135 2 3" xfId="2365"/>
    <cellStyle name="Input 135 2 4" xfId="2366"/>
    <cellStyle name="Input 135 2 5" xfId="2367"/>
    <cellStyle name="Input 135 3" xfId="2368"/>
    <cellStyle name="Input 135 4" xfId="2369"/>
    <cellStyle name="Input 136" xfId="2370"/>
    <cellStyle name="Input 136 2" xfId="2371"/>
    <cellStyle name="Input 136 2 2" xfId="2372"/>
    <cellStyle name="Input 136 2 3" xfId="2373"/>
    <cellStyle name="Input 136 2 4" xfId="2374"/>
    <cellStyle name="Input 136 2 5" xfId="2375"/>
    <cellStyle name="Input 136 3" xfId="2376"/>
    <cellStyle name="Input 136 4" xfId="2377"/>
    <cellStyle name="Input 137" xfId="2378"/>
    <cellStyle name="Input 137 2" xfId="2379"/>
    <cellStyle name="Input 137 2 2" xfId="2380"/>
    <cellStyle name="Input 137 2 3" xfId="2381"/>
    <cellStyle name="Input 137 2 4" xfId="2382"/>
    <cellStyle name="Input 137 2 5" xfId="2383"/>
    <cellStyle name="Input 137 3" xfId="2384"/>
    <cellStyle name="Input 137 4" xfId="2385"/>
    <cellStyle name="Input 138" xfId="2386"/>
    <cellStyle name="Input 138 2" xfId="2387"/>
    <cellStyle name="Input 138 2 2" xfId="2388"/>
    <cellStyle name="Input 138 2 3" xfId="2389"/>
    <cellStyle name="Input 138 2 4" xfId="2390"/>
    <cellStyle name="Input 138 2 5" xfId="2391"/>
    <cellStyle name="Input 138 3" xfId="2392"/>
    <cellStyle name="Input 138 4" xfId="2393"/>
    <cellStyle name="Input 139" xfId="2394"/>
    <cellStyle name="Input 139 2" xfId="2395"/>
    <cellStyle name="Input 139 2 2" xfId="2396"/>
    <cellStyle name="Input 139 2 3" xfId="2397"/>
    <cellStyle name="Input 139 2 4" xfId="2398"/>
    <cellStyle name="Input 139 2 5" xfId="2399"/>
    <cellStyle name="Input 139 3" xfId="2400"/>
    <cellStyle name="Input 139 4" xfId="2401"/>
    <cellStyle name="Input 14" xfId="2402"/>
    <cellStyle name="Input 14 2" xfId="2403"/>
    <cellStyle name="Input 14 2 2" xfId="2404"/>
    <cellStyle name="Input 14 2 3" xfId="2405"/>
    <cellStyle name="Input 14 2 4" xfId="2406"/>
    <cellStyle name="Input 14 2 5" xfId="2407"/>
    <cellStyle name="Input 14 3" xfId="2408"/>
    <cellStyle name="Input 14 4" xfId="2409"/>
    <cellStyle name="Input 140" xfId="2410"/>
    <cellStyle name="Input 140 2" xfId="2411"/>
    <cellStyle name="Input 140 2 2" xfId="2412"/>
    <cellStyle name="Input 140 2 3" xfId="2413"/>
    <cellStyle name="Input 140 2 4" xfId="2414"/>
    <cellStyle name="Input 140 2 5" xfId="2415"/>
    <cellStyle name="Input 140 3" xfId="2416"/>
    <cellStyle name="Input 140 4" xfId="2417"/>
    <cellStyle name="Input 141" xfId="2418"/>
    <cellStyle name="Input 141 2" xfId="2419"/>
    <cellStyle name="Input 141 2 2" xfId="2420"/>
    <cellStyle name="Input 141 2 3" xfId="2421"/>
    <cellStyle name="Input 141 2 4" xfId="2422"/>
    <cellStyle name="Input 141 2 5" xfId="2423"/>
    <cellStyle name="Input 141 3" xfId="2424"/>
    <cellStyle name="Input 141 4" xfId="2425"/>
    <cellStyle name="Input 142" xfId="2426"/>
    <cellStyle name="Input 142 2" xfId="2427"/>
    <cellStyle name="Input 142 2 2" xfId="2428"/>
    <cellStyle name="Input 142 2 3" xfId="2429"/>
    <cellStyle name="Input 142 2 4" xfId="2430"/>
    <cellStyle name="Input 142 2 5" xfId="2431"/>
    <cellStyle name="Input 142 3" xfId="2432"/>
    <cellStyle name="Input 142 4" xfId="2433"/>
    <cellStyle name="Input 143" xfId="2434"/>
    <cellStyle name="Input 143 2" xfId="2435"/>
    <cellStyle name="Input 143 2 2" xfId="2436"/>
    <cellStyle name="Input 143 2 3" xfId="2437"/>
    <cellStyle name="Input 143 2 4" xfId="2438"/>
    <cellStyle name="Input 143 2 5" xfId="2439"/>
    <cellStyle name="Input 143 3" xfId="2440"/>
    <cellStyle name="Input 143 4" xfId="2441"/>
    <cellStyle name="Input 144" xfId="2442"/>
    <cellStyle name="Input 144 2" xfId="2443"/>
    <cellStyle name="Input 144 2 2" xfId="2444"/>
    <cellStyle name="Input 144 2 3" xfId="2445"/>
    <cellStyle name="Input 144 2 4" xfId="2446"/>
    <cellStyle name="Input 144 2 5" xfId="2447"/>
    <cellStyle name="Input 144 3" xfId="2448"/>
    <cellStyle name="Input 144 4" xfId="2449"/>
    <cellStyle name="Input 145" xfId="2450"/>
    <cellStyle name="Input 145 2" xfId="2451"/>
    <cellStyle name="Input 145 2 2" xfId="2452"/>
    <cellStyle name="Input 145 2 3" xfId="2453"/>
    <cellStyle name="Input 145 2 4" xfId="2454"/>
    <cellStyle name="Input 145 2 5" xfId="2455"/>
    <cellStyle name="Input 145 3" xfId="2456"/>
    <cellStyle name="Input 145 4" xfId="2457"/>
    <cellStyle name="Input 146" xfId="2458"/>
    <cellStyle name="Input 146 2" xfId="2459"/>
    <cellStyle name="Input 146 2 2" xfId="2460"/>
    <cellStyle name="Input 146 2 3" xfId="2461"/>
    <cellStyle name="Input 146 2 4" xfId="2462"/>
    <cellStyle name="Input 146 2 5" xfId="2463"/>
    <cellStyle name="Input 146 3" xfId="2464"/>
    <cellStyle name="Input 146 4" xfId="2465"/>
    <cellStyle name="Input 147" xfId="2466"/>
    <cellStyle name="Input 147 2" xfId="2467"/>
    <cellStyle name="Input 147 2 2" xfId="2468"/>
    <cellStyle name="Input 147 2 3" xfId="2469"/>
    <cellStyle name="Input 147 2 4" xfId="2470"/>
    <cellStyle name="Input 147 2 5" xfId="2471"/>
    <cellStyle name="Input 147 3" xfId="2472"/>
    <cellStyle name="Input 147 4" xfId="2473"/>
    <cellStyle name="Input 148" xfId="2474"/>
    <cellStyle name="Input 148 2" xfId="2475"/>
    <cellStyle name="Input 148 2 2" xfId="2476"/>
    <cellStyle name="Input 148 2 3" xfId="2477"/>
    <cellStyle name="Input 148 2 4" xfId="2478"/>
    <cellStyle name="Input 148 2 5" xfId="2479"/>
    <cellStyle name="Input 148 3" xfId="2480"/>
    <cellStyle name="Input 148 4" xfId="2481"/>
    <cellStyle name="Input 149" xfId="2482"/>
    <cellStyle name="Input 149 2" xfId="2483"/>
    <cellStyle name="Input 149 2 2" xfId="2484"/>
    <cellStyle name="Input 149 2 3" xfId="2485"/>
    <cellStyle name="Input 149 2 4" xfId="2486"/>
    <cellStyle name="Input 149 2 5" xfId="2487"/>
    <cellStyle name="Input 149 3" xfId="2488"/>
    <cellStyle name="Input 149 4" xfId="2489"/>
    <cellStyle name="Input 15" xfId="2490"/>
    <cellStyle name="Input 15 2" xfId="2491"/>
    <cellStyle name="Input 15 2 2" xfId="2492"/>
    <cellStyle name="Input 15 2 3" xfId="2493"/>
    <cellStyle name="Input 15 2 4" xfId="2494"/>
    <cellStyle name="Input 15 2 5" xfId="2495"/>
    <cellStyle name="Input 15 3" xfId="2496"/>
    <cellStyle name="Input 15 4" xfId="2497"/>
    <cellStyle name="Input 150" xfId="2498"/>
    <cellStyle name="Input 150 2" xfId="2499"/>
    <cellStyle name="Input 150 2 2" xfId="2500"/>
    <cellStyle name="Input 150 2 3" xfId="2501"/>
    <cellStyle name="Input 150 2 4" xfId="2502"/>
    <cellStyle name="Input 150 2 5" xfId="2503"/>
    <cellStyle name="Input 150 3" xfId="2504"/>
    <cellStyle name="Input 150 4" xfId="2505"/>
    <cellStyle name="Input 151" xfId="2506"/>
    <cellStyle name="Input 151 2" xfId="2507"/>
    <cellStyle name="Input 151 2 2" xfId="2508"/>
    <cellStyle name="Input 151 2 3" xfId="2509"/>
    <cellStyle name="Input 151 2 4" xfId="2510"/>
    <cellStyle name="Input 151 2 5" xfId="2511"/>
    <cellStyle name="Input 151 3" xfId="2512"/>
    <cellStyle name="Input 151 4" xfId="2513"/>
    <cellStyle name="Input 152" xfId="2514"/>
    <cellStyle name="Input 152 2" xfId="2515"/>
    <cellStyle name="Input 152 2 2" xfId="2516"/>
    <cellStyle name="Input 152 2 3" xfId="2517"/>
    <cellStyle name="Input 152 2 4" xfId="2518"/>
    <cellStyle name="Input 152 2 5" xfId="2519"/>
    <cellStyle name="Input 152 3" xfId="2520"/>
    <cellStyle name="Input 152 4" xfId="2521"/>
    <cellStyle name="Input 153" xfId="2522"/>
    <cellStyle name="Input 153 2" xfId="2523"/>
    <cellStyle name="Input 153 2 2" xfId="2524"/>
    <cellStyle name="Input 153 2 3" xfId="2525"/>
    <cellStyle name="Input 153 2 4" xfId="2526"/>
    <cellStyle name="Input 153 2 5" xfId="2527"/>
    <cellStyle name="Input 153 3" xfId="2528"/>
    <cellStyle name="Input 153 4" xfId="2529"/>
    <cellStyle name="Input 154" xfId="2530"/>
    <cellStyle name="Input 154 2" xfId="2531"/>
    <cellStyle name="Input 154 2 2" xfId="2532"/>
    <cellStyle name="Input 154 2 3" xfId="2533"/>
    <cellStyle name="Input 154 2 4" xfId="2534"/>
    <cellStyle name="Input 154 2 5" xfId="2535"/>
    <cellStyle name="Input 154 3" xfId="2536"/>
    <cellStyle name="Input 154 4" xfId="2537"/>
    <cellStyle name="Input 155" xfId="2538"/>
    <cellStyle name="Input 155 2" xfId="2539"/>
    <cellStyle name="Input 155 2 2" xfId="2540"/>
    <cellStyle name="Input 155 2 3" xfId="2541"/>
    <cellStyle name="Input 155 2 4" xfId="2542"/>
    <cellStyle name="Input 155 2 5" xfId="2543"/>
    <cellStyle name="Input 155 3" xfId="2544"/>
    <cellStyle name="Input 155 4" xfId="2545"/>
    <cellStyle name="Input 156" xfId="2546"/>
    <cellStyle name="Input 156 2" xfId="2547"/>
    <cellStyle name="Input 156 2 2" xfId="2548"/>
    <cellStyle name="Input 156 2 3" xfId="2549"/>
    <cellStyle name="Input 156 2 4" xfId="2550"/>
    <cellStyle name="Input 156 2 5" xfId="2551"/>
    <cellStyle name="Input 156 3" xfId="2552"/>
    <cellStyle name="Input 156 4" xfId="2553"/>
    <cellStyle name="Input 157" xfId="2554"/>
    <cellStyle name="Input 157 2" xfId="2555"/>
    <cellStyle name="Input 157 2 2" xfId="2556"/>
    <cellStyle name="Input 157 2 3" xfId="2557"/>
    <cellStyle name="Input 157 2 4" xfId="2558"/>
    <cellStyle name="Input 157 2 5" xfId="2559"/>
    <cellStyle name="Input 157 3" xfId="2560"/>
    <cellStyle name="Input 157 4" xfId="2561"/>
    <cellStyle name="Input 158" xfId="2562"/>
    <cellStyle name="Input 158 2" xfId="2563"/>
    <cellStyle name="Input 158 2 2" xfId="2564"/>
    <cellStyle name="Input 158 2 3" xfId="2565"/>
    <cellStyle name="Input 158 2 4" xfId="2566"/>
    <cellStyle name="Input 158 2 5" xfId="2567"/>
    <cellStyle name="Input 158 3" xfId="2568"/>
    <cellStyle name="Input 158 4" xfId="2569"/>
    <cellStyle name="Input 159" xfId="2570"/>
    <cellStyle name="Input 159 2" xfId="2571"/>
    <cellStyle name="Input 159 2 2" xfId="2572"/>
    <cellStyle name="Input 159 2 3" xfId="2573"/>
    <cellStyle name="Input 159 2 4" xfId="2574"/>
    <cellStyle name="Input 159 2 5" xfId="2575"/>
    <cellStyle name="Input 159 3" xfId="2576"/>
    <cellStyle name="Input 159 4" xfId="2577"/>
    <cellStyle name="Input 16" xfId="2578"/>
    <cellStyle name="Input 16 2" xfId="2579"/>
    <cellStyle name="Input 16 2 2" xfId="2580"/>
    <cellStyle name="Input 16 2 3" xfId="2581"/>
    <cellStyle name="Input 16 2 4" xfId="2582"/>
    <cellStyle name="Input 16 2 5" xfId="2583"/>
    <cellStyle name="Input 16 3" xfId="2584"/>
    <cellStyle name="Input 16 4" xfId="2585"/>
    <cellStyle name="Input 160" xfId="2586"/>
    <cellStyle name="Input 160 2" xfId="2587"/>
    <cellStyle name="Input 160 2 2" xfId="2588"/>
    <cellStyle name="Input 160 2 3" xfId="2589"/>
    <cellStyle name="Input 160 2 4" xfId="2590"/>
    <cellStyle name="Input 160 2 5" xfId="2591"/>
    <cellStyle name="Input 160 3" xfId="2592"/>
    <cellStyle name="Input 160 4" xfId="2593"/>
    <cellStyle name="Input 161" xfId="2594"/>
    <cellStyle name="Input 161 2" xfId="2595"/>
    <cellStyle name="Input 161 2 2" xfId="2596"/>
    <cellStyle name="Input 161 2 3" xfId="2597"/>
    <cellStyle name="Input 161 2 4" xfId="2598"/>
    <cellStyle name="Input 161 2 5" xfId="2599"/>
    <cellStyle name="Input 161 3" xfId="2600"/>
    <cellStyle name="Input 161 4" xfId="2601"/>
    <cellStyle name="Input 162" xfId="2602"/>
    <cellStyle name="Input 162 2" xfId="2603"/>
    <cellStyle name="Input 162 2 2" xfId="2604"/>
    <cellStyle name="Input 162 2 3" xfId="2605"/>
    <cellStyle name="Input 162 2 4" xfId="2606"/>
    <cellStyle name="Input 162 2 5" xfId="2607"/>
    <cellStyle name="Input 162 3" xfId="2608"/>
    <cellStyle name="Input 162 4" xfId="2609"/>
    <cellStyle name="Input 163" xfId="2610"/>
    <cellStyle name="Input 163 2" xfId="2611"/>
    <cellStyle name="Input 163 2 2" xfId="2612"/>
    <cellStyle name="Input 163 2 3" xfId="2613"/>
    <cellStyle name="Input 163 2 4" xfId="2614"/>
    <cellStyle name="Input 163 2 5" xfId="2615"/>
    <cellStyle name="Input 163 3" xfId="2616"/>
    <cellStyle name="Input 163 4" xfId="2617"/>
    <cellStyle name="Input 164" xfId="2618"/>
    <cellStyle name="Input 164 2" xfId="2619"/>
    <cellStyle name="Input 164 2 2" xfId="2620"/>
    <cellStyle name="Input 164 2 3" xfId="2621"/>
    <cellStyle name="Input 164 2 4" xfId="2622"/>
    <cellStyle name="Input 164 2 5" xfId="2623"/>
    <cellStyle name="Input 164 3" xfId="2624"/>
    <cellStyle name="Input 164 4" xfId="2625"/>
    <cellStyle name="Input 165" xfId="2626"/>
    <cellStyle name="Input 165 2" xfId="2627"/>
    <cellStyle name="Input 165 2 2" xfId="2628"/>
    <cellStyle name="Input 165 2 3" xfId="2629"/>
    <cellStyle name="Input 165 2 4" xfId="2630"/>
    <cellStyle name="Input 165 2 5" xfId="2631"/>
    <cellStyle name="Input 165 3" xfId="2632"/>
    <cellStyle name="Input 165 4" xfId="2633"/>
    <cellStyle name="Input 166" xfId="2634"/>
    <cellStyle name="Input 166 2" xfId="2635"/>
    <cellStyle name="Input 166 2 2" xfId="2636"/>
    <cellStyle name="Input 166 2 3" xfId="2637"/>
    <cellStyle name="Input 166 2 4" xfId="2638"/>
    <cellStyle name="Input 166 2 5" xfId="2639"/>
    <cellStyle name="Input 166 3" xfId="2640"/>
    <cellStyle name="Input 166 4" xfId="2641"/>
    <cellStyle name="Input 167" xfId="2642"/>
    <cellStyle name="Input 167 2" xfId="2643"/>
    <cellStyle name="Input 167 2 2" xfId="2644"/>
    <cellStyle name="Input 167 2 3" xfId="2645"/>
    <cellStyle name="Input 167 2 4" xfId="2646"/>
    <cellStyle name="Input 167 2 5" xfId="2647"/>
    <cellStyle name="Input 167 3" xfId="2648"/>
    <cellStyle name="Input 167 4" xfId="2649"/>
    <cellStyle name="Input 168" xfId="2650"/>
    <cellStyle name="Input 168 2" xfId="2651"/>
    <cellStyle name="Input 168 2 2" xfId="2652"/>
    <cellStyle name="Input 168 2 3" xfId="2653"/>
    <cellStyle name="Input 168 2 4" xfId="2654"/>
    <cellStyle name="Input 168 2 5" xfId="2655"/>
    <cellStyle name="Input 168 3" xfId="2656"/>
    <cellStyle name="Input 168 4" xfId="2657"/>
    <cellStyle name="Input 169" xfId="2658"/>
    <cellStyle name="Input 169 2" xfId="2659"/>
    <cellStyle name="Input 169 2 2" xfId="2660"/>
    <cellStyle name="Input 169 2 3" xfId="2661"/>
    <cellStyle name="Input 169 2 4" xfId="2662"/>
    <cellStyle name="Input 169 2 5" xfId="2663"/>
    <cellStyle name="Input 169 3" xfId="2664"/>
    <cellStyle name="Input 169 4" xfId="2665"/>
    <cellStyle name="Input 17" xfId="2666"/>
    <cellStyle name="Input 17 2" xfId="2667"/>
    <cellStyle name="Input 17 2 2" xfId="2668"/>
    <cellStyle name="Input 17 2 3" xfId="2669"/>
    <cellStyle name="Input 17 2 4" xfId="2670"/>
    <cellStyle name="Input 17 2 5" xfId="2671"/>
    <cellStyle name="Input 17 3" xfId="2672"/>
    <cellStyle name="Input 17 4" xfId="2673"/>
    <cellStyle name="Input 170" xfId="2674"/>
    <cellStyle name="Input 170 2" xfId="2675"/>
    <cellStyle name="Input 170 2 2" xfId="2676"/>
    <cellStyle name="Input 170 2 3" xfId="2677"/>
    <cellStyle name="Input 170 2 4" xfId="2678"/>
    <cellStyle name="Input 170 2 5" xfId="2679"/>
    <cellStyle name="Input 170 3" xfId="2680"/>
    <cellStyle name="Input 170 4" xfId="2681"/>
    <cellStyle name="Input 171" xfId="2682"/>
    <cellStyle name="Input 171 2" xfId="2683"/>
    <cellStyle name="Input 171 2 2" xfId="2684"/>
    <cellStyle name="Input 171 2 3" xfId="2685"/>
    <cellStyle name="Input 171 2 4" xfId="2686"/>
    <cellStyle name="Input 171 2 5" xfId="2687"/>
    <cellStyle name="Input 171 3" xfId="2688"/>
    <cellStyle name="Input 171 4" xfId="2689"/>
    <cellStyle name="Input 172" xfId="2690"/>
    <cellStyle name="Input 172 2" xfId="2691"/>
    <cellStyle name="Input 172 2 2" xfId="2692"/>
    <cellStyle name="Input 172 2 3" xfId="2693"/>
    <cellStyle name="Input 172 2 4" xfId="2694"/>
    <cellStyle name="Input 172 2 5" xfId="2695"/>
    <cellStyle name="Input 172 3" xfId="2696"/>
    <cellStyle name="Input 172 4" xfId="2697"/>
    <cellStyle name="Input 173" xfId="2698"/>
    <cellStyle name="Input 173 2" xfId="2699"/>
    <cellStyle name="Input 173 2 2" xfId="2700"/>
    <cellStyle name="Input 173 2 3" xfId="2701"/>
    <cellStyle name="Input 173 2 4" xfId="2702"/>
    <cellStyle name="Input 173 2 5" xfId="2703"/>
    <cellStyle name="Input 173 3" xfId="2704"/>
    <cellStyle name="Input 173 4" xfId="2705"/>
    <cellStyle name="Input 174" xfId="2706"/>
    <cellStyle name="Input 174 2" xfId="2707"/>
    <cellStyle name="Input 174 2 2" xfId="2708"/>
    <cellStyle name="Input 174 2 3" xfId="2709"/>
    <cellStyle name="Input 174 2 4" xfId="2710"/>
    <cellStyle name="Input 174 2 5" xfId="2711"/>
    <cellStyle name="Input 174 3" xfId="2712"/>
    <cellStyle name="Input 174 4" xfId="2713"/>
    <cellStyle name="Input 175" xfId="2714"/>
    <cellStyle name="Input 175 2" xfId="2715"/>
    <cellStyle name="Input 175 2 2" xfId="2716"/>
    <cellStyle name="Input 175 2 3" xfId="2717"/>
    <cellStyle name="Input 175 2 4" xfId="2718"/>
    <cellStyle name="Input 175 2 5" xfId="2719"/>
    <cellStyle name="Input 175 3" xfId="2720"/>
    <cellStyle name="Input 175 4" xfId="2721"/>
    <cellStyle name="Input 176" xfId="2722"/>
    <cellStyle name="Input 176 2" xfId="2723"/>
    <cellStyle name="Input 176 2 2" xfId="2724"/>
    <cellStyle name="Input 176 2 3" xfId="2725"/>
    <cellStyle name="Input 176 2 4" xfId="2726"/>
    <cellStyle name="Input 176 2 5" xfId="2727"/>
    <cellStyle name="Input 176 3" xfId="2728"/>
    <cellStyle name="Input 176 4" xfId="2729"/>
    <cellStyle name="Input 177" xfId="2730"/>
    <cellStyle name="Input 177 2" xfId="2731"/>
    <cellStyle name="Input 177 2 2" xfId="2732"/>
    <cellStyle name="Input 177 2 3" xfId="2733"/>
    <cellStyle name="Input 177 2 4" xfId="2734"/>
    <cellStyle name="Input 177 2 5" xfId="2735"/>
    <cellStyle name="Input 177 3" xfId="2736"/>
    <cellStyle name="Input 177 4" xfId="2737"/>
    <cellStyle name="Input 178" xfId="2738"/>
    <cellStyle name="Input 178 2" xfId="2739"/>
    <cellStyle name="Input 178 2 2" xfId="2740"/>
    <cellStyle name="Input 178 2 3" xfId="2741"/>
    <cellStyle name="Input 178 2 4" xfId="2742"/>
    <cellStyle name="Input 178 2 5" xfId="2743"/>
    <cellStyle name="Input 178 3" xfId="2744"/>
    <cellStyle name="Input 178 4" xfId="2745"/>
    <cellStyle name="Input 179" xfId="2746"/>
    <cellStyle name="Input 179 2" xfId="2747"/>
    <cellStyle name="Input 179 2 2" xfId="2748"/>
    <cellStyle name="Input 179 2 3" xfId="2749"/>
    <cellStyle name="Input 179 2 4" xfId="2750"/>
    <cellStyle name="Input 179 2 5" xfId="2751"/>
    <cellStyle name="Input 179 3" xfId="2752"/>
    <cellStyle name="Input 179 4" xfId="2753"/>
    <cellStyle name="Input 18" xfId="2754"/>
    <cellStyle name="Input 18 2" xfId="2755"/>
    <cellStyle name="Input 18 2 2" xfId="2756"/>
    <cellStyle name="Input 18 2 3" xfId="2757"/>
    <cellStyle name="Input 18 2 4" xfId="2758"/>
    <cellStyle name="Input 18 2 5" xfId="2759"/>
    <cellStyle name="Input 18 3" xfId="2760"/>
    <cellStyle name="Input 18 4" xfId="2761"/>
    <cellStyle name="Input 180" xfId="2762"/>
    <cellStyle name="Input 180 2" xfId="2763"/>
    <cellStyle name="Input 180 2 2" xfId="2764"/>
    <cellStyle name="Input 180 2 3" xfId="2765"/>
    <cellStyle name="Input 180 2 4" xfId="2766"/>
    <cellStyle name="Input 180 2 5" xfId="2767"/>
    <cellStyle name="Input 180 3" xfId="2768"/>
    <cellStyle name="Input 180 4" xfId="2769"/>
    <cellStyle name="Input 181" xfId="2770"/>
    <cellStyle name="Input 181 2" xfId="2771"/>
    <cellStyle name="Input 181 2 2" xfId="2772"/>
    <cellStyle name="Input 181 2 3" xfId="2773"/>
    <cellStyle name="Input 181 2 4" xfId="2774"/>
    <cellStyle name="Input 181 2 5" xfId="2775"/>
    <cellStyle name="Input 181 3" xfId="2776"/>
    <cellStyle name="Input 181 4" xfId="2777"/>
    <cellStyle name="Input 182" xfId="2778"/>
    <cellStyle name="Input 182 2" xfId="2779"/>
    <cellStyle name="Input 182 2 2" xfId="2780"/>
    <cellStyle name="Input 182 2 3" xfId="2781"/>
    <cellStyle name="Input 182 2 4" xfId="2782"/>
    <cellStyle name="Input 182 2 5" xfId="2783"/>
    <cellStyle name="Input 182 3" xfId="2784"/>
    <cellStyle name="Input 182 4" xfId="2785"/>
    <cellStyle name="Input 183" xfId="2786"/>
    <cellStyle name="Input 183 2" xfId="2787"/>
    <cellStyle name="Input 183 2 2" xfId="2788"/>
    <cellStyle name="Input 183 2 3" xfId="2789"/>
    <cellStyle name="Input 183 2 4" xfId="2790"/>
    <cellStyle name="Input 183 2 5" xfId="2791"/>
    <cellStyle name="Input 183 3" xfId="2792"/>
    <cellStyle name="Input 183 4" xfId="2793"/>
    <cellStyle name="Input 184" xfId="2794"/>
    <cellStyle name="Input 184 2" xfId="2795"/>
    <cellStyle name="Input 184 2 2" xfId="2796"/>
    <cellStyle name="Input 184 2 3" xfId="2797"/>
    <cellStyle name="Input 184 2 4" xfId="2798"/>
    <cellStyle name="Input 184 2 5" xfId="2799"/>
    <cellStyle name="Input 184 3" xfId="2800"/>
    <cellStyle name="Input 184 4" xfId="2801"/>
    <cellStyle name="Input 185" xfId="2802"/>
    <cellStyle name="Input 185 2" xfId="2803"/>
    <cellStyle name="Input 185 2 2" xfId="2804"/>
    <cellStyle name="Input 185 2 3" xfId="2805"/>
    <cellStyle name="Input 185 2 4" xfId="2806"/>
    <cellStyle name="Input 185 2 5" xfId="2807"/>
    <cellStyle name="Input 185 3" xfId="2808"/>
    <cellStyle name="Input 185 4" xfId="2809"/>
    <cellStyle name="Input 186" xfId="2810"/>
    <cellStyle name="Input 186 2" xfId="2811"/>
    <cellStyle name="Input 186 2 2" xfId="2812"/>
    <cellStyle name="Input 186 2 3" xfId="2813"/>
    <cellStyle name="Input 186 2 4" xfId="2814"/>
    <cellStyle name="Input 186 2 5" xfId="2815"/>
    <cellStyle name="Input 186 3" xfId="2816"/>
    <cellStyle name="Input 186 4" xfId="2817"/>
    <cellStyle name="Input 187" xfId="2818"/>
    <cellStyle name="Input 187 2" xfId="2819"/>
    <cellStyle name="Input 187 2 2" xfId="2820"/>
    <cellStyle name="Input 187 2 3" xfId="2821"/>
    <cellStyle name="Input 187 2 4" xfId="2822"/>
    <cellStyle name="Input 187 2 5" xfId="2823"/>
    <cellStyle name="Input 187 3" xfId="2824"/>
    <cellStyle name="Input 187 4" xfId="2825"/>
    <cellStyle name="Input 188" xfId="2826"/>
    <cellStyle name="Input 188 2" xfId="2827"/>
    <cellStyle name="Input 188 2 2" xfId="2828"/>
    <cellStyle name="Input 188 2 3" xfId="2829"/>
    <cellStyle name="Input 188 2 4" xfId="2830"/>
    <cellStyle name="Input 188 2 5" xfId="2831"/>
    <cellStyle name="Input 188 3" xfId="2832"/>
    <cellStyle name="Input 188 4" xfId="2833"/>
    <cellStyle name="Input 189" xfId="2834"/>
    <cellStyle name="Input 189 2" xfId="2835"/>
    <cellStyle name="Input 189 2 2" xfId="2836"/>
    <cellStyle name="Input 189 2 3" xfId="2837"/>
    <cellStyle name="Input 189 2 4" xfId="2838"/>
    <cellStyle name="Input 189 2 5" xfId="2839"/>
    <cellStyle name="Input 189 3" xfId="2840"/>
    <cellStyle name="Input 189 4" xfId="2841"/>
    <cellStyle name="Input 19" xfId="2842"/>
    <cellStyle name="Input 19 2" xfId="2843"/>
    <cellStyle name="Input 19 2 2" xfId="2844"/>
    <cellStyle name="Input 19 2 3" xfId="2845"/>
    <cellStyle name="Input 19 2 4" xfId="2846"/>
    <cellStyle name="Input 19 2 5" xfId="2847"/>
    <cellStyle name="Input 19 3" xfId="2848"/>
    <cellStyle name="Input 19 4" xfId="2849"/>
    <cellStyle name="Input 190" xfId="2850"/>
    <cellStyle name="Input 190 2" xfId="2851"/>
    <cellStyle name="Input 190 2 2" xfId="2852"/>
    <cellStyle name="Input 190 2 3" xfId="2853"/>
    <cellStyle name="Input 190 2 4" xfId="2854"/>
    <cellStyle name="Input 190 2 5" xfId="2855"/>
    <cellStyle name="Input 190 3" xfId="2856"/>
    <cellStyle name="Input 190 4" xfId="2857"/>
    <cellStyle name="Input 191" xfId="2858"/>
    <cellStyle name="Input 191 2" xfId="2859"/>
    <cellStyle name="Input 191 2 2" xfId="2860"/>
    <cellStyle name="Input 191 2 3" xfId="2861"/>
    <cellStyle name="Input 191 2 4" xfId="2862"/>
    <cellStyle name="Input 191 2 5" xfId="2863"/>
    <cellStyle name="Input 191 3" xfId="2864"/>
    <cellStyle name="Input 191 4" xfId="2865"/>
    <cellStyle name="Input 192" xfId="2866"/>
    <cellStyle name="Input 192 2" xfId="2867"/>
    <cellStyle name="Input 192 2 2" xfId="2868"/>
    <cellStyle name="Input 192 2 3" xfId="2869"/>
    <cellStyle name="Input 192 2 4" xfId="2870"/>
    <cellStyle name="Input 192 2 5" xfId="2871"/>
    <cellStyle name="Input 192 3" xfId="2872"/>
    <cellStyle name="Input 192 4" xfId="2873"/>
    <cellStyle name="Input 193" xfId="2874"/>
    <cellStyle name="Input 193 2" xfId="2875"/>
    <cellStyle name="Input 193 2 2" xfId="2876"/>
    <cellStyle name="Input 193 2 3" xfId="2877"/>
    <cellStyle name="Input 193 2 4" xfId="2878"/>
    <cellStyle name="Input 193 2 5" xfId="2879"/>
    <cellStyle name="Input 193 3" xfId="2880"/>
    <cellStyle name="Input 193 4" xfId="2881"/>
    <cellStyle name="Input 194" xfId="2882"/>
    <cellStyle name="Input 194 2" xfId="2883"/>
    <cellStyle name="Input 194 2 2" xfId="2884"/>
    <cellStyle name="Input 194 2 3" xfId="2885"/>
    <cellStyle name="Input 194 2 4" xfId="2886"/>
    <cellStyle name="Input 194 2 5" xfId="2887"/>
    <cellStyle name="Input 194 3" xfId="2888"/>
    <cellStyle name="Input 194 4" xfId="2889"/>
    <cellStyle name="Input 195" xfId="2890"/>
    <cellStyle name="Input 195 2" xfId="2891"/>
    <cellStyle name="Input 195 2 2" xfId="2892"/>
    <cellStyle name="Input 195 2 3" xfId="2893"/>
    <cellStyle name="Input 195 2 4" xfId="2894"/>
    <cellStyle name="Input 195 2 5" xfId="2895"/>
    <cellStyle name="Input 195 3" xfId="2896"/>
    <cellStyle name="Input 195 4" xfId="2897"/>
    <cellStyle name="Input 196" xfId="2898"/>
    <cellStyle name="Input 196 2" xfId="2899"/>
    <cellStyle name="Input 196 2 2" xfId="2900"/>
    <cellStyle name="Input 196 2 3" xfId="2901"/>
    <cellStyle name="Input 196 2 4" xfId="2902"/>
    <cellStyle name="Input 196 2 5" xfId="2903"/>
    <cellStyle name="Input 196 3" xfId="2904"/>
    <cellStyle name="Input 196 4" xfId="2905"/>
    <cellStyle name="Input 197" xfId="2906"/>
    <cellStyle name="Input 197 2" xfId="2907"/>
    <cellStyle name="Input 197 2 2" xfId="2908"/>
    <cellStyle name="Input 197 2 3" xfId="2909"/>
    <cellStyle name="Input 197 2 4" xfId="2910"/>
    <cellStyle name="Input 197 2 5" xfId="2911"/>
    <cellStyle name="Input 197 3" xfId="2912"/>
    <cellStyle name="Input 197 4" xfId="2913"/>
    <cellStyle name="Input 198" xfId="2914"/>
    <cellStyle name="Input 198 2" xfId="2915"/>
    <cellStyle name="Input 198 2 2" xfId="2916"/>
    <cellStyle name="Input 198 2 3" xfId="2917"/>
    <cellStyle name="Input 198 2 4" xfId="2918"/>
    <cellStyle name="Input 198 2 5" xfId="2919"/>
    <cellStyle name="Input 198 3" xfId="2920"/>
    <cellStyle name="Input 198 4" xfId="2921"/>
    <cellStyle name="Input 199" xfId="2922"/>
    <cellStyle name="Input 199 2" xfId="2923"/>
    <cellStyle name="Input 199 2 2" xfId="2924"/>
    <cellStyle name="Input 199 2 3" xfId="2925"/>
    <cellStyle name="Input 199 2 4" xfId="2926"/>
    <cellStyle name="Input 199 2 5" xfId="2927"/>
    <cellStyle name="Input 199 3" xfId="2928"/>
    <cellStyle name="Input 199 4" xfId="2929"/>
    <cellStyle name="Input 2" xfId="2930"/>
    <cellStyle name="Input 2 2" xfId="2931"/>
    <cellStyle name="Input 2 2 2" xfId="2932"/>
    <cellStyle name="Input 2 2 2 2" xfId="2933"/>
    <cellStyle name="Input 2 2 2 2 2" xfId="2934"/>
    <cellStyle name="Input 2 2 2 3" xfId="2935"/>
    <cellStyle name="Input 2 2 3" xfId="2936"/>
    <cellStyle name="Input 2 2 3 2" xfId="2937"/>
    <cellStyle name="Input 2 2 3 2 2" xfId="2938"/>
    <cellStyle name="Input 2 2 3 3" xfId="2939"/>
    <cellStyle name="Input 2 2 4" xfId="2940"/>
    <cellStyle name="Input 2 2 4 2" xfId="2941"/>
    <cellStyle name="Input 2 2 5" xfId="2942"/>
    <cellStyle name="Input 2 3" xfId="2943"/>
    <cellStyle name="Input 2 3 2" xfId="2944"/>
    <cellStyle name="Input 2 3 2 2" xfId="2945"/>
    <cellStyle name="Input 2 3 2 2 2" xfId="2946"/>
    <cellStyle name="Input 2 3 2 3" xfId="2947"/>
    <cellStyle name="Input 2 3 3" xfId="2948"/>
    <cellStyle name="Input 2 3 3 2" xfId="2949"/>
    <cellStyle name="Input 2 3 3 2 2" xfId="2950"/>
    <cellStyle name="Input 2 3 3 3" xfId="2951"/>
    <cellStyle name="Input 2 3 4" xfId="2952"/>
    <cellStyle name="Input 2 3 4 2" xfId="2953"/>
    <cellStyle name="Input 2 3 5" xfId="2954"/>
    <cellStyle name="Input 2 4" xfId="2955"/>
    <cellStyle name="Input 2 4 2" xfId="2956"/>
    <cellStyle name="Input 2 4 2 2" xfId="2957"/>
    <cellStyle name="Input 2 4 2 2 2" xfId="2958"/>
    <cellStyle name="Input 2 4 2 3" xfId="2959"/>
    <cellStyle name="Input 2 4 3" xfId="2960"/>
    <cellStyle name="Input 2 4 3 2" xfId="2961"/>
    <cellStyle name="Input 2 4 3 2 2" xfId="2962"/>
    <cellStyle name="Input 2 4 3 3" xfId="2963"/>
    <cellStyle name="Input 2 4 4" xfId="2964"/>
    <cellStyle name="Input 2 4 4 2" xfId="2965"/>
    <cellStyle name="Input 2 4 5" xfId="2966"/>
    <cellStyle name="Input 2 5" xfId="2967"/>
    <cellStyle name="Input 2 5 2" xfId="2968"/>
    <cellStyle name="Input 2 5 2 2" xfId="2969"/>
    <cellStyle name="Input 2 5 2 2 2" xfId="2970"/>
    <cellStyle name="Input 2 5 2 3" xfId="2971"/>
    <cellStyle name="Input 2 5 3" xfId="2972"/>
    <cellStyle name="Input 2 5 3 2" xfId="2973"/>
    <cellStyle name="Input 2 5 3 2 2" xfId="2974"/>
    <cellStyle name="Input 2 5 3 3" xfId="2975"/>
    <cellStyle name="Input 2 5 4" xfId="2976"/>
    <cellStyle name="Input 2 5 4 2" xfId="2977"/>
    <cellStyle name="Input 2 5 5" xfId="2978"/>
    <cellStyle name="Input 2 6" xfId="2979"/>
    <cellStyle name="Input 2 6 2" xfId="2980"/>
    <cellStyle name="Input 2 7" xfId="2981"/>
    <cellStyle name="Input 20" xfId="2982"/>
    <cellStyle name="Input 20 2" xfId="2983"/>
    <cellStyle name="Input 20 2 2" xfId="2984"/>
    <cellStyle name="Input 20 2 3" xfId="2985"/>
    <cellStyle name="Input 20 2 4" xfId="2986"/>
    <cellStyle name="Input 20 2 5" xfId="2987"/>
    <cellStyle name="Input 20 3" xfId="2988"/>
    <cellStyle name="Input 20 4" xfId="2989"/>
    <cellStyle name="Input 200" xfId="2990"/>
    <cellStyle name="Input 200 2" xfId="2991"/>
    <cellStyle name="Input 200 2 2" xfId="2992"/>
    <cellStyle name="Input 200 2 3" xfId="2993"/>
    <cellStyle name="Input 200 2 4" xfId="2994"/>
    <cellStyle name="Input 200 2 5" xfId="2995"/>
    <cellStyle name="Input 200 3" xfId="2996"/>
    <cellStyle name="Input 200 4" xfId="2997"/>
    <cellStyle name="Input 201" xfId="2998"/>
    <cellStyle name="Input 202" xfId="2999"/>
    <cellStyle name="Input 203" xfId="3000"/>
    <cellStyle name="Input 204" xfId="3001"/>
    <cellStyle name="Input 205" xfId="3002"/>
    <cellStyle name="Input 205 2" xfId="3003"/>
    <cellStyle name="Input 205 2 2" xfId="3004"/>
    <cellStyle name="Input 205 2 3" xfId="3005"/>
    <cellStyle name="Input 205 2 4" xfId="3006"/>
    <cellStyle name="Input 205 2 5" xfId="3007"/>
    <cellStyle name="Input 205 3" xfId="3008"/>
    <cellStyle name="Input 205 4" xfId="3009"/>
    <cellStyle name="Input 206" xfId="3010"/>
    <cellStyle name="Input 206 2" xfId="3011"/>
    <cellStyle name="Input 206 2 2" xfId="3012"/>
    <cellStyle name="Input 206 2 3" xfId="3013"/>
    <cellStyle name="Input 206 2 4" xfId="3014"/>
    <cellStyle name="Input 206 2 5" xfId="3015"/>
    <cellStyle name="Input 206 3" xfId="3016"/>
    <cellStyle name="Input 206 4" xfId="3017"/>
    <cellStyle name="Input 207" xfId="3018"/>
    <cellStyle name="Input 207 2" xfId="3019"/>
    <cellStyle name="Input 207 2 2" xfId="3020"/>
    <cellStyle name="Input 207 2 3" xfId="3021"/>
    <cellStyle name="Input 207 2 4" xfId="3022"/>
    <cellStyle name="Input 207 2 5" xfId="3023"/>
    <cellStyle name="Input 207 3" xfId="3024"/>
    <cellStyle name="Input 207 4" xfId="3025"/>
    <cellStyle name="Input 208" xfId="3026"/>
    <cellStyle name="Input 208 2" xfId="3027"/>
    <cellStyle name="Input 208 2 2" xfId="3028"/>
    <cellStyle name="Input 208 2 3" xfId="3029"/>
    <cellStyle name="Input 208 2 4" xfId="3030"/>
    <cellStyle name="Input 208 2 5" xfId="3031"/>
    <cellStyle name="Input 208 3" xfId="3032"/>
    <cellStyle name="Input 208 4" xfId="3033"/>
    <cellStyle name="Input 209" xfId="3034"/>
    <cellStyle name="Input 209 2" xfId="3035"/>
    <cellStyle name="Input 209 2 2" xfId="3036"/>
    <cellStyle name="Input 209 2 3" xfId="3037"/>
    <cellStyle name="Input 209 2 4" xfId="3038"/>
    <cellStyle name="Input 209 2 5" xfId="3039"/>
    <cellStyle name="Input 209 3" xfId="3040"/>
    <cellStyle name="Input 209 4" xfId="3041"/>
    <cellStyle name="Input 21" xfId="3042"/>
    <cellStyle name="Input 21 2" xfId="3043"/>
    <cellStyle name="Input 21 2 2" xfId="3044"/>
    <cellStyle name="Input 21 2 3" xfId="3045"/>
    <cellStyle name="Input 21 2 4" xfId="3046"/>
    <cellStyle name="Input 21 2 5" xfId="3047"/>
    <cellStyle name="Input 21 3" xfId="3048"/>
    <cellStyle name="Input 21 4" xfId="3049"/>
    <cellStyle name="Input 210" xfId="3050"/>
    <cellStyle name="Input 210 2" xfId="3051"/>
    <cellStyle name="Input 210 2 2" xfId="3052"/>
    <cellStyle name="Input 210 2 3" xfId="3053"/>
    <cellStyle name="Input 210 2 4" xfId="3054"/>
    <cellStyle name="Input 210 2 5" xfId="3055"/>
    <cellStyle name="Input 210 3" xfId="3056"/>
    <cellStyle name="Input 210 4" xfId="3057"/>
    <cellStyle name="Input 211" xfId="3058"/>
    <cellStyle name="Input 211 2" xfId="3059"/>
    <cellStyle name="Input 211 2 2" xfId="3060"/>
    <cellStyle name="Input 211 2 3" xfId="3061"/>
    <cellStyle name="Input 211 2 4" xfId="3062"/>
    <cellStyle name="Input 211 2 5" xfId="3063"/>
    <cellStyle name="Input 211 3" xfId="3064"/>
    <cellStyle name="Input 211 4" xfId="3065"/>
    <cellStyle name="Input 212" xfId="3066"/>
    <cellStyle name="Input 212 2" xfId="3067"/>
    <cellStyle name="Input 212 2 2" xfId="3068"/>
    <cellStyle name="Input 212 2 3" xfId="3069"/>
    <cellStyle name="Input 212 2 4" xfId="3070"/>
    <cellStyle name="Input 212 2 5" xfId="3071"/>
    <cellStyle name="Input 212 3" xfId="3072"/>
    <cellStyle name="Input 212 4" xfId="3073"/>
    <cellStyle name="Input 213" xfId="3074"/>
    <cellStyle name="Input 213 2" xfId="3075"/>
    <cellStyle name="Input 213 2 2" xfId="3076"/>
    <cellStyle name="Input 213 2 3" xfId="3077"/>
    <cellStyle name="Input 213 2 4" xfId="3078"/>
    <cellStyle name="Input 213 2 5" xfId="3079"/>
    <cellStyle name="Input 213 3" xfId="3080"/>
    <cellStyle name="Input 213 4" xfId="3081"/>
    <cellStyle name="Input 214" xfId="3082"/>
    <cellStyle name="Input 214 2" xfId="3083"/>
    <cellStyle name="Input 214 2 2" xfId="3084"/>
    <cellStyle name="Input 214 2 3" xfId="3085"/>
    <cellStyle name="Input 214 2 4" xfId="3086"/>
    <cellStyle name="Input 214 2 5" xfId="3087"/>
    <cellStyle name="Input 214 3" xfId="3088"/>
    <cellStyle name="Input 214 4" xfId="3089"/>
    <cellStyle name="Input 215" xfId="3090"/>
    <cellStyle name="Input 215 2" xfId="3091"/>
    <cellStyle name="Input 215 2 2" xfId="3092"/>
    <cellStyle name="Input 215 2 3" xfId="3093"/>
    <cellStyle name="Input 215 2 4" xfId="3094"/>
    <cellStyle name="Input 215 2 5" xfId="3095"/>
    <cellStyle name="Input 215 3" xfId="3096"/>
    <cellStyle name="Input 215 4" xfId="3097"/>
    <cellStyle name="Input 216" xfId="3098"/>
    <cellStyle name="Input 216 2" xfId="3099"/>
    <cellStyle name="Input 216 2 2" xfId="3100"/>
    <cellStyle name="Input 216 2 3" xfId="3101"/>
    <cellStyle name="Input 216 2 4" xfId="3102"/>
    <cellStyle name="Input 216 2 5" xfId="3103"/>
    <cellStyle name="Input 216 3" xfId="3104"/>
    <cellStyle name="Input 216 4" xfId="3105"/>
    <cellStyle name="Input 217" xfId="3106"/>
    <cellStyle name="Input 217 2" xfId="3107"/>
    <cellStyle name="Input 217 2 2" xfId="3108"/>
    <cellStyle name="Input 217 2 3" xfId="3109"/>
    <cellStyle name="Input 217 2 4" xfId="3110"/>
    <cellStyle name="Input 217 2 5" xfId="3111"/>
    <cellStyle name="Input 217 3" xfId="3112"/>
    <cellStyle name="Input 217 4" xfId="3113"/>
    <cellStyle name="Input 218" xfId="3114"/>
    <cellStyle name="Input 218 2" xfId="3115"/>
    <cellStyle name="Input 218 2 2" xfId="3116"/>
    <cellStyle name="Input 218 2 3" xfId="3117"/>
    <cellStyle name="Input 218 2 4" xfId="3118"/>
    <cellStyle name="Input 218 2 5" xfId="3119"/>
    <cellStyle name="Input 218 3" xfId="3120"/>
    <cellStyle name="Input 218 4" xfId="3121"/>
    <cellStyle name="Input 219" xfId="3122"/>
    <cellStyle name="Input 219 2" xfId="3123"/>
    <cellStyle name="Input 219 2 2" xfId="3124"/>
    <cellStyle name="Input 219 2 3" xfId="3125"/>
    <cellStyle name="Input 219 2 4" xfId="3126"/>
    <cellStyle name="Input 219 2 5" xfId="3127"/>
    <cellStyle name="Input 219 3" xfId="3128"/>
    <cellStyle name="Input 219 4" xfId="3129"/>
    <cellStyle name="Input 22" xfId="3130"/>
    <cellStyle name="Input 22 2" xfId="3131"/>
    <cellStyle name="Input 22 2 2" xfId="3132"/>
    <cellStyle name="Input 22 2 3" xfId="3133"/>
    <cellStyle name="Input 22 2 4" xfId="3134"/>
    <cellStyle name="Input 22 2 5" xfId="3135"/>
    <cellStyle name="Input 22 3" xfId="3136"/>
    <cellStyle name="Input 22 4" xfId="3137"/>
    <cellStyle name="Input 220" xfId="3138"/>
    <cellStyle name="Input 220 2" xfId="3139"/>
    <cellStyle name="Input 220 2 2" xfId="3140"/>
    <cellStyle name="Input 220 2 3" xfId="3141"/>
    <cellStyle name="Input 220 2 4" xfId="3142"/>
    <cellStyle name="Input 220 2 5" xfId="3143"/>
    <cellStyle name="Input 220 3" xfId="3144"/>
    <cellStyle name="Input 220 4" xfId="3145"/>
    <cellStyle name="Input 221" xfId="3146"/>
    <cellStyle name="Input 222" xfId="3147"/>
    <cellStyle name="Input 223" xfId="3148"/>
    <cellStyle name="Input 223 2" xfId="3149"/>
    <cellStyle name="Input 223 2 2" xfId="3150"/>
    <cellStyle name="Input 223 2 3" xfId="3151"/>
    <cellStyle name="Input 223 2 4" xfId="3152"/>
    <cellStyle name="Input 223 2 5" xfId="3153"/>
    <cellStyle name="Input 223 3" xfId="3154"/>
    <cellStyle name="Input 223 4" xfId="3155"/>
    <cellStyle name="Input 224" xfId="3156"/>
    <cellStyle name="Input 224 2" xfId="3157"/>
    <cellStyle name="Input 224 2 2" xfId="3158"/>
    <cellStyle name="Input 224 2 3" xfId="3159"/>
    <cellStyle name="Input 224 2 4" xfId="3160"/>
    <cellStyle name="Input 224 2 5" xfId="3161"/>
    <cellStyle name="Input 224 3" xfId="3162"/>
    <cellStyle name="Input 224 4" xfId="3163"/>
    <cellStyle name="Input 225" xfId="3164"/>
    <cellStyle name="Input 225 2" xfId="3165"/>
    <cellStyle name="Input 225 2 2" xfId="3166"/>
    <cellStyle name="Input 225 2 3" xfId="3167"/>
    <cellStyle name="Input 225 2 4" xfId="3168"/>
    <cellStyle name="Input 225 2 5" xfId="3169"/>
    <cellStyle name="Input 225 3" xfId="3170"/>
    <cellStyle name="Input 225 4" xfId="3171"/>
    <cellStyle name="Input 226" xfId="3172"/>
    <cellStyle name="Input 226 2" xfId="3173"/>
    <cellStyle name="Input 226 2 2" xfId="3174"/>
    <cellStyle name="Input 226 3" xfId="3175"/>
    <cellStyle name="Input 226 3 2" xfId="3176"/>
    <cellStyle name="Input 226 4" xfId="3177"/>
    <cellStyle name="Input 226 4 2" xfId="3178"/>
    <cellStyle name="Input 226 5" xfId="3179"/>
    <cellStyle name="Input 226 5 2" xfId="3180"/>
    <cellStyle name="Input 226 6" xfId="3181"/>
    <cellStyle name="Input 227" xfId="3182"/>
    <cellStyle name="Input 227 2" xfId="3183"/>
    <cellStyle name="Input 227 2 2" xfId="3184"/>
    <cellStyle name="Input 227 3" xfId="3185"/>
    <cellStyle name="Input 227 3 2" xfId="3186"/>
    <cellStyle name="Input 227 4" xfId="3187"/>
    <cellStyle name="Input 227 4 2" xfId="3188"/>
    <cellStyle name="Input 227 5" xfId="3189"/>
    <cellStyle name="Input 227 5 2" xfId="3190"/>
    <cellStyle name="Input 227 6" xfId="3191"/>
    <cellStyle name="Input 228" xfId="3192"/>
    <cellStyle name="Input 228 2" xfId="3193"/>
    <cellStyle name="Input 229" xfId="3194"/>
    <cellStyle name="Input 229 2" xfId="3195"/>
    <cellStyle name="Input 23" xfId="3196"/>
    <cellStyle name="Input 23 2" xfId="3197"/>
    <cellStyle name="Input 23 2 2" xfId="3198"/>
    <cellStyle name="Input 23 2 3" xfId="3199"/>
    <cellStyle name="Input 23 2 4" xfId="3200"/>
    <cellStyle name="Input 23 2 5" xfId="3201"/>
    <cellStyle name="Input 23 3" xfId="3202"/>
    <cellStyle name="Input 23 4" xfId="3203"/>
    <cellStyle name="Input 230" xfId="3204"/>
    <cellStyle name="Input 230 2" xfId="3205"/>
    <cellStyle name="Input 231" xfId="3206"/>
    <cellStyle name="Input 231 2" xfId="3207"/>
    <cellStyle name="Input 232" xfId="3208"/>
    <cellStyle name="Input 233" xfId="3209"/>
    <cellStyle name="Input 234" xfId="3210"/>
    <cellStyle name="Input 235" xfId="3211"/>
    <cellStyle name="Input 236" xfId="3212"/>
    <cellStyle name="Input 237" xfId="3213"/>
    <cellStyle name="Input 238" xfId="3214"/>
    <cellStyle name="Input 239" xfId="3215"/>
    <cellStyle name="Input 24" xfId="3216"/>
    <cellStyle name="Input 24 2" xfId="3217"/>
    <cellStyle name="Input 24 2 2" xfId="3218"/>
    <cellStyle name="Input 24 2 3" xfId="3219"/>
    <cellStyle name="Input 24 2 4" xfId="3220"/>
    <cellStyle name="Input 24 2 5" xfId="3221"/>
    <cellStyle name="Input 24 3" xfId="3222"/>
    <cellStyle name="Input 24 4" xfId="3223"/>
    <cellStyle name="Input 25" xfId="3224"/>
    <cellStyle name="Input 25 2" xfId="3225"/>
    <cellStyle name="Input 25 2 2" xfId="3226"/>
    <cellStyle name="Input 25 2 3" xfId="3227"/>
    <cellStyle name="Input 25 2 4" xfId="3228"/>
    <cellStyle name="Input 25 2 5" xfId="3229"/>
    <cellStyle name="Input 25 3" xfId="3230"/>
    <cellStyle name="Input 25 4" xfId="3231"/>
    <cellStyle name="Input 26" xfId="3232"/>
    <cellStyle name="Input 26 2" xfId="3233"/>
    <cellStyle name="Input 26 2 2" xfId="3234"/>
    <cellStyle name="Input 26 2 3" xfId="3235"/>
    <cellStyle name="Input 26 2 4" xfId="3236"/>
    <cellStyle name="Input 26 2 5" xfId="3237"/>
    <cellStyle name="Input 26 3" xfId="3238"/>
    <cellStyle name="Input 26 4" xfId="3239"/>
    <cellStyle name="Input 27" xfId="3240"/>
    <cellStyle name="Input 27 2" xfId="3241"/>
    <cellStyle name="Input 27 2 2" xfId="3242"/>
    <cellStyle name="Input 27 2 3" xfId="3243"/>
    <cellStyle name="Input 27 2 4" xfId="3244"/>
    <cellStyle name="Input 27 2 5" xfId="3245"/>
    <cellStyle name="Input 27 3" xfId="3246"/>
    <cellStyle name="Input 27 4" xfId="3247"/>
    <cellStyle name="Input 28" xfId="3248"/>
    <cellStyle name="Input 28 2" xfId="3249"/>
    <cellStyle name="Input 28 2 2" xfId="3250"/>
    <cellStyle name="Input 28 2 3" xfId="3251"/>
    <cellStyle name="Input 28 2 4" xfId="3252"/>
    <cellStyle name="Input 28 2 5" xfId="3253"/>
    <cellStyle name="Input 28 3" xfId="3254"/>
    <cellStyle name="Input 28 4" xfId="3255"/>
    <cellStyle name="Input 29" xfId="3256"/>
    <cellStyle name="Input 29 2" xfId="3257"/>
    <cellStyle name="Input 29 2 2" xfId="3258"/>
    <cellStyle name="Input 29 2 3" xfId="3259"/>
    <cellStyle name="Input 29 2 4" xfId="3260"/>
    <cellStyle name="Input 29 2 5" xfId="3261"/>
    <cellStyle name="Input 29 3" xfId="3262"/>
    <cellStyle name="Input 29 4" xfId="3263"/>
    <cellStyle name="Input 3" xfId="3264"/>
    <cellStyle name="Input 3 2" xfId="3265"/>
    <cellStyle name="Input 3 2 2" xfId="3266"/>
    <cellStyle name="Input 3 2 3" xfId="3267"/>
    <cellStyle name="Input 3 2 4" xfId="3268"/>
    <cellStyle name="Input 3 2 5" xfId="3269"/>
    <cellStyle name="Input 3 3" xfId="3270"/>
    <cellStyle name="Input 3 4" xfId="3271"/>
    <cellStyle name="Input 30" xfId="3272"/>
    <cellStyle name="Input 30 2" xfId="3273"/>
    <cellStyle name="Input 30 2 2" xfId="3274"/>
    <cellStyle name="Input 30 2 3" xfId="3275"/>
    <cellStyle name="Input 30 2 4" xfId="3276"/>
    <cellStyle name="Input 30 2 5" xfId="3277"/>
    <cellStyle name="Input 30 3" xfId="3278"/>
    <cellStyle name="Input 30 4" xfId="3279"/>
    <cellStyle name="Input 31" xfId="3280"/>
    <cellStyle name="Input 31 2" xfId="3281"/>
    <cellStyle name="Input 31 2 2" xfId="3282"/>
    <cellStyle name="Input 31 2 3" xfId="3283"/>
    <cellStyle name="Input 31 2 4" xfId="3284"/>
    <cellStyle name="Input 31 2 5" xfId="3285"/>
    <cellStyle name="Input 31 3" xfId="3286"/>
    <cellStyle name="Input 31 4" xfId="3287"/>
    <cellStyle name="Input 32" xfId="3288"/>
    <cellStyle name="Input 32 2" xfId="3289"/>
    <cellStyle name="Input 32 2 2" xfId="3290"/>
    <cellStyle name="Input 32 2 3" xfId="3291"/>
    <cellStyle name="Input 32 2 4" xfId="3292"/>
    <cellStyle name="Input 32 2 5" xfId="3293"/>
    <cellStyle name="Input 32 3" xfId="3294"/>
    <cellStyle name="Input 32 4" xfId="3295"/>
    <cellStyle name="Input 33" xfId="3296"/>
    <cellStyle name="Input 33 2" xfId="3297"/>
    <cellStyle name="Input 33 2 2" xfId="3298"/>
    <cellStyle name="Input 33 2 3" xfId="3299"/>
    <cellStyle name="Input 33 2 4" xfId="3300"/>
    <cellStyle name="Input 33 2 5" xfId="3301"/>
    <cellStyle name="Input 33 3" xfId="3302"/>
    <cellStyle name="Input 33 4" xfId="3303"/>
    <cellStyle name="Input 34" xfId="3304"/>
    <cellStyle name="Input 34 2" xfId="3305"/>
    <cellStyle name="Input 34 2 2" xfId="3306"/>
    <cellStyle name="Input 34 2 3" xfId="3307"/>
    <cellStyle name="Input 34 2 4" xfId="3308"/>
    <cellStyle name="Input 34 2 5" xfId="3309"/>
    <cellStyle name="Input 34 3" xfId="3310"/>
    <cellStyle name="Input 34 4" xfId="3311"/>
    <cellStyle name="Input 35" xfId="3312"/>
    <cellStyle name="Input 35 2" xfId="3313"/>
    <cellStyle name="Input 35 2 2" xfId="3314"/>
    <cellStyle name="Input 35 2 3" xfId="3315"/>
    <cellStyle name="Input 35 2 4" xfId="3316"/>
    <cellStyle name="Input 35 2 5" xfId="3317"/>
    <cellStyle name="Input 35 3" xfId="3318"/>
    <cellStyle name="Input 35 4" xfId="3319"/>
    <cellStyle name="Input 36" xfId="3320"/>
    <cellStyle name="Input 36 2" xfId="3321"/>
    <cellStyle name="Input 36 2 2" xfId="3322"/>
    <cellStyle name="Input 36 2 3" xfId="3323"/>
    <cellStyle name="Input 36 2 4" xfId="3324"/>
    <cellStyle name="Input 36 2 5" xfId="3325"/>
    <cellStyle name="Input 36 3" xfId="3326"/>
    <cellStyle name="Input 36 4" xfId="3327"/>
    <cellStyle name="Input 37" xfId="3328"/>
    <cellStyle name="Input 37 2" xfId="3329"/>
    <cellStyle name="Input 37 2 2" xfId="3330"/>
    <cellStyle name="Input 37 2 3" xfId="3331"/>
    <cellStyle name="Input 37 2 4" xfId="3332"/>
    <cellStyle name="Input 37 2 5" xfId="3333"/>
    <cellStyle name="Input 37 3" xfId="3334"/>
    <cellStyle name="Input 37 4" xfId="3335"/>
    <cellStyle name="Input 38" xfId="3336"/>
    <cellStyle name="Input 38 2" xfId="3337"/>
    <cellStyle name="Input 38 2 2" xfId="3338"/>
    <cellStyle name="Input 38 2 3" xfId="3339"/>
    <cellStyle name="Input 38 2 4" xfId="3340"/>
    <cellStyle name="Input 38 2 5" xfId="3341"/>
    <cellStyle name="Input 38 3" xfId="3342"/>
    <cellStyle name="Input 38 4" xfId="3343"/>
    <cellStyle name="Input 39" xfId="3344"/>
    <cellStyle name="Input 39 2" xfId="3345"/>
    <cellStyle name="Input 39 2 2" xfId="3346"/>
    <cellStyle name="Input 39 2 3" xfId="3347"/>
    <cellStyle name="Input 39 2 4" xfId="3348"/>
    <cellStyle name="Input 39 2 5" xfId="3349"/>
    <cellStyle name="Input 39 3" xfId="3350"/>
    <cellStyle name="Input 39 4" xfId="3351"/>
    <cellStyle name="Input 4" xfId="3352"/>
    <cellStyle name="Input 4 2" xfId="3353"/>
    <cellStyle name="Input 4 2 2" xfId="3354"/>
    <cellStyle name="Input 4 2 3" xfId="3355"/>
    <cellStyle name="Input 4 2 4" xfId="3356"/>
    <cellStyle name="Input 4 2 5" xfId="3357"/>
    <cellStyle name="Input 4 3" xfId="3358"/>
    <cellStyle name="Input 4 4" xfId="3359"/>
    <cellStyle name="Input 40" xfId="3360"/>
    <cellStyle name="Input 40 2" xfId="3361"/>
    <cellStyle name="Input 40 2 2" xfId="3362"/>
    <cellStyle name="Input 40 2 3" xfId="3363"/>
    <cellStyle name="Input 40 2 4" xfId="3364"/>
    <cellStyle name="Input 40 2 5" xfId="3365"/>
    <cellStyle name="Input 40 3" xfId="3366"/>
    <cellStyle name="Input 40 4" xfId="3367"/>
    <cellStyle name="Input 41" xfId="3368"/>
    <cellStyle name="Input 42" xfId="3369"/>
    <cellStyle name="Input 43" xfId="3370"/>
    <cellStyle name="Input 43 2" xfId="3371"/>
    <cellStyle name="Input 43 2 2" xfId="3372"/>
    <cellStyle name="Input 43 2 3" xfId="3373"/>
    <cellStyle name="Input 43 2 4" xfId="3374"/>
    <cellStyle name="Input 43 2 5" xfId="3375"/>
    <cellStyle name="Input 43 3" xfId="3376"/>
    <cellStyle name="Input 43 4" xfId="3377"/>
    <cellStyle name="Input 44" xfId="3378"/>
    <cellStyle name="Input 44 2" xfId="3379"/>
    <cellStyle name="Input 44 2 2" xfId="3380"/>
    <cellStyle name="Input 44 2 3" xfId="3381"/>
    <cellStyle name="Input 44 2 4" xfId="3382"/>
    <cellStyle name="Input 44 2 5" xfId="3383"/>
    <cellStyle name="Input 44 3" xfId="3384"/>
    <cellStyle name="Input 44 4" xfId="3385"/>
    <cellStyle name="Input 45" xfId="3386"/>
    <cellStyle name="Input 45 2" xfId="3387"/>
    <cellStyle name="Input 45 2 2" xfId="3388"/>
    <cellStyle name="Input 45 2 3" xfId="3389"/>
    <cellStyle name="Input 45 2 4" xfId="3390"/>
    <cellStyle name="Input 45 2 5" xfId="3391"/>
    <cellStyle name="Input 45 3" xfId="3392"/>
    <cellStyle name="Input 45 4" xfId="3393"/>
    <cellStyle name="Input 46" xfId="3394"/>
    <cellStyle name="Input 46 2" xfId="3395"/>
    <cellStyle name="Input 46 2 2" xfId="3396"/>
    <cellStyle name="Input 46 2 3" xfId="3397"/>
    <cellStyle name="Input 46 2 4" xfId="3398"/>
    <cellStyle name="Input 46 2 5" xfId="3399"/>
    <cellStyle name="Input 46 3" xfId="3400"/>
    <cellStyle name="Input 46 4" xfId="3401"/>
    <cellStyle name="Input 47" xfId="3402"/>
    <cellStyle name="Input 47 2" xfId="3403"/>
    <cellStyle name="Input 47 2 2" xfId="3404"/>
    <cellStyle name="Input 47 2 3" xfId="3405"/>
    <cellStyle name="Input 47 2 4" xfId="3406"/>
    <cellStyle name="Input 47 2 5" xfId="3407"/>
    <cellStyle name="Input 47 3" xfId="3408"/>
    <cellStyle name="Input 47 4" xfId="3409"/>
    <cellStyle name="Input 48" xfId="3410"/>
    <cellStyle name="Input 48 2" xfId="3411"/>
    <cellStyle name="Input 48 2 2" xfId="3412"/>
    <cellStyle name="Input 48 2 3" xfId="3413"/>
    <cellStyle name="Input 48 2 4" xfId="3414"/>
    <cellStyle name="Input 48 2 5" xfId="3415"/>
    <cellStyle name="Input 48 3" xfId="3416"/>
    <cellStyle name="Input 48 4" xfId="3417"/>
    <cellStyle name="Input 49" xfId="3418"/>
    <cellStyle name="Input 49 2" xfId="3419"/>
    <cellStyle name="Input 49 2 2" xfId="3420"/>
    <cellStyle name="Input 49 2 3" xfId="3421"/>
    <cellStyle name="Input 49 2 4" xfId="3422"/>
    <cellStyle name="Input 49 2 5" xfId="3423"/>
    <cellStyle name="Input 49 3" xfId="3424"/>
    <cellStyle name="Input 49 4" xfId="3425"/>
    <cellStyle name="Input 5" xfId="3426"/>
    <cellStyle name="Input 5 2" xfId="3427"/>
    <cellStyle name="Input 5 2 2" xfId="3428"/>
    <cellStyle name="Input 5 2 3" xfId="3429"/>
    <cellStyle name="Input 5 2 4" xfId="3430"/>
    <cellStyle name="Input 5 2 5" xfId="3431"/>
    <cellStyle name="Input 5 3" xfId="3432"/>
    <cellStyle name="Input 5 4" xfId="3433"/>
    <cellStyle name="Input 50" xfId="3434"/>
    <cellStyle name="Input 50 2" xfId="3435"/>
    <cellStyle name="Input 50 2 2" xfId="3436"/>
    <cellStyle name="Input 50 2 3" xfId="3437"/>
    <cellStyle name="Input 50 2 4" xfId="3438"/>
    <cellStyle name="Input 50 2 5" xfId="3439"/>
    <cellStyle name="Input 50 3" xfId="3440"/>
    <cellStyle name="Input 50 4" xfId="3441"/>
    <cellStyle name="Input 51" xfId="3442"/>
    <cellStyle name="Input 51 2" xfId="3443"/>
    <cellStyle name="Input 51 2 2" xfId="3444"/>
    <cellStyle name="Input 51 2 3" xfId="3445"/>
    <cellStyle name="Input 51 2 4" xfId="3446"/>
    <cellStyle name="Input 51 2 5" xfId="3447"/>
    <cellStyle name="Input 51 3" xfId="3448"/>
    <cellStyle name="Input 51 4" xfId="3449"/>
    <cellStyle name="Input 52" xfId="3450"/>
    <cellStyle name="Input 52 2" xfId="3451"/>
    <cellStyle name="Input 52 2 2" xfId="3452"/>
    <cellStyle name="Input 52 2 3" xfId="3453"/>
    <cellStyle name="Input 52 2 4" xfId="3454"/>
    <cellStyle name="Input 52 2 5" xfId="3455"/>
    <cellStyle name="Input 52 3" xfId="3456"/>
    <cellStyle name="Input 52 4" xfId="3457"/>
    <cellStyle name="Input 53" xfId="3458"/>
    <cellStyle name="Input 53 2" xfId="3459"/>
    <cellStyle name="Input 53 2 2" xfId="3460"/>
    <cellStyle name="Input 53 2 3" xfId="3461"/>
    <cellStyle name="Input 53 2 4" xfId="3462"/>
    <cellStyle name="Input 53 2 5" xfId="3463"/>
    <cellStyle name="Input 53 3" xfId="3464"/>
    <cellStyle name="Input 53 4" xfId="3465"/>
    <cellStyle name="Input 54" xfId="3466"/>
    <cellStyle name="Input 54 2" xfId="3467"/>
    <cellStyle name="Input 54 2 2" xfId="3468"/>
    <cellStyle name="Input 54 2 3" xfId="3469"/>
    <cellStyle name="Input 54 2 4" xfId="3470"/>
    <cellStyle name="Input 54 2 5" xfId="3471"/>
    <cellStyle name="Input 54 3" xfId="3472"/>
    <cellStyle name="Input 54 4" xfId="3473"/>
    <cellStyle name="Input 55" xfId="3474"/>
    <cellStyle name="Input 55 2" xfId="3475"/>
    <cellStyle name="Input 55 2 2" xfId="3476"/>
    <cellStyle name="Input 55 2 3" xfId="3477"/>
    <cellStyle name="Input 55 2 4" xfId="3478"/>
    <cellStyle name="Input 55 2 5" xfId="3479"/>
    <cellStyle name="Input 55 3" xfId="3480"/>
    <cellStyle name="Input 55 4" xfId="3481"/>
    <cellStyle name="Input 56" xfId="3482"/>
    <cellStyle name="Input 56 2" xfId="3483"/>
    <cellStyle name="Input 56 2 2" xfId="3484"/>
    <cellStyle name="Input 56 2 3" xfId="3485"/>
    <cellStyle name="Input 56 2 4" xfId="3486"/>
    <cellStyle name="Input 56 2 5" xfId="3487"/>
    <cellStyle name="Input 56 3" xfId="3488"/>
    <cellStyle name="Input 56 4" xfId="3489"/>
    <cellStyle name="Input 57" xfId="3490"/>
    <cellStyle name="Input 57 2" xfId="3491"/>
    <cellStyle name="Input 57 2 2" xfId="3492"/>
    <cellStyle name="Input 57 2 3" xfId="3493"/>
    <cellStyle name="Input 57 2 4" xfId="3494"/>
    <cellStyle name="Input 57 2 5" xfId="3495"/>
    <cellStyle name="Input 57 3" xfId="3496"/>
    <cellStyle name="Input 57 4" xfId="3497"/>
    <cellStyle name="Input 58" xfId="3498"/>
    <cellStyle name="Input 58 2" xfId="3499"/>
    <cellStyle name="Input 58 2 2" xfId="3500"/>
    <cellStyle name="Input 58 2 3" xfId="3501"/>
    <cellStyle name="Input 58 2 4" xfId="3502"/>
    <cellStyle name="Input 58 2 5" xfId="3503"/>
    <cellStyle name="Input 58 3" xfId="3504"/>
    <cellStyle name="Input 58 4" xfId="3505"/>
    <cellStyle name="Input 59" xfId="3506"/>
    <cellStyle name="Input 59 2" xfId="3507"/>
    <cellStyle name="Input 59 2 2" xfId="3508"/>
    <cellStyle name="Input 59 2 3" xfId="3509"/>
    <cellStyle name="Input 59 2 4" xfId="3510"/>
    <cellStyle name="Input 59 2 5" xfId="3511"/>
    <cellStyle name="Input 59 3" xfId="3512"/>
    <cellStyle name="Input 59 4" xfId="3513"/>
    <cellStyle name="Input 6" xfId="3514"/>
    <cellStyle name="Input 6 2" xfId="3515"/>
    <cellStyle name="Input 6 2 2" xfId="3516"/>
    <cellStyle name="Input 6 2 3" xfId="3517"/>
    <cellStyle name="Input 6 2 4" xfId="3518"/>
    <cellStyle name="Input 6 2 5" xfId="3519"/>
    <cellStyle name="Input 6 3" xfId="3520"/>
    <cellStyle name="Input 6 4" xfId="3521"/>
    <cellStyle name="Input 60" xfId="3522"/>
    <cellStyle name="Input 60 2" xfId="3523"/>
    <cellStyle name="Input 60 2 2" xfId="3524"/>
    <cellStyle name="Input 60 2 3" xfId="3525"/>
    <cellStyle name="Input 60 2 4" xfId="3526"/>
    <cellStyle name="Input 60 2 5" xfId="3527"/>
    <cellStyle name="Input 60 3" xfId="3528"/>
    <cellStyle name="Input 60 4" xfId="3529"/>
    <cellStyle name="Input 61" xfId="3530"/>
    <cellStyle name="Input 61 2" xfId="3531"/>
    <cellStyle name="Input 61 2 2" xfId="3532"/>
    <cellStyle name="Input 61 2 3" xfId="3533"/>
    <cellStyle name="Input 61 2 4" xfId="3534"/>
    <cellStyle name="Input 61 2 5" xfId="3535"/>
    <cellStyle name="Input 61 3" xfId="3536"/>
    <cellStyle name="Input 61 4" xfId="3537"/>
    <cellStyle name="Input 62" xfId="3538"/>
    <cellStyle name="Input 62 2" xfId="3539"/>
    <cellStyle name="Input 62 2 2" xfId="3540"/>
    <cellStyle name="Input 62 2 3" xfId="3541"/>
    <cellStyle name="Input 62 2 4" xfId="3542"/>
    <cellStyle name="Input 62 2 5" xfId="3543"/>
    <cellStyle name="Input 62 3" xfId="3544"/>
    <cellStyle name="Input 62 4" xfId="3545"/>
    <cellStyle name="Input 63" xfId="3546"/>
    <cellStyle name="Input 63 2" xfId="3547"/>
    <cellStyle name="Input 63 2 2" xfId="3548"/>
    <cellStyle name="Input 63 2 3" xfId="3549"/>
    <cellStyle name="Input 63 2 4" xfId="3550"/>
    <cellStyle name="Input 63 2 5" xfId="3551"/>
    <cellStyle name="Input 63 3" xfId="3552"/>
    <cellStyle name="Input 63 4" xfId="3553"/>
    <cellStyle name="Input 64" xfId="3554"/>
    <cellStyle name="Input 64 2" xfId="3555"/>
    <cellStyle name="Input 64 2 2" xfId="3556"/>
    <cellStyle name="Input 64 2 3" xfId="3557"/>
    <cellStyle name="Input 64 2 4" xfId="3558"/>
    <cellStyle name="Input 64 2 5" xfId="3559"/>
    <cellStyle name="Input 64 3" xfId="3560"/>
    <cellStyle name="Input 64 4" xfId="3561"/>
    <cellStyle name="Input 65" xfId="3562"/>
    <cellStyle name="Input 65 2" xfId="3563"/>
    <cellStyle name="Input 65 2 2" xfId="3564"/>
    <cellStyle name="Input 65 2 3" xfId="3565"/>
    <cellStyle name="Input 65 2 4" xfId="3566"/>
    <cellStyle name="Input 65 2 5" xfId="3567"/>
    <cellStyle name="Input 65 3" xfId="3568"/>
    <cellStyle name="Input 65 4" xfId="3569"/>
    <cellStyle name="Input 66" xfId="3570"/>
    <cellStyle name="Input 66 2" xfId="3571"/>
    <cellStyle name="Input 66 2 2" xfId="3572"/>
    <cellStyle name="Input 66 2 3" xfId="3573"/>
    <cellStyle name="Input 66 2 4" xfId="3574"/>
    <cellStyle name="Input 66 2 5" xfId="3575"/>
    <cellStyle name="Input 66 3" xfId="3576"/>
    <cellStyle name="Input 66 4" xfId="3577"/>
    <cellStyle name="Input 67" xfId="3578"/>
    <cellStyle name="Input 67 2" xfId="3579"/>
    <cellStyle name="Input 67 2 2" xfId="3580"/>
    <cellStyle name="Input 67 2 3" xfId="3581"/>
    <cellStyle name="Input 67 2 4" xfId="3582"/>
    <cellStyle name="Input 67 2 5" xfId="3583"/>
    <cellStyle name="Input 67 3" xfId="3584"/>
    <cellStyle name="Input 67 4" xfId="3585"/>
    <cellStyle name="Input 68" xfId="3586"/>
    <cellStyle name="Input 68 2" xfId="3587"/>
    <cellStyle name="Input 68 2 2" xfId="3588"/>
    <cellStyle name="Input 68 2 3" xfId="3589"/>
    <cellStyle name="Input 68 2 4" xfId="3590"/>
    <cellStyle name="Input 68 2 5" xfId="3591"/>
    <cellStyle name="Input 68 3" xfId="3592"/>
    <cellStyle name="Input 68 4" xfId="3593"/>
    <cellStyle name="Input 69" xfId="3594"/>
    <cellStyle name="Input 69 2" xfId="3595"/>
    <cellStyle name="Input 69 2 2" xfId="3596"/>
    <cellStyle name="Input 69 2 3" xfId="3597"/>
    <cellStyle name="Input 69 2 4" xfId="3598"/>
    <cellStyle name="Input 69 2 5" xfId="3599"/>
    <cellStyle name="Input 69 3" xfId="3600"/>
    <cellStyle name="Input 69 4" xfId="3601"/>
    <cellStyle name="Input 7" xfId="3602"/>
    <cellStyle name="Input 7 2" xfId="3603"/>
    <cellStyle name="Input 7 2 2" xfId="3604"/>
    <cellStyle name="Input 7 2 3" xfId="3605"/>
    <cellStyle name="Input 7 2 4" xfId="3606"/>
    <cellStyle name="Input 7 2 5" xfId="3607"/>
    <cellStyle name="Input 7 3" xfId="3608"/>
    <cellStyle name="Input 7 4" xfId="3609"/>
    <cellStyle name="Input 70" xfId="3610"/>
    <cellStyle name="Input 70 2" xfId="3611"/>
    <cellStyle name="Input 70 2 2" xfId="3612"/>
    <cellStyle name="Input 70 2 3" xfId="3613"/>
    <cellStyle name="Input 70 2 4" xfId="3614"/>
    <cellStyle name="Input 70 2 5" xfId="3615"/>
    <cellStyle name="Input 70 3" xfId="3616"/>
    <cellStyle name="Input 70 4" xfId="3617"/>
    <cellStyle name="Input 71" xfId="3618"/>
    <cellStyle name="Input 71 2" xfId="3619"/>
    <cellStyle name="Input 71 2 2" xfId="3620"/>
    <cellStyle name="Input 71 2 3" xfId="3621"/>
    <cellStyle name="Input 71 2 4" xfId="3622"/>
    <cellStyle name="Input 71 2 5" xfId="3623"/>
    <cellStyle name="Input 71 3" xfId="3624"/>
    <cellStyle name="Input 71 4" xfId="3625"/>
    <cellStyle name="Input 72" xfId="3626"/>
    <cellStyle name="Input 72 2" xfId="3627"/>
    <cellStyle name="Input 72 2 2" xfId="3628"/>
    <cellStyle name="Input 72 2 3" xfId="3629"/>
    <cellStyle name="Input 72 2 4" xfId="3630"/>
    <cellStyle name="Input 72 2 5" xfId="3631"/>
    <cellStyle name="Input 72 3" xfId="3632"/>
    <cellStyle name="Input 72 4" xfId="3633"/>
    <cellStyle name="Input 73" xfId="3634"/>
    <cellStyle name="Input 74" xfId="3635"/>
    <cellStyle name="Input 74 2" xfId="3636"/>
    <cellStyle name="Input 74 2 2" xfId="3637"/>
    <cellStyle name="Input 74 2 3" xfId="3638"/>
    <cellStyle name="Input 74 2 4" xfId="3639"/>
    <cellStyle name="Input 74 2 5" xfId="3640"/>
    <cellStyle name="Input 74 3" xfId="3641"/>
    <cellStyle name="Input 74 4" xfId="3642"/>
    <cellStyle name="Input 75" xfId="3643"/>
    <cellStyle name="Input 75 2" xfId="3644"/>
    <cellStyle name="Input 75 2 2" xfId="3645"/>
    <cellStyle name="Input 75 2 3" xfId="3646"/>
    <cellStyle name="Input 75 2 4" xfId="3647"/>
    <cellStyle name="Input 75 2 5" xfId="3648"/>
    <cellStyle name="Input 75 3" xfId="3649"/>
    <cellStyle name="Input 75 4" xfId="3650"/>
    <cellStyle name="Input 76" xfId="3651"/>
    <cellStyle name="Input 76 2" xfId="3652"/>
    <cellStyle name="Input 76 2 2" xfId="3653"/>
    <cellStyle name="Input 76 2 3" xfId="3654"/>
    <cellStyle name="Input 76 2 4" xfId="3655"/>
    <cellStyle name="Input 76 2 5" xfId="3656"/>
    <cellStyle name="Input 76 3" xfId="3657"/>
    <cellStyle name="Input 76 4" xfId="3658"/>
    <cellStyle name="Input 77" xfId="3659"/>
    <cellStyle name="Input 77 2" xfId="3660"/>
    <cellStyle name="Input 77 2 2" xfId="3661"/>
    <cellStyle name="Input 77 2 3" xfId="3662"/>
    <cellStyle name="Input 77 2 4" xfId="3663"/>
    <cellStyle name="Input 77 2 5" xfId="3664"/>
    <cellStyle name="Input 77 3" xfId="3665"/>
    <cellStyle name="Input 77 4" xfId="3666"/>
    <cellStyle name="Input 78" xfId="3667"/>
    <cellStyle name="Input 78 2" xfId="3668"/>
    <cellStyle name="Input 78 2 2" xfId="3669"/>
    <cellStyle name="Input 78 2 3" xfId="3670"/>
    <cellStyle name="Input 78 2 4" xfId="3671"/>
    <cellStyle name="Input 78 2 5" xfId="3672"/>
    <cellStyle name="Input 78 3" xfId="3673"/>
    <cellStyle name="Input 78 4" xfId="3674"/>
    <cellStyle name="Input 79" xfId="3675"/>
    <cellStyle name="Input 79 2" xfId="3676"/>
    <cellStyle name="Input 79 2 2" xfId="3677"/>
    <cellStyle name="Input 79 2 3" xfId="3678"/>
    <cellStyle name="Input 79 2 4" xfId="3679"/>
    <cellStyle name="Input 79 2 5" xfId="3680"/>
    <cellStyle name="Input 79 3" xfId="3681"/>
    <cellStyle name="Input 79 4" xfId="3682"/>
    <cellStyle name="Input 8" xfId="3683"/>
    <cellStyle name="Input 8 2" xfId="3684"/>
    <cellStyle name="Input 8 2 2" xfId="3685"/>
    <cellStyle name="Input 8 2 3" xfId="3686"/>
    <cellStyle name="Input 8 2 4" xfId="3687"/>
    <cellStyle name="Input 8 2 5" xfId="3688"/>
    <cellStyle name="Input 8 3" xfId="3689"/>
    <cellStyle name="Input 8 4" xfId="3690"/>
    <cellStyle name="Input 80" xfId="3691"/>
    <cellStyle name="Input 80 2" xfId="3692"/>
    <cellStyle name="Input 80 2 2" xfId="3693"/>
    <cellStyle name="Input 80 2 3" xfId="3694"/>
    <cellStyle name="Input 80 2 4" xfId="3695"/>
    <cellStyle name="Input 80 2 5" xfId="3696"/>
    <cellStyle name="Input 80 3" xfId="3697"/>
    <cellStyle name="Input 80 4" xfId="3698"/>
    <cellStyle name="Input 81" xfId="3699"/>
    <cellStyle name="Input 81 2" xfId="3700"/>
    <cellStyle name="Input 81 2 2" xfId="3701"/>
    <cellStyle name="Input 81 2 3" xfId="3702"/>
    <cellStyle name="Input 81 2 4" xfId="3703"/>
    <cellStyle name="Input 81 2 5" xfId="3704"/>
    <cellStyle name="Input 81 3" xfId="3705"/>
    <cellStyle name="Input 81 4" xfId="3706"/>
    <cellStyle name="Input 82" xfId="3707"/>
    <cellStyle name="Input 82 2" xfId="3708"/>
    <cellStyle name="Input 82 2 2" xfId="3709"/>
    <cellStyle name="Input 82 2 3" xfId="3710"/>
    <cellStyle name="Input 82 2 4" xfId="3711"/>
    <cellStyle name="Input 82 2 5" xfId="3712"/>
    <cellStyle name="Input 82 3" xfId="3713"/>
    <cellStyle name="Input 82 4" xfId="3714"/>
    <cellStyle name="Input 83" xfId="3715"/>
    <cellStyle name="Input 83 2" xfId="3716"/>
    <cellStyle name="Input 83 2 2" xfId="3717"/>
    <cellStyle name="Input 83 2 3" xfId="3718"/>
    <cellStyle name="Input 83 2 4" xfId="3719"/>
    <cellStyle name="Input 83 2 5" xfId="3720"/>
    <cellStyle name="Input 83 3" xfId="3721"/>
    <cellStyle name="Input 83 4" xfId="3722"/>
    <cellStyle name="Input 84" xfId="3723"/>
    <cellStyle name="Input 84 2" xfId="3724"/>
    <cellStyle name="Input 84 2 2" xfId="3725"/>
    <cellStyle name="Input 84 2 3" xfId="3726"/>
    <cellStyle name="Input 84 2 4" xfId="3727"/>
    <cellStyle name="Input 84 2 5" xfId="3728"/>
    <cellStyle name="Input 84 3" xfId="3729"/>
    <cellStyle name="Input 84 4" xfId="3730"/>
    <cellStyle name="Input 85" xfId="3731"/>
    <cellStyle name="Input 85 2" xfId="3732"/>
    <cellStyle name="Input 85 2 2" xfId="3733"/>
    <cellStyle name="Input 85 2 3" xfId="3734"/>
    <cellStyle name="Input 85 2 4" xfId="3735"/>
    <cellStyle name="Input 85 2 5" xfId="3736"/>
    <cellStyle name="Input 85 3" xfId="3737"/>
    <cellStyle name="Input 85 4" xfId="3738"/>
    <cellStyle name="Input 86" xfId="3739"/>
    <cellStyle name="Input 86 2" xfId="3740"/>
    <cellStyle name="Input 86 2 2" xfId="3741"/>
    <cellStyle name="Input 86 2 3" xfId="3742"/>
    <cellStyle name="Input 86 2 4" xfId="3743"/>
    <cellStyle name="Input 86 2 5" xfId="3744"/>
    <cellStyle name="Input 86 3" xfId="3745"/>
    <cellStyle name="Input 86 4" xfId="3746"/>
    <cellStyle name="Input 87" xfId="3747"/>
    <cellStyle name="Input 87 2" xfId="3748"/>
    <cellStyle name="Input 87 2 2" xfId="3749"/>
    <cellStyle name="Input 87 2 3" xfId="3750"/>
    <cellStyle name="Input 87 2 4" xfId="3751"/>
    <cellStyle name="Input 87 2 5" xfId="3752"/>
    <cellStyle name="Input 87 3" xfId="3753"/>
    <cellStyle name="Input 87 4" xfId="3754"/>
    <cellStyle name="Input 88" xfId="3755"/>
    <cellStyle name="Input 88 2" xfId="3756"/>
    <cellStyle name="Input 88 2 2" xfId="3757"/>
    <cellStyle name="Input 88 2 3" xfId="3758"/>
    <cellStyle name="Input 88 2 4" xfId="3759"/>
    <cellStyle name="Input 88 2 5" xfId="3760"/>
    <cellStyle name="Input 88 3" xfId="3761"/>
    <cellStyle name="Input 88 4" xfId="3762"/>
    <cellStyle name="Input 89" xfId="3763"/>
    <cellStyle name="Input 89 2" xfId="3764"/>
    <cellStyle name="Input 89 2 2" xfId="3765"/>
    <cellStyle name="Input 89 2 3" xfId="3766"/>
    <cellStyle name="Input 89 2 4" xfId="3767"/>
    <cellStyle name="Input 89 2 5" xfId="3768"/>
    <cellStyle name="Input 89 3" xfId="3769"/>
    <cellStyle name="Input 89 4" xfId="3770"/>
    <cellStyle name="Input 9" xfId="3771"/>
    <cellStyle name="Input 9 2" xfId="3772"/>
    <cellStyle name="Input 9 2 2" xfId="3773"/>
    <cellStyle name="Input 9 2 3" xfId="3774"/>
    <cellStyle name="Input 9 2 4" xfId="3775"/>
    <cellStyle name="Input 9 2 5" xfId="3776"/>
    <cellStyle name="Input 9 3" xfId="3777"/>
    <cellStyle name="Input 9 4" xfId="3778"/>
    <cellStyle name="Input 90" xfId="3779"/>
    <cellStyle name="Input 90 2" xfId="3780"/>
    <cellStyle name="Input 90 2 2" xfId="3781"/>
    <cellStyle name="Input 90 2 3" xfId="3782"/>
    <cellStyle name="Input 90 2 4" xfId="3783"/>
    <cellStyle name="Input 90 2 5" xfId="3784"/>
    <cellStyle name="Input 90 3" xfId="3785"/>
    <cellStyle name="Input 90 4" xfId="3786"/>
    <cellStyle name="Input 91" xfId="3787"/>
    <cellStyle name="Input 91 2" xfId="3788"/>
    <cellStyle name="Input 91 2 2" xfId="3789"/>
    <cellStyle name="Input 91 2 3" xfId="3790"/>
    <cellStyle name="Input 91 2 4" xfId="3791"/>
    <cellStyle name="Input 91 2 5" xfId="3792"/>
    <cellStyle name="Input 91 3" xfId="3793"/>
    <cellStyle name="Input 91 4" xfId="3794"/>
    <cellStyle name="Input 92" xfId="3795"/>
    <cellStyle name="Input 92 2" xfId="3796"/>
    <cellStyle name="Input 92 2 2" xfId="3797"/>
    <cellStyle name="Input 92 2 3" xfId="3798"/>
    <cellStyle name="Input 92 2 4" xfId="3799"/>
    <cellStyle name="Input 92 2 5" xfId="3800"/>
    <cellStyle name="Input 92 3" xfId="3801"/>
    <cellStyle name="Input 92 4" xfId="3802"/>
    <cellStyle name="Input 93" xfId="3803"/>
    <cellStyle name="Input 93 2" xfId="3804"/>
    <cellStyle name="Input 93 2 2" xfId="3805"/>
    <cellStyle name="Input 93 2 3" xfId="3806"/>
    <cellStyle name="Input 93 2 4" xfId="3807"/>
    <cellStyle name="Input 93 2 5" xfId="3808"/>
    <cellStyle name="Input 93 3" xfId="3809"/>
    <cellStyle name="Input 93 4" xfId="3810"/>
    <cellStyle name="Input 94" xfId="3811"/>
    <cellStyle name="Input 94 2" xfId="3812"/>
    <cellStyle name="Input 94 2 2" xfId="3813"/>
    <cellStyle name="Input 94 2 3" xfId="3814"/>
    <cellStyle name="Input 94 2 4" xfId="3815"/>
    <cellStyle name="Input 94 2 5" xfId="3816"/>
    <cellStyle name="Input 94 3" xfId="3817"/>
    <cellStyle name="Input 94 4" xfId="3818"/>
    <cellStyle name="Input 95" xfId="3819"/>
    <cellStyle name="Input 95 2" xfId="3820"/>
    <cellStyle name="Input 95 2 2" xfId="3821"/>
    <cellStyle name="Input 95 2 3" xfId="3822"/>
    <cellStyle name="Input 95 2 4" xfId="3823"/>
    <cellStyle name="Input 95 2 5" xfId="3824"/>
    <cellStyle name="Input 95 3" xfId="3825"/>
    <cellStyle name="Input 95 4" xfId="3826"/>
    <cellStyle name="Input 96" xfId="3827"/>
    <cellStyle name="Input 96 2" xfId="3828"/>
    <cellStyle name="Input 96 2 2" xfId="3829"/>
    <cellStyle name="Input 96 2 3" xfId="3830"/>
    <cellStyle name="Input 96 2 4" xfId="3831"/>
    <cellStyle name="Input 96 2 5" xfId="3832"/>
    <cellStyle name="Input 96 3" xfId="3833"/>
    <cellStyle name="Input 96 4" xfId="3834"/>
    <cellStyle name="Input 97" xfId="3835"/>
    <cellStyle name="Input 97 2" xfId="3836"/>
    <cellStyle name="Input 97 2 2" xfId="3837"/>
    <cellStyle name="Input 97 2 3" xfId="3838"/>
    <cellStyle name="Input 97 2 4" xfId="3839"/>
    <cellStyle name="Input 97 2 5" xfId="3840"/>
    <cellStyle name="Input 97 3" xfId="3841"/>
    <cellStyle name="Input 97 4" xfId="3842"/>
    <cellStyle name="Input 98" xfId="3843"/>
    <cellStyle name="Input 98 2" xfId="3844"/>
    <cellStyle name="Input 98 2 2" xfId="3845"/>
    <cellStyle name="Input 98 2 3" xfId="3846"/>
    <cellStyle name="Input 98 2 4" xfId="3847"/>
    <cellStyle name="Input 98 2 5" xfId="3848"/>
    <cellStyle name="Input 98 3" xfId="3849"/>
    <cellStyle name="Input 98 4" xfId="3850"/>
    <cellStyle name="Input 99" xfId="3851"/>
    <cellStyle name="Input 99 2" xfId="3852"/>
    <cellStyle name="Input 99 2 2" xfId="3853"/>
    <cellStyle name="Input 99 2 3" xfId="3854"/>
    <cellStyle name="Input 99 2 4" xfId="3855"/>
    <cellStyle name="Input 99 2 5" xfId="3856"/>
    <cellStyle name="Input 99 3" xfId="3857"/>
    <cellStyle name="Input 99 4" xfId="3858"/>
    <cellStyle name="Input text" xfId="133"/>
    <cellStyle name="Input1" xfId="134"/>
    <cellStyle name="Input1 2" xfId="3859"/>
    <cellStyle name="Input1 3" xfId="3860"/>
    <cellStyle name="Input1 4" xfId="3861"/>
    <cellStyle name="Input2" xfId="256"/>
    <cellStyle name="Input2 2" xfId="3862"/>
    <cellStyle name="Input3" xfId="135"/>
    <cellStyle name="Input3 2" xfId="3863"/>
    <cellStyle name="Input3 3" xfId="3864"/>
    <cellStyle name="Input3 4" xfId="3865"/>
    <cellStyle name="InputArea" xfId="136"/>
    <cellStyle name="InputAreaDotted" xfId="137"/>
    <cellStyle name="Inputs2" xfId="6243"/>
    <cellStyle name="Komma_HWL BudgetSummary 2004 HWL retrieve Cons 031014" xfId="6244"/>
    <cellStyle name="left" xfId="6245"/>
    <cellStyle name="Lines" xfId="138"/>
    <cellStyle name="Linked Cell" xfId="139" builtinId="24" customBuiltin="1"/>
    <cellStyle name="Linked Cell 2" xfId="3866"/>
    <cellStyle name="Linked Cell 3" xfId="3867"/>
    <cellStyle name="Lookup Table Heading" xfId="140"/>
    <cellStyle name="Lookup Table Heading 2" xfId="314"/>
    <cellStyle name="Lookup Table Heading 2 2" xfId="3868"/>
    <cellStyle name="Lookup Table Heading 2 2 2" xfId="3869"/>
    <cellStyle name="Lookup Table Heading 2 2 3" xfId="3870"/>
    <cellStyle name="Lookup Table Heading 2 2 4" xfId="3871"/>
    <cellStyle name="Lookup Table Heading 2 2 5" xfId="3872"/>
    <cellStyle name="Lookup Table Heading 2 3" xfId="3873"/>
    <cellStyle name="Lookup Table Heading 2 4" xfId="3874"/>
    <cellStyle name="Lookup Table Heading 3" xfId="315"/>
    <cellStyle name="Lookup Table Heading 3 2" xfId="3875"/>
    <cellStyle name="Lookup Table Heading 3 2 2" xfId="3876"/>
    <cellStyle name="Lookup Table Heading 3 2 3" xfId="3877"/>
    <cellStyle name="Lookup Table Heading 3 2 4" xfId="3878"/>
    <cellStyle name="Lookup Table Heading 3 2 5" xfId="3879"/>
    <cellStyle name="Lookup Table Heading 3 3" xfId="3880"/>
    <cellStyle name="Lookup Table Heading 3 4" xfId="3881"/>
    <cellStyle name="Lookup Table Heading 4" xfId="3882"/>
    <cellStyle name="Lookup Table Heading 4 2" xfId="3883"/>
    <cellStyle name="Lookup Table Heading 4 3" xfId="3884"/>
    <cellStyle name="Lookup Table Heading 4 4" xfId="3885"/>
    <cellStyle name="Lookup Table Heading 4 5" xfId="3886"/>
    <cellStyle name="Lookup Table Heading 5" xfId="3887"/>
    <cellStyle name="Lookup Table Heading 6" xfId="3888"/>
    <cellStyle name="Lookup Table Label" xfId="141"/>
    <cellStyle name="Lookup Table Label 2" xfId="316"/>
    <cellStyle name="Lookup Table Label 2 2" xfId="3889"/>
    <cellStyle name="Lookup Table Label 2 2 2" xfId="3890"/>
    <cellStyle name="Lookup Table Label 2 2 3" xfId="3891"/>
    <cellStyle name="Lookup Table Label 2 2 4" xfId="3892"/>
    <cellStyle name="Lookup Table Label 2 2 5" xfId="3893"/>
    <cellStyle name="Lookup Table Label 2 3" xfId="3894"/>
    <cellStyle name="Lookup Table Label 2 4" xfId="3895"/>
    <cellStyle name="Lookup Table Label 3" xfId="317"/>
    <cellStyle name="Lookup Table Label 3 2" xfId="3896"/>
    <cellStyle name="Lookup Table Label 3 2 2" xfId="3897"/>
    <cellStyle name="Lookup Table Label 3 2 3" xfId="3898"/>
    <cellStyle name="Lookup Table Label 3 2 4" xfId="3899"/>
    <cellStyle name="Lookup Table Label 3 2 5" xfId="3900"/>
    <cellStyle name="Lookup Table Label 3 3" xfId="3901"/>
    <cellStyle name="Lookup Table Label 3 4" xfId="3902"/>
    <cellStyle name="Lookup Table Label 4" xfId="3903"/>
    <cellStyle name="Lookup Table Label 4 2" xfId="3904"/>
    <cellStyle name="Lookup Table Label 4 3" xfId="3905"/>
    <cellStyle name="Lookup Table Label 4 4" xfId="3906"/>
    <cellStyle name="Lookup Table Label 4 5" xfId="3907"/>
    <cellStyle name="Lookup Table Label 5" xfId="3908"/>
    <cellStyle name="Lookup Table Label 6" xfId="3909"/>
    <cellStyle name="Lookup Table Number" xfId="142"/>
    <cellStyle name="Lookup Table Number 2" xfId="318"/>
    <cellStyle name="Lookup Table Number 2 2" xfId="3910"/>
    <cellStyle name="Lookup Table Number 2 2 2" xfId="3911"/>
    <cellStyle name="Lookup Table Number 2 2 3" xfId="3912"/>
    <cellStyle name="Lookup Table Number 2 2 4" xfId="3913"/>
    <cellStyle name="Lookup Table Number 2 2 5" xfId="3914"/>
    <cellStyle name="Lookup Table Number 2 3" xfId="3915"/>
    <cellStyle name="Lookup Table Number 2 4" xfId="3916"/>
    <cellStyle name="Lookup Table Number 3" xfId="319"/>
    <cellStyle name="Lookup Table Number 3 2" xfId="3917"/>
    <cellStyle name="Lookup Table Number 3 2 2" xfId="3918"/>
    <cellStyle name="Lookup Table Number 3 2 3" xfId="3919"/>
    <cellStyle name="Lookup Table Number 3 2 4" xfId="3920"/>
    <cellStyle name="Lookup Table Number 3 2 5" xfId="3921"/>
    <cellStyle name="Lookup Table Number 3 3" xfId="3922"/>
    <cellStyle name="Lookup Table Number 3 4" xfId="3923"/>
    <cellStyle name="Lookup Table Number 4" xfId="3924"/>
    <cellStyle name="Lookup Table Number 4 2" xfId="3925"/>
    <cellStyle name="Lookup Table Number 4 3" xfId="3926"/>
    <cellStyle name="Lookup Table Number 4 4" xfId="3927"/>
    <cellStyle name="Lookup Table Number 4 5" xfId="3928"/>
    <cellStyle name="Lookup Table Number 5" xfId="3929"/>
    <cellStyle name="Lookup Table Number 6" xfId="3930"/>
    <cellStyle name="Milliers [0]_laroux" xfId="6246"/>
    <cellStyle name="Milliers_laroux" xfId="6247"/>
    <cellStyle name="Mine" xfId="143"/>
    <cellStyle name="Model Name" xfId="144"/>
    <cellStyle name="Monétaire [0]_laroux" xfId="6248"/>
    <cellStyle name="Monétaire_laroux" xfId="6249"/>
    <cellStyle name="Neutral" xfId="145" builtinId="28" customBuiltin="1"/>
    <cellStyle name="Neutral 2" xfId="3931"/>
    <cellStyle name="Neutral 3" xfId="3932"/>
    <cellStyle name="Non crit Input 0.0" xfId="146"/>
    <cellStyle name="Normal" xfId="0" builtinId="0"/>
    <cellStyle name="Normal - Style1" xfId="147"/>
    <cellStyle name="Normal 10" xfId="320"/>
    <cellStyle name="Normal 10 2" xfId="383"/>
    <cellStyle name="Normal 100" xfId="3933"/>
    <cellStyle name="Normal 101" xfId="3934"/>
    <cellStyle name="Normal 102" xfId="3935"/>
    <cellStyle name="Normal 103" xfId="3936"/>
    <cellStyle name="Normal 104" xfId="3937"/>
    <cellStyle name="Normal 105" xfId="3938"/>
    <cellStyle name="Normal 106" xfId="3939"/>
    <cellStyle name="Normal 107" xfId="3940"/>
    <cellStyle name="Normal 108" xfId="3941"/>
    <cellStyle name="Normal 109" xfId="3942"/>
    <cellStyle name="Normal 11" xfId="321"/>
    <cellStyle name="Normal 110" xfId="3943"/>
    <cellStyle name="Normal 111" xfId="3944"/>
    <cellStyle name="Normal 112" xfId="3945"/>
    <cellStyle name="Normal 113" xfId="3946"/>
    <cellStyle name="Normal 114" xfId="3947"/>
    <cellStyle name="Normal 114 2" xfId="3948"/>
    <cellStyle name="Normal 115" xfId="3949"/>
    <cellStyle name="Normal 116" xfId="3950"/>
    <cellStyle name="Normal 117" xfId="3951"/>
    <cellStyle name="Normal 118" xfId="3952"/>
    <cellStyle name="Normal 119" xfId="3953"/>
    <cellStyle name="Normal 12" xfId="380"/>
    <cellStyle name="Normal 120" xfId="3954"/>
    <cellStyle name="Normal 121" xfId="3955"/>
    <cellStyle name="Normal 122" xfId="3956"/>
    <cellStyle name="Normal 123" xfId="3957"/>
    <cellStyle name="Normal 124" xfId="3958"/>
    <cellStyle name="Normal 125" xfId="3959"/>
    <cellStyle name="Normal 126" xfId="3960"/>
    <cellStyle name="Normal 127" xfId="3961"/>
    <cellStyle name="Normal 128" xfId="3962"/>
    <cellStyle name="Normal 129" xfId="3963"/>
    <cellStyle name="Normal 13" xfId="148"/>
    <cellStyle name="Normal 13 2" xfId="259"/>
    <cellStyle name="Normal 13 3" xfId="322"/>
    <cellStyle name="Normal 130" xfId="3964"/>
    <cellStyle name="Normal 131" xfId="3965"/>
    <cellStyle name="Normal 132" xfId="3966"/>
    <cellStyle name="Normal 133" xfId="3967"/>
    <cellStyle name="Normal 134" xfId="3968"/>
    <cellStyle name="Normal 135" xfId="3969"/>
    <cellStyle name="Normal 136" xfId="3970"/>
    <cellStyle name="Normal 137" xfId="3971"/>
    <cellStyle name="Normal 137 2" xfId="3972"/>
    <cellStyle name="Normal 137 2 2" xfId="3973"/>
    <cellStyle name="Normal 137 3" xfId="3974"/>
    <cellStyle name="Normal 138" xfId="3975"/>
    <cellStyle name="Normal 138 2" xfId="3976"/>
    <cellStyle name="Normal 138 2 2" xfId="3977"/>
    <cellStyle name="Normal 138 3" xfId="3978"/>
    <cellStyle name="Normal 139" xfId="3979"/>
    <cellStyle name="Normal 139 2" xfId="3980"/>
    <cellStyle name="Normal 139 2 2" xfId="3981"/>
    <cellStyle name="Normal 139 3" xfId="3982"/>
    <cellStyle name="Normal 14" xfId="377"/>
    <cellStyle name="Normal 14 2" xfId="378"/>
    <cellStyle name="Normal 140" xfId="3983"/>
    <cellStyle name="Normal 140 2" xfId="3984"/>
    <cellStyle name="Normal 140 2 2" xfId="3985"/>
    <cellStyle name="Normal 140 3" xfId="3986"/>
    <cellStyle name="Normal 141" xfId="3987"/>
    <cellStyle name="Normal 141 2" xfId="3988"/>
    <cellStyle name="Normal 141 2 2" xfId="3989"/>
    <cellStyle name="Normal 141 3" xfId="3990"/>
    <cellStyle name="Normal 142" xfId="3991"/>
    <cellStyle name="Normal 142 2" xfId="3992"/>
    <cellStyle name="Normal 142 2 2" xfId="3993"/>
    <cellStyle name="Normal 142 3" xfId="3994"/>
    <cellStyle name="Normal 143" xfId="3995"/>
    <cellStyle name="Normal 143 2" xfId="3996"/>
    <cellStyle name="Normal 143 2 2" xfId="3997"/>
    <cellStyle name="Normal 143 3" xfId="3998"/>
    <cellStyle name="Normal 144" xfId="3999"/>
    <cellStyle name="Normal 144 2" xfId="4000"/>
    <cellStyle name="Normal 144 2 2" xfId="4001"/>
    <cellStyle name="Normal 144 3" xfId="4002"/>
    <cellStyle name="Normal 145" xfId="4003"/>
    <cellStyle name="Normal 145 2" xfId="4004"/>
    <cellStyle name="Normal 145 2 2" xfId="4005"/>
    <cellStyle name="Normal 145 3" xfId="4006"/>
    <cellStyle name="Normal 146" xfId="4007"/>
    <cellStyle name="Normal 146 2" xfId="4008"/>
    <cellStyle name="Normal 146 2 2" xfId="4009"/>
    <cellStyle name="Normal 146 3" xfId="4010"/>
    <cellStyle name="Normal 147" xfId="4011"/>
    <cellStyle name="Normal 147 2" xfId="4012"/>
    <cellStyle name="Normal 147 2 2" xfId="4013"/>
    <cellStyle name="Normal 147 3" xfId="4014"/>
    <cellStyle name="Normal 148" xfId="4015"/>
    <cellStyle name="Normal 148 2" xfId="4016"/>
    <cellStyle name="Normal 148 2 2" xfId="4017"/>
    <cellStyle name="Normal 148 3" xfId="4018"/>
    <cellStyle name="Normal 149" xfId="4019"/>
    <cellStyle name="Normal 149 2" xfId="4020"/>
    <cellStyle name="Normal 149 2 2" xfId="4021"/>
    <cellStyle name="Normal 149 3" xfId="4022"/>
    <cellStyle name="Normal 15" xfId="381"/>
    <cellStyle name="Normal 150" xfId="4023"/>
    <cellStyle name="Normal 150 2" xfId="4024"/>
    <cellStyle name="Normal 150 2 2" xfId="4025"/>
    <cellStyle name="Normal 150 3" xfId="4026"/>
    <cellStyle name="Normal 151" xfId="4027"/>
    <cellStyle name="Normal 151 2" xfId="4028"/>
    <cellStyle name="Normal 151 2 2" xfId="4029"/>
    <cellStyle name="Normal 151 3" xfId="4030"/>
    <cellStyle name="Normal 152" xfId="4031"/>
    <cellStyle name="Normal 152 2" xfId="4032"/>
    <cellStyle name="Normal 152 2 2" xfId="4033"/>
    <cellStyle name="Normal 152 3" xfId="4034"/>
    <cellStyle name="Normal 153" xfId="4035"/>
    <cellStyle name="Normal 153 2" xfId="4036"/>
    <cellStyle name="Normal 153 2 2" xfId="4037"/>
    <cellStyle name="Normal 153 3" xfId="4038"/>
    <cellStyle name="Normal 154" xfId="4039"/>
    <cellStyle name="Normal 154 2" xfId="4040"/>
    <cellStyle name="Normal 154 2 2" xfId="4041"/>
    <cellStyle name="Normal 154 3" xfId="4042"/>
    <cellStyle name="Normal 155" xfId="4043"/>
    <cellStyle name="Normal 155 2" xfId="4044"/>
    <cellStyle name="Normal 155 2 2" xfId="4045"/>
    <cellStyle name="Normal 155 3" xfId="4046"/>
    <cellStyle name="Normal 156" xfId="4047"/>
    <cellStyle name="Normal 156 2" xfId="4048"/>
    <cellStyle name="Normal 156 2 2" xfId="4049"/>
    <cellStyle name="Normal 156 3" xfId="4050"/>
    <cellStyle name="Normal 157" xfId="4051"/>
    <cellStyle name="Normal 157 2" xfId="4052"/>
    <cellStyle name="Normal 157 2 2" xfId="4053"/>
    <cellStyle name="Normal 157 3" xfId="4054"/>
    <cellStyle name="Normal 158" xfId="4055"/>
    <cellStyle name="Normal 158 2" xfId="4056"/>
    <cellStyle name="Normal 158 2 2" xfId="4057"/>
    <cellStyle name="Normal 158 3" xfId="4058"/>
    <cellStyle name="Normal 159" xfId="4059"/>
    <cellStyle name="Normal 159 2" xfId="4060"/>
    <cellStyle name="Normal 159 2 2" xfId="4061"/>
    <cellStyle name="Normal 159 3" xfId="4062"/>
    <cellStyle name="Normal 16" xfId="382"/>
    <cellStyle name="Normal 160" xfId="4063"/>
    <cellStyle name="Normal 160 2" xfId="4064"/>
    <cellStyle name="Normal 160 2 2" xfId="4065"/>
    <cellStyle name="Normal 160 3" xfId="4066"/>
    <cellStyle name="Normal 161" xfId="4067"/>
    <cellStyle name="Normal 161 2" xfId="4068"/>
    <cellStyle name="Normal 161 2 2" xfId="4069"/>
    <cellStyle name="Normal 161 3" xfId="4070"/>
    <cellStyle name="Normal 162" xfId="4071"/>
    <cellStyle name="Normal 162 2" xfId="4072"/>
    <cellStyle name="Normal 162 2 2" xfId="4073"/>
    <cellStyle name="Normal 162 3" xfId="4074"/>
    <cellStyle name="Normal 163" xfId="4075"/>
    <cellStyle name="Normal 163 2" xfId="4076"/>
    <cellStyle name="Normal 163 2 2" xfId="4077"/>
    <cellStyle name="Normal 163 3" xfId="4078"/>
    <cellStyle name="Normal 164" xfId="4079"/>
    <cellStyle name="Normal 164 2" xfId="4080"/>
    <cellStyle name="Normal 164 2 2" xfId="4081"/>
    <cellStyle name="Normal 164 3" xfId="4082"/>
    <cellStyle name="Normal 165" xfId="4083"/>
    <cellStyle name="Normal 165 2" xfId="4084"/>
    <cellStyle name="Normal 165 2 2" xfId="4085"/>
    <cellStyle name="Normal 165 3" xfId="4086"/>
    <cellStyle name="Normal 166" xfId="4087"/>
    <cellStyle name="Normal 166 2" xfId="4088"/>
    <cellStyle name="Normal 166 2 2" xfId="4089"/>
    <cellStyle name="Normal 166 3" xfId="4090"/>
    <cellStyle name="Normal 167" xfId="4091"/>
    <cellStyle name="Normal 167 2" xfId="4092"/>
    <cellStyle name="Normal 167 2 2" xfId="4093"/>
    <cellStyle name="Normal 167 3" xfId="4094"/>
    <cellStyle name="Normal 168" xfId="4095"/>
    <cellStyle name="Normal 168 2" xfId="4096"/>
    <cellStyle name="Normal 168 2 2" xfId="4097"/>
    <cellStyle name="Normal 168 3" xfId="4098"/>
    <cellStyle name="Normal 169" xfId="4099"/>
    <cellStyle name="Normal 169 2" xfId="4100"/>
    <cellStyle name="Normal 169 2 2" xfId="4101"/>
    <cellStyle name="Normal 169 3" xfId="4102"/>
    <cellStyle name="Normal 17" xfId="376"/>
    <cellStyle name="Normal 170" xfId="4103"/>
    <cellStyle name="Normal 170 2" xfId="4104"/>
    <cellStyle name="Normal 170 2 2" xfId="4105"/>
    <cellStyle name="Normal 170 3" xfId="4106"/>
    <cellStyle name="Normal 171" xfId="4107"/>
    <cellStyle name="Normal 171 2" xfId="4108"/>
    <cellStyle name="Normal 171 2 2" xfId="4109"/>
    <cellStyle name="Normal 171 3" xfId="4110"/>
    <cellStyle name="Normal 172" xfId="4111"/>
    <cellStyle name="Normal 172 2" xfId="4112"/>
    <cellStyle name="Normal 172 2 2" xfId="4113"/>
    <cellStyle name="Normal 172 3" xfId="4114"/>
    <cellStyle name="Normal 173" xfId="4115"/>
    <cellStyle name="Normal 173 2" xfId="4116"/>
    <cellStyle name="Normal 173 2 2" xfId="4117"/>
    <cellStyle name="Normal 173 3" xfId="4118"/>
    <cellStyle name="Normal 174" xfId="4119"/>
    <cellStyle name="Normal 174 2" xfId="4120"/>
    <cellStyle name="Normal 174 2 2" xfId="4121"/>
    <cellStyle name="Normal 174 3" xfId="4122"/>
    <cellStyle name="Normal 175" xfId="4123"/>
    <cellStyle name="Normal 175 2" xfId="4124"/>
    <cellStyle name="Normal 175 2 2" xfId="4125"/>
    <cellStyle name="Normal 175 3" xfId="4126"/>
    <cellStyle name="Normal 176" xfId="4127"/>
    <cellStyle name="Normal 176 2" xfId="4128"/>
    <cellStyle name="Normal 176 2 2" xfId="4129"/>
    <cellStyle name="Normal 176 3" xfId="4130"/>
    <cellStyle name="Normal 177" xfId="4131"/>
    <cellStyle name="Normal 177 2" xfId="4132"/>
    <cellStyle name="Normal 177 2 2" xfId="4133"/>
    <cellStyle name="Normal 177 3" xfId="4134"/>
    <cellStyle name="Normal 178" xfId="4135"/>
    <cellStyle name="Normal 178 2" xfId="4136"/>
    <cellStyle name="Normal 178 2 2" xfId="4137"/>
    <cellStyle name="Normal 178 3" xfId="4138"/>
    <cellStyle name="Normal 179" xfId="4139"/>
    <cellStyle name="Normal 179 2" xfId="4140"/>
    <cellStyle name="Normal 179 2 2" xfId="4141"/>
    <cellStyle name="Normal 179 3" xfId="4142"/>
    <cellStyle name="Normal 18" xfId="4143"/>
    <cellStyle name="Normal 180" xfId="4144"/>
    <cellStyle name="Normal 180 2" xfId="4145"/>
    <cellStyle name="Normal 180 2 2" xfId="4146"/>
    <cellStyle name="Normal 180 3" xfId="4147"/>
    <cellStyle name="Normal 181" xfId="4148"/>
    <cellStyle name="Normal 181 2" xfId="4149"/>
    <cellStyle name="Normal 181 2 2" xfId="4150"/>
    <cellStyle name="Normal 181 3" xfId="4151"/>
    <cellStyle name="Normal 182" xfId="4152"/>
    <cellStyle name="Normal 182 2" xfId="4153"/>
    <cellStyle name="Normal 182 2 2" xfId="4154"/>
    <cellStyle name="Normal 182 3" xfId="4155"/>
    <cellStyle name="Normal 183" xfId="4156"/>
    <cellStyle name="Normal 183 2" xfId="4157"/>
    <cellStyle name="Normal 183 2 2" xfId="4158"/>
    <cellStyle name="Normal 183 3" xfId="4159"/>
    <cellStyle name="Normal 184" xfId="4160"/>
    <cellStyle name="Normal 184 2" xfId="4161"/>
    <cellStyle name="Normal 184 2 2" xfId="4162"/>
    <cellStyle name="Normal 184 3" xfId="4163"/>
    <cellStyle name="Normal 185" xfId="4164"/>
    <cellStyle name="Normal 185 2" xfId="4165"/>
    <cellStyle name="Normal 185 2 2" xfId="4166"/>
    <cellStyle name="Normal 185 3" xfId="4167"/>
    <cellStyle name="Normal 186" xfId="4168"/>
    <cellStyle name="Normal 186 2" xfId="4169"/>
    <cellStyle name="Normal 186 2 2" xfId="4170"/>
    <cellStyle name="Normal 186 3" xfId="4171"/>
    <cellStyle name="Normal 187" xfId="4172"/>
    <cellStyle name="Normal 187 2" xfId="4173"/>
    <cellStyle name="Normal 187 2 2" xfId="4174"/>
    <cellStyle name="Normal 187 3" xfId="4175"/>
    <cellStyle name="Normal 188" xfId="4176"/>
    <cellStyle name="Normal 188 2" xfId="4177"/>
    <cellStyle name="Normal 188 2 2" xfId="4178"/>
    <cellStyle name="Normal 188 3" xfId="4179"/>
    <cellStyle name="Normal 189" xfId="4180"/>
    <cellStyle name="Normal 189 2" xfId="4181"/>
    <cellStyle name="Normal 189 2 2" xfId="4182"/>
    <cellStyle name="Normal 189 3" xfId="4183"/>
    <cellStyle name="Normal 19" xfId="4184"/>
    <cellStyle name="Normal 190" xfId="4185"/>
    <cellStyle name="Normal 190 2" xfId="4186"/>
    <cellStyle name="Normal 190 2 2" xfId="4187"/>
    <cellStyle name="Normal 190 3" xfId="4188"/>
    <cellStyle name="Normal 191" xfId="4189"/>
    <cellStyle name="Normal 191 2" xfId="4190"/>
    <cellStyle name="Normal 191 2 2" xfId="4191"/>
    <cellStyle name="Normal 191 3" xfId="4192"/>
    <cellStyle name="Normal 192" xfId="4193"/>
    <cellStyle name="Normal 192 2" xfId="4194"/>
    <cellStyle name="Normal 192 2 2" xfId="4195"/>
    <cellStyle name="Normal 192 3" xfId="4196"/>
    <cellStyle name="Normal 193" xfId="4197"/>
    <cellStyle name="Normal 193 2" xfId="4198"/>
    <cellStyle name="Normal 193 2 2" xfId="4199"/>
    <cellStyle name="Normal 193 3" xfId="4200"/>
    <cellStyle name="Normal 194" xfId="4201"/>
    <cellStyle name="Normal 194 2" xfId="4202"/>
    <cellStyle name="Normal 194 2 2" xfId="4203"/>
    <cellStyle name="Normal 194 3" xfId="4204"/>
    <cellStyle name="Normal 195" xfId="4205"/>
    <cellStyle name="Normal 195 2" xfId="4206"/>
    <cellStyle name="Normal 195 2 2" xfId="4207"/>
    <cellStyle name="Normal 195 3" xfId="4208"/>
    <cellStyle name="Normal 196" xfId="4209"/>
    <cellStyle name="Normal 196 2" xfId="4210"/>
    <cellStyle name="Normal 196 2 2" xfId="4211"/>
    <cellStyle name="Normal 196 3" xfId="4212"/>
    <cellStyle name="Normal 197" xfId="4213"/>
    <cellStyle name="Normal 197 2" xfId="4214"/>
    <cellStyle name="Normal 197 2 2" xfId="4215"/>
    <cellStyle name="Normal 197 3" xfId="4216"/>
    <cellStyle name="Normal 198" xfId="4217"/>
    <cellStyle name="Normal 198 2" xfId="4218"/>
    <cellStyle name="Normal 198 2 2" xfId="4219"/>
    <cellStyle name="Normal 198 3" xfId="4220"/>
    <cellStyle name="Normal 199" xfId="4221"/>
    <cellStyle name="Normal 199 2" xfId="4222"/>
    <cellStyle name="Normal 199 2 2" xfId="4223"/>
    <cellStyle name="Normal 199 3" xfId="4224"/>
    <cellStyle name="Normal 2" xfId="149"/>
    <cellStyle name="Normal 2 2" xfId="323"/>
    <cellStyle name="Normal 2 2 2" xfId="4225"/>
    <cellStyle name="Normal 2 3" xfId="324"/>
    <cellStyle name="Normal 2 4" xfId="4226"/>
    <cellStyle name="Normal 20" xfId="4227"/>
    <cellStyle name="Normal 200" xfId="4228"/>
    <cellStyle name="Normal 200 2" xfId="4229"/>
    <cellStyle name="Normal 200 2 2" xfId="4230"/>
    <cellStyle name="Normal 200 3" xfId="4231"/>
    <cellStyle name="Normal 201" xfId="4232"/>
    <cellStyle name="Normal 201 2" xfId="4233"/>
    <cellStyle name="Normal 201 2 2" xfId="4234"/>
    <cellStyle name="Normal 201 3" xfId="4235"/>
    <cellStyle name="Normal 202" xfId="4236"/>
    <cellStyle name="Normal 202 2" xfId="4237"/>
    <cellStyle name="Normal 202 2 2" xfId="4238"/>
    <cellStyle name="Normal 202 3" xfId="4239"/>
    <cellStyle name="Normal 203" xfId="4240"/>
    <cellStyle name="Normal 203 2" xfId="4241"/>
    <cellStyle name="Normal 203 2 2" xfId="4242"/>
    <cellStyle name="Normal 203 3" xfId="4243"/>
    <cellStyle name="Normal 204" xfId="4244"/>
    <cellStyle name="Normal 204 2" xfId="4245"/>
    <cellStyle name="Normal 204 2 2" xfId="4246"/>
    <cellStyle name="Normal 204 3" xfId="4247"/>
    <cellStyle name="Normal 205" xfId="4248"/>
    <cellStyle name="Normal 205 2" xfId="4249"/>
    <cellStyle name="Normal 205 2 2" xfId="4250"/>
    <cellStyle name="Normal 205 3" xfId="4251"/>
    <cellStyle name="Normal 206" xfId="4252"/>
    <cellStyle name="Normal 206 2" xfId="4253"/>
    <cellStyle name="Normal 206 2 2" xfId="4254"/>
    <cellStyle name="Normal 206 3" xfId="4255"/>
    <cellStyle name="Normal 207" xfId="4256"/>
    <cellStyle name="Normal 207 2" xfId="4257"/>
    <cellStyle name="Normal 207 2 2" xfId="4258"/>
    <cellStyle name="Normal 207 3" xfId="4259"/>
    <cellStyle name="Normal 208" xfId="4260"/>
    <cellStyle name="Normal 208 2" xfId="4261"/>
    <cellStyle name="Normal 209" xfId="4262"/>
    <cellStyle name="Normal 209 2" xfId="4263"/>
    <cellStyle name="Normal 21" xfId="4264"/>
    <cellStyle name="Normal 210" xfId="4265"/>
    <cellStyle name="Normal 210 2" xfId="4266"/>
    <cellStyle name="Normal 211" xfId="4267"/>
    <cellStyle name="Normal 211 2" xfId="4268"/>
    <cellStyle name="Normal 212" xfId="4269"/>
    <cellStyle name="Normal 213" xfId="4270"/>
    <cellStyle name="Normal 214" xfId="4271"/>
    <cellStyle name="Normal 215" xfId="4272"/>
    <cellStyle name="Normal 216" xfId="4273"/>
    <cellStyle name="Normal 217" xfId="4274"/>
    <cellStyle name="Normal 218" xfId="4275"/>
    <cellStyle name="Normal 219" xfId="4276"/>
    <cellStyle name="Normal 22" xfId="4277"/>
    <cellStyle name="Normal 220" xfId="4278"/>
    <cellStyle name="Normal 221" xfId="4279"/>
    <cellStyle name="Normal 222" xfId="4280"/>
    <cellStyle name="Normal 223" xfId="4281"/>
    <cellStyle name="Normal 224" xfId="4282"/>
    <cellStyle name="Normal 225" xfId="4283"/>
    <cellStyle name="Normal 226" xfId="4284"/>
    <cellStyle name="Normal 227" xfId="4285"/>
    <cellStyle name="Normal 228" xfId="4286"/>
    <cellStyle name="Normal 228 2" xfId="4287"/>
    <cellStyle name="Normal 229" xfId="4288"/>
    <cellStyle name="Normal 229 2" xfId="4289"/>
    <cellStyle name="Normal 23" xfId="4290"/>
    <cellStyle name="Normal 230" xfId="4291"/>
    <cellStyle name="Normal 230 2" xfId="4292"/>
    <cellStyle name="Normal 231" xfId="4293"/>
    <cellStyle name="Normal 231 2" xfId="4294"/>
    <cellStyle name="Normal 232" xfId="4295"/>
    <cellStyle name="Normal 232 2" xfId="4296"/>
    <cellStyle name="Normal 233" xfId="4297"/>
    <cellStyle name="Normal 234" xfId="4298"/>
    <cellStyle name="Normal 235" xfId="4299"/>
    <cellStyle name="Normal 236" xfId="4300"/>
    <cellStyle name="Normal 237" xfId="4301"/>
    <cellStyle name="Normal 238" xfId="4302"/>
    <cellStyle name="Normal 239" xfId="4303"/>
    <cellStyle name="Normal 24" xfId="4304"/>
    <cellStyle name="Normal 240" xfId="4305"/>
    <cellStyle name="Normal 240 2" xfId="4306"/>
    <cellStyle name="Normal 241" xfId="4307"/>
    <cellStyle name="Normal 242" xfId="4308"/>
    <cellStyle name="Normal 242 2" xfId="4309"/>
    <cellStyle name="Normal 243" xfId="4310"/>
    <cellStyle name="Normal 244" xfId="4311"/>
    <cellStyle name="Normal 245" xfId="4312"/>
    <cellStyle name="Normal 246" xfId="4313"/>
    <cellStyle name="Normal 247" xfId="6292"/>
    <cellStyle name="Normal 25" xfId="4314"/>
    <cellStyle name="Normal 26" xfId="4315"/>
    <cellStyle name="Normal 27" xfId="4316"/>
    <cellStyle name="Normal 28" xfId="4317"/>
    <cellStyle name="Normal 29" xfId="4318"/>
    <cellStyle name="Normal 3" xfId="150"/>
    <cellStyle name="Normal 3 2" xfId="325"/>
    <cellStyle name="Normal 3 3" xfId="326"/>
    <cellStyle name="Normal 30" xfId="4319"/>
    <cellStyle name="Normal 31" xfId="4320"/>
    <cellStyle name="Normal 32" xfId="4321"/>
    <cellStyle name="Normal 33" xfId="4322"/>
    <cellStyle name="Normal 34" xfId="4323"/>
    <cellStyle name="Normal 35" xfId="4324"/>
    <cellStyle name="Normal 36" xfId="4325"/>
    <cellStyle name="Normal 37" xfId="4326"/>
    <cellStyle name="Normal 38" xfId="151"/>
    <cellStyle name="Normal 38 2" xfId="327"/>
    <cellStyle name="Normal 38 3" xfId="328"/>
    <cellStyle name="Normal 39" xfId="4327"/>
    <cellStyle name="Normal 4" xfId="152"/>
    <cellStyle name="Normal 4 2" xfId="329"/>
    <cellStyle name="Normal 4 2 2" xfId="4328"/>
    <cellStyle name="Normal 4 3" xfId="330"/>
    <cellStyle name="Normal 4 4" xfId="4329"/>
    <cellStyle name="Normal 40" xfId="153"/>
    <cellStyle name="Normal 40 2" xfId="331"/>
    <cellStyle name="Normal 40 3" xfId="332"/>
    <cellStyle name="Normal 41" xfId="4330"/>
    <cellStyle name="Normal 42" xfId="4331"/>
    <cellStyle name="Normal 43" xfId="4332"/>
    <cellStyle name="Normal 44" xfId="4333"/>
    <cellStyle name="Normal 45" xfId="4334"/>
    <cellStyle name="Normal 46" xfId="4335"/>
    <cellStyle name="Normal 47" xfId="4336"/>
    <cellStyle name="Normal 48" xfId="4337"/>
    <cellStyle name="Normal 48 2" xfId="4338"/>
    <cellStyle name="Normal 49" xfId="4339"/>
    <cellStyle name="Normal 49 2" xfId="4340"/>
    <cellStyle name="Normal 5" xfId="154"/>
    <cellStyle name="Normal 5 2" xfId="258"/>
    <cellStyle name="Normal 5 3" xfId="333"/>
    <cellStyle name="Normal 5 4" xfId="6222"/>
    <cellStyle name="Normal 50" xfId="4341"/>
    <cellStyle name="Normal 51" xfId="4342"/>
    <cellStyle name="Normal 52" xfId="4343"/>
    <cellStyle name="Normal 53" xfId="4344"/>
    <cellStyle name="Normal 54" xfId="4345"/>
    <cellStyle name="Normal 55" xfId="4346"/>
    <cellStyle name="Normal 56" xfId="4347"/>
    <cellStyle name="Normal 57" xfId="4348"/>
    <cellStyle name="Normal 58" xfId="4349"/>
    <cellStyle name="Normal 59" xfId="4350"/>
    <cellStyle name="Normal 6" xfId="155"/>
    <cellStyle name="Normal 6 2" xfId="334"/>
    <cellStyle name="Normal 6 3" xfId="335"/>
    <cellStyle name="Normal 60" xfId="4351"/>
    <cellStyle name="Normal 61" xfId="4352"/>
    <cellStyle name="Normal 62" xfId="4353"/>
    <cellStyle name="Normal 63" xfId="4354"/>
    <cellStyle name="Normal 64" xfId="4355"/>
    <cellStyle name="Normal 65" xfId="4356"/>
    <cellStyle name="Normal 66" xfId="4357"/>
    <cellStyle name="Normal 67" xfId="4358"/>
    <cellStyle name="Normal 68" xfId="4359"/>
    <cellStyle name="Normal 69" xfId="4360"/>
    <cellStyle name="Normal 7" xfId="257"/>
    <cellStyle name="Normal 70" xfId="4361"/>
    <cellStyle name="Normal 71" xfId="4362"/>
    <cellStyle name="Normal 72" xfId="4363"/>
    <cellStyle name="Normal 73" xfId="4364"/>
    <cellStyle name="Normal 74" xfId="4365"/>
    <cellStyle name="Normal 75" xfId="4366"/>
    <cellStyle name="Normal 76" xfId="4367"/>
    <cellStyle name="Normal 77" xfId="4368"/>
    <cellStyle name="Normal 78" xfId="4369"/>
    <cellStyle name="Normal 79" xfId="4370"/>
    <cellStyle name="Normal 8" xfId="336"/>
    <cellStyle name="Normal 8 2" xfId="4371"/>
    <cellStyle name="Normal 80" xfId="4372"/>
    <cellStyle name="Normal 80 2" xfId="4373"/>
    <cellStyle name="Normal 81" xfId="4374"/>
    <cellStyle name="Normal 82" xfId="4375"/>
    <cellStyle name="Normal 83" xfId="4376"/>
    <cellStyle name="Normal 84" xfId="4377"/>
    <cellStyle name="Normal 85" xfId="4378"/>
    <cellStyle name="Normal 86" xfId="4379"/>
    <cellStyle name="Normal 87" xfId="4380"/>
    <cellStyle name="Normal 87 2" xfId="4381"/>
    <cellStyle name="Normal 88" xfId="4382"/>
    <cellStyle name="Normal 88 2" xfId="4383"/>
    <cellStyle name="Normal 89" xfId="4384"/>
    <cellStyle name="Normal 89 2" xfId="4385"/>
    <cellStyle name="Normal 9" xfId="337"/>
    <cellStyle name="Normal 90" xfId="4386"/>
    <cellStyle name="Normal 90 2" xfId="4387"/>
    <cellStyle name="Normal 91" xfId="4388"/>
    <cellStyle name="Normal 91 2" xfId="4389"/>
    <cellStyle name="Normal 92" xfId="4390"/>
    <cellStyle name="Normal 92 2" xfId="4391"/>
    <cellStyle name="Normal 93" xfId="4392"/>
    <cellStyle name="Normal 93 2" xfId="4393"/>
    <cellStyle name="Normal 94" xfId="4394"/>
    <cellStyle name="Normal 95" xfId="4395"/>
    <cellStyle name="Normal 96" xfId="4396"/>
    <cellStyle name="Normal 97" xfId="4397"/>
    <cellStyle name="Normal 98" xfId="4398"/>
    <cellStyle name="Normal 99" xfId="4399"/>
    <cellStyle name="Normalny_3,4" xfId="6250"/>
    <cellStyle name="Note" xfId="156" builtinId="10" customBuiltin="1"/>
    <cellStyle name="Note 10" xfId="4400"/>
    <cellStyle name="Note 10 2" xfId="4401"/>
    <cellStyle name="Note 11" xfId="4402"/>
    <cellStyle name="Note 11 2" xfId="4403"/>
    <cellStyle name="Note 11 2 2" xfId="4404"/>
    <cellStyle name="Note 11 3" xfId="4405"/>
    <cellStyle name="Note 11 3 2" xfId="4406"/>
    <cellStyle name="Note 11 4" xfId="4407"/>
    <cellStyle name="Note 11 4 2" xfId="4408"/>
    <cellStyle name="Note 11 5" xfId="4409"/>
    <cellStyle name="Note 11 5 2" xfId="4410"/>
    <cellStyle name="Note 11 6" xfId="4411"/>
    <cellStyle name="Note 12" xfId="4412"/>
    <cellStyle name="Note 12 2" xfId="4413"/>
    <cellStyle name="Note 13" xfId="4414"/>
    <cellStyle name="Note 13 2" xfId="4415"/>
    <cellStyle name="Note 14" xfId="4416"/>
    <cellStyle name="Note 2" xfId="4417"/>
    <cellStyle name="Note 2 2" xfId="4418"/>
    <cellStyle name="Note 2 2 2" xfId="4419"/>
    <cellStyle name="Note 2 2 2 2" xfId="4420"/>
    <cellStyle name="Note 2 2 2 2 2" xfId="4421"/>
    <cellStyle name="Note 2 2 2 3" xfId="4422"/>
    <cellStyle name="Note 2 2 2 3 2" xfId="4423"/>
    <cellStyle name="Note 2 2 2 4" xfId="4424"/>
    <cellStyle name="Note 2 2 3" xfId="4425"/>
    <cellStyle name="Note 2 2 3 2" xfId="4426"/>
    <cellStyle name="Note 2 2 4" xfId="4427"/>
    <cellStyle name="Note 2 2 4 2" xfId="4428"/>
    <cellStyle name="Note 2 2 5" xfId="4429"/>
    <cellStyle name="Note 2 3" xfId="4430"/>
    <cellStyle name="Note 2 3 2" xfId="4431"/>
    <cellStyle name="Note 2 3 2 2" xfId="4432"/>
    <cellStyle name="Note 2 3 2 2 2" xfId="4433"/>
    <cellStyle name="Note 2 3 2 3" xfId="4434"/>
    <cellStyle name="Note 2 3 2 3 2" xfId="4435"/>
    <cellStyle name="Note 2 3 2 4" xfId="4436"/>
    <cellStyle name="Note 2 3 3" xfId="4437"/>
    <cellStyle name="Note 2 3 3 2" xfId="4438"/>
    <cellStyle name="Note 2 3 4" xfId="4439"/>
    <cellStyle name="Note 2 3 4 2" xfId="4440"/>
    <cellStyle name="Note 2 3 5" xfId="4441"/>
    <cellStyle name="Note 2 4" xfId="4442"/>
    <cellStyle name="Note 2 4 2" xfId="4443"/>
    <cellStyle name="Note 2 4 2 2" xfId="4444"/>
    <cellStyle name="Note 2 4 2 2 2" xfId="4445"/>
    <cellStyle name="Note 2 4 2 3" xfId="4446"/>
    <cellStyle name="Note 2 4 2 3 2" xfId="4447"/>
    <cellStyle name="Note 2 4 2 4" xfId="4448"/>
    <cellStyle name="Note 2 4 3" xfId="4449"/>
    <cellStyle name="Note 2 4 3 2" xfId="4450"/>
    <cellStyle name="Note 2 4 4" xfId="4451"/>
    <cellStyle name="Note 2 4 4 2" xfId="4452"/>
    <cellStyle name="Note 2 4 5" xfId="4453"/>
    <cellStyle name="Note 2 5" xfId="4454"/>
    <cellStyle name="Note 2 5 2" xfId="4455"/>
    <cellStyle name="Note 2 5 2 2" xfId="4456"/>
    <cellStyle name="Note 2 5 2 2 2" xfId="4457"/>
    <cellStyle name="Note 2 5 2 3" xfId="4458"/>
    <cellStyle name="Note 2 5 2 3 2" xfId="4459"/>
    <cellStyle name="Note 2 5 2 4" xfId="4460"/>
    <cellStyle name="Note 2 5 3" xfId="4461"/>
    <cellStyle name="Note 2 5 3 2" xfId="4462"/>
    <cellStyle name="Note 2 5 4" xfId="4463"/>
    <cellStyle name="Note 2 5 4 2" xfId="4464"/>
    <cellStyle name="Note 2 5 5" xfId="4465"/>
    <cellStyle name="Note 2 6" xfId="4466"/>
    <cellStyle name="Note 2 6 2" xfId="4467"/>
    <cellStyle name="Note 2 6 2 2" xfId="4468"/>
    <cellStyle name="Note 2 6 2 2 2" xfId="4469"/>
    <cellStyle name="Note 2 6 2 3" xfId="4470"/>
    <cellStyle name="Note 2 6 2 3 2" xfId="4471"/>
    <cellStyle name="Note 2 6 2 4" xfId="4472"/>
    <cellStyle name="Note 2 6 3" xfId="4473"/>
    <cellStyle name="Note 2 6 3 2" xfId="4474"/>
    <cellStyle name="Note 2 6 4" xfId="4475"/>
    <cellStyle name="Note 2 6 4 2" xfId="4476"/>
    <cellStyle name="Note 2 6 5" xfId="4477"/>
    <cellStyle name="Note 2 7" xfId="4478"/>
    <cellStyle name="Note 2 7 2" xfId="4479"/>
    <cellStyle name="Note 2 8" xfId="4480"/>
    <cellStyle name="Note 2 8 2" xfId="4481"/>
    <cellStyle name="Note 2 9" xfId="4482"/>
    <cellStyle name="Note 3" xfId="4483"/>
    <cellStyle name="Note 3 2" xfId="4484"/>
    <cellStyle name="Note 4" xfId="4485"/>
    <cellStyle name="Note 4 2" xfId="4486"/>
    <cellStyle name="Note 5" xfId="4487"/>
    <cellStyle name="Note 5 2" xfId="4488"/>
    <cellStyle name="Note 5 2 2" xfId="4489"/>
    <cellStyle name="Note 5 2 3" xfId="4490"/>
    <cellStyle name="Note 5 2 4" xfId="4491"/>
    <cellStyle name="Note 5 2 5" xfId="4492"/>
    <cellStyle name="Note 5 3" xfId="4493"/>
    <cellStyle name="Note 5 4" xfId="4494"/>
    <cellStyle name="Note 6" xfId="4495"/>
    <cellStyle name="Note 6 2" xfId="4496"/>
    <cellStyle name="Note 6 2 2" xfId="4497"/>
    <cellStyle name="Note 6 2 3" xfId="4498"/>
    <cellStyle name="Note 6 2 4" xfId="4499"/>
    <cellStyle name="Note 6 2 5" xfId="4500"/>
    <cellStyle name="Note 6 3" xfId="4501"/>
    <cellStyle name="Note 6 4" xfId="4502"/>
    <cellStyle name="Note 7" xfId="4503"/>
    <cellStyle name="Note 7 2" xfId="4504"/>
    <cellStyle name="Note 7 2 2" xfId="4505"/>
    <cellStyle name="Note 7 2 3" xfId="4506"/>
    <cellStyle name="Note 7 2 4" xfId="4507"/>
    <cellStyle name="Note 7 2 5" xfId="4508"/>
    <cellStyle name="Note 7 3" xfId="4509"/>
    <cellStyle name="Note 7 4" xfId="4510"/>
    <cellStyle name="Note 8" xfId="4511"/>
    <cellStyle name="Note 8 2" xfId="4512"/>
    <cellStyle name="Note 9" xfId="4513"/>
    <cellStyle name="Note 9 2" xfId="4514"/>
    <cellStyle name="Note 9 2 2" xfId="4515"/>
    <cellStyle name="Note 9 2 3" xfId="4516"/>
    <cellStyle name="Note 9 2 4" xfId="4517"/>
    <cellStyle name="Note 9 2 5" xfId="4518"/>
    <cellStyle name="Note 9 3" xfId="4519"/>
    <cellStyle name="Note 9 4" xfId="4520"/>
    <cellStyle name="Output" xfId="157" builtinId="21" customBuiltin="1"/>
    <cellStyle name="Output 2" xfId="4521"/>
    <cellStyle name="Output 2 10" xfId="4522"/>
    <cellStyle name="Output 2 10 2" xfId="4523"/>
    <cellStyle name="Output 2 11" xfId="4524"/>
    <cellStyle name="Output 2 11 2" xfId="4525"/>
    <cellStyle name="Output 2 12" xfId="4526"/>
    <cellStyle name="Output 2 13" xfId="4527"/>
    <cellStyle name="Output 2 2" xfId="4528"/>
    <cellStyle name="Output 2 2 2" xfId="4529"/>
    <cellStyle name="Output 2 2 2 2" xfId="4530"/>
    <cellStyle name="Output 2 2 2 2 2" xfId="4531"/>
    <cellStyle name="Output 2 2 2 3" xfId="4532"/>
    <cellStyle name="Output 2 2 2 3 2" xfId="4533"/>
    <cellStyle name="Output 2 2 2 4" xfId="4534"/>
    <cellStyle name="Output 2 2 2 5" xfId="4535"/>
    <cellStyle name="Output 2 2 3" xfId="4536"/>
    <cellStyle name="Output 2 2 3 2" xfId="4537"/>
    <cellStyle name="Output 2 2 3 2 2" xfId="4538"/>
    <cellStyle name="Output 2 2 3 3" xfId="4539"/>
    <cellStyle name="Output 2 2 3 3 2" xfId="4540"/>
    <cellStyle name="Output 2 2 3 4" xfId="4541"/>
    <cellStyle name="Output 2 2 3 5" xfId="4542"/>
    <cellStyle name="Output 2 2 4" xfId="4543"/>
    <cellStyle name="Output 2 2 4 2" xfId="4544"/>
    <cellStyle name="Output 2 2 4 3" xfId="4545"/>
    <cellStyle name="Output 2 2 5" xfId="4546"/>
    <cellStyle name="Output 2 2 5 2" xfId="4547"/>
    <cellStyle name="Output 2 2 5 3" xfId="4548"/>
    <cellStyle name="Output 2 2 6" xfId="4549"/>
    <cellStyle name="Output 2 2 7" xfId="4550"/>
    <cellStyle name="Output 2 3" xfId="4551"/>
    <cellStyle name="Output 2 3 2" xfId="4552"/>
    <cellStyle name="Output 2 3 2 2" xfId="4553"/>
    <cellStyle name="Output 2 3 2 2 2" xfId="4554"/>
    <cellStyle name="Output 2 3 2 3" xfId="4555"/>
    <cellStyle name="Output 2 3 2 3 2" xfId="4556"/>
    <cellStyle name="Output 2 3 2 4" xfId="4557"/>
    <cellStyle name="Output 2 3 2 5" xfId="4558"/>
    <cellStyle name="Output 2 3 3" xfId="4559"/>
    <cellStyle name="Output 2 3 3 2" xfId="4560"/>
    <cellStyle name="Output 2 3 3 2 2" xfId="4561"/>
    <cellStyle name="Output 2 3 3 3" xfId="4562"/>
    <cellStyle name="Output 2 3 3 3 2" xfId="4563"/>
    <cellStyle name="Output 2 3 3 4" xfId="4564"/>
    <cellStyle name="Output 2 3 3 5" xfId="4565"/>
    <cellStyle name="Output 2 3 4" xfId="4566"/>
    <cellStyle name="Output 2 3 4 2" xfId="4567"/>
    <cellStyle name="Output 2 3 4 3" xfId="4568"/>
    <cellStyle name="Output 2 3 5" xfId="4569"/>
    <cellStyle name="Output 2 3 5 2" xfId="4570"/>
    <cellStyle name="Output 2 3 5 3" xfId="4571"/>
    <cellStyle name="Output 2 3 6" xfId="4572"/>
    <cellStyle name="Output 2 3 7" xfId="4573"/>
    <cellStyle name="Output 2 4" xfId="4574"/>
    <cellStyle name="Output 2 4 2" xfId="4575"/>
    <cellStyle name="Output 2 4 2 2" xfId="4576"/>
    <cellStyle name="Output 2 4 2 2 2" xfId="4577"/>
    <cellStyle name="Output 2 4 2 3" xfId="4578"/>
    <cellStyle name="Output 2 4 2 3 2" xfId="4579"/>
    <cellStyle name="Output 2 4 2 4" xfId="4580"/>
    <cellStyle name="Output 2 4 3" xfId="4581"/>
    <cellStyle name="Output 2 4 3 2" xfId="4582"/>
    <cellStyle name="Output 2 4 3 2 2" xfId="4583"/>
    <cellStyle name="Output 2 4 3 3" xfId="4584"/>
    <cellStyle name="Output 2 4 3 3 2" xfId="4585"/>
    <cellStyle name="Output 2 4 3 4" xfId="4586"/>
    <cellStyle name="Output 2 4 4" xfId="4587"/>
    <cellStyle name="Output 2 4 4 2" xfId="4588"/>
    <cellStyle name="Output 2 4 5" xfId="4589"/>
    <cellStyle name="Output 2 4 5 2" xfId="4590"/>
    <cellStyle name="Output 2 4 6" xfId="4591"/>
    <cellStyle name="Output 2 4 7" xfId="4592"/>
    <cellStyle name="Output 2 5" xfId="4593"/>
    <cellStyle name="Output 2 5 2" xfId="4594"/>
    <cellStyle name="Output 2 5 2 2" xfId="4595"/>
    <cellStyle name="Output 2 5 2 2 2" xfId="4596"/>
    <cellStyle name="Output 2 5 2 3" xfId="4597"/>
    <cellStyle name="Output 2 5 2 3 2" xfId="4598"/>
    <cellStyle name="Output 2 5 2 4" xfId="4599"/>
    <cellStyle name="Output 2 5 3" xfId="4600"/>
    <cellStyle name="Output 2 5 3 2" xfId="4601"/>
    <cellStyle name="Output 2 5 3 2 2" xfId="4602"/>
    <cellStyle name="Output 2 5 3 3" xfId="4603"/>
    <cellStyle name="Output 2 5 3 3 2" xfId="4604"/>
    <cellStyle name="Output 2 5 3 4" xfId="4605"/>
    <cellStyle name="Output 2 5 4" xfId="4606"/>
    <cellStyle name="Output 2 5 4 2" xfId="4607"/>
    <cellStyle name="Output 2 5 5" xfId="4608"/>
    <cellStyle name="Output 2 5 5 2" xfId="4609"/>
    <cellStyle name="Output 2 5 6" xfId="4610"/>
    <cellStyle name="Output 2 5 7" xfId="4611"/>
    <cellStyle name="Output 2 6" xfId="4612"/>
    <cellStyle name="Output 2 6 2" xfId="4613"/>
    <cellStyle name="Output 2 6 2 2" xfId="4614"/>
    <cellStyle name="Output 2 6 2 2 2" xfId="4615"/>
    <cellStyle name="Output 2 6 2 3" xfId="4616"/>
    <cellStyle name="Output 2 6 2 3 2" xfId="4617"/>
    <cellStyle name="Output 2 6 2 4" xfId="4618"/>
    <cellStyle name="Output 2 6 3" xfId="4619"/>
    <cellStyle name="Output 2 6 3 2" xfId="4620"/>
    <cellStyle name="Output 2 6 3 2 2" xfId="4621"/>
    <cellStyle name="Output 2 6 3 3" xfId="4622"/>
    <cellStyle name="Output 2 6 3 3 2" xfId="4623"/>
    <cellStyle name="Output 2 6 3 4" xfId="4624"/>
    <cellStyle name="Output 2 6 4" xfId="4625"/>
    <cellStyle name="Output 2 6 4 2" xfId="4626"/>
    <cellStyle name="Output 2 6 5" xfId="4627"/>
    <cellStyle name="Output 2 6 5 2" xfId="4628"/>
    <cellStyle name="Output 2 6 6" xfId="4629"/>
    <cellStyle name="Output 2 7" xfId="4630"/>
    <cellStyle name="Output 2 7 2" xfId="4631"/>
    <cellStyle name="Output 2 7 2 2" xfId="4632"/>
    <cellStyle name="Output 2 7 2 2 2" xfId="4633"/>
    <cellStyle name="Output 2 7 2 3" xfId="4634"/>
    <cellStyle name="Output 2 7 2 3 2" xfId="4635"/>
    <cellStyle name="Output 2 7 2 4" xfId="4636"/>
    <cellStyle name="Output 2 7 3" xfId="4637"/>
    <cellStyle name="Output 2 7 3 2" xfId="4638"/>
    <cellStyle name="Output 2 7 3 2 2" xfId="4639"/>
    <cellStyle name="Output 2 7 3 3" xfId="4640"/>
    <cellStyle name="Output 2 7 3 3 2" xfId="4641"/>
    <cellStyle name="Output 2 7 3 4" xfId="4642"/>
    <cellStyle name="Output 2 7 4" xfId="4643"/>
    <cellStyle name="Output 2 7 4 2" xfId="4644"/>
    <cellStyle name="Output 2 7 5" xfId="4645"/>
    <cellStyle name="Output 2 7 5 2" xfId="4646"/>
    <cellStyle name="Output 2 7 6" xfId="4647"/>
    <cellStyle name="Output 2 8" xfId="4648"/>
    <cellStyle name="Output 2 8 2" xfId="4649"/>
    <cellStyle name="Output 2 8 2 2" xfId="4650"/>
    <cellStyle name="Output 2 8 3" xfId="4651"/>
    <cellStyle name="Output 2 8 3 2" xfId="4652"/>
    <cellStyle name="Output 2 8 4" xfId="4653"/>
    <cellStyle name="Output 2 9" xfId="4654"/>
    <cellStyle name="Output 2 9 2" xfId="4655"/>
    <cellStyle name="Output 2 9 2 2" xfId="4656"/>
    <cellStyle name="Output 2 9 3" xfId="4657"/>
    <cellStyle name="Output 2 9 3 2" xfId="4658"/>
    <cellStyle name="Output 2 9 4" xfId="4659"/>
    <cellStyle name="Output 3" xfId="4660"/>
    <cellStyle name="Output 4" xfId="4661"/>
    <cellStyle name="Output 4 2" xfId="4662"/>
    <cellStyle name="Output 4 2 2" xfId="4663"/>
    <cellStyle name="Output 4 2 2 2" xfId="4664"/>
    <cellStyle name="Output 4 2 3" xfId="4665"/>
    <cellStyle name="Output 4 2 3 2" xfId="4666"/>
    <cellStyle name="Output 4 2 4" xfId="4667"/>
    <cellStyle name="Output 4 2 4 2" xfId="4668"/>
    <cellStyle name="Output 4 2 5" xfId="4669"/>
    <cellStyle name="Output 4 2 5 2" xfId="4670"/>
    <cellStyle name="Output 4 2 6" xfId="4671"/>
    <cellStyle name="Output 4 3" xfId="4672"/>
    <cellStyle name="Output 4 3 2" xfId="4673"/>
    <cellStyle name="Output 4 3 2 2" xfId="4674"/>
    <cellStyle name="Output 4 3 3" xfId="4675"/>
    <cellStyle name="Output 4 3 3 2" xfId="4676"/>
    <cellStyle name="Output 4 3 4" xfId="4677"/>
    <cellStyle name="Output 4 3 4 2" xfId="4678"/>
    <cellStyle name="Output 4 3 5" xfId="4679"/>
    <cellStyle name="Output 4 3 5 2" xfId="4680"/>
    <cellStyle name="Output 4 3 6" xfId="4681"/>
    <cellStyle name="Output 4 4" xfId="4682"/>
    <cellStyle name="Output 4 4 2" xfId="4683"/>
    <cellStyle name="Output 4 5" xfId="4684"/>
    <cellStyle name="Output 4 5 2" xfId="4685"/>
    <cellStyle name="Output 4 6" xfId="4686"/>
    <cellStyle name="Output 5" xfId="4687"/>
    <cellStyle name="Output 5 2" xfId="4688"/>
    <cellStyle name="Output 5 2 2" xfId="4689"/>
    <cellStyle name="Output 5 3" xfId="4690"/>
    <cellStyle name="Output 5 3 2" xfId="4691"/>
    <cellStyle name="Output 5 4" xfId="4692"/>
    <cellStyle name="Output 5 4 2" xfId="4693"/>
    <cellStyle name="Output 5 5" xfId="4694"/>
    <cellStyle name="Output 5 5 2" xfId="4695"/>
    <cellStyle name="Output 5 6" xfId="4696"/>
    <cellStyle name="Output 6" xfId="4697"/>
    <cellStyle name="Output 6 2" xfId="4698"/>
    <cellStyle name="Output 6 2 2" xfId="4699"/>
    <cellStyle name="Output 6 3" xfId="4700"/>
    <cellStyle name="Output 6 3 2" xfId="4701"/>
    <cellStyle name="Output 6 4" xfId="4702"/>
    <cellStyle name="Output 6 4 2" xfId="4703"/>
    <cellStyle name="Output 6 5" xfId="4704"/>
    <cellStyle name="Output 6 5 2" xfId="4705"/>
    <cellStyle name="Output 6 6" xfId="4706"/>
    <cellStyle name="Output 7" xfId="4707"/>
    <cellStyle name="Output 7 2" xfId="4708"/>
    <cellStyle name="Output 8" xfId="4709"/>
    <cellStyle name="Output 8 2" xfId="4710"/>
    <cellStyle name="Output Amounts" xfId="6251"/>
    <cellStyle name="Output Column Headings" xfId="6252"/>
    <cellStyle name="Output Line Items" xfId="6253"/>
    <cellStyle name="Output Report Heading" xfId="6254"/>
    <cellStyle name="Output Report Title" xfId="6255"/>
    <cellStyle name="Percent" xfId="158" builtinId="5"/>
    <cellStyle name="Percent [2]" xfId="159"/>
    <cellStyle name="Percent 2" xfId="160"/>
    <cellStyle name="Percent 2 2" xfId="338"/>
    <cellStyle name="Percent 2 3" xfId="339"/>
    <cellStyle name="Percent 3" xfId="161"/>
    <cellStyle name="Percent 3 2" xfId="340"/>
    <cellStyle name="Percent 3 3" xfId="341"/>
    <cellStyle name="Percent 4" xfId="4711"/>
    <cellStyle name="Percent 4 2" xfId="4712"/>
    <cellStyle name="Percent 5" xfId="4713"/>
    <cellStyle name="Percent 6" xfId="4714"/>
    <cellStyle name="Percentage" xfId="162"/>
    <cellStyle name="Period Title" xfId="163"/>
    <cellStyle name="Period Title 2" xfId="342"/>
    <cellStyle name="Period Title 3" xfId="343"/>
    <cellStyle name="Pounds (0)" xfId="6256"/>
    <cellStyle name="PSChar" xfId="164"/>
    <cellStyle name="PSChar 2" xfId="344"/>
    <cellStyle name="PSChar 3" xfId="345"/>
    <cellStyle name="PSDate" xfId="165"/>
    <cellStyle name="PSDate 2" xfId="346"/>
    <cellStyle name="PSDate 3" xfId="347"/>
    <cellStyle name="PSDec" xfId="166"/>
    <cellStyle name="PSDec 2" xfId="348"/>
    <cellStyle name="PSDec 3" xfId="349"/>
    <cellStyle name="PSDetail" xfId="167"/>
    <cellStyle name="PSDetail 2" xfId="4715"/>
    <cellStyle name="PSHeading" xfId="168"/>
    <cellStyle name="PSHeading 2" xfId="4716"/>
    <cellStyle name="PSHeading 2 2" xfId="4717"/>
    <cellStyle name="PSHeading 3" xfId="4718"/>
    <cellStyle name="PSHeading 4" xfId="4719"/>
    <cellStyle name="PSInt" xfId="169"/>
    <cellStyle name="PSInt 2" xfId="350"/>
    <cellStyle name="PSInt 3" xfId="351"/>
    <cellStyle name="PSSpacer" xfId="170"/>
    <cellStyle name="PSSpacer 2" xfId="352"/>
    <cellStyle name="PSSpacer 3" xfId="353"/>
    <cellStyle name="Ratio" xfId="171"/>
    <cellStyle name="RevList" xfId="6257"/>
    <cellStyle name="Right Currency" xfId="172"/>
    <cellStyle name="Right Currency 2" xfId="354"/>
    <cellStyle name="Right Currency 3" xfId="355"/>
    <cellStyle name="Right Date" xfId="173"/>
    <cellStyle name="Right Date 2" xfId="356"/>
    <cellStyle name="Right Date 3" xfId="357"/>
    <cellStyle name="Right Multiple" xfId="174"/>
    <cellStyle name="Right Multiple 2" xfId="358"/>
    <cellStyle name="Right Multiple 3" xfId="359"/>
    <cellStyle name="Right Number" xfId="175"/>
    <cellStyle name="Right Number 2" xfId="360"/>
    <cellStyle name="Right Number 3" xfId="361"/>
    <cellStyle name="Right Percentage" xfId="176"/>
    <cellStyle name="Right Percentage 2" xfId="362"/>
    <cellStyle name="Right Percentage 3" xfId="363"/>
    <cellStyle name="Right Year" xfId="177"/>
    <cellStyle name="Right Year 2" xfId="364"/>
    <cellStyle name="Right Year 3" xfId="365"/>
    <cellStyle name="SAPBEXaggData" xfId="178"/>
    <cellStyle name="SAPBEXaggData 2" xfId="4720"/>
    <cellStyle name="SAPBEXaggData 2 2" xfId="4721"/>
    <cellStyle name="SAPBEXaggData 2 2 2" xfId="4722"/>
    <cellStyle name="SAPBEXaggData 2 2 3" xfId="4723"/>
    <cellStyle name="SAPBEXaggData 2 2 4" xfId="4724"/>
    <cellStyle name="SAPBEXaggData 2 2 5" xfId="4725"/>
    <cellStyle name="SAPBEXaggData 2 3" xfId="4726"/>
    <cellStyle name="SAPBEXaggData 2 4" xfId="4727"/>
    <cellStyle name="SAPBEXaggData 3" xfId="4728"/>
    <cellStyle name="SAPBEXaggData 3 2" xfId="4729"/>
    <cellStyle name="SAPBEXaggData 3 2 2" xfId="4730"/>
    <cellStyle name="SAPBEXaggData 3 2 3" xfId="4731"/>
    <cellStyle name="SAPBEXaggData 3 2 4" xfId="4732"/>
    <cellStyle name="SAPBEXaggData 3 2 5" xfId="4733"/>
    <cellStyle name="SAPBEXaggData 3 3" xfId="4734"/>
    <cellStyle name="SAPBEXaggData 3 4" xfId="4735"/>
    <cellStyle name="SAPBEXaggData 4" xfId="4736"/>
    <cellStyle name="SAPBEXaggData 4 2" xfId="4737"/>
    <cellStyle name="SAPBEXaggData 4 3" xfId="4738"/>
    <cellStyle name="SAPBEXaggData 4 4" xfId="4739"/>
    <cellStyle name="SAPBEXaggData 4 5" xfId="4740"/>
    <cellStyle name="SAPBEXaggData 5" xfId="4741"/>
    <cellStyle name="SAPBEXaggData 5 2" xfId="4742"/>
    <cellStyle name="SAPBEXaggData 5 3" xfId="4743"/>
    <cellStyle name="SAPBEXaggData 5 4" xfId="4744"/>
    <cellStyle name="SAPBEXaggData 5 5" xfId="4745"/>
    <cellStyle name="SAPBEXaggData 6" xfId="4746"/>
    <cellStyle name="SAPBEXaggData 7" xfId="4747"/>
    <cellStyle name="SAPBEXaggData_BW Capital Summary Flash Dec 09" xfId="4748"/>
    <cellStyle name="SAPBEXaggDataEmph" xfId="179"/>
    <cellStyle name="SAPBEXaggDataEmph 2" xfId="4749"/>
    <cellStyle name="SAPBEXaggDataEmph 2 2" xfId="4750"/>
    <cellStyle name="SAPBEXaggDataEmph 2 2 2" xfId="4751"/>
    <cellStyle name="SAPBEXaggDataEmph 2 2 3" xfId="4752"/>
    <cellStyle name="SAPBEXaggDataEmph 2 2 4" xfId="4753"/>
    <cellStyle name="SAPBEXaggDataEmph 2 2 5" xfId="4754"/>
    <cellStyle name="SAPBEXaggDataEmph 2 3" xfId="4755"/>
    <cellStyle name="SAPBEXaggDataEmph 2 4" xfId="4756"/>
    <cellStyle name="SAPBEXaggDataEmph 3" xfId="4757"/>
    <cellStyle name="SAPBEXaggDataEmph 3 2" xfId="4758"/>
    <cellStyle name="SAPBEXaggDataEmph 3 2 2" xfId="4759"/>
    <cellStyle name="SAPBEXaggDataEmph 3 2 3" xfId="4760"/>
    <cellStyle name="SAPBEXaggDataEmph 3 2 4" xfId="4761"/>
    <cellStyle name="SAPBEXaggDataEmph 3 2 5" xfId="4762"/>
    <cellStyle name="SAPBEXaggDataEmph 3 3" xfId="4763"/>
    <cellStyle name="SAPBEXaggDataEmph 3 4" xfId="4764"/>
    <cellStyle name="SAPBEXaggDataEmph 4" xfId="4765"/>
    <cellStyle name="SAPBEXaggDataEmph 4 2" xfId="4766"/>
    <cellStyle name="SAPBEXaggDataEmph 4 2 2" xfId="4767"/>
    <cellStyle name="SAPBEXaggDataEmph 4 2 3" xfId="4768"/>
    <cellStyle name="SAPBEXaggDataEmph 4 2 4" xfId="4769"/>
    <cellStyle name="SAPBEXaggDataEmph 4 2 5" xfId="4770"/>
    <cellStyle name="SAPBEXaggDataEmph 4 3" xfId="4771"/>
    <cellStyle name="SAPBEXaggDataEmph 4 4" xfId="4772"/>
    <cellStyle name="SAPBEXaggDataEmph 5" xfId="4773"/>
    <cellStyle name="SAPBEXaggDataEmph 5 2" xfId="4774"/>
    <cellStyle name="SAPBEXaggDataEmph 5 2 2" xfId="4775"/>
    <cellStyle name="SAPBEXaggDataEmph 5 2 3" xfId="4776"/>
    <cellStyle name="SAPBEXaggDataEmph 5 2 4" xfId="4777"/>
    <cellStyle name="SAPBEXaggDataEmph 5 2 5" xfId="4778"/>
    <cellStyle name="SAPBEXaggDataEmph 5 3" xfId="4779"/>
    <cellStyle name="SAPBEXaggDataEmph 5 4" xfId="4780"/>
    <cellStyle name="SAPBEXaggDataEmph 6" xfId="4781"/>
    <cellStyle name="SAPBEXaggDataEmph 6 2" xfId="4782"/>
    <cellStyle name="SAPBEXaggDataEmph 6 3" xfId="4783"/>
    <cellStyle name="SAPBEXaggDataEmph 6 4" xfId="4784"/>
    <cellStyle name="SAPBEXaggDataEmph 6 5" xfId="4785"/>
    <cellStyle name="SAPBEXaggDataEmph 7" xfId="4786"/>
    <cellStyle name="SAPBEXaggDataEmph 7 2" xfId="4787"/>
    <cellStyle name="SAPBEXaggDataEmph 7 3" xfId="4788"/>
    <cellStyle name="SAPBEXaggDataEmph 7 4" xfId="4789"/>
    <cellStyle name="SAPBEXaggDataEmph 7 5" xfId="4790"/>
    <cellStyle name="SAPBEXaggDataEmph 8" xfId="4791"/>
    <cellStyle name="SAPBEXaggDataEmph 9" xfId="4792"/>
    <cellStyle name="SAPBEXaggItem" xfId="180"/>
    <cellStyle name="SAPBEXaggItem 2" xfId="4793"/>
    <cellStyle name="SAPBEXaggItem 2 2" xfId="4794"/>
    <cellStyle name="SAPBEXaggItem 2 2 2" xfId="4795"/>
    <cellStyle name="SAPBEXaggItem 2 2 3" xfId="4796"/>
    <cellStyle name="SAPBEXaggItem 2 2 4" xfId="4797"/>
    <cellStyle name="SAPBEXaggItem 2 2 5" xfId="4798"/>
    <cellStyle name="SAPBEXaggItem 2 3" xfId="4799"/>
    <cellStyle name="SAPBEXaggItem 2 4" xfId="4800"/>
    <cellStyle name="SAPBEXaggItem 3" xfId="4801"/>
    <cellStyle name="SAPBEXaggItem 3 2" xfId="4802"/>
    <cellStyle name="SAPBEXaggItem 3 2 2" xfId="4803"/>
    <cellStyle name="SAPBEXaggItem 3 2 3" xfId="4804"/>
    <cellStyle name="SAPBEXaggItem 3 2 4" xfId="4805"/>
    <cellStyle name="SAPBEXaggItem 3 2 5" xfId="4806"/>
    <cellStyle name="SAPBEXaggItem 3 3" xfId="4807"/>
    <cellStyle name="SAPBEXaggItem 3 4" xfId="4808"/>
    <cellStyle name="SAPBEXaggItem 4" xfId="4809"/>
    <cellStyle name="SAPBEXaggItem 4 2" xfId="4810"/>
    <cellStyle name="SAPBEXaggItem 4 3" xfId="4811"/>
    <cellStyle name="SAPBEXaggItem 4 4" xfId="4812"/>
    <cellStyle name="SAPBEXaggItem 4 5" xfId="4813"/>
    <cellStyle name="SAPBEXaggItem 5" xfId="4814"/>
    <cellStyle name="SAPBEXaggItem 5 2" xfId="4815"/>
    <cellStyle name="SAPBEXaggItem 5 3" xfId="4816"/>
    <cellStyle name="SAPBEXaggItem 5 4" xfId="4817"/>
    <cellStyle name="SAPBEXaggItem 5 5" xfId="4818"/>
    <cellStyle name="SAPBEXaggItem 6" xfId="4819"/>
    <cellStyle name="SAPBEXaggItem 7" xfId="4820"/>
    <cellStyle name="SAPBEXaggItem_BW Capital Summary Flash Dec 09" xfId="4821"/>
    <cellStyle name="SAPBEXaggItemX" xfId="181"/>
    <cellStyle name="SAPBEXaggItemX 2" xfId="4822"/>
    <cellStyle name="SAPBEXaggItemX 2 2" xfId="4823"/>
    <cellStyle name="SAPBEXaggItemX 2 2 2" xfId="4824"/>
    <cellStyle name="SAPBEXaggItemX 2 2 3" xfId="4825"/>
    <cellStyle name="SAPBEXaggItemX 2 2 4" xfId="4826"/>
    <cellStyle name="SAPBEXaggItemX 2 2 5" xfId="4827"/>
    <cellStyle name="SAPBEXaggItemX 2 3" xfId="4828"/>
    <cellStyle name="SAPBEXaggItemX 2 3 2" xfId="4829"/>
    <cellStyle name="SAPBEXaggItemX 2 3 3" xfId="4830"/>
    <cellStyle name="SAPBEXaggItemX 2 3 4" xfId="4831"/>
    <cellStyle name="SAPBEXaggItemX 2 3 5" xfId="4832"/>
    <cellStyle name="SAPBEXaggItemX 2 4" xfId="4833"/>
    <cellStyle name="SAPBEXaggItemX 2 5" xfId="4834"/>
    <cellStyle name="SAPBEXaggItemX 3" xfId="4835"/>
    <cellStyle name="SAPBEXaggItemX 3 2" xfId="4836"/>
    <cellStyle name="SAPBEXaggItemX 3 2 2" xfId="4837"/>
    <cellStyle name="SAPBEXaggItemX 3 2 3" xfId="4838"/>
    <cellStyle name="SAPBEXaggItemX 3 2 4" xfId="4839"/>
    <cellStyle name="SAPBEXaggItemX 3 2 5" xfId="4840"/>
    <cellStyle name="SAPBEXaggItemX 3 3" xfId="4841"/>
    <cellStyle name="SAPBEXaggItemX 3 3 2" xfId="4842"/>
    <cellStyle name="SAPBEXaggItemX 3 3 3" xfId="4843"/>
    <cellStyle name="SAPBEXaggItemX 3 3 4" xfId="4844"/>
    <cellStyle name="SAPBEXaggItemX 3 3 5" xfId="4845"/>
    <cellStyle name="SAPBEXaggItemX 3 4" xfId="4846"/>
    <cellStyle name="SAPBEXaggItemX 3 5" xfId="4847"/>
    <cellStyle name="SAPBEXaggItemX 4" xfId="4848"/>
    <cellStyle name="SAPBEXaggItemX 4 2" xfId="4849"/>
    <cellStyle name="SAPBEXaggItemX 4 3" xfId="4850"/>
    <cellStyle name="SAPBEXaggItemX 4 4" xfId="4851"/>
    <cellStyle name="SAPBEXaggItemX 4 5" xfId="4852"/>
    <cellStyle name="SAPBEXaggItemX 5" xfId="4853"/>
    <cellStyle name="SAPBEXaggItemX 5 2" xfId="4854"/>
    <cellStyle name="SAPBEXaggItemX 5 3" xfId="4855"/>
    <cellStyle name="SAPBEXaggItemX 5 4" xfId="4856"/>
    <cellStyle name="SAPBEXaggItemX 5 5" xfId="4857"/>
    <cellStyle name="SAPBEXaggItemX 6" xfId="4858"/>
    <cellStyle name="SAPBEXaggItemX 7" xfId="4859"/>
    <cellStyle name="SAPBEXchaText" xfId="182"/>
    <cellStyle name="SAPBEXchaText 2" xfId="4860"/>
    <cellStyle name="SAPBEXchaText 2 2" xfId="4861"/>
    <cellStyle name="SAPBEXchaText 2 2 2" xfId="4862"/>
    <cellStyle name="SAPBEXchaText 2 2 3" xfId="4863"/>
    <cellStyle name="SAPBEXchaText 2 2 4" xfId="4864"/>
    <cellStyle name="SAPBEXchaText 2 2 5" xfId="4865"/>
    <cellStyle name="SAPBEXchaText 2 3" xfId="4866"/>
    <cellStyle name="SAPBEXchaText 2 4" xfId="4867"/>
    <cellStyle name="SAPBEXchaText 3" xfId="4868"/>
    <cellStyle name="SAPBEXchaText 3 2" xfId="4869"/>
    <cellStyle name="SAPBEXchaText 3 2 2" xfId="4870"/>
    <cellStyle name="SAPBEXchaText 3 2 3" xfId="4871"/>
    <cellStyle name="SAPBEXchaText 3 2 4" xfId="4872"/>
    <cellStyle name="SAPBEXchaText 3 2 5" xfId="4873"/>
    <cellStyle name="SAPBEXchaText 3 3" xfId="4874"/>
    <cellStyle name="SAPBEXchaText 3 4" xfId="4875"/>
    <cellStyle name="SAPBEXchaText_AIMRO_CP" xfId="4876"/>
    <cellStyle name="SAPBEXexcBad7" xfId="183"/>
    <cellStyle name="SAPBEXexcBad7 2" xfId="4877"/>
    <cellStyle name="SAPBEXexcBad7 2 2" xfId="4878"/>
    <cellStyle name="SAPBEXexcBad7 2 2 2" xfId="4879"/>
    <cellStyle name="SAPBEXexcBad7 2 2 3" xfId="4880"/>
    <cellStyle name="SAPBEXexcBad7 2 2 4" xfId="4881"/>
    <cellStyle name="SAPBEXexcBad7 2 2 5" xfId="4882"/>
    <cellStyle name="SAPBEXexcBad7 2 3" xfId="4883"/>
    <cellStyle name="SAPBEXexcBad7 2 4" xfId="4884"/>
    <cellStyle name="SAPBEXexcBad7 3" xfId="4885"/>
    <cellStyle name="SAPBEXexcBad7 3 2" xfId="4886"/>
    <cellStyle name="SAPBEXexcBad7 3 2 2" xfId="4887"/>
    <cellStyle name="SAPBEXexcBad7 3 2 3" xfId="4888"/>
    <cellStyle name="SAPBEXexcBad7 3 2 4" xfId="4889"/>
    <cellStyle name="SAPBEXexcBad7 3 2 5" xfId="4890"/>
    <cellStyle name="SAPBEXexcBad7 3 3" xfId="4891"/>
    <cellStyle name="SAPBEXexcBad7 3 4" xfId="4892"/>
    <cellStyle name="SAPBEXexcBad7 4" xfId="4893"/>
    <cellStyle name="SAPBEXexcBad7 4 2" xfId="4894"/>
    <cellStyle name="SAPBEXexcBad7 4 3" xfId="4895"/>
    <cellStyle name="SAPBEXexcBad7 4 4" xfId="4896"/>
    <cellStyle name="SAPBEXexcBad7 4 5" xfId="4897"/>
    <cellStyle name="SAPBEXexcBad7 5" xfId="4898"/>
    <cellStyle name="SAPBEXexcBad7 5 2" xfId="4899"/>
    <cellStyle name="SAPBEXexcBad7 5 3" xfId="4900"/>
    <cellStyle name="SAPBEXexcBad7 5 4" xfId="4901"/>
    <cellStyle name="SAPBEXexcBad7 5 5" xfId="4902"/>
    <cellStyle name="SAPBEXexcBad7 6" xfId="4903"/>
    <cellStyle name="SAPBEXexcBad7 7" xfId="4904"/>
    <cellStyle name="SAPBEXexcBad8" xfId="184"/>
    <cellStyle name="SAPBEXexcBad8 2" xfId="4905"/>
    <cellStyle name="SAPBEXexcBad8 2 2" xfId="4906"/>
    <cellStyle name="SAPBEXexcBad8 2 2 2" xfId="4907"/>
    <cellStyle name="SAPBEXexcBad8 2 2 3" xfId="4908"/>
    <cellStyle name="SAPBEXexcBad8 2 2 4" xfId="4909"/>
    <cellStyle name="SAPBEXexcBad8 2 2 5" xfId="4910"/>
    <cellStyle name="SAPBEXexcBad8 2 3" xfId="4911"/>
    <cellStyle name="SAPBEXexcBad8 2 4" xfId="4912"/>
    <cellStyle name="SAPBEXexcBad8 3" xfId="4913"/>
    <cellStyle name="SAPBEXexcBad8 3 2" xfId="4914"/>
    <cellStyle name="SAPBEXexcBad8 3 2 2" xfId="4915"/>
    <cellStyle name="SAPBEXexcBad8 3 2 3" xfId="4916"/>
    <cellStyle name="SAPBEXexcBad8 3 2 4" xfId="4917"/>
    <cellStyle name="SAPBEXexcBad8 3 2 5" xfId="4918"/>
    <cellStyle name="SAPBEXexcBad8 3 3" xfId="4919"/>
    <cellStyle name="SAPBEXexcBad8 3 4" xfId="4920"/>
    <cellStyle name="SAPBEXexcBad8 4" xfId="4921"/>
    <cellStyle name="SAPBEXexcBad8 4 2" xfId="4922"/>
    <cellStyle name="SAPBEXexcBad8 4 3" xfId="4923"/>
    <cellStyle name="SAPBEXexcBad8 4 4" xfId="4924"/>
    <cellStyle name="SAPBEXexcBad8 4 5" xfId="4925"/>
    <cellStyle name="SAPBEXexcBad8 5" xfId="4926"/>
    <cellStyle name="SAPBEXexcBad8 5 2" xfId="4927"/>
    <cellStyle name="SAPBEXexcBad8 5 3" xfId="4928"/>
    <cellStyle name="SAPBEXexcBad8 5 4" xfId="4929"/>
    <cellStyle name="SAPBEXexcBad8 5 5" xfId="4930"/>
    <cellStyle name="SAPBEXexcBad8 6" xfId="4931"/>
    <cellStyle name="SAPBEXexcBad8 7" xfId="4932"/>
    <cellStyle name="SAPBEXexcBad9" xfId="185"/>
    <cellStyle name="SAPBEXexcBad9 2" xfId="4933"/>
    <cellStyle name="SAPBEXexcBad9 2 2" xfId="4934"/>
    <cellStyle name="SAPBEXexcBad9 2 2 2" xfId="4935"/>
    <cellStyle name="SAPBEXexcBad9 2 2 3" xfId="4936"/>
    <cellStyle name="SAPBEXexcBad9 2 2 4" xfId="4937"/>
    <cellStyle name="SAPBEXexcBad9 2 2 5" xfId="4938"/>
    <cellStyle name="SAPBEXexcBad9 2 3" xfId="4939"/>
    <cellStyle name="SAPBEXexcBad9 2 4" xfId="4940"/>
    <cellStyle name="SAPBEXexcBad9 3" xfId="4941"/>
    <cellStyle name="SAPBEXexcBad9 3 2" xfId="4942"/>
    <cellStyle name="SAPBEXexcBad9 3 2 2" xfId="4943"/>
    <cellStyle name="SAPBEXexcBad9 3 2 3" xfId="4944"/>
    <cellStyle name="SAPBEXexcBad9 3 2 4" xfId="4945"/>
    <cellStyle name="SAPBEXexcBad9 3 2 5" xfId="4946"/>
    <cellStyle name="SAPBEXexcBad9 3 3" xfId="4947"/>
    <cellStyle name="SAPBEXexcBad9 3 4" xfId="4948"/>
    <cellStyle name="SAPBEXexcBad9 4" xfId="4949"/>
    <cellStyle name="SAPBEXexcBad9 4 2" xfId="4950"/>
    <cellStyle name="SAPBEXexcBad9 4 3" xfId="4951"/>
    <cellStyle name="SAPBEXexcBad9 4 4" xfId="4952"/>
    <cellStyle name="SAPBEXexcBad9 4 5" xfId="4953"/>
    <cellStyle name="SAPBEXexcBad9 5" xfId="4954"/>
    <cellStyle name="SAPBEXexcBad9 5 2" xfId="4955"/>
    <cellStyle name="SAPBEXexcBad9 5 3" xfId="4956"/>
    <cellStyle name="SAPBEXexcBad9 5 4" xfId="4957"/>
    <cellStyle name="SAPBEXexcBad9 5 5" xfId="4958"/>
    <cellStyle name="SAPBEXexcBad9 6" xfId="4959"/>
    <cellStyle name="SAPBEXexcBad9 7" xfId="4960"/>
    <cellStyle name="SAPBEXexcCritical4" xfId="186"/>
    <cellStyle name="SAPBEXexcCritical4 2" xfId="4961"/>
    <cellStyle name="SAPBEXexcCritical4 2 2" xfId="4962"/>
    <cellStyle name="SAPBEXexcCritical4 2 2 2" xfId="4963"/>
    <cellStyle name="SAPBEXexcCritical4 2 2 3" xfId="4964"/>
    <cellStyle name="SAPBEXexcCritical4 2 2 4" xfId="4965"/>
    <cellStyle name="SAPBEXexcCritical4 2 2 5" xfId="4966"/>
    <cellStyle name="SAPBEXexcCritical4 2 3" xfId="4967"/>
    <cellStyle name="SAPBEXexcCritical4 2 4" xfId="4968"/>
    <cellStyle name="SAPBEXexcCritical4 3" xfId="4969"/>
    <cellStyle name="SAPBEXexcCritical4 3 2" xfId="4970"/>
    <cellStyle name="SAPBEXexcCritical4 3 2 2" xfId="4971"/>
    <cellStyle name="SAPBEXexcCritical4 3 2 3" xfId="4972"/>
    <cellStyle name="SAPBEXexcCritical4 3 2 4" xfId="4973"/>
    <cellStyle name="SAPBEXexcCritical4 3 2 5" xfId="4974"/>
    <cellStyle name="SAPBEXexcCritical4 3 3" xfId="4975"/>
    <cellStyle name="SAPBEXexcCritical4 3 4" xfId="4976"/>
    <cellStyle name="SAPBEXexcCritical4 4" xfId="4977"/>
    <cellStyle name="SAPBEXexcCritical4 4 2" xfId="4978"/>
    <cellStyle name="SAPBEXexcCritical4 4 3" xfId="4979"/>
    <cellStyle name="SAPBEXexcCritical4 4 4" xfId="4980"/>
    <cellStyle name="SAPBEXexcCritical4 4 5" xfId="4981"/>
    <cellStyle name="SAPBEXexcCritical4 5" xfId="4982"/>
    <cellStyle name="SAPBEXexcCritical4 5 2" xfId="4983"/>
    <cellStyle name="SAPBEXexcCritical4 5 3" xfId="4984"/>
    <cellStyle name="SAPBEXexcCritical4 5 4" xfId="4985"/>
    <cellStyle name="SAPBEXexcCritical4 5 5" xfId="4986"/>
    <cellStyle name="SAPBEXexcCritical4 6" xfId="4987"/>
    <cellStyle name="SAPBEXexcCritical4 7" xfId="4988"/>
    <cellStyle name="SAPBEXexcCritical5" xfId="187"/>
    <cellStyle name="SAPBEXexcCritical5 2" xfId="4989"/>
    <cellStyle name="SAPBEXexcCritical5 2 2" xfId="4990"/>
    <cellStyle name="SAPBEXexcCritical5 2 2 2" xfId="4991"/>
    <cellStyle name="SAPBEXexcCritical5 2 2 3" xfId="4992"/>
    <cellStyle name="SAPBEXexcCritical5 2 2 4" xfId="4993"/>
    <cellStyle name="SAPBEXexcCritical5 2 2 5" xfId="4994"/>
    <cellStyle name="SAPBEXexcCritical5 2 3" xfId="4995"/>
    <cellStyle name="SAPBEXexcCritical5 2 4" xfId="4996"/>
    <cellStyle name="SAPBEXexcCritical5 3" xfId="4997"/>
    <cellStyle name="SAPBEXexcCritical5 3 2" xfId="4998"/>
    <cellStyle name="SAPBEXexcCritical5 3 2 2" xfId="4999"/>
    <cellStyle name="SAPBEXexcCritical5 3 2 3" xfId="5000"/>
    <cellStyle name="SAPBEXexcCritical5 3 2 4" xfId="5001"/>
    <cellStyle name="SAPBEXexcCritical5 3 2 5" xfId="5002"/>
    <cellStyle name="SAPBEXexcCritical5 3 3" xfId="5003"/>
    <cellStyle name="SAPBEXexcCritical5 3 4" xfId="5004"/>
    <cellStyle name="SAPBEXexcCritical5 4" xfId="5005"/>
    <cellStyle name="SAPBEXexcCritical5 4 2" xfId="5006"/>
    <cellStyle name="SAPBEXexcCritical5 4 3" xfId="5007"/>
    <cellStyle name="SAPBEXexcCritical5 4 4" xfId="5008"/>
    <cellStyle name="SAPBEXexcCritical5 4 5" xfId="5009"/>
    <cellStyle name="SAPBEXexcCritical5 5" xfId="5010"/>
    <cellStyle name="SAPBEXexcCritical5 5 2" xfId="5011"/>
    <cellStyle name="SAPBEXexcCritical5 5 3" xfId="5012"/>
    <cellStyle name="SAPBEXexcCritical5 5 4" xfId="5013"/>
    <cellStyle name="SAPBEXexcCritical5 5 5" xfId="5014"/>
    <cellStyle name="SAPBEXexcCritical5 6" xfId="5015"/>
    <cellStyle name="SAPBEXexcCritical5 7" xfId="5016"/>
    <cellStyle name="SAPBEXexcCritical6" xfId="188"/>
    <cellStyle name="SAPBEXexcCritical6 2" xfId="5017"/>
    <cellStyle name="SAPBEXexcCritical6 2 2" xfId="5018"/>
    <cellStyle name="SAPBEXexcCritical6 2 2 2" xfId="5019"/>
    <cellStyle name="SAPBEXexcCritical6 2 2 3" xfId="5020"/>
    <cellStyle name="SAPBEXexcCritical6 2 2 4" xfId="5021"/>
    <cellStyle name="SAPBEXexcCritical6 2 2 5" xfId="5022"/>
    <cellStyle name="SAPBEXexcCritical6 2 3" xfId="5023"/>
    <cellStyle name="SAPBEXexcCritical6 2 4" xfId="5024"/>
    <cellStyle name="SAPBEXexcCritical6 3" xfId="5025"/>
    <cellStyle name="SAPBEXexcCritical6 3 2" xfId="5026"/>
    <cellStyle name="SAPBEXexcCritical6 3 2 2" xfId="5027"/>
    <cellStyle name="SAPBEXexcCritical6 3 2 3" xfId="5028"/>
    <cellStyle name="SAPBEXexcCritical6 3 2 4" xfId="5029"/>
    <cellStyle name="SAPBEXexcCritical6 3 2 5" xfId="5030"/>
    <cellStyle name="SAPBEXexcCritical6 3 3" xfId="5031"/>
    <cellStyle name="SAPBEXexcCritical6 3 4" xfId="5032"/>
    <cellStyle name="SAPBEXexcCritical6 4" xfId="5033"/>
    <cellStyle name="SAPBEXexcCritical6 4 2" xfId="5034"/>
    <cellStyle name="SAPBEXexcCritical6 4 3" xfId="5035"/>
    <cellStyle name="SAPBEXexcCritical6 4 4" xfId="5036"/>
    <cellStyle name="SAPBEXexcCritical6 4 5" xfId="5037"/>
    <cellStyle name="SAPBEXexcCritical6 5" xfId="5038"/>
    <cellStyle name="SAPBEXexcCritical6 5 2" xfId="5039"/>
    <cellStyle name="SAPBEXexcCritical6 5 3" xfId="5040"/>
    <cellStyle name="SAPBEXexcCritical6 5 4" xfId="5041"/>
    <cellStyle name="SAPBEXexcCritical6 5 5" xfId="5042"/>
    <cellStyle name="SAPBEXexcCritical6 6" xfId="5043"/>
    <cellStyle name="SAPBEXexcCritical6 7" xfId="5044"/>
    <cellStyle name="SAPBEXexcGood1" xfId="189"/>
    <cellStyle name="SAPBEXexcGood1 2" xfId="5045"/>
    <cellStyle name="SAPBEXexcGood1 2 2" xfId="5046"/>
    <cellStyle name="SAPBEXexcGood1 2 2 2" xfId="5047"/>
    <cellStyle name="SAPBEXexcGood1 2 2 3" xfId="5048"/>
    <cellStyle name="SAPBEXexcGood1 2 2 4" xfId="5049"/>
    <cellStyle name="SAPBEXexcGood1 2 2 5" xfId="5050"/>
    <cellStyle name="SAPBEXexcGood1 2 3" xfId="5051"/>
    <cellStyle name="SAPBEXexcGood1 2 4" xfId="5052"/>
    <cellStyle name="SAPBEXexcGood1 3" xfId="5053"/>
    <cellStyle name="SAPBEXexcGood1 3 2" xfId="5054"/>
    <cellStyle name="SAPBEXexcGood1 3 2 2" xfId="5055"/>
    <cellStyle name="SAPBEXexcGood1 3 2 3" xfId="5056"/>
    <cellStyle name="SAPBEXexcGood1 3 2 4" xfId="5057"/>
    <cellStyle name="SAPBEXexcGood1 3 2 5" xfId="5058"/>
    <cellStyle name="SAPBEXexcGood1 3 3" xfId="5059"/>
    <cellStyle name="SAPBEXexcGood1 3 4" xfId="5060"/>
    <cellStyle name="SAPBEXexcGood1 4" xfId="5061"/>
    <cellStyle name="SAPBEXexcGood1 4 2" xfId="5062"/>
    <cellStyle name="SAPBEXexcGood1 4 3" xfId="5063"/>
    <cellStyle name="SAPBEXexcGood1 4 4" xfId="5064"/>
    <cellStyle name="SAPBEXexcGood1 4 5" xfId="5065"/>
    <cellStyle name="SAPBEXexcGood1 5" xfId="5066"/>
    <cellStyle name="SAPBEXexcGood1 5 2" xfId="5067"/>
    <cellStyle name="SAPBEXexcGood1 5 3" xfId="5068"/>
    <cellStyle name="SAPBEXexcGood1 5 4" xfId="5069"/>
    <cellStyle name="SAPBEXexcGood1 5 5" xfId="5070"/>
    <cellStyle name="SAPBEXexcGood1 6" xfId="5071"/>
    <cellStyle name="SAPBEXexcGood1 7" xfId="5072"/>
    <cellStyle name="SAPBEXexcGood2" xfId="190"/>
    <cellStyle name="SAPBEXexcGood2 2" xfId="5073"/>
    <cellStyle name="SAPBEXexcGood2 2 2" xfId="5074"/>
    <cellStyle name="SAPBEXexcGood2 2 2 2" xfId="5075"/>
    <cellStyle name="SAPBEXexcGood2 2 2 3" xfId="5076"/>
    <cellStyle name="SAPBEXexcGood2 2 2 4" xfId="5077"/>
    <cellStyle name="SAPBEXexcGood2 2 2 5" xfId="5078"/>
    <cellStyle name="SAPBEXexcGood2 2 3" xfId="5079"/>
    <cellStyle name="SAPBEXexcGood2 2 4" xfId="5080"/>
    <cellStyle name="SAPBEXexcGood2 3" xfId="5081"/>
    <cellStyle name="SAPBEXexcGood2 3 2" xfId="5082"/>
    <cellStyle name="SAPBEXexcGood2 3 2 2" xfId="5083"/>
    <cellStyle name="SAPBEXexcGood2 3 2 3" xfId="5084"/>
    <cellStyle name="SAPBEXexcGood2 3 2 4" xfId="5085"/>
    <cellStyle name="SAPBEXexcGood2 3 2 5" xfId="5086"/>
    <cellStyle name="SAPBEXexcGood2 3 3" xfId="5087"/>
    <cellStyle name="SAPBEXexcGood2 3 4" xfId="5088"/>
    <cellStyle name="SAPBEXexcGood2 4" xfId="5089"/>
    <cellStyle name="SAPBEXexcGood2 4 2" xfId="5090"/>
    <cellStyle name="SAPBEXexcGood2 4 3" xfId="5091"/>
    <cellStyle name="SAPBEXexcGood2 4 4" xfId="5092"/>
    <cellStyle name="SAPBEXexcGood2 4 5" xfId="5093"/>
    <cellStyle name="SAPBEXexcGood2 5" xfId="5094"/>
    <cellStyle name="SAPBEXexcGood2 5 2" xfId="5095"/>
    <cellStyle name="SAPBEXexcGood2 5 3" xfId="5096"/>
    <cellStyle name="SAPBEXexcGood2 5 4" xfId="5097"/>
    <cellStyle name="SAPBEXexcGood2 5 5" xfId="5098"/>
    <cellStyle name="SAPBEXexcGood2 6" xfId="5099"/>
    <cellStyle name="SAPBEXexcGood2 7" xfId="5100"/>
    <cellStyle name="SAPBEXexcGood3" xfId="191"/>
    <cellStyle name="SAPBEXexcGood3 2" xfId="5101"/>
    <cellStyle name="SAPBEXexcGood3 2 2" xfId="5102"/>
    <cellStyle name="SAPBEXexcGood3 2 2 2" xfId="5103"/>
    <cellStyle name="SAPBEXexcGood3 2 2 3" xfId="5104"/>
    <cellStyle name="SAPBEXexcGood3 2 2 4" xfId="5105"/>
    <cellStyle name="SAPBEXexcGood3 2 2 5" xfId="5106"/>
    <cellStyle name="SAPBEXexcGood3 2 3" xfId="5107"/>
    <cellStyle name="SAPBEXexcGood3 2 4" xfId="5108"/>
    <cellStyle name="SAPBEXexcGood3 3" xfId="5109"/>
    <cellStyle name="SAPBEXexcGood3 3 2" xfId="5110"/>
    <cellStyle name="SAPBEXexcGood3 3 2 2" xfId="5111"/>
    <cellStyle name="SAPBEXexcGood3 3 2 3" xfId="5112"/>
    <cellStyle name="SAPBEXexcGood3 3 2 4" xfId="5113"/>
    <cellStyle name="SAPBEXexcGood3 3 2 5" xfId="5114"/>
    <cellStyle name="SAPBEXexcGood3 3 3" xfId="5115"/>
    <cellStyle name="SAPBEXexcGood3 3 4" xfId="5116"/>
    <cellStyle name="SAPBEXexcGood3 4" xfId="5117"/>
    <cellStyle name="SAPBEXexcGood3 4 2" xfId="5118"/>
    <cellStyle name="SAPBEXexcGood3 4 3" xfId="5119"/>
    <cellStyle name="SAPBEXexcGood3 4 4" xfId="5120"/>
    <cellStyle name="SAPBEXexcGood3 4 5" xfId="5121"/>
    <cellStyle name="SAPBEXexcGood3 5" xfId="5122"/>
    <cellStyle name="SAPBEXexcGood3 5 2" xfId="5123"/>
    <cellStyle name="SAPBEXexcGood3 5 3" xfId="5124"/>
    <cellStyle name="SAPBEXexcGood3 5 4" xfId="5125"/>
    <cellStyle name="SAPBEXexcGood3 5 5" xfId="5126"/>
    <cellStyle name="SAPBEXexcGood3 6" xfId="5127"/>
    <cellStyle name="SAPBEXexcGood3 7" xfId="5128"/>
    <cellStyle name="SAPBEXfilterDrill" xfId="192"/>
    <cellStyle name="SAPBEXfilterDrill 2" xfId="5129"/>
    <cellStyle name="SAPBEXfilterDrill 2 2" xfId="5130"/>
    <cellStyle name="SAPBEXfilterDrill 2 2 2" xfId="5131"/>
    <cellStyle name="SAPBEXfilterDrill 2 2 3" xfId="5132"/>
    <cellStyle name="SAPBEXfilterDrill 2 2 4" xfId="5133"/>
    <cellStyle name="SAPBEXfilterDrill 2 2 5" xfId="5134"/>
    <cellStyle name="SAPBEXfilterDrill 2 3" xfId="5135"/>
    <cellStyle name="SAPBEXfilterDrill 2 4" xfId="5136"/>
    <cellStyle name="SAPBEXfilterDrill 3" xfId="5137"/>
    <cellStyle name="SAPBEXfilterDrill 3 2" xfId="5138"/>
    <cellStyle name="SAPBEXfilterDrill 3 2 2" xfId="5139"/>
    <cellStyle name="SAPBEXfilterDrill 3 2 3" xfId="5140"/>
    <cellStyle name="SAPBEXfilterDrill 3 2 4" xfId="5141"/>
    <cellStyle name="SAPBEXfilterDrill 3 2 5" xfId="5142"/>
    <cellStyle name="SAPBEXfilterDrill 3 3" xfId="5143"/>
    <cellStyle name="SAPBEXfilterDrill 3 4" xfId="5144"/>
    <cellStyle name="SAPBEXfilterDrill 4" xfId="5145"/>
    <cellStyle name="SAPBEXfilterDrill_BW Capital Summary Flash December 07" xfId="5146"/>
    <cellStyle name="SAPBEXfilterItem" xfId="193"/>
    <cellStyle name="SAPBEXfilterItem 2" xfId="5147"/>
    <cellStyle name="SAPBEXfilterItem 2 2" xfId="5148"/>
    <cellStyle name="SAPBEXfilterItem 2 2 2" xfId="5149"/>
    <cellStyle name="SAPBEXfilterItem 2 2 3" xfId="5150"/>
    <cellStyle name="SAPBEXfilterItem 2 2 4" xfId="5151"/>
    <cellStyle name="SAPBEXfilterItem 2 2 5" xfId="5152"/>
    <cellStyle name="SAPBEXfilterItem 2 3" xfId="5153"/>
    <cellStyle name="SAPBEXfilterItem 2 4" xfId="5154"/>
    <cellStyle name="SAPBEXfilterItem 3" xfId="5155"/>
    <cellStyle name="SAPBEXfilterItem 3 2" xfId="5156"/>
    <cellStyle name="SAPBEXfilterItem 3 2 2" xfId="5157"/>
    <cellStyle name="SAPBEXfilterItem 3 2 3" xfId="5158"/>
    <cellStyle name="SAPBEXfilterItem 3 2 4" xfId="5159"/>
    <cellStyle name="SAPBEXfilterItem 3 2 5" xfId="5160"/>
    <cellStyle name="SAPBEXfilterItem 3 3" xfId="5161"/>
    <cellStyle name="SAPBEXfilterItem 3 4" xfId="5162"/>
    <cellStyle name="SAPBEXfilterItem_BW Capital Summary Flash December 07" xfId="5163"/>
    <cellStyle name="SAPBEXfilterText" xfId="194"/>
    <cellStyle name="SAPBEXfilterText 2" xfId="5164"/>
    <cellStyle name="SAPBEXfilterText 2 2" xfId="5165"/>
    <cellStyle name="SAPBEXfilterText 2 2 2" xfId="5166"/>
    <cellStyle name="SAPBEXfilterText 2 2 3" xfId="5167"/>
    <cellStyle name="SAPBEXfilterText 2 2 4" xfId="5168"/>
    <cellStyle name="SAPBEXfilterText 2 2 5" xfId="5169"/>
    <cellStyle name="SAPBEXfilterText 2 3" xfId="5170"/>
    <cellStyle name="SAPBEXfilterText 2 4" xfId="5171"/>
    <cellStyle name="SAPBEXfilterText 3" xfId="5172"/>
    <cellStyle name="SAPBEXfilterText 3 2" xfId="5173"/>
    <cellStyle name="SAPBEXfilterText 3 2 2" xfId="5174"/>
    <cellStyle name="SAPBEXfilterText 3 2 3" xfId="5175"/>
    <cellStyle name="SAPBEXfilterText 3 2 4" xfId="5176"/>
    <cellStyle name="SAPBEXfilterText 3 2 5" xfId="5177"/>
    <cellStyle name="SAPBEXfilterText 3 3" xfId="5178"/>
    <cellStyle name="SAPBEXfilterText 3 4" xfId="5179"/>
    <cellStyle name="SAPBEXformats" xfId="195"/>
    <cellStyle name="SAPBEXformats 2" xfId="5180"/>
    <cellStyle name="SAPBEXformats 2 2" xfId="5181"/>
    <cellStyle name="SAPBEXformats 2 2 2" xfId="5182"/>
    <cellStyle name="SAPBEXformats 2 2 3" xfId="5183"/>
    <cellStyle name="SAPBEXformats 2 2 4" xfId="5184"/>
    <cellStyle name="SAPBEXformats 2 2 5" xfId="5185"/>
    <cellStyle name="SAPBEXformats 2 3" xfId="5186"/>
    <cellStyle name="SAPBEXformats 2 4" xfId="5187"/>
    <cellStyle name="SAPBEXformats 3" xfId="5188"/>
    <cellStyle name="SAPBEXformats 3 2" xfId="5189"/>
    <cellStyle name="SAPBEXformats 3 2 2" xfId="5190"/>
    <cellStyle name="SAPBEXformats 3 2 3" xfId="5191"/>
    <cellStyle name="SAPBEXformats 3 2 4" xfId="5192"/>
    <cellStyle name="SAPBEXformats 3 2 5" xfId="5193"/>
    <cellStyle name="SAPBEXformats 3 3" xfId="5194"/>
    <cellStyle name="SAPBEXformats 3 4" xfId="5195"/>
    <cellStyle name="SAPBEXformats 4" xfId="5196"/>
    <cellStyle name="SAPBEXformats 4 2" xfId="5197"/>
    <cellStyle name="SAPBEXformats 4 2 2" xfId="5198"/>
    <cellStyle name="SAPBEXformats 4 3" xfId="5199"/>
    <cellStyle name="SAPBEXformats 5" xfId="5200"/>
    <cellStyle name="SAPBEXformats_AIMRO_CP" xfId="5201"/>
    <cellStyle name="SAPBEXheaderItem" xfId="196"/>
    <cellStyle name="SAPBEXheaderItem 2" xfId="366"/>
    <cellStyle name="SAPBEXheaderItem 2 2" xfId="5202"/>
    <cellStyle name="SAPBEXheaderItem 2 2 2" xfId="5203"/>
    <cellStyle name="SAPBEXheaderItem 2 2 3" xfId="5204"/>
    <cellStyle name="SAPBEXheaderItem 2 2 4" xfId="5205"/>
    <cellStyle name="SAPBEXheaderItem 2 2 5" xfId="5206"/>
    <cellStyle name="SAPBEXheaderItem 2 3" xfId="5207"/>
    <cellStyle name="SAPBEXheaderItem 2 4" xfId="5208"/>
    <cellStyle name="SAPBEXheaderItem 3" xfId="367"/>
    <cellStyle name="SAPBEXheaderItem 3 2" xfId="5209"/>
    <cellStyle name="SAPBEXheaderItem 3 2 2" xfId="5210"/>
    <cellStyle name="SAPBEXheaderItem 3 2 3" xfId="5211"/>
    <cellStyle name="SAPBEXheaderItem 3 2 4" xfId="5212"/>
    <cellStyle name="SAPBEXheaderItem 3 2 5" xfId="5213"/>
    <cellStyle name="SAPBEXheaderItem 3 3" xfId="5214"/>
    <cellStyle name="SAPBEXheaderItem 3 4" xfId="5215"/>
    <cellStyle name="SAPBEXheaderItem 4" xfId="5216"/>
    <cellStyle name="SAPBEXheaderItem_BW Capital Summary Flash December 07" xfId="5217"/>
    <cellStyle name="SAPBEXheaderText" xfId="197"/>
    <cellStyle name="SAPBEXheaderText 2" xfId="368"/>
    <cellStyle name="SAPBEXheaderText 2 2" xfId="5218"/>
    <cellStyle name="SAPBEXheaderText 2 2 2" xfId="5219"/>
    <cellStyle name="SAPBEXheaderText 2 2 3" xfId="5220"/>
    <cellStyle name="SAPBEXheaderText 2 2 4" xfId="5221"/>
    <cellStyle name="SAPBEXheaderText 2 2 5" xfId="5222"/>
    <cellStyle name="SAPBEXheaderText 2 3" xfId="5223"/>
    <cellStyle name="SAPBEXheaderText 2 4" xfId="5224"/>
    <cellStyle name="SAPBEXheaderText 3" xfId="369"/>
    <cellStyle name="SAPBEXheaderText 3 2" xfId="5225"/>
    <cellStyle name="SAPBEXheaderText 3 2 2" xfId="5226"/>
    <cellStyle name="SAPBEXheaderText 3 2 3" xfId="5227"/>
    <cellStyle name="SAPBEXheaderText 3 2 4" xfId="5228"/>
    <cellStyle name="SAPBEXheaderText 3 2 5" xfId="5229"/>
    <cellStyle name="SAPBEXheaderText 3 3" xfId="5230"/>
    <cellStyle name="SAPBEXheaderText 3 4" xfId="5231"/>
    <cellStyle name="SAPBEXheaderText 4" xfId="5232"/>
    <cellStyle name="SAPBEXheaderText_BW Capital Summary Flash December 07" xfId="5233"/>
    <cellStyle name="SAPBEXHLevel0" xfId="198"/>
    <cellStyle name="SAPBEXHLevel0 2" xfId="370"/>
    <cellStyle name="SAPBEXHLevel0 2 2" xfId="5234"/>
    <cellStyle name="SAPBEXHLevel0 2 2 2" xfId="5235"/>
    <cellStyle name="SAPBEXHLevel0 2 2 3" xfId="5236"/>
    <cellStyle name="SAPBEXHLevel0 2 2 4" xfId="5237"/>
    <cellStyle name="SAPBEXHLevel0 2 2 5" xfId="5238"/>
    <cellStyle name="SAPBEXHLevel0 2 3" xfId="5239"/>
    <cellStyle name="SAPBEXHLevel0 2 4" xfId="5240"/>
    <cellStyle name="SAPBEXHLevel0 3" xfId="371"/>
    <cellStyle name="SAPBEXHLevel0 3 2" xfId="5241"/>
    <cellStyle name="SAPBEXHLevel0 3 2 2" xfId="5242"/>
    <cellStyle name="SAPBEXHLevel0 3 2 3" xfId="5243"/>
    <cellStyle name="SAPBEXHLevel0 3 2 4" xfId="5244"/>
    <cellStyle name="SAPBEXHLevel0 3 2 5" xfId="5245"/>
    <cellStyle name="SAPBEXHLevel0 3 3" xfId="5246"/>
    <cellStyle name="SAPBEXHLevel0 3 4" xfId="5247"/>
    <cellStyle name="SAPBEXHLevel0 4" xfId="5248"/>
    <cellStyle name="SAPBEXHLevel0 4 2" xfId="5249"/>
    <cellStyle name="SAPBEXHLevel0 4 3" xfId="5250"/>
    <cellStyle name="SAPBEXHLevel0 4 4" xfId="5251"/>
    <cellStyle name="SAPBEXHLevel0 4 5" xfId="5252"/>
    <cellStyle name="SAPBEXHLevel0 5" xfId="5253"/>
    <cellStyle name="SAPBEXHLevel0 5 2" xfId="5254"/>
    <cellStyle name="SAPBEXHLevel0 5 3" xfId="5255"/>
    <cellStyle name="SAPBEXHLevel0 5 4" xfId="5256"/>
    <cellStyle name="SAPBEXHLevel0 5 5" xfId="5257"/>
    <cellStyle name="SAPBEXHLevel0 6" xfId="5258"/>
    <cellStyle name="SAPBEXHLevel0 7" xfId="5259"/>
    <cellStyle name="SAPBEXHLevel0_AIMRO_CP" xfId="5260"/>
    <cellStyle name="SAPBEXHLevel0X" xfId="199"/>
    <cellStyle name="SAPBEXHLevel0X 10" xfId="5261"/>
    <cellStyle name="SAPBEXHLevel0X 11" xfId="5262"/>
    <cellStyle name="SAPBEXHLevel0X 2" xfId="5263"/>
    <cellStyle name="SAPBEXHLevel0X 2 2" xfId="5264"/>
    <cellStyle name="SAPBEXHLevel0X 2 2 2" xfId="5265"/>
    <cellStyle name="SAPBEXHLevel0X 2 2 3" xfId="5266"/>
    <cellStyle name="SAPBEXHLevel0X 2 2 4" xfId="5267"/>
    <cellStyle name="SAPBEXHLevel0X 2 2 5" xfId="5268"/>
    <cellStyle name="SAPBEXHLevel0X 2 3" xfId="5269"/>
    <cellStyle name="SAPBEXHLevel0X 2 3 2" xfId="5270"/>
    <cellStyle name="SAPBEXHLevel0X 2 3 3" xfId="5271"/>
    <cellStyle name="SAPBEXHLevel0X 2 3 4" xfId="5272"/>
    <cellStyle name="SAPBEXHLevel0X 2 3 5" xfId="5273"/>
    <cellStyle name="SAPBEXHLevel0X 2 4" xfId="5274"/>
    <cellStyle name="SAPBEXHLevel0X 2 5" xfId="5275"/>
    <cellStyle name="SAPBEXHLevel0X 3" xfId="5276"/>
    <cellStyle name="SAPBEXHLevel0X 3 2" xfId="5277"/>
    <cellStyle name="SAPBEXHLevel0X 3 2 2" xfId="5278"/>
    <cellStyle name="SAPBEXHLevel0X 3 2 3" xfId="5279"/>
    <cellStyle name="SAPBEXHLevel0X 3 2 4" xfId="5280"/>
    <cellStyle name="SAPBEXHLevel0X 3 2 5" xfId="5281"/>
    <cellStyle name="SAPBEXHLevel0X 3 3" xfId="5282"/>
    <cellStyle name="SAPBEXHLevel0X 3 3 2" xfId="5283"/>
    <cellStyle name="SAPBEXHLevel0X 3 3 3" xfId="5284"/>
    <cellStyle name="SAPBEXHLevel0X 3 3 4" xfId="5285"/>
    <cellStyle name="SAPBEXHLevel0X 3 3 5" xfId="5286"/>
    <cellStyle name="SAPBEXHLevel0X 3 4" xfId="5287"/>
    <cellStyle name="SAPBEXHLevel0X 3 5" xfId="5288"/>
    <cellStyle name="SAPBEXHLevel0X 4" xfId="5289"/>
    <cellStyle name="SAPBEXHLevel0X 4 2" xfId="5290"/>
    <cellStyle name="SAPBEXHLevel0X 4 2 2" xfId="5291"/>
    <cellStyle name="SAPBEXHLevel0X 4 2 3" xfId="5292"/>
    <cellStyle name="SAPBEXHLevel0X 4 2 4" xfId="5293"/>
    <cellStyle name="SAPBEXHLevel0X 4 2 5" xfId="5294"/>
    <cellStyle name="SAPBEXHLevel0X 4 3" xfId="5295"/>
    <cellStyle name="SAPBEXHLevel0X 4 3 2" xfId="5296"/>
    <cellStyle name="SAPBEXHLevel0X 4 3 3" xfId="5297"/>
    <cellStyle name="SAPBEXHLevel0X 4 3 4" xfId="5298"/>
    <cellStyle name="SAPBEXHLevel0X 4 3 5" xfId="5299"/>
    <cellStyle name="SAPBEXHLevel0X 4 4" xfId="5300"/>
    <cellStyle name="SAPBEXHLevel0X 4 5" xfId="5301"/>
    <cellStyle name="SAPBEXHLevel0X 5" xfId="5302"/>
    <cellStyle name="SAPBEXHLevel0X 5 2" xfId="5303"/>
    <cellStyle name="SAPBEXHLevel0X 5 2 2" xfId="5304"/>
    <cellStyle name="SAPBEXHLevel0X 5 2 3" xfId="5305"/>
    <cellStyle name="SAPBEXHLevel0X 5 2 4" xfId="5306"/>
    <cellStyle name="SAPBEXHLevel0X 5 2 5" xfId="5307"/>
    <cellStyle name="SAPBEXHLevel0X 5 3" xfId="5308"/>
    <cellStyle name="SAPBEXHLevel0X 5 3 2" xfId="5309"/>
    <cellStyle name="SAPBEXHLevel0X 5 3 3" xfId="5310"/>
    <cellStyle name="SAPBEXHLevel0X 5 3 4" xfId="5311"/>
    <cellStyle name="SAPBEXHLevel0X 5 3 5" xfId="5312"/>
    <cellStyle name="SAPBEXHLevel0X 5 4" xfId="5313"/>
    <cellStyle name="SAPBEXHLevel0X 5 5" xfId="5314"/>
    <cellStyle name="SAPBEXHLevel0X 6" xfId="5315"/>
    <cellStyle name="SAPBEXHLevel0X 6 2" xfId="5316"/>
    <cellStyle name="SAPBEXHLevel0X 6 2 2" xfId="5317"/>
    <cellStyle name="SAPBEXHLevel0X 6 2 3" xfId="5318"/>
    <cellStyle name="SAPBEXHLevel0X 6 2 4" xfId="5319"/>
    <cellStyle name="SAPBEXHLevel0X 6 2 5" xfId="5320"/>
    <cellStyle name="SAPBEXHLevel0X 6 3" xfId="5321"/>
    <cellStyle name="SAPBEXHLevel0X 6 3 2" xfId="5322"/>
    <cellStyle name="SAPBEXHLevel0X 6 3 3" xfId="5323"/>
    <cellStyle name="SAPBEXHLevel0X 6 3 4" xfId="5324"/>
    <cellStyle name="SAPBEXHLevel0X 6 3 5" xfId="5325"/>
    <cellStyle name="SAPBEXHLevel0X 6 4" xfId="5326"/>
    <cellStyle name="SAPBEXHLevel0X 6 5" xfId="5327"/>
    <cellStyle name="SAPBEXHLevel0X 7" xfId="5328"/>
    <cellStyle name="SAPBEXHLevel0X 7 2" xfId="5329"/>
    <cellStyle name="SAPBEXHLevel0X 7 3" xfId="5330"/>
    <cellStyle name="SAPBEXHLevel0X 7 4" xfId="5331"/>
    <cellStyle name="SAPBEXHLevel0X 7 5" xfId="5332"/>
    <cellStyle name="SAPBEXHLevel0X 8" xfId="5333"/>
    <cellStyle name="SAPBEXHLevel0X 8 2" xfId="5334"/>
    <cellStyle name="SAPBEXHLevel0X 8 3" xfId="5335"/>
    <cellStyle name="SAPBEXHLevel0X 8 4" xfId="5336"/>
    <cellStyle name="SAPBEXHLevel0X 8 5" xfId="5337"/>
    <cellStyle name="SAPBEXHLevel0X 9" xfId="5338"/>
    <cellStyle name="SAPBEXHLevel0X_SERVICES STRUCTURE" xfId="5339"/>
    <cellStyle name="SAPBEXHLevel1" xfId="200"/>
    <cellStyle name="SAPBEXHLevel1 2" xfId="372"/>
    <cellStyle name="SAPBEXHLevel1 2 2" xfId="5340"/>
    <cellStyle name="SAPBEXHLevel1 2 2 2" xfId="5341"/>
    <cellStyle name="SAPBEXHLevel1 2 2 3" xfId="5342"/>
    <cellStyle name="SAPBEXHLevel1 2 2 4" xfId="5343"/>
    <cellStyle name="SAPBEXHLevel1 2 2 5" xfId="5344"/>
    <cellStyle name="SAPBEXHLevel1 2 3" xfId="5345"/>
    <cellStyle name="SAPBEXHLevel1 2 4" xfId="5346"/>
    <cellStyle name="SAPBEXHLevel1 3" xfId="373"/>
    <cellStyle name="SAPBEXHLevel1 3 2" xfId="5347"/>
    <cellStyle name="SAPBEXHLevel1 3 2 2" xfId="5348"/>
    <cellStyle name="SAPBEXHLevel1 3 2 3" xfId="5349"/>
    <cellStyle name="SAPBEXHLevel1 3 2 4" xfId="5350"/>
    <cellStyle name="SAPBEXHLevel1 3 2 5" xfId="5351"/>
    <cellStyle name="SAPBEXHLevel1 3 3" xfId="5352"/>
    <cellStyle name="SAPBEXHLevel1 3 4" xfId="5353"/>
    <cellStyle name="SAPBEXHLevel1 4" xfId="5354"/>
    <cellStyle name="SAPBEXHLevel1 4 2" xfId="5355"/>
    <cellStyle name="SAPBEXHLevel1 4 3" xfId="5356"/>
    <cellStyle name="SAPBEXHLevel1 4 4" xfId="5357"/>
    <cellStyle name="SAPBEXHLevel1 4 5" xfId="5358"/>
    <cellStyle name="SAPBEXHLevel1 5" xfId="5359"/>
    <cellStyle name="SAPBEXHLevel1 5 2" xfId="5360"/>
    <cellStyle name="SAPBEXHLevel1 5 3" xfId="5361"/>
    <cellStyle name="SAPBEXHLevel1 5 4" xfId="5362"/>
    <cellStyle name="SAPBEXHLevel1 5 5" xfId="5363"/>
    <cellStyle name="SAPBEXHLevel1 6" xfId="5364"/>
    <cellStyle name="SAPBEXHLevel1 7" xfId="5365"/>
    <cellStyle name="SAPBEXHLevel1_AIMRO_CP" xfId="5366"/>
    <cellStyle name="SAPBEXHLevel1X" xfId="201"/>
    <cellStyle name="SAPBEXHLevel1X 10" xfId="5367"/>
    <cellStyle name="SAPBEXHLevel1X 11" xfId="5368"/>
    <cellStyle name="SAPBEXHLevel1X 2" xfId="5369"/>
    <cellStyle name="SAPBEXHLevel1X 2 2" xfId="5370"/>
    <cellStyle name="SAPBEXHLevel1X 2 2 2" xfId="5371"/>
    <cellStyle name="SAPBEXHLevel1X 2 2 3" xfId="5372"/>
    <cellStyle name="SAPBEXHLevel1X 2 2 4" xfId="5373"/>
    <cellStyle name="SAPBEXHLevel1X 2 2 5" xfId="5374"/>
    <cellStyle name="SAPBEXHLevel1X 2 3" xfId="5375"/>
    <cellStyle name="SAPBEXHLevel1X 2 3 2" xfId="5376"/>
    <cellStyle name="SAPBEXHLevel1X 2 3 3" xfId="5377"/>
    <cellStyle name="SAPBEXHLevel1X 2 3 4" xfId="5378"/>
    <cellStyle name="SAPBEXHLevel1X 2 3 5" xfId="5379"/>
    <cellStyle name="SAPBEXHLevel1X 2 4" xfId="5380"/>
    <cellStyle name="SAPBEXHLevel1X 2 5" xfId="5381"/>
    <cellStyle name="SAPBEXHLevel1X 3" xfId="5382"/>
    <cellStyle name="SAPBEXHLevel1X 3 2" xfId="5383"/>
    <cellStyle name="SAPBEXHLevel1X 3 2 2" xfId="5384"/>
    <cellStyle name="SAPBEXHLevel1X 3 2 3" xfId="5385"/>
    <cellStyle name="SAPBEXHLevel1X 3 2 4" xfId="5386"/>
    <cellStyle name="SAPBEXHLevel1X 3 2 5" xfId="5387"/>
    <cellStyle name="SAPBEXHLevel1X 3 3" xfId="5388"/>
    <cellStyle name="SAPBEXHLevel1X 3 3 2" xfId="5389"/>
    <cellStyle name="SAPBEXHLevel1X 3 3 3" xfId="5390"/>
    <cellStyle name="SAPBEXHLevel1X 3 3 4" xfId="5391"/>
    <cellStyle name="SAPBEXHLevel1X 3 3 5" xfId="5392"/>
    <cellStyle name="SAPBEXHLevel1X 3 4" xfId="5393"/>
    <cellStyle name="SAPBEXHLevel1X 3 5" xfId="5394"/>
    <cellStyle name="SAPBEXHLevel1X 4" xfId="5395"/>
    <cellStyle name="SAPBEXHLevel1X 4 2" xfId="5396"/>
    <cellStyle name="SAPBEXHLevel1X 4 2 2" xfId="5397"/>
    <cellStyle name="SAPBEXHLevel1X 4 2 3" xfId="5398"/>
    <cellStyle name="SAPBEXHLevel1X 4 2 4" xfId="5399"/>
    <cellStyle name="SAPBEXHLevel1X 4 2 5" xfId="5400"/>
    <cellStyle name="SAPBEXHLevel1X 4 3" xfId="5401"/>
    <cellStyle name="SAPBEXHLevel1X 4 3 2" xfId="5402"/>
    <cellStyle name="SAPBEXHLevel1X 4 3 3" xfId="5403"/>
    <cellStyle name="SAPBEXHLevel1X 4 3 4" xfId="5404"/>
    <cellStyle name="SAPBEXHLevel1X 4 3 5" xfId="5405"/>
    <cellStyle name="SAPBEXHLevel1X 4 4" xfId="5406"/>
    <cellStyle name="SAPBEXHLevel1X 4 5" xfId="5407"/>
    <cellStyle name="SAPBEXHLevel1X 5" xfId="5408"/>
    <cellStyle name="SAPBEXHLevel1X 5 2" xfId="5409"/>
    <cellStyle name="SAPBEXHLevel1X 5 2 2" xfId="5410"/>
    <cellStyle name="SAPBEXHLevel1X 5 2 3" xfId="5411"/>
    <cellStyle name="SAPBEXHLevel1X 5 2 4" xfId="5412"/>
    <cellStyle name="SAPBEXHLevel1X 5 2 5" xfId="5413"/>
    <cellStyle name="SAPBEXHLevel1X 5 3" xfId="5414"/>
    <cellStyle name="SAPBEXHLevel1X 5 3 2" xfId="5415"/>
    <cellStyle name="SAPBEXHLevel1X 5 3 3" xfId="5416"/>
    <cellStyle name="SAPBEXHLevel1X 5 3 4" xfId="5417"/>
    <cellStyle name="SAPBEXHLevel1X 5 3 5" xfId="5418"/>
    <cellStyle name="SAPBEXHLevel1X 5 4" xfId="5419"/>
    <cellStyle name="SAPBEXHLevel1X 5 5" xfId="5420"/>
    <cellStyle name="SAPBEXHLevel1X 6" xfId="5421"/>
    <cellStyle name="SAPBEXHLevel1X 6 2" xfId="5422"/>
    <cellStyle name="SAPBEXHLevel1X 6 2 2" xfId="5423"/>
    <cellStyle name="SAPBEXHLevel1X 6 2 3" xfId="5424"/>
    <cellStyle name="SAPBEXHLevel1X 6 2 4" xfId="5425"/>
    <cellStyle name="SAPBEXHLevel1X 6 2 5" xfId="5426"/>
    <cellStyle name="SAPBEXHLevel1X 6 3" xfId="5427"/>
    <cellStyle name="SAPBEXHLevel1X 6 3 2" xfId="5428"/>
    <cellStyle name="SAPBEXHLevel1X 6 3 3" xfId="5429"/>
    <cellStyle name="SAPBEXHLevel1X 6 3 4" xfId="5430"/>
    <cellStyle name="SAPBEXHLevel1X 6 3 5" xfId="5431"/>
    <cellStyle name="SAPBEXHLevel1X 6 4" xfId="5432"/>
    <cellStyle name="SAPBEXHLevel1X 6 5" xfId="5433"/>
    <cellStyle name="SAPBEXHLevel1X 7" xfId="5434"/>
    <cellStyle name="SAPBEXHLevel1X 7 2" xfId="5435"/>
    <cellStyle name="SAPBEXHLevel1X 7 3" xfId="5436"/>
    <cellStyle name="SAPBEXHLevel1X 7 4" xfId="5437"/>
    <cellStyle name="SAPBEXHLevel1X 7 5" xfId="5438"/>
    <cellStyle name="SAPBEXHLevel1X 8" xfId="5439"/>
    <cellStyle name="SAPBEXHLevel1X 8 2" xfId="5440"/>
    <cellStyle name="SAPBEXHLevel1X 8 3" xfId="5441"/>
    <cellStyle name="SAPBEXHLevel1X 8 4" xfId="5442"/>
    <cellStyle name="SAPBEXHLevel1X 8 5" xfId="5443"/>
    <cellStyle name="SAPBEXHLevel1X 9" xfId="5444"/>
    <cellStyle name="SAPBEXHLevel2" xfId="202"/>
    <cellStyle name="SAPBEXHLevel2 2" xfId="5445"/>
    <cellStyle name="SAPBEXHLevel2 2 2" xfId="5446"/>
    <cellStyle name="SAPBEXHLevel2 2 2 2" xfId="5447"/>
    <cellStyle name="SAPBEXHLevel2 2 2 3" xfId="5448"/>
    <cellStyle name="SAPBEXHLevel2 2 2 4" xfId="5449"/>
    <cellStyle name="SAPBEXHLevel2 2 2 5" xfId="5450"/>
    <cellStyle name="SAPBEXHLevel2 2 3" xfId="5451"/>
    <cellStyle name="SAPBEXHLevel2 2 4" xfId="5452"/>
    <cellStyle name="SAPBEXHLevel2 3" xfId="5453"/>
    <cellStyle name="SAPBEXHLevel2 3 2" xfId="5454"/>
    <cellStyle name="SAPBEXHLevel2 3 2 2" xfId="5455"/>
    <cellStyle name="SAPBEXHLevel2 3 2 3" xfId="5456"/>
    <cellStyle name="SAPBEXHLevel2 3 2 4" xfId="5457"/>
    <cellStyle name="SAPBEXHLevel2 3 2 5" xfId="5458"/>
    <cellStyle name="SAPBEXHLevel2 3 3" xfId="5459"/>
    <cellStyle name="SAPBEXHLevel2 3 4" xfId="5460"/>
    <cellStyle name="SAPBEXHLevel2 4" xfId="5461"/>
    <cellStyle name="SAPBEXHLevel2 4 2" xfId="5462"/>
    <cellStyle name="SAPBEXHLevel2 4 3" xfId="5463"/>
    <cellStyle name="SAPBEXHLevel2 4 4" xfId="5464"/>
    <cellStyle name="SAPBEXHLevel2 4 5" xfId="5465"/>
    <cellStyle name="SAPBEXHLevel2 5" xfId="5466"/>
    <cellStyle name="SAPBEXHLevel2 5 2" xfId="5467"/>
    <cellStyle name="SAPBEXHLevel2 5 3" xfId="5468"/>
    <cellStyle name="SAPBEXHLevel2 5 4" xfId="5469"/>
    <cellStyle name="SAPBEXHLevel2 5 5" xfId="5470"/>
    <cellStyle name="SAPBEXHLevel2 6" xfId="5471"/>
    <cellStyle name="SAPBEXHLevel2 7" xfId="5472"/>
    <cellStyle name="SAPBEXHLevel2_AIMRO_CP" xfId="5473"/>
    <cellStyle name="SAPBEXHLevel2X" xfId="203"/>
    <cellStyle name="SAPBEXHLevel2X 10" xfId="5474"/>
    <cellStyle name="SAPBEXHLevel2X 11" xfId="5475"/>
    <cellStyle name="SAPBEXHLevel2X 2" xfId="5476"/>
    <cellStyle name="SAPBEXHLevel2X 2 2" xfId="5477"/>
    <cellStyle name="SAPBEXHLevel2X 2 2 2" xfId="5478"/>
    <cellStyle name="SAPBEXHLevel2X 2 2 3" xfId="5479"/>
    <cellStyle name="SAPBEXHLevel2X 2 2 4" xfId="5480"/>
    <cellStyle name="SAPBEXHLevel2X 2 2 5" xfId="5481"/>
    <cellStyle name="SAPBEXHLevel2X 2 3" xfId="5482"/>
    <cellStyle name="SAPBEXHLevel2X 2 3 2" xfId="5483"/>
    <cellStyle name="SAPBEXHLevel2X 2 3 3" xfId="5484"/>
    <cellStyle name="SAPBEXHLevel2X 2 3 4" xfId="5485"/>
    <cellStyle name="SAPBEXHLevel2X 2 3 5" xfId="5486"/>
    <cellStyle name="SAPBEXHLevel2X 2 4" xfId="5487"/>
    <cellStyle name="SAPBEXHLevel2X 2 5" xfId="5488"/>
    <cellStyle name="SAPBEXHLevel2X 3" xfId="5489"/>
    <cellStyle name="SAPBEXHLevel2X 3 2" xfId="5490"/>
    <cellStyle name="SAPBEXHLevel2X 3 2 2" xfId="5491"/>
    <cellStyle name="SAPBEXHLevel2X 3 2 3" xfId="5492"/>
    <cellStyle name="SAPBEXHLevel2X 3 2 4" xfId="5493"/>
    <cellStyle name="SAPBEXHLevel2X 3 2 5" xfId="5494"/>
    <cellStyle name="SAPBEXHLevel2X 3 3" xfId="5495"/>
    <cellStyle name="SAPBEXHLevel2X 3 3 2" xfId="5496"/>
    <cellStyle name="SAPBEXHLevel2X 3 3 3" xfId="5497"/>
    <cellStyle name="SAPBEXHLevel2X 3 3 4" xfId="5498"/>
    <cellStyle name="SAPBEXHLevel2X 3 3 5" xfId="5499"/>
    <cellStyle name="SAPBEXHLevel2X 3 4" xfId="5500"/>
    <cellStyle name="SAPBEXHLevel2X 3 5" xfId="5501"/>
    <cellStyle name="SAPBEXHLevel2X 4" xfId="5502"/>
    <cellStyle name="SAPBEXHLevel2X 4 2" xfId="5503"/>
    <cellStyle name="SAPBEXHLevel2X 4 2 2" xfId="5504"/>
    <cellStyle name="SAPBEXHLevel2X 4 2 3" xfId="5505"/>
    <cellStyle name="SAPBEXHLevel2X 4 2 4" xfId="5506"/>
    <cellStyle name="SAPBEXHLevel2X 4 2 5" xfId="5507"/>
    <cellStyle name="SAPBEXHLevel2X 4 3" xfId="5508"/>
    <cellStyle name="SAPBEXHLevel2X 4 3 2" xfId="5509"/>
    <cellStyle name="SAPBEXHLevel2X 4 3 3" xfId="5510"/>
    <cellStyle name="SAPBEXHLevel2X 4 3 4" xfId="5511"/>
    <cellStyle name="SAPBEXHLevel2X 4 3 5" xfId="5512"/>
    <cellStyle name="SAPBEXHLevel2X 4 4" xfId="5513"/>
    <cellStyle name="SAPBEXHLevel2X 4 5" xfId="5514"/>
    <cellStyle name="SAPBEXHLevel2X 5" xfId="5515"/>
    <cellStyle name="SAPBEXHLevel2X 5 2" xfId="5516"/>
    <cellStyle name="SAPBEXHLevel2X 5 2 2" xfId="5517"/>
    <cellStyle name="SAPBEXHLevel2X 5 2 3" xfId="5518"/>
    <cellStyle name="SAPBEXHLevel2X 5 2 4" xfId="5519"/>
    <cellStyle name="SAPBEXHLevel2X 5 2 5" xfId="5520"/>
    <cellStyle name="SAPBEXHLevel2X 5 3" xfId="5521"/>
    <cellStyle name="SAPBEXHLevel2X 5 3 2" xfId="5522"/>
    <cellStyle name="SAPBEXHLevel2X 5 3 3" xfId="5523"/>
    <cellStyle name="SAPBEXHLevel2X 5 3 4" xfId="5524"/>
    <cellStyle name="SAPBEXHLevel2X 5 3 5" xfId="5525"/>
    <cellStyle name="SAPBEXHLevel2X 5 4" xfId="5526"/>
    <cellStyle name="SAPBEXHLevel2X 5 5" xfId="5527"/>
    <cellStyle name="SAPBEXHLevel2X 6" xfId="5528"/>
    <cellStyle name="SAPBEXHLevel2X 6 2" xfId="5529"/>
    <cellStyle name="SAPBEXHLevel2X 6 2 2" xfId="5530"/>
    <cellStyle name="SAPBEXHLevel2X 6 2 3" xfId="5531"/>
    <cellStyle name="SAPBEXHLevel2X 6 2 4" xfId="5532"/>
    <cellStyle name="SAPBEXHLevel2X 6 2 5" xfId="5533"/>
    <cellStyle name="SAPBEXHLevel2X 6 3" xfId="5534"/>
    <cellStyle name="SAPBEXHLevel2X 6 3 2" xfId="5535"/>
    <cellStyle name="SAPBEXHLevel2X 6 3 3" xfId="5536"/>
    <cellStyle name="SAPBEXHLevel2X 6 3 4" xfId="5537"/>
    <cellStyle name="SAPBEXHLevel2X 6 3 5" xfId="5538"/>
    <cellStyle name="SAPBEXHLevel2X 6 4" xfId="5539"/>
    <cellStyle name="SAPBEXHLevel2X 6 5" xfId="5540"/>
    <cellStyle name="SAPBEXHLevel2X 7" xfId="5541"/>
    <cellStyle name="SAPBEXHLevel2X 7 2" xfId="5542"/>
    <cellStyle name="SAPBEXHLevel2X 7 3" xfId="5543"/>
    <cellStyle name="SAPBEXHLevel2X 7 4" xfId="5544"/>
    <cellStyle name="SAPBEXHLevel2X 7 5" xfId="5545"/>
    <cellStyle name="SAPBEXHLevel2X 8" xfId="5546"/>
    <cellStyle name="SAPBEXHLevel2X 8 2" xfId="5547"/>
    <cellStyle name="SAPBEXHLevel2X 8 3" xfId="5548"/>
    <cellStyle name="SAPBEXHLevel2X 8 4" xfId="5549"/>
    <cellStyle name="SAPBEXHLevel2X 8 5" xfId="5550"/>
    <cellStyle name="SAPBEXHLevel2X 9" xfId="5551"/>
    <cellStyle name="SAPBEXHLevel3" xfId="204"/>
    <cellStyle name="SAPBEXHLevel3 2" xfId="5552"/>
    <cellStyle name="SAPBEXHLevel3 2 2" xfId="5553"/>
    <cellStyle name="SAPBEXHLevel3 2 2 2" xfId="5554"/>
    <cellStyle name="SAPBEXHLevel3 2 2 3" xfId="5555"/>
    <cellStyle name="SAPBEXHLevel3 2 2 4" xfId="5556"/>
    <cellStyle name="SAPBEXHLevel3 2 2 5" xfId="5557"/>
    <cellStyle name="SAPBEXHLevel3 2 3" xfId="5558"/>
    <cellStyle name="SAPBEXHLevel3 2 4" xfId="5559"/>
    <cellStyle name="SAPBEXHLevel3 3" xfId="5560"/>
    <cellStyle name="SAPBEXHLevel3 3 2" xfId="5561"/>
    <cellStyle name="SAPBEXHLevel3 3 2 2" xfId="5562"/>
    <cellStyle name="SAPBEXHLevel3 3 2 3" xfId="5563"/>
    <cellStyle name="SAPBEXHLevel3 3 2 4" xfId="5564"/>
    <cellStyle name="SAPBEXHLevel3 3 2 5" xfId="5565"/>
    <cellStyle name="SAPBEXHLevel3 3 3" xfId="5566"/>
    <cellStyle name="SAPBEXHLevel3 3 4" xfId="5567"/>
    <cellStyle name="SAPBEXHLevel3 4" xfId="5568"/>
    <cellStyle name="SAPBEXHLevel3 4 2" xfId="5569"/>
    <cellStyle name="SAPBEXHLevel3 4 3" xfId="5570"/>
    <cellStyle name="SAPBEXHLevel3 4 4" xfId="5571"/>
    <cellStyle name="SAPBEXHLevel3 4 5" xfId="5572"/>
    <cellStyle name="SAPBEXHLevel3 5" xfId="5573"/>
    <cellStyle name="SAPBEXHLevel3 5 2" xfId="5574"/>
    <cellStyle name="SAPBEXHLevel3 5 3" xfId="5575"/>
    <cellStyle name="SAPBEXHLevel3 5 4" xfId="5576"/>
    <cellStyle name="SAPBEXHLevel3 5 5" xfId="5577"/>
    <cellStyle name="SAPBEXHLevel3 6" xfId="5578"/>
    <cellStyle name="SAPBEXHLevel3 7" xfId="5579"/>
    <cellStyle name="SAPBEXHLevel3_AIMRO_CP" xfId="5580"/>
    <cellStyle name="SAPBEXHLevel3X" xfId="205"/>
    <cellStyle name="SAPBEXHLevel3X 10" xfId="5581"/>
    <cellStyle name="SAPBEXHLevel3X 11" xfId="5582"/>
    <cellStyle name="SAPBEXHLevel3X 2" xfId="5583"/>
    <cellStyle name="SAPBEXHLevel3X 2 2" xfId="5584"/>
    <cellStyle name="SAPBEXHLevel3X 2 2 2" xfId="5585"/>
    <cellStyle name="SAPBEXHLevel3X 2 2 3" xfId="5586"/>
    <cellStyle name="SAPBEXHLevel3X 2 2 4" xfId="5587"/>
    <cellStyle name="SAPBEXHLevel3X 2 2 5" xfId="5588"/>
    <cellStyle name="SAPBEXHLevel3X 2 3" xfId="5589"/>
    <cellStyle name="SAPBEXHLevel3X 2 3 2" xfId="5590"/>
    <cellStyle name="SAPBEXHLevel3X 2 3 3" xfId="5591"/>
    <cellStyle name="SAPBEXHLevel3X 2 3 4" xfId="5592"/>
    <cellStyle name="SAPBEXHLevel3X 2 3 5" xfId="5593"/>
    <cellStyle name="SAPBEXHLevel3X 2 4" xfId="5594"/>
    <cellStyle name="SAPBEXHLevel3X 2 5" xfId="5595"/>
    <cellStyle name="SAPBEXHLevel3X 3" xfId="5596"/>
    <cellStyle name="SAPBEXHLevel3X 3 2" xfId="5597"/>
    <cellStyle name="SAPBEXHLevel3X 3 2 2" xfId="5598"/>
    <cellStyle name="SAPBEXHLevel3X 3 2 3" xfId="5599"/>
    <cellStyle name="SAPBEXHLevel3X 3 2 4" xfId="5600"/>
    <cellStyle name="SAPBEXHLevel3X 3 2 5" xfId="5601"/>
    <cellStyle name="SAPBEXHLevel3X 3 3" xfId="5602"/>
    <cellStyle name="SAPBEXHLevel3X 3 3 2" xfId="5603"/>
    <cellStyle name="SAPBEXHLevel3X 3 3 3" xfId="5604"/>
    <cellStyle name="SAPBEXHLevel3X 3 3 4" xfId="5605"/>
    <cellStyle name="SAPBEXHLevel3X 3 3 5" xfId="5606"/>
    <cellStyle name="SAPBEXHLevel3X 3 4" xfId="5607"/>
    <cellStyle name="SAPBEXHLevel3X 3 5" xfId="5608"/>
    <cellStyle name="SAPBEXHLevel3X 4" xfId="5609"/>
    <cellStyle name="SAPBEXHLevel3X 4 2" xfId="5610"/>
    <cellStyle name="SAPBEXHLevel3X 4 2 2" xfId="5611"/>
    <cellStyle name="SAPBEXHLevel3X 4 2 3" xfId="5612"/>
    <cellStyle name="SAPBEXHLevel3X 4 2 4" xfId="5613"/>
    <cellStyle name="SAPBEXHLevel3X 4 2 5" xfId="5614"/>
    <cellStyle name="SAPBEXHLevel3X 4 3" xfId="5615"/>
    <cellStyle name="SAPBEXHLevel3X 4 3 2" xfId="5616"/>
    <cellStyle name="SAPBEXHLevel3X 4 3 3" xfId="5617"/>
    <cellStyle name="SAPBEXHLevel3X 4 3 4" xfId="5618"/>
    <cellStyle name="SAPBEXHLevel3X 4 3 5" xfId="5619"/>
    <cellStyle name="SAPBEXHLevel3X 4 4" xfId="5620"/>
    <cellStyle name="SAPBEXHLevel3X 4 5" xfId="5621"/>
    <cellStyle name="SAPBEXHLevel3X 5" xfId="5622"/>
    <cellStyle name="SAPBEXHLevel3X 5 2" xfId="5623"/>
    <cellStyle name="SAPBEXHLevel3X 5 2 2" xfId="5624"/>
    <cellStyle name="SAPBEXHLevel3X 5 2 3" xfId="5625"/>
    <cellStyle name="SAPBEXHLevel3X 5 2 4" xfId="5626"/>
    <cellStyle name="SAPBEXHLevel3X 5 2 5" xfId="5627"/>
    <cellStyle name="SAPBEXHLevel3X 5 3" xfId="5628"/>
    <cellStyle name="SAPBEXHLevel3X 5 3 2" xfId="5629"/>
    <cellStyle name="SAPBEXHLevel3X 5 3 3" xfId="5630"/>
    <cellStyle name="SAPBEXHLevel3X 5 3 4" xfId="5631"/>
    <cellStyle name="SAPBEXHLevel3X 5 3 5" xfId="5632"/>
    <cellStyle name="SAPBEXHLevel3X 5 4" xfId="5633"/>
    <cellStyle name="SAPBEXHLevel3X 5 5" xfId="5634"/>
    <cellStyle name="SAPBEXHLevel3X 6" xfId="5635"/>
    <cellStyle name="SAPBEXHLevel3X 6 2" xfId="5636"/>
    <cellStyle name="SAPBEXHLevel3X 6 2 2" xfId="5637"/>
    <cellStyle name="SAPBEXHLevel3X 6 2 3" xfId="5638"/>
    <cellStyle name="SAPBEXHLevel3X 6 2 4" xfId="5639"/>
    <cellStyle name="SAPBEXHLevel3X 6 2 5" xfId="5640"/>
    <cellStyle name="SAPBEXHLevel3X 6 3" xfId="5641"/>
    <cellStyle name="SAPBEXHLevel3X 6 3 2" xfId="5642"/>
    <cellStyle name="SAPBEXHLevel3X 6 3 3" xfId="5643"/>
    <cellStyle name="SAPBEXHLevel3X 6 3 4" xfId="5644"/>
    <cellStyle name="SAPBEXHLevel3X 6 3 5" xfId="5645"/>
    <cellStyle name="SAPBEXHLevel3X 6 4" xfId="5646"/>
    <cellStyle name="SAPBEXHLevel3X 6 5" xfId="5647"/>
    <cellStyle name="SAPBEXHLevel3X 7" xfId="5648"/>
    <cellStyle name="SAPBEXHLevel3X 7 2" xfId="5649"/>
    <cellStyle name="SAPBEXHLevel3X 7 3" xfId="5650"/>
    <cellStyle name="SAPBEXHLevel3X 7 4" xfId="5651"/>
    <cellStyle name="SAPBEXHLevel3X 7 5" xfId="5652"/>
    <cellStyle name="SAPBEXHLevel3X 8" xfId="5653"/>
    <cellStyle name="SAPBEXHLevel3X 8 2" xfId="5654"/>
    <cellStyle name="SAPBEXHLevel3X 8 3" xfId="5655"/>
    <cellStyle name="SAPBEXHLevel3X 8 4" xfId="5656"/>
    <cellStyle name="SAPBEXHLevel3X 8 5" xfId="5657"/>
    <cellStyle name="SAPBEXHLevel3X 9" xfId="5658"/>
    <cellStyle name="SAPBEXinputData" xfId="206"/>
    <cellStyle name="SAPBEXinputData 2" xfId="5659"/>
    <cellStyle name="SAPBEXinputData 2 2" xfId="5660"/>
    <cellStyle name="SAPBEXinputData 3" xfId="5661"/>
    <cellStyle name="SAPBEXinputData 3 2" xfId="5662"/>
    <cellStyle name="SAPBEXinputData 3 2 2" xfId="5663"/>
    <cellStyle name="SAPBEXinputData 3 3" xfId="5664"/>
    <cellStyle name="SAPBEXinputData 4" xfId="5665"/>
    <cellStyle name="SAPBEXinputData 4 2" xfId="5666"/>
    <cellStyle name="SAPBEXinputData 4 2 2" xfId="5667"/>
    <cellStyle name="SAPBEXinputData 4 3" xfId="5668"/>
    <cellStyle name="SAPBEXinputData 5" xfId="5669"/>
    <cellStyle name="SAPBEXItemHeader" xfId="207"/>
    <cellStyle name="SAPBEXItemHeader 2" xfId="5670"/>
    <cellStyle name="SAPBEXItemHeader 2 2" xfId="5671"/>
    <cellStyle name="SAPBEXItemHeader 2 2 2" xfId="5672"/>
    <cellStyle name="SAPBEXItemHeader 2 2 3" xfId="5673"/>
    <cellStyle name="SAPBEXItemHeader 2 2 4" xfId="5674"/>
    <cellStyle name="SAPBEXItemHeader 2 2 5" xfId="5675"/>
    <cellStyle name="SAPBEXItemHeader 2 3" xfId="5676"/>
    <cellStyle name="SAPBEXItemHeader 2 3 2" xfId="5677"/>
    <cellStyle name="SAPBEXItemHeader 2 3 3" xfId="5678"/>
    <cellStyle name="SAPBEXItemHeader 2 3 4" xfId="5679"/>
    <cellStyle name="SAPBEXItemHeader 2 3 5" xfId="5680"/>
    <cellStyle name="SAPBEXItemHeader 2 4" xfId="5681"/>
    <cellStyle name="SAPBEXItemHeader 2 5" xfId="5682"/>
    <cellStyle name="SAPBEXItemHeader 3" xfId="5683"/>
    <cellStyle name="SAPBEXItemHeader 3 2" xfId="5684"/>
    <cellStyle name="SAPBEXItemHeader 3 2 2" xfId="5685"/>
    <cellStyle name="SAPBEXItemHeader 3 2 3" xfId="5686"/>
    <cellStyle name="SAPBEXItemHeader 3 2 4" xfId="5687"/>
    <cellStyle name="SAPBEXItemHeader 3 2 5" xfId="5688"/>
    <cellStyle name="SAPBEXItemHeader 3 3" xfId="5689"/>
    <cellStyle name="SAPBEXItemHeader 3 3 2" xfId="5690"/>
    <cellStyle name="SAPBEXItemHeader 3 3 3" xfId="5691"/>
    <cellStyle name="SAPBEXItemHeader 3 3 4" xfId="5692"/>
    <cellStyle name="SAPBEXItemHeader 3 3 5" xfId="5693"/>
    <cellStyle name="SAPBEXItemHeader 3 4" xfId="5694"/>
    <cellStyle name="SAPBEXItemHeader 3 5" xfId="5695"/>
    <cellStyle name="SAPBEXItemHeader 4" xfId="5696"/>
    <cellStyle name="SAPBEXItemHeader 4 2" xfId="5697"/>
    <cellStyle name="SAPBEXItemHeader 4 3" xfId="5698"/>
    <cellStyle name="SAPBEXItemHeader 4 4" xfId="5699"/>
    <cellStyle name="SAPBEXItemHeader 4 5" xfId="5700"/>
    <cellStyle name="SAPBEXItemHeader 5" xfId="5701"/>
    <cellStyle name="SAPBEXItemHeader 5 2" xfId="5702"/>
    <cellStyle name="SAPBEXItemHeader 5 3" xfId="5703"/>
    <cellStyle name="SAPBEXItemHeader 5 4" xfId="5704"/>
    <cellStyle name="SAPBEXItemHeader 5 5" xfId="5705"/>
    <cellStyle name="SAPBEXItemHeader 6" xfId="5706"/>
    <cellStyle name="SAPBEXItemHeader 7" xfId="5707"/>
    <cellStyle name="SAPBEXresData" xfId="208"/>
    <cellStyle name="SAPBEXresData 2" xfId="5708"/>
    <cellStyle name="SAPBEXresData 2 2" xfId="5709"/>
    <cellStyle name="SAPBEXresData 2 2 2" xfId="5710"/>
    <cellStyle name="SAPBEXresData 2 2 3" xfId="5711"/>
    <cellStyle name="SAPBEXresData 2 2 4" xfId="5712"/>
    <cellStyle name="SAPBEXresData 2 2 5" xfId="5713"/>
    <cellStyle name="SAPBEXresData 2 3" xfId="5714"/>
    <cellStyle name="SAPBEXresData 2 3 2" xfId="5715"/>
    <cellStyle name="SAPBEXresData 2 3 3" xfId="5716"/>
    <cellStyle name="SAPBEXresData 2 3 4" xfId="5717"/>
    <cellStyle name="SAPBEXresData 2 3 5" xfId="5718"/>
    <cellStyle name="SAPBEXresData 2 4" xfId="5719"/>
    <cellStyle name="SAPBEXresData 2 5" xfId="5720"/>
    <cellStyle name="SAPBEXresData 3" xfId="5721"/>
    <cellStyle name="SAPBEXresData 3 2" xfId="5722"/>
    <cellStyle name="SAPBEXresData 3 2 2" xfId="5723"/>
    <cellStyle name="SAPBEXresData 3 2 3" xfId="5724"/>
    <cellStyle name="SAPBEXresData 3 2 4" xfId="5725"/>
    <cellStyle name="SAPBEXresData 3 2 5" xfId="5726"/>
    <cellStyle name="SAPBEXresData 3 3" xfId="5727"/>
    <cellStyle name="SAPBEXresData 3 3 2" xfId="5728"/>
    <cellStyle name="SAPBEXresData 3 3 3" xfId="5729"/>
    <cellStyle name="SAPBEXresData 3 3 4" xfId="5730"/>
    <cellStyle name="SAPBEXresData 3 3 5" xfId="5731"/>
    <cellStyle name="SAPBEXresData 3 4" xfId="5732"/>
    <cellStyle name="SAPBEXresData 3 5" xfId="5733"/>
    <cellStyle name="SAPBEXresData 4" xfId="5734"/>
    <cellStyle name="SAPBEXresData 4 2" xfId="5735"/>
    <cellStyle name="SAPBEXresData 4 3" xfId="5736"/>
    <cellStyle name="SAPBEXresData 4 4" xfId="5737"/>
    <cellStyle name="SAPBEXresData 4 5" xfId="5738"/>
    <cellStyle name="SAPBEXresData 5" xfId="5739"/>
    <cellStyle name="SAPBEXresData 5 2" xfId="5740"/>
    <cellStyle name="SAPBEXresData 5 3" xfId="5741"/>
    <cellStyle name="SAPBEXresData 5 4" xfId="5742"/>
    <cellStyle name="SAPBEXresData 5 5" xfId="5743"/>
    <cellStyle name="SAPBEXresData 6" xfId="5744"/>
    <cellStyle name="SAPBEXresData 7" xfId="5745"/>
    <cellStyle name="SAPBEXresDataEmph" xfId="209"/>
    <cellStyle name="SAPBEXresDataEmph 2" xfId="5746"/>
    <cellStyle name="SAPBEXresDataEmph 2 2" xfId="5747"/>
    <cellStyle name="SAPBEXresDataEmph 2 2 2" xfId="5748"/>
    <cellStyle name="SAPBEXresDataEmph 2 2 2 2" xfId="5749"/>
    <cellStyle name="SAPBEXresDataEmph 2 2 3" xfId="5750"/>
    <cellStyle name="SAPBEXresDataEmph 2 3" xfId="5751"/>
    <cellStyle name="SAPBEXresDataEmph 2 3 2" xfId="5752"/>
    <cellStyle name="SAPBEXresDataEmph 2 4" xfId="5753"/>
    <cellStyle name="SAPBEXresDataEmph 3" xfId="5754"/>
    <cellStyle name="SAPBEXresDataEmph 3 2" xfId="5755"/>
    <cellStyle name="SAPBEXresDataEmph 3 2 2" xfId="5756"/>
    <cellStyle name="SAPBEXresDataEmph 3 2 2 2" xfId="5757"/>
    <cellStyle name="SAPBEXresDataEmph 3 2 3" xfId="5758"/>
    <cellStyle name="SAPBEXresDataEmph 3 3" xfId="5759"/>
    <cellStyle name="SAPBEXresDataEmph 3 3 2" xfId="5760"/>
    <cellStyle name="SAPBEXresDataEmph 3 4" xfId="5761"/>
    <cellStyle name="SAPBEXresDataEmph 4" xfId="5762"/>
    <cellStyle name="SAPBEXresDataEmph 4 2" xfId="5763"/>
    <cellStyle name="SAPBEXresDataEmph 4 2 2" xfId="5764"/>
    <cellStyle name="SAPBEXresDataEmph 4 3" xfId="5765"/>
    <cellStyle name="SAPBEXresDataEmph 5" xfId="5766"/>
    <cellStyle name="SAPBEXresDataEmph 5 2" xfId="5767"/>
    <cellStyle name="SAPBEXresDataEmph 5 2 2" xfId="5768"/>
    <cellStyle name="SAPBEXresDataEmph 5 3" xfId="5769"/>
    <cellStyle name="SAPBEXresDataEmph 6" xfId="5770"/>
    <cellStyle name="SAPBEXresDataEmph 6 2" xfId="5771"/>
    <cellStyle name="SAPBEXresDataEmph 6 3" xfId="5772"/>
    <cellStyle name="SAPBEXresDataEmph 6 4" xfId="5773"/>
    <cellStyle name="SAPBEXresDataEmph 6 5" xfId="5774"/>
    <cellStyle name="SAPBEXresDataEmph 7" xfId="5775"/>
    <cellStyle name="SAPBEXresDataEmph 7 2" xfId="5776"/>
    <cellStyle name="SAPBEXresDataEmph 7 3" xfId="5777"/>
    <cellStyle name="SAPBEXresDataEmph 7 4" xfId="5778"/>
    <cellStyle name="SAPBEXresDataEmph 7 5" xfId="5779"/>
    <cellStyle name="SAPBEXresDataEmph 8" xfId="5780"/>
    <cellStyle name="SAPBEXresDataEmph 9" xfId="5781"/>
    <cellStyle name="SAPBEXresItem" xfId="210"/>
    <cellStyle name="SAPBEXresItem 2" xfId="5782"/>
    <cellStyle name="SAPBEXresItem 2 2" xfId="5783"/>
    <cellStyle name="SAPBEXresItem 2 2 2" xfId="5784"/>
    <cellStyle name="SAPBEXresItem 2 2 3" xfId="5785"/>
    <cellStyle name="SAPBEXresItem 2 2 4" xfId="5786"/>
    <cellStyle name="SAPBEXresItem 2 2 5" xfId="5787"/>
    <cellStyle name="SAPBEXresItem 2 3" xfId="5788"/>
    <cellStyle name="SAPBEXresItem 2 3 2" xfId="5789"/>
    <cellStyle name="SAPBEXresItem 2 3 3" xfId="5790"/>
    <cellStyle name="SAPBEXresItem 2 3 4" xfId="5791"/>
    <cellStyle name="SAPBEXresItem 2 3 5" xfId="5792"/>
    <cellStyle name="SAPBEXresItem 2 4" xfId="5793"/>
    <cellStyle name="SAPBEXresItem 2 5" xfId="5794"/>
    <cellStyle name="SAPBEXresItem 3" xfId="5795"/>
    <cellStyle name="SAPBEXresItem 3 2" xfId="5796"/>
    <cellStyle name="SAPBEXresItem 3 2 2" xfId="5797"/>
    <cellStyle name="SAPBEXresItem 3 2 3" xfId="5798"/>
    <cellStyle name="SAPBEXresItem 3 2 4" xfId="5799"/>
    <cellStyle name="SAPBEXresItem 3 2 5" xfId="5800"/>
    <cellStyle name="SAPBEXresItem 3 3" xfId="5801"/>
    <cellStyle name="SAPBEXresItem 3 3 2" xfId="5802"/>
    <cellStyle name="SAPBEXresItem 3 3 3" xfId="5803"/>
    <cellStyle name="SAPBEXresItem 3 3 4" xfId="5804"/>
    <cellStyle name="SAPBEXresItem 3 3 5" xfId="5805"/>
    <cellStyle name="SAPBEXresItem 3 4" xfId="5806"/>
    <cellStyle name="SAPBEXresItem 3 5" xfId="5807"/>
    <cellStyle name="SAPBEXresItem 4" xfId="5808"/>
    <cellStyle name="SAPBEXresItem 4 2" xfId="5809"/>
    <cellStyle name="SAPBEXresItem 4 3" xfId="5810"/>
    <cellStyle name="SAPBEXresItem 4 4" xfId="5811"/>
    <cellStyle name="SAPBEXresItem 4 5" xfId="5812"/>
    <cellStyle name="SAPBEXresItem 5" xfId="5813"/>
    <cellStyle name="SAPBEXresItem 5 2" xfId="5814"/>
    <cellStyle name="SAPBEXresItem 5 3" xfId="5815"/>
    <cellStyle name="SAPBEXresItem 5 4" xfId="5816"/>
    <cellStyle name="SAPBEXresItem 5 5" xfId="5817"/>
    <cellStyle name="SAPBEXresItem 6" xfId="5818"/>
    <cellStyle name="SAPBEXresItem 7" xfId="5819"/>
    <cellStyle name="SAPBEXresItem_BI profit and loss" xfId="5820"/>
    <cellStyle name="SAPBEXresItemX" xfId="211"/>
    <cellStyle name="SAPBEXresItemX 2" xfId="5821"/>
    <cellStyle name="SAPBEXresItemX 2 2" xfId="5822"/>
    <cellStyle name="SAPBEXresItemX 2 2 2" xfId="5823"/>
    <cellStyle name="SAPBEXresItemX 2 2 3" xfId="5824"/>
    <cellStyle name="SAPBEXresItemX 2 2 4" xfId="5825"/>
    <cellStyle name="SAPBEXresItemX 2 2 5" xfId="5826"/>
    <cellStyle name="SAPBEXresItemX 2 3" xfId="5827"/>
    <cellStyle name="SAPBEXresItemX 2 3 2" xfId="5828"/>
    <cellStyle name="SAPBEXresItemX 2 3 3" xfId="5829"/>
    <cellStyle name="SAPBEXresItemX 2 3 4" xfId="5830"/>
    <cellStyle name="SAPBEXresItemX 2 3 5" xfId="5831"/>
    <cellStyle name="SAPBEXresItemX 2 4" xfId="5832"/>
    <cellStyle name="SAPBEXresItemX 2 5" xfId="5833"/>
    <cellStyle name="SAPBEXresItemX 3" xfId="5834"/>
    <cellStyle name="SAPBEXresItemX 3 2" xfId="5835"/>
    <cellStyle name="SAPBEXresItemX 3 2 2" xfId="5836"/>
    <cellStyle name="SAPBEXresItemX 3 2 3" xfId="5837"/>
    <cellStyle name="SAPBEXresItemX 3 2 4" xfId="5838"/>
    <cellStyle name="SAPBEXresItemX 3 2 5" xfId="5839"/>
    <cellStyle name="SAPBEXresItemX 3 3" xfId="5840"/>
    <cellStyle name="SAPBEXresItemX 3 3 2" xfId="5841"/>
    <cellStyle name="SAPBEXresItemX 3 3 3" xfId="5842"/>
    <cellStyle name="SAPBEXresItemX 3 3 4" xfId="5843"/>
    <cellStyle name="SAPBEXresItemX 3 3 5" xfId="5844"/>
    <cellStyle name="SAPBEXresItemX 3 4" xfId="5845"/>
    <cellStyle name="SAPBEXresItemX 3 5" xfId="5846"/>
    <cellStyle name="SAPBEXresItemX 4" xfId="5847"/>
    <cellStyle name="SAPBEXresItemX 4 2" xfId="5848"/>
    <cellStyle name="SAPBEXresItemX 4 3" xfId="5849"/>
    <cellStyle name="SAPBEXresItemX 4 4" xfId="5850"/>
    <cellStyle name="SAPBEXresItemX 4 5" xfId="5851"/>
    <cellStyle name="SAPBEXresItemX 5" xfId="5852"/>
    <cellStyle name="SAPBEXresItemX 5 2" xfId="5853"/>
    <cellStyle name="SAPBEXresItemX 5 3" xfId="5854"/>
    <cellStyle name="SAPBEXresItemX 5 4" xfId="5855"/>
    <cellStyle name="SAPBEXresItemX 5 5" xfId="5856"/>
    <cellStyle name="SAPBEXresItemX 6" xfId="5857"/>
    <cellStyle name="SAPBEXresItemX 7" xfId="5858"/>
    <cellStyle name="SAPBEXstdData" xfId="212"/>
    <cellStyle name="SAPBEXstdData 2" xfId="5859"/>
    <cellStyle name="SAPBEXstdData 2 2" xfId="5860"/>
    <cellStyle name="SAPBEXstdData 2 2 2" xfId="5861"/>
    <cellStyle name="SAPBEXstdData 2 2 3" xfId="5862"/>
    <cellStyle name="SAPBEXstdData 2 2 4" xfId="5863"/>
    <cellStyle name="SAPBEXstdData 2 2 5" xfId="5864"/>
    <cellStyle name="SAPBEXstdData 2 3" xfId="5865"/>
    <cellStyle name="SAPBEXstdData 2 4" xfId="5866"/>
    <cellStyle name="SAPBEXstdData 3" xfId="5867"/>
    <cellStyle name="SAPBEXstdData 3 2" xfId="5868"/>
    <cellStyle name="SAPBEXstdData 3 2 2" xfId="5869"/>
    <cellStyle name="SAPBEXstdData 3 2 3" xfId="5870"/>
    <cellStyle name="SAPBEXstdData 3 2 4" xfId="5871"/>
    <cellStyle name="SAPBEXstdData 3 2 5" xfId="5872"/>
    <cellStyle name="SAPBEXstdData 3 3" xfId="5873"/>
    <cellStyle name="SAPBEXstdData 3 4" xfId="5874"/>
    <cellStyle name="SAPBEXstdData 4" xfId="5875"/>
    <cellStyle name="SAPBEXstdData 4 2" xfId="5876"/>
    <cellStyle name="SAPBEXstdData 4 3" xfId="5877"/>
    <cellStyle name="SAPBEXstdData 4 4" xfId="5878"/>
    <cellStyle name="SAPBEXstdData 4 5" xfId="5879"/>
    <cellStyle name="SAPBEXstdData 5" xfId="5880"/>
    <cellStyle name="SAPBEXstdData 5 2" xfId="5881"/>
    <cellStyle name="SAPBEXstdData 5 3" xfId="5882"/>
    <cellStyle name="SAPBEXstdData 5 4" xfId="5883"/>
    <cellStyle name="SAPBEXstdData 5 5" xfId="5884"/>
    <cellStyle name="SAPBEXstdData 6" xfId="5885"/>
    <cellStyle name="SAPBEXstdData 7" xfId="5886"/>
    <cellStyle name="SAPBEXstdData_AIMRO_CP" xfId="5887"/>
    <cellStyle name="SAPBEXstdDataEmph" xfId="213"/>
    <cellStyle name="SAPBEXstdDataEmph 2" xfId="5888"/>
    <cellStyle name="SAPBEXstdDataEmph 2 2" xfId="5889"/>
    <cellStyle name="SAPBEXstdDataEmph 2 2 2" xfId="5890"/>
    <cellStyle name="SAPBEXstdDataEmph 2 2 3" xfId="5891"/>
    <cellStyle name="SAPBEXstdDataEmph 2 2 4" xfId="5892"/>
    <cellStyle name="SAPBEXstdDataEmph 2 2 5" xfId="5893"/>
    <cellStyle name="SAPBEXstdDataEmph 2 3" xfId="5894"/>
    <cellStyle name="SAPBEXstdDataEmph 2 4" xfId="5895"/>
    <cellStyle name="SAPBEXstdDataEmph 3" xfId="5896"/>
    <cellStyle name="SAPBEXstdDataEmph 3 2" xfId="5897"/>
    <cellStyle name="SAPBEXstdDataEmph 3 2 2" xfId="5898"/>
    <cellStyle name="SAPBEXstdDataEmph 3 2 3" xfId="5899"/>
    <cellStyle name="SAPBEXstdDataEmph 3 2 4" xfId="5900"/>
    <cellStyle name="SAPBEXstdDataEmph 3 2 5" xfId="5901"/>
    <cellStyle name="SAPBEXstdDataEmph 3 3" xfId="5902"/>
    <cellStyle name="SAPBEXstdDataEmph 3 4" xfId="5903"/>
    <cellStyle name="SAPBEXstdDataEmph 4" xfId="5904"/>
    <cellStyle name="SAPBEXstdDataEmph 4 2" xfId="5905"/>
    <cellStyle name="SAPBEXstdDataEmph 4 2 2" xfId="5906"/>
    <cellStyle name="SAPBEXstdDataEmph 4 2 3" xfId="5907"/>
    <cellStyle name="SAPBEXstdDataEmph 4 2 4" xfId="5908"/>
    <cellStyle name="SAPBEXstdDataEmph 4 2 5" xfId="5909"/>
    <cellStyle name="SAPBEXstdDataEmph 4 3" xfId="5910"/>
    <cellStyle name="SAPBEXstdDataEmph 4 4" xfId="5911"/>
    <cellStyle name="SAPBEXstdDataEmph 5" xfId="5912"/>
    <cellStyle name="SAPBEXstdDataEmph 5 2" xfId="5913"/>
    <cellStyle name="SAPBEXstdDataEmph 5 2 2" xfId="5914"/>
    <cellStyle name="SAPBEXstdDataEmph 5 2 3" xfId="5915"/>
    <cellStyle name="SAPBEXstdDataEmph 5 2 4" xfId="5916"/>
    <cellStyle name="SAPBEXstdDataEmph 5 2 5" xfId="5917"/>
    <cellStyle name="SAPBEXstdDataEmph 5 3" xfId="5918"/>
    <cellStyle name="SAPBEXstdDataEmph 5 4" xfId="5919"/>
    <cellStyle name="SAPBEXstdItem" xfId="214"/>
    <cellStyle name="SAPBEXstdItem 2" xfId="5920"/>
    <cellStyle name="SAPBEXstdItem 2 2" xfId="5921"/>
    <cellStyle name="SAPBEXstdItem 2 2 2" xfId="5922"/>
    <cellStyle name="SAPBEXstdItem 2 2 3" xfId="5923"/>
    <cellStyle name="SAPBEXstdItem 2 2 4" xfId="5924"/>
    <cellStyle name="SAPBEXstdItem 2 2 5" xfId="5925"/>
    <cellStyle name="SAPBEXstdItem 2 3" xfId="5926"/>
    <cellStyle name="SAPBEXstdItem 2 4" xfId="5927"/>
    <cellStyle name="SAPBEXstdItem 3" xfId="5928"/>
    <cellStyle name="SAPBEXstdItem 3 2" xfId="5929"/>
    <cellStyle name="SAPBEXstdItem 3 2 2" xfId="5930"/>
    <cellStyle name="SAPBEXstdItem 3 2 3" xfId="5931"/>
    <cellStyle name="SAPBEXstdItem 3 2 4" xfId="5932"/>
    <cellStyle name="SAPBEXstdItem 3 2 5" xfId="5933"/>
    <cellStyle name="SAPBEXstdItem 3 3" xfId="5934"/>
    <cellStyle name="SAPBEXstdItem 3 4" xfId="5935"/>
    <cellStyle name="SAPBEXstdItem 4" xfId="5936"/>
    <cellStyle name="SAPBEXstdItem 4 2" xfId="5937"/>
    <cellStyle name="SAPBEXstdItem 4 3" xfId="5938"/>
    <cellStyle name="SAPBEXstdItem 4 4" xfId="5939"/>
    <cellStyle name="SAPBEXstdItem 4 5" xfId="5940"/>
    <cellStyle name="SAPBEXstdItem 5" xfId="5941"/>
    <cellStyle name="SAPBEXstdItem 5 2" xfId="5942"/>
    <cellStyle name="SAPBEXstdItem 5 3" xfId="5943"/>
    <cellStyle name="SAPBEXstdItem 5 4" xfId="5944"/>
    <cellStyle name="SAPBEXstdItem 5 5" xfId="5945"/>
    <cellStyle name="SAPBEXstdItem 6" xfId="5946"/>
    <cellStyle name="SAPBEXstdItem 7" xfId="5947"/>
    <cellStyle name="SAPBEXstdItem_AIMRO_CP" xfId="5948"/>
    <cellStyle name="SAPBEXstdItemX" xfId="215"/>
    <cellStyle name="SAPBEXstdItemX 2" xfId="5949"/>
    <cellStyle name="SAPBEXstdItemX 2 2" xfId="5950"/>
    <cellStyle name="SAPBEXstdItemX 2 2 2" xfId="5951"/>
    <cellStyle name="SAPBEXstdItemX 2 2 3" xfId="5952"/>
    <cellStyle name="SAPBEXstdItemX 2 2 4" xfId="5953"/>
    <cellStyle name="SAPBEXstdItemX 2 2 5" xfId="5954"/>
    <cellStyle name="SAPBEXstdItemX 2 3" xfId="5955"/>
    <cellStyle name="SAPBEXstdItemX 2 3 2" xfId="5956"/>
    <cellStyle name="SAPBEXstdItemX 2 3 3" xfId="5957"/>
    <cellStyle name="SAPBEXstdItemX 2 3 4" xfId="5958"/>
    <cellStyle name="SAPBEXstdItemX 2 3 5" xfId="5959"/>
    <cellStyle name="SAPBEXstdItemX 2 4" xfId="5960"/>
    <cellStyle name="SAPBEXstdItemX 2 5" xfId="5961"/>
    <cellStyle name="SAPBEXstdItemX 3" xfId="5962"/>
    <cellStyle name="SAPBEXstdItemX 3 2" xfId="5963"/>
    <cellStyle name="SAPBEXstdItemX 3 2 2" xfId="5964"/>
    <cellStyle name="SAPBEXstdItemX 3 2 3" xfId="5965"/>
    <cellStyle name="SAPBEXstdItemX 3 2 4" xfId="5966"/>
    <cellStyle name="SAPBEXstdItemX 3 2 5" xfId="5967"/>
    <cellStyle name="SAPBEXstdItemX 3 3" xfId="5968"/>
    <cellStyle name="SAPBEXstdItemX 3 3 2" xfId="5969"/>
    <cellStyle name="SAPBEXstdItemX 3 3 3" xfId="5970"/>
    <cellStyle name="SAPBEXstdItemX 3 3 4" xfId="5971"/>
    <cellStyle name="SAPBEXstdItemX 3 3 5" xfId="5972"/>
    <cellStyle name="SAPBEXstdItemX 3 4" xfId="5973"/>
    <cellStyle name="SAPBEXstdItemX 3 5" xfId="5974"/>
    <cellStyle name="SAPBEXstdItemX_BW Capital Summary Flash December 07" xfId="5975"/>
    <cellStyle name="SAPBEXtitle" xfId="216"/>
    <cellStyle name="SAPBEXtitle 2" xfId="5976"/>
    <cellStyle name="SAPBEXtitle 2 2" xfId="5977"/>
    <cellStyle name="SAPBEXtitle 2 2 2" xfId="5978"/>
    <cellStyle name="SAPBEXtitle 2 2 3" xfId="5979"/>
    <cellStyle name="SAPBEXtitle 2 2 4" xfId="5980"/>
    <cellStyle name="SAPBEXtitle 2 2 5" xfId="5981"/>
    <cellStyle name="SAPBEXtitle 2 3" xfId="5982"/>
    <cellStyle name="SAPBEXtitle 2 4" xfId="5983"/>
    <cellStyle name="SAPBEXtitle 3" xfId="5984"/>
    <cellStyle name="SAPBEXtitle 3 2" xfId="5985"/>
    <cellStyle name="SAPBEXtitle 3 2 2" xfId="5986"/>
    <cellStyle name="SAPBEXtitle 3 2 3" xfId="5987"/>
    <cellStyle name="SAPBEXtitle 3 2 4" xfId="5988"/>
    <cellStyle name="SAPBEXtitle 3 2 5" xfId="5989"/>
    <cellStyle name="SAPBEXtitle 3 3" xfId="5990"/>
    <cellStyle name="SAPBEXtitle 3 4" xfId="5991"/>
    <cellStyle name="SAPBEXtitle_BW Capital Summary Flash December 07" xfId="5992"/>
    <cellStyle name="SAPBEXunassignedItem" xfId="217"/>
    <cellStyle name="SAPBEXunassignedItem 2" xfId="5993"/>
    <cellStyle name="SAPBEXunassignedItem 2 2" xfId="5994"/>
    <cellStyle name="SAPBEXunassignedItem 2 2 2" xfId="5995"/>
    <cellStyle name="SAPBEXunassignedItem 2 2 2 2" xfId="5996"/>
    <cellStyle name="SAPBEXunassignedItem 2 2 3" xfId="5997"/>
    <cellStyle name="SAPBEXunassignedItem 2 3" xfId="5998"/>
    <cellStyle name="SAPBEXunassignedItem 2 3 2" xfId="5999"/>
    <cellStyle name="SAPBEXunassignedItem 2 4" xfId="6000"/>
    <cellStyle name="SAPBEXunassignedItem 3" xfId="6001"/>
    <cellStyle name="SAPBEXunassignedItem 3 2" xfId="6002"/>
    <cellStyle name="SAPBEXunassignedItem 3 2 2" xfId="6003"/>
    <cellStyle name="SAPBEXunassignedItem 3 3" xfId="6004"/>
    <cellStyle name="SAPBEXunassignedItem 4" xfId="6005"/>
    <cellStyle name="SAPBEXunassignedItem 4 2" xfId="6006"/>
    <cellStyle name="SAPBEXunassignedItem 5" xfId="6007"/>
    <cellStyle name="SAPBEXundefined" xfId="218"/>
    <cellStyle name="SAPBEXundefined 2" xfId="6008"/>
    <cellStyle name="SAPBEXundefined 2 2" xfId="6009"/>
    <cellStyle name="SAPBEXundefined 2 2 2" xfId="6010"/>
    <cellStyle name="SAPBEXundefined 2 2 3" xfId="6011"/>
    <cellStyle name="SAPBEXundefined 2 2 4" xfId="6012"/>
    <cellStyle name="SAPBEXundefined 2 2 5" xfId="6013"/>
    <cellStyle name="SAPBEXundefined 2 3" xfId="6014"/>
    <cellStyle name="SAPBEXundefined 2 4" xfId="6015"/>
    <cellStyle name="SAPBEXundefined 3" xfId="6016"/>
    <cellStyle name="SAPBEXundefined 3 2" xfId="6017"/>
    <cellStyle name="SAPBEXundefined 3 2 2" xfId="6018"/>
    <cellStyle name="SAPBEXundefined 3 2 3" xfId="6019"/>
    <cellStyle name="SAPBEXundefined 3 2 4" xfId="6020"/>
    <cellStyle name="SAPBEXundefined 3 2 5" xfId="6021"/>
    <cellStyle name="SAPBEXundefined 3 3" xfId="6022"/>
    <cellStyle name="SAPBEXundefined 3 4" xfId="6023"/>
    <cellStyle name="SAPBEXundefined 4" xfId="6024"/>
    <cellStyle name="SAPBEXundefined 4 2" xfId="6025"/>
    <cellStyle name="SAPBEXundefined 4 3" xfId="6026"/>
    <cellStyle name="SAPBEXundefined 4 4" xfId="6027"/>
    <cellStyle name="SAPBEXundefined 4 5" xfId="6028"/>
    <cellStyle name="SAPBEXundefined 5" xfId="6029"/>
    <cellStyle name="SAPBEXundefined 5 2" xfId="6030"/>
    <cellStyle name="SAPBEXundefined 5 3" xfId="6031"/>
    <cellStyle name="SAPBEXundefined 5 4" xfId="6032"/>
    <cellStyle name="SAPBEXundefined 5 5" xfId="6033"/>
    <cellStyle name="SAPBEXundefined 6" xfId="6034"/>
    <cellStyle name="SAPBEXundefined 7" xfId="6035"/>
    <cellStyle name="SAPError" xfId="219"/>
    <cellStyle name="SAPKey" xfId="220"/>
    <cellStyle name="SAPLocked" xfId="221"/>
    <cellStyle name="SAPOutput" xfId="222"/>
    <cellStyle name="SAPSpace" xfId="223"/>
    <cellStyle name="SAPText" xfId="224"/>
    <cellStyle name="SAPUnLocked" xfId="225"/>
    <cellStyle name="Section Number" xfId="226"/>
    <cellStyle name="SEM-BPS-data" xfId="227"/>
    <cellStyle name="SEM-BPS-headdata" xfId="228"/>
    <cellStyle name="SEM-BPS-headkey" xfId="229"/>
    <cellStyle name="SEM-BPS-key" xfId="230"/>
    <cellStyle name="Sheet Title" xfId="231"/>
    <cellStyle name="Sheet Title 2" xfId="6036"/>
    <cellStyle name="Special" xfId="232"/>
    <cellStyle name="Special 2" xfId="6037"/>
    <cellStyle name="Standaard_HWL BudgetSummary 2004 HWL retrieve Cons 031014" xfId="6258"/>
    <cellStyle name="StaticText" xfId="233"/>
    <cellStyle name="StaticText 2" xfId="6038"/>
    <cellStyle name="Std_%" xfId="6259"/>
    <cellStyle name="Style 1" xfId="234"/>
    <cellStyle name="Style 1 2" xfId="6039"/>
    <cellStyle name="Style 2" xfId="6260"/>
    <cellStyle name="Style2" xfId="235"/>
    <cellStyle name="Style3" xfId="236"/>
    <cellStyle name="Style4" xfId="237"/>
    <cellStyle name="Style5" xfId="238"/>
    <cellStyle name="Subtotal" xfId="6261"/>
    <cellStyle name="Table Head Green" xfId="239"/>
    <cellStyle name="Table Head Green 2" xfId="6040"/>
    <cellStyle name="Table Head Green 2 2" xfId="6041"/>
    <cellStyle name="Table Head Green 2 2 2" xfId="6042"/>
    <cellStyle name="Table Head Green 2 3" xfId="6043"/>
    <cellStyle name="Table Head Green 3" xfId="6044"/>
    <cellStyle name="Table Head Green 3 2" xfId="6045"/>
    <cellStyle name="Table Head Green 4" xfId="6046"/>
    <cellStyle name="Table Head_pldt" xfId="240"/>
    <cellStyle name="Table Source" xfId="241"/>
    <cellStyle name="Table Units" xfId="242"/>
    <cellStyle name="Table Units 2" xfId="6047"/>
    <cellStyle name="TableLvl3" xfId="6291"/>
    <cellStyle name="Text" xfId="243"/>
    <cellStyle name="Text 2" xfId="244"/>
    <cellStyle name="Text 3" xfId="374"/>
    <cellStyle name="Text 4" xfId="375"/>
    <cellStyle name="Text Head 1" xfId="245"/>
    <cellStyle name="Text Head 2" xfId="246"/>
    <cellStyle name="Text Indent 2" xfId="247"/>
    <cellStyle name="Theirs" xfId="248"/>
    <cellStyle name="Tim" xfId="6262"/>
    <cellStyle name="Title" xfId="249" builtinId="15" customBuiltin="1"/>
    <cellStyle name="Title 2" xfId="6048"/>
    <cellStyle name="TOC 1" xfId="250"/>
    <cellStyle name="TOC 2" xfId="251"/>
    <cellStyle name="TOC 3" xfId="252"/>
    <cellStyle name="Total" xfId="253" builtinId="25" customBuiltin="1"/>
    <cellStyle name="Total 2" xfId="6049"/>
    <cellStyle name="Total 2 10" xfId="6050"/>
    <cellStyle name="Total 2 10 2" xfId="6051"/>
    <cellStyle name="Total 2 11" xfId="6052"/>
    <cellStyle name="Total 2 11 2" xfId="6053"/>
    <cellStyle name="Total 2 12" xfId="6054"/>
    <cellStyle name="Total 2 2" xfId="6055"/>
    <cellStyle name="Total 2 2 2" xfId="6056"/>
    <cellStyle name="Total 2 2 2 2" xfId="6057"/>
    <cellStyle name="Total 2 2 2 2 2" xfId="6058"/>
    <cellStyle name="Total 2 2 2 3" xfId="6059"/>
    <cellStyle name="Total 2 2 2 3 2" xfId="6060"/>
    <cellStyle name="Total 2 2 2 4" xfId="6061"/>
    <cellStyle name="Total 2 2 3" xfId="6062"/>
    <cellStyle name="Total 2 2 3 2" xfId="6063"/>
    <cellStyle name="Total 2 2 3 2 2" xfId="6064"/>
    <cellStyle name="Total 2 2 3 3" xfId="6065"/>
    <cellStyle name="Total 2 2 3 3 2" xfId="6066"/>
    <cellStyle name="Total 2 2 3 4" xfId="6067"/>
    <cellStyle name="Total 2 2 4" xfId="6068"/>
    <cellStyle name="Total 2 2 4 2" xfId="6069"/>
    <cellStyle name="Total 2 2 5" xfId="6070"/>
    <cellStyle name="Total 2 2 5 2" xfId="6071"/>
    <cellStyle name="Total 2 2 6" xfId="6072"/>
    <cellStyle name="Total 2 3" xfId="6073"/>
    <cellStyle name="Total 2 3 2" xfId="6074"/>
    <cellStyle name="Total 2 3 2 2" xfId="6075"/>
    <cellStyle name="Total 2 3 2 2 2" xfId="6076"/>
    <cellStyle name="Total 2 3 2 3" xfId="6077"/>
    <cellStyle name="Total 2 3 2 3 2" xfId="6078"/>
    <cellStyle name="Total 2 3 2 4" xfId="6079"/>
    <cellStyle name="Total 2 3 3" xfId="6080"/>
    <cellStyle name="Total 2 3 3 2" xfId="6081"/>
    <cellStyle name="Total 2 3 3 2 2" xfId="6082"/>
    <cellStyle name="Total 2 3 3 3" xfId="6083"/>
    <cellStyle name="Total 2 3 3 3 2" xfId="6084"/>
    <cellStyle name="Total 2 3 3 4" xfId="6085"/>
    <cellStyle name="Total 2 3 4" xfId="6086"/>
    <cellStyle name="Total 2 3 4 2" xfId="6087"/>
    <cellStyle name="Total 2 3 5" xfId="6088"/>
    <cellStyle name="Total 2 3 5 2" xfId="6089"/>
    <cellStyle name="Total 2 3 6" xfId="6090"/>
    <cellStyle name="Total 2 4" xfId="6091"/>
    <cellStyle name="Total 2 4 2" xfId="6092"/>
    <cellStyle name="Total 2 4 2 2" xfId="6093"/>
    <cellStyle name="Total 2 4 2 2 2" xfId="6094"/>
    <cellStyle name="Total 2 4 2 3" xfId="6095"/>
    <cellStyle name="Total 2 4 2 3 2" xfId="6096"/>
    <cellStyle name="Total 2 4 2 4" xfId="6097"/>
    <cellStyle name="Total 2 4 3" xfId="6098"/>
    <cellStyle name="Total 2 4 3 2" xfId="6099"/>
    <cellStyle name="Total 2 4 3 2 2" xfId="6100"/>
    <cellStyle name="Total 2 4 3 3" xfId="6101"/>
    <cellStyle name="Total 2 4 3 3 2" xfId="6102"/>
    <cellStyle name="Total 2 4 3 4" xfId="6103"/>
    <cellStyle name="Total 2 4 4" xfId="6104"/>
    <cellStyle name="Total 2 4 4 2" xfId="6105"/>
    <cellStyle name="Total 2 4 5" xfId="6106"/>
    <cellStyle name="Total 2 4 5 2" xfId="6107"/>
    <cellStyle name="Total 2 4 6" xfId="6108"/>
    <cellStyle name="Total 2 5" xfId="6109"/>
    <cellStyle name="Total 2 5 2" xfId="6110"/>
    <cellStyle name="Total 2 5 2 2" xfId="6111"/>
    <cellStyle name="Total 2 5 2 2 2" xfId="6112"/>
    <cellStyle name="Total 2 5 2 3" xfId="6113"/>
    <cellStyle name="Total 2 5 2 3 2" xfId="6114"/>
    <cellStyle name="Total 2 5 2 4" xfId="6115"/>
    <cellStyle name="Total 2 5 3" xfId="6116"/>
    <cellStyle name="Total 2 5 3 2" xfId="6117"/>
    <cellStyle name="Total 2 5 3 2 2" xfId="6118"/>
    <cellStyle name="Total 2 5 3 3" xfId="6119"/>
    <cellStyle name="Total 2 5 3 3 2" xfId="6120"/>
    <cellStyle name="Total 2 5 3 4" xfId="6121"/>
    <cellStyle name="Total 2 5 4" xfId="6122"/>
    <cellStyle name="Total 2 5 4 2" xfId="6123"/>
    <cellStyle name="Total 2 5 5" xfId="6124"/>
    <cellStyle name="Total 2 5 5 2" xfId="6125"/>
    <cellStyle name="Total 2 5 6" xfId="6126"/>
    <cellStyle name="Total 2 6" xfId="6127"/>
    <cellStyle name="Total 2 6 2" xfId="6128"/>
    <cellStyle name="Total 2 6 2 2" xfId="6129"/>
    <cellStyle name="Total 2 6 2 2 2" xfId="6130"/>
    <cellStyle name="Total 2 6 2 3" xfId="6131"/>
    <cellStyle name="Total 2 6 2 3 2" xfId="6132"/>
    <cellStyle name="Total 2 6 2 4" xfId="6133"/>
    <cellStyle name="Total 2 6 3" xfId="6134"/>
    <cellStyle name="Total 2 6 3 2" xfId="6135"/>
    <cellStyle name="Total 2 6 3 2 2" xfId="6136"/>
    <cellStyle name="Total 2 6 3 3" xfId="6137"/>
    <cellStyle name="Total 2 6 3 3 2" xfId="6138"/>
    <cellStyle name="Total 2 6 3 4" xfId="6139"/>
    <cellStyle name="Total 2 6 4" xfId="6140"/>
    <cellStyle name="Total 2 6 4 2" xfId="6141"/>
    <cellStyle name="Total 2 6 5" xfId="6142"/>
    <cellStyle name="Total 2 6 5 2" xfId="6143"/>
    <cellStyle name="Total 2 6 6" xfId="6144"/>
    <cellStyle name="Total 2 7" xfId="6145"/>
    <cellStyle name="Total 2 7 2" xfId="6146"/>
    <cellStyle name="Total 2 7 2 2" xfId="6147"/>
    <cellStyle name="Total 2 7 2 2 2" xfId="6148"/>
    <cellStyle name="Total 2 7 2 3" xfId="6149"/>
    <cellStyle name="Total 2 7 2 3 2" xfId="6150"/>
    <cellStyle name="Total 2 7 2 4" xfId="6151"/>
    <cellStyle name="Total 2 7 3" xfId="6152"/>
    <cellStyle name="Total 2 7 3 2" xfId="6153"/>
    <cellStyle name="Total 2 7 3 2 2" xfId="6154"/>
    <cellStyle name="Total 2 7 3 3" xfId="6155"/>
    <cellStyle name="Total 2 7 3 3 2" xfId="6156"/>
    <cellStyle name="Total 2 7 3 4" xfId="6157"/>
    <cellStyle name="Total 2 7 4" xfId="6158"/>
    <cellStyle name="Total 2 7 4 2" xfId="6159"/>
    <cellStyle name="Total 2 7 5" xfId="6160"/>
    <cellStyle name="Total 2 7 5 2" xfId="6161"/>
    <cellStyle name="Total 2 7 6" xfId="6162"/>
    <cellStyle name="Total 2 8" xfId="6163"/>
    <cellStyle name="Total 2 8 2" xfId="6164"/>
    <cellStyle name="Total 2 8 2 2" xfId="6165"/>
    <cellStyle name="Total 2 8 3" xfId="6166"/>
    <cellStyle name="Total 2 8 3 2" xfId="6167"/>
    <cellStyle name="Total 2 8 4" xfId="6168"/>
    <cellStyle name="Total 2 9" xfId="6169"/>
    <cellStyle name="Total 2 9 2" xfId="6170"/>
    <cellStyle name="Total 2 9 2 2" xfId="6171"/>
    <cellStyle name="Total 2 9 3" xfId="6172"/>
    <cellStyle name="Total 2 9 3 2" xfId="6173"/>
    <cellStyle name="Total 2 9 4" xfId="6174"/>
    <cellStyle name="Total 3" xfId="6175"/>
    <cellStyle name="Total 4" xfId="6176"/>
    <cellStyle name="Total 4 2" xfId="6177"/>
    <cellStyle name="Total 4 2 2" xfId="6178"/>
    <cellStyle name="Total 4 2 3" xfId="6179"/>
    <cellStyle name="Total 4 2 4" xfId="6180"/>
    <cellStyle name="Total 4 2 5" xfId="6181"/>
    <cellStyle name="Total 4 3" xfId="6182"/>
    <cellStyle name="Total 4 3 2" xfId="6183"/>
    <cellStyle name="Total 4 3 3" xfId="6184"/>
    <cellStyle name="Total 4 3 4" xfId="6185"/>
    <cellStyle name="Total 4 3 5" xfId="6186"/>
    <cellStyle name="Total 4 4" xfId="6187"/>
    <cellStyle name="Total 4 5" xfId="6188"/>
    <cellStyle name="Total 5" xfId="6189"/>
    <cellStyle name="Total 5 2" xfId="6190"/>
    <cellStyle name="Total 5 2 2" xfId="6191"/>
    <cellStyle name="Total 5 3" xfId="6192"/>
    <cellStyle name="Total 5 3 2" xfId="6193"/>
    <cellStyle name="Total 5 4" xfId="6194"/>
    <cellStyle name="Total 5 4 2" xfId="6195"/>
    <cellStyle name="Total 5 5" xfId="6196"/>
    <cellStyle name="Total 5 5 2" xfId="6197"/>
    <cellStyle name="Total 5 6" xfId="6198"/>
    <cellStyle name="Total 6" xfId="6199"/>
    <cellStyle name="Total 6 2" xfId="6200"/>
    <cellStyle name="Total 6 2 2" xfId="6201"/>
    <cellStyle name="Total 6 3" xfId="6202"/>
    <cellStyle name="Total 6 3 2" xfId="6203"/>
    <cellStyle name="Total 6 4" xfId="6204"/>
    <cellStyle name="Total 6 4 2" xfId="6205"/>
    <cellStyle name="Total 6 5" xfId="6206"/>
    <cellStyle name="Total 6 5 2" xfId="6207"/>
    <cellStyle name="Total 6 6" xfId="6208"/>
    <cellStyle name="Total 7" xfId="6209"/>
    <cellStyle name="Total 7 2" xfId="6210"/>
    <cellStyle name="Total 8" xfId="6211"/>
    <cellStyle name="Total 8 2" xfId="6212"/>
    <cellStyle name="tpaid capitalisation" xfId="6263"/>
    <cellStyle name="two" xfId="6264"/>
    <cellStyle name="UNITS" xfId="6265"/>
    <cellStyle name="Warning Text" xfId="254" builtinId="11" customBuiltin="1"/>
    <cellStyle name="Warning Text 2" xfId="6213"/>
    <cellStyle name="Warning Text 3" xfId="6214"/>
    <cellStyle name="whole" xfId="6266"/>
    <cellStyle name="Word_Formula" xfId="6267"/>
    <cellStyle name="wrap" xfId="6268"/>
    <cellStyle name="year" xfId="255"/>
    <cellStyle name="year 2" xfId="6215"/>
    <cellStyle name="year 2 2" xfId="6216"/>
    <cellStyle name="year 2 2 2" xfId="6217"/>
    <cellStyle name="year 2 3" xfId="6218"/>
    <cellStyle name="year 3" xfId="6219"/>
    <cellStyle name="year 3 2" xfId="6220"/>
    <cellStyle name="year 4" xfId="6221"/>
    <cellStyle name="_934" xfId="6269"/>
    <cellStyle name="표준_2008 Budget Summary" xfId="6270"/>
    <cellStyle name="一般_2 Individual BU" xfId="6271"/>
    <cellStyle name="千位分隔[0]_2000sales" xfId="6272"/>
    <cellStyle name="千位分隔_2000sales" xfId="6273"/>
    <cellStyle name="千分位_Budget summary 2007-2011 (Aqua Tower)" xfId="6274"/>
    <cellStyle name="后继超级链接_2001SALES" xfId="6275"/>
    <cellStyle name="常规_2000sales" xfId="6276"/>
    <cellStyle name="桁区切り [0.]" xfId="6277"/>
    <cellStyle name="桁区切り [0.0]" xfId="6278"/>
    <cellStyle name="桁区切り [0.00]_laroux" xfId="6279"/>
    <cellStyle name="桁区切り_laroux" xfId="6280"/>
    <cellStyle name="桁区切り0.0" xfId="6281"/>
    <cellStyle name="標準_BSD-Academic" xfId="6282"/>
    <cellStyle name="貨幣[0]_BJV" xfId="6283"/>
    <cellStyle name="货币[0]_2000sales" xfId="6284"/>
    <cellStyle name="货币_2000sales" xfId="6285"/>
    <cellStyle name="超级链接_2001SALES" xfId="6286"/>
    <cellStyle name="通貨 [0.00]_BSD-Academic" xfId="6287"/>
    <cellStyle name="通貨_BSD-Academic" xfId="6288"/>
    <cellStyle name="隨後的超連結_loyalty scheme impact WTC 16 sept 2004" xfId="6289"/>
  </cellStyles>
  <dxfs count="0"/>
  <tableStyles count="0" defaultTableStyle="TableStyleMedium2" defaultPivotStyle="PivotStyleLight16"/>
  <colors>
    <mruColors>
      <color rgb="FFFFFF99"/>
      <color rgb="FF0000CC"/>
      <color rgb="FFFFCCCC"/>
      <color rgb="FF008000"/>
      <color rgb="FF00FFFF"/>
      <color rgb="FFFF00FF"/>
      <color rgb="FFCCFF99"/>
      <color rgb="FF99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multiLvlStrRef>
              <c:f>Escalators!#REF!</c:f>
            </c:multiLvlStrRef>
          </c:cat>
          <c:val>
            <c:numRef>
              <c:f>Escalators!#REF!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77472"/>
        <c:axId val="406087168"/>
      </c:lineChart>
      <c:catAx>
        <c:axId val="40517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0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871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177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16</xdr:col>
      <xdr:colOff>0</xdr:colOff>
      <xdr:row>2</xdr:row>
      <xdr:rowOff>0</xdr:rowOff>
    </xdr:to>
    <xdr:graphicFrame macro="">
      <xdr:nvGraphicFramePr>
        <xdr:cNvPr id="1853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MOD%201.35%20-%20CP%20Mobile%20Replacement%20Step%20Chang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MOD%201.30%20-%20CP%20CRM%20Step%20Chang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MOD%201.31%20-%20CP%20Customer%20Charter%20Step%20Chang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Metering%20ACS/CP%20CONFIDENTIAL%20MOD%201.2%20-%20CP%20Metering%20Capex%20&amp;%20Ope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CP%20PUBLIC%20MOD%201.10%20-%20CP%202016-20%20PTRM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Rate%20of%20change/CP%20PUBLIC%20MOD%201.40%20-%20CP%20Output%20Growth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Rate%20of%20change/CP%20PUBLIC%20MOD%201.39%20-%20CP%20Labour%20Escalati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itiPower%20Pty%20Regulatory%20Proposal%2030%20April%202015/Models/Standard%20Control/Rate%20of%20change/CP%20PUBLIC%20MOD%201.38%20-%20CP%20Contract%20Esca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KT\INTER-DEPT\DEPT\CMA\2010\12-Dec\Capital\BW%20Capital%20Summary%20Flash%20December%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MOD%201.34%20-%20CP%20GSL%20Step%20Chang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MOD%201.33%20-%20CP%20Decommissiong%20Step%20Chang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MOD%201.37%20-%20CP%20Superannuation%20Step%20Cha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ummary"/>
      <sheetName val="Unit volumes"/>
      <sheetName val="Summary - Phones"/>
      <sheetName val="Summary - Tablets (FLD)"/>
      <sheetName val="Summary - Tablets (OFF)"/>
      <sheetName val="Build up - Phones (mix)"/>
      <sheetName val="Build up - Phones (opex only)"/>
      <sheetName val="Build up - Tablets (FLD mix)"/>
      <sheetName val="Build up - Tablets (FLD opex)"/>
      <sheetName val="Build up - Tablets (OFF mix)"/>
      <sheetName val="Build up - Tablets (OFF opx)"/>
    </sheetNames>
    <sheetDataSet>
      <sheetData sheetId="0">
        <row r="29">
          <cell r="E29">
            <v>418021.24956659984</v>
          </cell>
          <cell r="F29">
            <v>186584.90100931787</v>
          </cell>
          <cell r="G29">
            <v>462781.01349896239</v>
          </cell>
          <cell r="H29">
            <v>219448.90705586746</v>
          </cell>
          <cell r="I29">
            <v>496144.21053658391</v>
          </cell>
        </row>
        <row r="31">
          <cell r="E31">
            <v>9.506675428018288E-2</v>
          </cell>
        </row>
        <row r="32">
          <cell r="E32">
            <v>0.85381135404932951</v>
          </cell>
        </row>
        <row r="33">
          <cell r="E33">
            <v>5.112189167048773E-2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isclaimer"/>
      <sheetName val="1. TCO Cost Model Overview"/>
      <sheetName val="2.1 TCO cost estimate summary"/>
      <sheetName val="2.2 TCO RFP Cost Categories"/>
      <sheetName val="2.4 TCO 5 Year Summary"/>
      <sheetName val="3.1 Option 1A"/>
      <sheetName val="3.2 Option 1B"/>
      <sheetName val="3.3 Option 2A"/>
      <sheetName val="3.4 Option 2B"/>
      <sheetName val="3.5 Option 3A"/>
      <sheetName val="3.6 Option 3B"/>
      <sheetName val="Opex step change"/>
      <sheetName val="4.1 Cost Elements"/>
      <sheetName val="4.1 Cost Elements - Integration"/>
      <sheetName val="4.2 Cost Model Parameters"/>
      <sheetName val="4.3 Assumptions &amp; Data 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5">
          <cell r="H25">
            <v>3.9867085832253589E-2</v>
          </cell>
        </row>
        <row r="26">
          <cell r="H26">
            <v>0.21297483630037023</v>
          </cell>
        </row>
        <row r="27">
          <cell r="H27">
            <v>0.74715807786737598</v>
          </cell>
        </row>
        <row r="31">
          <cell r="D31">
            <v>0</v>
          </cell>
          <cell r="E31">
            <v>0</v>
          </cell>
        </row>
        <row r="32">
          <cell r="F32">
            <v>748919.16501364566</v>
          </cell>
          <cell r="G32">
            <v>748919.16501364566</v>
          </cell>
          <cell r="H32">
            <v>748919.16501364566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ICES (scale increase)"/>
      <sheetName val="Customer charter forecast"/>
      <sheetName val="AusPost costs"/>
    </sheetNames>
    <sheetDataSet>
      <sheetData sheetId="0"/>
      <sheetData sheetId="1">
        <row r="16">
          <cell r="E16">
            <v>226293.05134448284</v>
          </cell>
        </row>
        <row r="24">
          <cell r="E24">
            <v>0.15123959717639426</v>
          </cell>
        </row>
        <row r="25">
          <cell r="E25">
            <v>0.57353320418607479</v>
          </cell>
        </row>
        <row r="26">
          <cell r="E26">
            <v>0.27522719863753098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>
        <row r="135">
          <cell r="F135">
            <v>0.5137654673191786</v>
          </cell>
        </row>
        <row r="136">
          <cell r="F136">
            <v>0.32352440909492558</v>
          </cell>
        </row>
        <row r="137">
          <cell r="F137">
            <v>0.16271012358589579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0">
          <cell r="X40">
            <v>2809212.1332993796</v>
          </cell>
        </row>
      </sheetData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7.6 Indicative bill impact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>
        <row r="186">
          <cell r="G186">
            <v>2.0898953149899238</v>
          </cell>
          <cell r="H186">
            <v>2.1832526859892698</v>
          </cell>
          <cell r="I186">
            <v>2.3085719463841068</v>
          </cell>
          <cell r="J186">
            <v>2.4090537024367862</v>
          </cell>
          <cell r="K186">
            <v>2.4717942209834161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lculation"/>
      <sheetName val="Output"/>
    </sheetNames>
    <sheetDataSet>
      <sheetData sheetId="0"/>
      <sheetData sheetId="1"/>
      <sheetData sheetId="2">
        <row r="5">
          <cell r="C5">
            <v>2.7632837894243416E-2</v>
          </cell>
          <cell r="D5">
            <v>2.1919470862237281E-2</v>
          </cell>
          <cell r="E5">
            <v>2.1163981416993681E-2</v>
          </cell>
          <cell r="F5">
            <v>1.9149733407034592E-2</v>
          </cell>
          <cell r="G5">
            <v>1.4465893047984874E-2</v>
          </cell>
          <cell r="H5">
            <v>1.1151425927543791E-2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lculation"/>
      <sheetName val="Output"/>
    </sheetNames>
    <sheetDataSet>
      <sheetData sheetId="0"/>
      <sheetData sheetId="1"/>
      <sheetData sheetId="2">
        <row r="7">
          <cell r="C7">
            <v>2.164431082030327E-2</v>
          </cell>
          <cell r="D7">
            <v>1.873364326810889E-2</v>
          </cell>
          <cell r="E7">
            <v>1.6843734056402271E-2</v>
          </cell>
          <cell r="F7">
            <v>1.6843734056402049E-2</v>
          </cell>
          <cell r="G7">
            <v>1.6843734056402049E-2</v>
          </cell>
          <cell r="H7">
            <v>1.6843734056402049E-2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puts"/>
    </sheetNames>
    <sheetDataSet>
      <sheetData sheetId="0"/>
      <sheetData sheetId="1">
        <row r="5">
          <cell r="C5">
            <v>1.2240601503759274E-2</v>
          </cell>
          <cell r="D5">
            <v>9.6491228070174628E-3</v>
          </cell>
          <cell r="E5">
            <v>2.1539961013645303E-2</v>
          </cell>
          <cell r="F5">
            <v>1.7348927875243669E-2</v>
          </cell>
          <cell r="G5">
            <v>1.7153996101364477E-2</v>
          </cell>
          <cell r="H5">
            <v>1.7446393762183154E-2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Dec Forecast"/>
      <sheetName val="Flash V1"/>
      <sheetName val="Busi Rpt V1"/>
      <sheetName val="Busi Rpt Graph"/>
      <sheetName val="Capex Growth"/>
      <sheetName val="Adjustments"/>
      <sheetName val="F220 AMI Services"/>
      <sheetName val="F220"/>
      <sheetName val="REG Capex"/>
      <sheetName val="BW V1"/>
      <sheetName val="7 SERIES "/>
      <sheetName val="1.1A PCA Company P&amp;L Corp"/>
      <sheetName val="A606IT BU Proj"/>
      <sheetName val="A606IT BU Proj FC"/>
      <sheetName val="Capital or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Ls"/>
    </sheetNames>
    <sheetDataSet>
      <sheetData sheetId="0">
        <row r="6">
          <cell r="H6">
            <v>28.604306548561745</v>
          </cell>
          <cell r="I6">
            <v>29.167104928665566</v>
          </cell>
          <cell r="J6">
            <v>29.634729512464713</v>
          </cell>
          <cell r="K6">
            <v>30.107672352898163</v>
          </cell>
          <cell r="L6">
            <v>30.586012325341077</v>
          </cell>
          <cell r="M6">
            <v>31.069829474973787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Checks"/>
      <sheetName val="Formats"/>
      <sheetName val="Reg Output"/>
      <sheetName val="Output Summary"/>
      <sheetName val="Summary Costs"/>
      <sheetName val="991"/>
      <sheetName val="Inputs"/>
      <sheetName val="Maintenance Cost Data"/>
    </sheetNames>
    <sheetDataSet>
      <sheetData sheetId="0"/>
      <sheetData sheetId="1"/>
      <sheetData sheetId="2"/>
      <sheetData sheetId="3"/>
      <sheetData sheetId="4">
        <row r="7">
          <cell r="D7">
            <v>0.35</v>
          </cell>
          <cell r="E7">
            <v>0</v>
          </cell>
          <cell r="F7">
            <v>0.65</v>
          </cell>
          <cell r="N7">
            <v>1600</v>
          </cell>
          <cell r="O7">
            <v>-52.216896365464919</v>
          </cell>
          <cell r="P7">
            <v>2827.7831036345351</v>
          </cell>
          <cell r="Q7">
            <v>2619.2866210707862</v>
          </cell>
          <cell r="R7">
            <v>-279.22683146002254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iPower"/>
    </sheetNames>
    <sheetDataSet>
      <sheetData sheetId="0">
        <row r="19">
          <cell r="D19">
            <v>100.32257812499995</v>
          </cell>
          <cell r="E19">
            <v>177.337890625</v>
          </cell>
          <cell r="F19">
            <v>254.35320312499994</v>
          </cell>
          <cell r="G19">
            <v>331.36851562499987</v>
          </cell>
          <cell r="H19">
            <v>397.38164062500005</v>
          </cell>
          <cell r="I19">
            <v>474.39695312499998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rgb="FF00FFFF"/>
    <pageSetUpPr fitToPage="1"/>
  </sheetPr>
  <dimension ref="A1:AQ77"/>
  <sheetViews>
    <sheetView showGridLines="0" tabSelected="1" zoomScale="85" zoomScaleNormal="85" workbookViewId="0">
      <pane xSplit="2" ySplit="2" topLeftCell="C3" activePane="bottomRight" state="frozen"/>
      <selection activeCell="C54" sqref="C54"/>
      <selection pane="topRight" activeCell="C54" sqref="C54"/>
      <selection pane="bottomLeft" activeCell="C54" sqref="C54"/>
      <selection pane="bottomRight" activeCell="B52" sqref="B52"/>
    </sheetView>
  </sheetViews>
  <sheetFormatPr defaultRowHeight="12.75"/>
  <cols>
    <col min="1" max="1" width="2.7109375" style="316" customWidth="1"/>
    <col min="2" max="2" width="42.140625" style="316" customWidth="1"/>
    <col min="3" max="6" width="12.7109375" style="316" customWidth="1"/>
    <col min="7" max="13" width="12.7109375" style="317" customWidth="1"/>
    <col min="14" max="14" width="9.140625" style="316"/>
    <col min="15" max="15" width="9.140625" style="318"/>
    <col min="16" max="16384" width="9.140625" style="316"/>
  </cols>
  <sheetData>
    <row r="1" spans="1:43" s="352" customFormat="1" ht="18">
      <c r="A1" s="2" t="s">
        <v>137</v>
      </c>
      <c r="B1" s="77"/>
      <c r="C1" s="77"/>
      <c r="D1" s="77"/>
      <c r="E1" s="77"/>
      <c r="F1" s="77"/>
      <c r="G1" s="78"/>
      <c r="H1" s="79"/>
      <c r="I1" s="79"/>
      <c r="J1" s="349"/>
      <c r="K1" s="350"/>
      <c r="L1" s="350"/>
      <c r="M1" s="351"/>
    </row>
    <row r="2" spans="1:43" s="348" customFormat="1" ht="15.75">
      <c r="A2" s="84" t="s">
        <v>118</v>
      </c>
      <c r="B2" s="85"/>
      <c r="C2" s="379" t="str">
        <f>IF(Check!C13=0,"OK","ERROR")</f>
        <v>OK</v>
      </c>
      <c r="D2" s="85"/>
      <c r="E2" s="85"/>
      <c r="F2" s="85"/>
      <c r="G2" s="86"/>
      <c r="H2" s="86"/>
      <c r="I2" s="86"/>
      <c r="J2" s="87"/>
      <c r="K2" s="87"/>
      <c r="L2" s="87"/>
      <c r="M2" s="87"/>
    </row>
    <row r="3" spans="1:43" s="66" customFormat="1">
      <c r="A3" s="91"/>
      <c r="C3" s="338"/>
      <c r="D3" s="338"/>
      <c r="E3" s="338"/>
      <c r="F3" s="338"/>
      <c r="G3" s="338"/>
    </row>
    <row r="4" spans="1:43" s="66" customFormat="1">
      <c r="A4" s="91"/>
      <c r="B4" s="6"/>
      <c r="C4" s="338"/>
      <c r="D4" s="338"/>
      <c r="E4" s="338"/>
      <c r="F4" s="338"/>
      <c r="G4" s="338"/>
    </row>
    <row r="5" spans="1:43" s="66" customFormat="1">
      <c r="A5" s="91"/>
      <c r="B5" s="315" t="s">
        <v>52</v>
      </c>
      <c r="C5" s="365">
        <v>2011</v>
      </c>
      <c r="D5" s="254">
        <v>2012</v>
      </c>
      <c r="E5" s="272">
        <v>2013</v>
      </c>
      <c r="F5" s="272">
        <v>2014</v>
      </c>
      <c r="G5" s="372">
        <v>2015</v>
      </c>
      <c r="H5" s="365">
        <v>2016</v>
      </c>
      <c r="I5" s="272">
        <v>2017</v>
      </c>
      <c r="J5" s="254">
        <v>2018</v>
      </c>
      <c r="K5" s="272">
        <v>2019</v>
      </c>
      <c r="L5" s="273">
        <v>2020</v>
      </c>
      <c r="M5" s="273" t="s">
        <v>46</v>
      </c>
    </row>
    <row r="6" spans="1:43" s="66" customFormat="1">
      <c r="A6" s="91"/>
      <c r="B6" s="274"/>
      <c r="C6" s="366" t="str">
        <f>"$000 "&amp;Escalators!$B$11</f>
        <v>$000 2015</v>
      </c>
      <c r="D6" s="271" t="str">
        <f>"$000 "&amp;Escalators!$B$11</f>
        <v>$000 2015</v>
      </c>
      <c r="E6" s="271" t="str">
        <f>"$000 "&amp;Escalators!$B$11</f>
        <v>$000 2015</v>
      </c>
      <c r="F6" s="271" t="str">
        <f>"$000 "&amp;Escalators!$B$11</f>
        <v>$000 2015</v>
      </c>
      <c r="G6" s="275" t="str">
        <f>"$000 "&amp;Escalators!$B$11</f>
        <v>$000 2015</v>
      </c>
      <c r="H6" s="366" t="str">
        <f>"$000 "&amp;Escalators!$B$11</f>
        <v>$000 2015</v>
      </c>
      <c r="I6" s="271" t="str">
        <f>"$000 "&amp;Escalators!$B$11</f>
        <v>$000 2015</v>
      </c>
      <c r="J6" s="271" t="str">
        <f>"$000 "&amp;Escalators!$B$11</f>
        <v>$000 2015</v>
      </c>
      <c r="K6" s="271" t="str">
        <f>"$000 "&amp;Escalators!$B$11</f>
        <v>$000 2015</v>
      </c>
      <c r="L6" s="275" t="str">
        <f>"$000 "&amp;Escalators!$B$11</f>
        <v>$000 2015</v>
      </c>
      <c r="M6" s="275" t="str">
        <f>"$000 "&amp;Escalators!$B$11</f>
        <v>$000 2015</v>
      </c>
    </row>
    <row r="7" spans="1:43" s="66" customFormat="1">
      <c r="A7" s="91"/>
      <c r="B7" s="276" t="s">
        <v>37</v>
      </c>
      <c r="C7" s="367">
        <f>SUM(Base!I35:K35)</f>
        <v>46773.954708430982</v>
      </c>
      <c r="D7" s="270">
        <f>SUM(Base!L35:N35)</f>
        <v>59240.39931188534</v>
      </c>
      <c r="E7" s="270">
        <f>SUM(Base!O35:Q35)</f>
        <v>57738.136575507699</v>
      </c>
      <c r="F7" s="270">
        <f>SUM(Base!R35:T35)</f>
        <v>59050.267012561249</v>
      </c>
      <c r="G7" s="368">
        <f>SUM(Base!U35:W35)</f>
        <v>58482.966094571893</v>
      </c>
      <c r="H7" s="367">
        <f>SUM(Base!X35:Z35)</f>
        <v>58482.966094571893</v>
      </c>
      <c r="I7" s="270">
        <f>SUM(Base!AA35:AC35)</f>
        <v>58482.966094571893</v>
      </c>
      <c r="J7" s="270">
        <f>SUM(Base!AD35:AF35)</f>
        <v>58482.966094571893</v>
      </c>
      <c r="K7" s="270">
        <f>SUM(Base!AG35:AI35)</f>
        <v>58482.966094571893</v>
      </c>
      <c r="L7" s="368">
        <f>SUM(Base!AJ35:AL35)</f>
        <v>58482.966094571893</v>
      </c>
      <c r="M7" s="328">
        <f t="shared" ref="M7:M18" si="0">SUM(H7:L7)</f>
        <v>292414.83047285944</v>
      </c>
      <c r="AQ7" s="339"/>
    </row>
    <row r="8" spans="1:43" s="66" customFormat="1">
      <c r="A8" s="340"/>
      <c r="B8" s="276" t="s">
        <v>81</v>
      </c>
      <c r="C8" s="367">
        <f>SUM(Provision!I35:K35)</f>
        <v>3415.41058613616</v>
      </c>
      <c r="D8" s="270">
        <f>SUM(Provision!L35:N35)</f>
        <v>-1180.5875818520892</v>
      </c>
      <c r="E8" s="270">
        <f>SUM(Provision!O35:Q35)</f>
        <v>1488.2150222618845</v>
      </c>
      <c r="F8" s="270">
        <f>SUM(Provision!R35:T35)</f>
        <v>-567.30091798935109</v>
      </c>
      <c r="G8" s="368">
        <f>SUM(Provision!U35:W35)</f>
        <v>0</v>
      </c>
      <c r="H8" s="367">
        <f>SUM(Provision!X35:Z35)</f>
        <v>0</v>
      </c>
      <c r="I8" s="270">
        <f>SUM(Provision!AA35:AC35)</f>
        <v>0</v>
      </c>
      <c r="J8" s="270">
        <f>SUM(Provision!AD35:AF35)</f>
        <v>0</v>
      </c>
      <c r="K8" s="270">
        <f>SUM(Provision!AG35:AI35)</f>
        <v>0</v>
      </c>
      <c r="L8" s="368">
        <f>SUM(Provision!AJ35:AL35)</f>
        <v>0</v>
      </c>
      <c r="M8" s="328">
        <f t="shared" si="0"/>
        <v>0</v>
      </c>
      <c r="AQ8" s="339"/>
    </row>
    <row r="9" spans="1:43" s="66" customFormat="1">
      <c r="A9" s="340"/>
      <c r="B9" s="276" t="s">
        <v>47</v>
      </c>
      <c r="C9" s="373"/>
      <c r="D9" s="329"/>
      <c r="E9" s="329"/>
      <c r="F9" s="329"/>
      <c r="G9" s="374"/>
      <c r="H9" s="367">
        <f>SUM('Corp OH'!X35:Z35)</f>
        <v>18953.077070127838</v>
      </c>
      <c r="I9" s="270">
        <f>SUM('Corp OH'!AA35:AC35)</f>
        <v>18953.077070127838</v>
      </c>
      <c r="J9" s="270">
        <f>SUM('Corp OH'!AD35:AF35)</f>
        <v>18953.077070127838</v>
      </c>
      <c r="K9" s="270">
        <f>SUM('Corp OH'!AG35:AI35)</f>
        <v>18953.077070127838</v>
      </c>
      <c r="L9" s="368">
        <f>SUM('Corp OH'!AJ35:AL35)</f>
        <v>18953.077070127838</v>
      </c>
      <c r="M9" s="328">
        <f>SUM(H9:L9)</f>
        <v>94765.38535063919</v>
      </c>
      <c r="AQ9" s="339"/>
    </row>
    <row r="10" spans="1:43" s="66" customFormat="1">
      <c r="A10" s="340"/>
      <c r="B10" s="276" t="s">
        <v>60</v>
      </c>
      <c r="C10" s="373"/>
      <c r="D10" s="329"/>
      <c r="E10" s="329"/>
      <c r="F10" s="329"/>
      <c r="G10" s="368">
        <f>SUM(Reclassification!U35:W35)</f>
        <v>0</v>
      </c>
      <c r="H10" s="469">
        <f>SUM(Reclassification!X35:Z35)</f>
        <v>3901.6835882909527</v>
      </c>
      <c r="I10" s="470">
        <f>SUM(Reclassification!AA35:AC35)</f>
        <v>3901.6835882909527</v>
      </c>
      <c r="J10" s="470">
        <f>SUM(Reclassification!AD35:AF35)</f>
        <v>3901.6835882909527</v>
      </c>
      <c r="K10" s="470">
        <f>SUM(Reclassification!AG35:AI35)</f>
        <v>3901.6835882909527</v>
      </c>
      <c r="L10" s="471">
        <f>SUM(Reclassification!AJ35:AL35)</f>
        <v>3901.6835882909527</v>
      </c>
      <c r="M10" s="328">
        <f t="shared" si="0"/>
        <v>19508.417941454762</v>
      </c>
      <c r="AQ10" s="339"/>
    </row>
    <row r="11" spans="1:43" s="66" customFormat="1">
      <c r="A11" s="340"/>
      <c r="B11" s="276" t="s">
        <v>78</v>
      </c>
      <c r="C11" s="373"/>
      <c r="D11" s="329"/>
      <c r="E11" s="329"/>
      <c r="F11" s="329"/>
      <c r="G11" s="368">
        <f>SUM('Adjustment Out'!U35:W35)</f>
        <v>-2071.507228833565</v>
      </c>
      <c r="H11" s="469">
        <f>SUM('Adjustment Out'!X35:Z35)</f>
        <v>-2071.507228833565</v>
      </c>
      <c r="I11" s="470">
        <f>SUM('Adjustment Out'!AA35:AC35)</f>
        <v>-2071.507228833565</v>
      </c>
      <c r="J11" s="470">
        <f>SUM('Adjustment Out'!AD35:AF35)</f>
        <v>-2071.507228833565</v>
      </c>
      <c r="K11" s="470">
        <f>SUM('Adjustment Out'!AG35:AI35)</f>
        <v>-2071.507228833565</v>
      </c>
      <c r="L11" s="471">
        <f>SUM('Adjustment Out'!AJ35:AL35)</f>
        <v>-2071.507228833565</v>
      </c>
      <c r="M11" s="328">
        <f t="shared" si="0"/>
        <v>-10357.536144167825</v>
      </c>
      <c r="AQ11" s="339"/>
    </row>
    <row r="12" spans="1:43" s="66" customFormat="1">
      <c r="A12" s="340"/>
      <c r="B12" s="276" t="s">
        <v>79</v>
      </c>
      <c r="C12" s="373"/>
      <c r="D12" s="329"/>
      <c r="E12" s="329"/>
      <c r="F12" s="329"/>
      <c r="G12" s="368">
        <f>SUM('Adjustment In'!U35:W35)</f>
        <v>2973.2366137789345</v>
      </c>
      <c r="H12" s="469">
        <f>SUM('Adjustment In'!X35:Z35)</f>
        <v>1972.8318222775933</v>
      </c>
      <c r="I12" s="470">
        <f>SUM('Adjustment In'!AA35:AC35)</f>
        <v>1868.3155771806933</v>
      </c>
      <c r="J12" s="470">
        <f>SUM('Adjustment In'!AD35:AF35)</f>
        <v>2164.6378795615401</v>
      </c>
      <c r="K12" s="470">
        <f>SUM('Adjustment In'!AG35:AI35)</f>
        <v>2241.5300007573378</v>
      </c>
      <c r="L12" s="471">
        <f>SUM('Adjustment In'!AJ35:AL35)</f>
        <v>2147.8686005548479</v>
      </c>
      <c r="M12" s="328">
        <f t="shared" si="0"/>
        <v>10395.183880332013</v>
      </c>
      <c r="AQ12" s="339"/>
    </row>
    <row r="13" spans="1:43" s="66" customFormat="1">
      <c r="A13" s="340"/>
      <c r="B13" s="276" t="s">
        <v>44</v>
      </c>
      <c r="C13" s="373"/>
      <c r="D13" s="329"/>
      <c r="E13" s="329"/>
      <c r="F13" s="329"/>
      <c r="G13" s="368">
        <f>SUM('Step Change'!U35:W35)</f>
        <v>275.32257812499995</v>
      </c>
      <c r="H13" s="469">
        <f>SUM('Step Change'!X35:Z35)</f>
        <v>3568.7091915360825</v>
      </c>
      <c r="I13" s="470">
        <f>SUM('Step Change'!AA35:AC35)</f>
        <v>1535.7782077688528</v>
      </c>
      <c r="J13" s="470">
        <f>SUM('Step Change'!AD35:AF35)</f>
        <v>5517.9087977721429</v>
      </c>
      <c r="K13" s="470">
        <f>SUM('Step Change'!AG35:AI35)</f>
        <v>5132.0933337652987</v>
      </c>
      <c r="L13" s="471">
        <f>SUM('Step Change'!AJ35:AL35)</f>
        <v>2587.2904972152069</v>
      </c>
      <c r="M13" s="328">
        <f t="shared" si="0"/>
        <v>18341.780028057583</v>
      </c>
      <c r="AQ13" s="339"/>
    </row>
    <row r="14" spans="1:43" s="66" customFormat="1">
      <c r="A14" s="340"/>
      <c r="B14" s="276" t="s">
        <v>80</v>
      </c>
      <c r="C14" s="373"/>
      <c r="D14" s="329"/>
      <c r="E14" s="329"/>
      <c r="F14" s="329"/>
      <c r="G14" s="368">
        <f>SUM('Output Growth'!U35:W35)</f>
        <v>1558.8086982147283</v>
      </c>
      <c r="H14" s="367">
        <f>SUM('Output Growth'!X35:Z35)</f>
        <v>3975.8355098564443</v>
      </c>
      <c r="I14" s="270">
        <f>SUM('Output Growth'!AA35:AC35)</f>
        <v>5737.5688157086679</v>
      </c>
      <c r="J14" s="270">
        <f>SUM('Output Growth'!AD35:AF35)</f>
        <v>7365.3687010050835</v>
      </c>
      <c r="K14" s="270">
        <f>SUM('Output Growth'!AG35:AI35)</f>
        <v>8618.5719908473493</v>
      </c>
      <c r="L14" s="368">
        <f>SUM('Output Growth'!AJ35:AL35)</f>
        <v>9598.6127335845449</v>
      </c>
      <c r="M14" s="328">
        <f t="shared" si="0"/>
        <v>35295.95775100209</v>
      </c>
      <c r="AQ14" s="339"/>
    </row>
    <row r="15" spans="1:43" s="66" customFormat="1">
      <c r="A15" s="340"/>
      <c r="B15" s="276" t="s">
        <v>162</v>
      </c>
      <c r="C15" s="373"/>
      <c r="D15" s="329"/>
      <c r="E15" s="329"/>
      <c r="F15" s="329"/>
      <c r="G15" s="368">
        <f>SUM('Real Price Changes'!U35:W35)</f>
        <v>953.04086705178599</v>
      </c>
      <c r="H15" s="367">
        <f>+SUM('Real Price Changes'!X35:Z35)</f>
        <v>2611.1046206215378</v>
      </c>
      <c r="I15" s="270">
        <f>+SUM('Real Price Changes'!AA35:AC35)</f>
        <v>4272.656879495571</v>
      </c>
      <c r="J15" s="270">
        <f>+SUM('Real Price Changes'!AD35:AF35)</f>
        <v>6140.253532916533</v>
      </c>
      <c r="K15" s="270">
        <f>+SUM('Real Price Changes'!AG35:AI35)</f>
        <v>7836.6016619064085</v>
      </c>
      <c r="L15" s="368">
        <f>+SUM('Real Price Changes'!AJ35:AL35)</f>
        <v>9349.671308516743</v>
      </c>
      <c r="M15" s="328">
        <f t="shared" si="0"/>
        <v>30210.288003456793</v>
      </c>
      <c r="AQ15" s="339"/>
    </row>
    <row r="16" spans="1:43" s="6" customFormat="1">
      <c r="A16" s="226"/>
      <c r="B16" s="277" t="s">
        <v>82</v>
      </c>
      <c r="C16" s="375">
        <f t="shared" ref="C16:L16" si="1">SUM(C7:C15)</f>
        <v>50189.365294567142</v>
      </c>
      <c r="D16" s="330">
        <f t="shared" si="1"/>
        <v>58059.811730033252</v>
      </c>
      <c r="E16" s="330">
        <f t="shared" si="1"/>
        <v>59226.351597769586</v>
      </c>
      <c r="F16" s="330">
        <f t="shared" si="1"/>
        <v>58482.966094571901</v>
      </c>
      <c r="G16" s="328">
        <f t="shared" si="1"/>
        <v>62171.86762290878</v>
      </c>
      <c r="H16" s="369">
        <f t="shared" si="1"/>
        <v>91394.700668448786</v>
      </c>
      <c r="I16" s="331">
        <f t="shared" si="1"/>
        <v>92680.539004310893</v>
      </c>
      <c r="J16" s="331">
        <f t="shared" si="1"/>
        <v>100454.3884354124</v>
      </c>
      <c r="K16" s="331">
        <f t="shared" si="1"/>
        <v>103095.01651143351</v>
      </c>
      <c r="L16" s="370">
        <f t="shared" si="1"/>
        <v>102949.66266402845</v>
      </c>
      <c r="M16" s="328">
        <f t="shared" si="0"/>
        <v>490574.30728363409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339"/>
    </row>
    <row r="17" spans="1:15" s="66" customFormat="1">
      <c r="A17" s="340"/>
      <c r="B17" s="276" t="s">
        <v>84</v>
      </c>
      <c r="C17" s="376"/>
      <c r="D17" s="341"/>
      <c r="E17" s="341"/>
      <c r="F17" s="341"/>
      <c r="G17" s="377"/>
      <c r="H17" s="496">
        <f>'[14]PTRM input'!G186*1000</f>
        <v>2089.8953149899239</v>
      </c>
      <c r="I17" s="497">
        <f>'[14]PTRM input'!H186*1000</f>
        <v>2183.2526859892696</v>
      </c>
      <c r="J17" s="497">
        <f>'[14]PTRM input'!I186*1000</f>
        <v>2308.5719463841069</v>
      </c>
      <c r="K17" s="497">
        <f>'[14]PTRM input'!J186*1000</f>
        <v>2409.0537024367864</v>
      </c>
      <c r="L17" s="498">
        <f>'[14]PTRM input'!K186*1000</f>
        <v>2471.7942209834159</v>
      </c>
      <c r="M17" s="328">
        <f t="shared" si="0"/>
        <v>11462.567870783503</v>
      </c>
      <c r="O17" s="6"/>
    </row>
    <row r="18" spans="1:15" s="135" customFormat="1">
      <c r="A18" s="132"/>
      <c r="B18" s="278" t="s">
        <v>83</v>
      </c>
      <c r="C18" s="371">
        <f t="shared" ref="C18:L18" si="2">C16+C17</f>
        <v>50189.365294567142</v>
      </c>
      <c r="D18" s="332">
        <f t="shared" si="2"/>
        <v>58059.811730033252</v>
      </c>
      <c r="E18" s="332">
        <f t="shared" si="2"/>
        <v>59226.351597769586</v>
      </c>
      <c r="F18" s="332">
        <f t="shared" si="2"/>
        <v>58482.966094571901</v>
      </c>
      <c r="G18" s="333">
        <f t="shared" si="2"/>
        <v>62171.86762290878</v>
      </c>
      <c r="H18" s="371">
        <f t="shared" si="2"/>
        <v>93484.595983438703</v>
      </c>
      <c r="I18" s="332">
        <f t="shared" si="2"/>
        <v>94863.791690300161</v>
      </c>
      <c r="J18" s="332">
        <f t="shared" si="2"/>
        <v>102762.96038179651</v>
      </c>
      <c r="K18" s="332">
        <f t="shared" si="2"/>
        <v>105504.07021387029</v>
      </c>
      <c r="L18" s="333">
        <f t="shared" si="2"/>
        <v>105421.45688501187</v>
      </c>
      <c r="M18" s="333">
        <f t="shared" si="0"/>
        <v>502036.87515441759</v>
      </c>
    </row>
    <row r="19" spans="1:15" s="319" customFormat="1">
      <c r="B19" s="319" t="s">
        <v>50</v>
      </c>
      <c r="C19" s="130">
        <f>C16-SUM(Total!I35:K35)</f>
        <v>0</v>
      </c>
      <c r="D19" s="130">
        <f>D16-SUM(Total!L35:N35)</f>
        <v>0</v>
      </c>
      <c r="E19" s="130">
        <f>E16-SUM(Total!O35:Q35)</f>
        <v>0</v>
      </c>
      <c r="F19" s="130">
        <f>F16-SUM(Total!R35:T35)</f>
        <v>0</v>
      </c>
      <c r="G19" s="130">
        <f>G16-SUM(Total!U35:W35)</f>
        <v>0</v>
      </c>
      <c r="H19" s="130">
        <f>H16-SUM(Total!X35:Z35)</f>
        <v>0</v>
      </c>
      <c r="I19" s="130">
        <f>I16-SUM(Total!AA35:AC35)</f>
        <v>0</v>
      </c>
      <c r="J19" s="130">
        <f>J16-SUM(Total!AD35:AF35)</f>
        <v>0</v>
      </c>
      <c r="K19" s="130">
        <f>K16-SUM(Total!AG35:AI35)</f>
        <v>0</v>
      </c>
      <c r="L19" s="130">
        <f>L16-SUM(Total!AJ35:AL35)</f>
        <v>0</v>
      </c>
      <c r="M19" s="320"/>
    </row>
    <row r="20" spans="1:15"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</row>
    <row r="21" spans="1:15"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5">
      <c r="B22" s="315" t="s">
        <v>115</v>
      </c>
      <c r="C22" s="272">
        <v>2016</v>
      </c>
      <c r="D22" s="272">
        <v>2017</v>
      </c>
      <c r="E22" s="254">
        <v>2018</v>
      </c>
      <c r="F22" s="272">
        <v>2019</v>
      </c>
      <c r="G22" s="273">
        <v>2020</v>
      </c>
      <c r="H22" s="316"/>
      <c r="I22" s="316"/>
      <c r="J22" s="316"/>
      <c r="K22" s="316"/>
      <c r="L22" s="316"/>
      <c r="M22" s="342"/>
    </row>
    <row r="23" spans="1:15">
      <c r="B23" s="274"/>
      <c r="C23" s="271" t="str">
        <f>"$m "&amp;Escalators!$B$11</f>
        <v>$m 2015</v>
      </c>
      <c r="D23" s="271" t="str">
        <f>"$m "&amp;Escalators!$B$11</f>
        <v>$m 2015</v>
      </c>
      <c r="E23" s="271" t="str">
        <f>"$m "&amp;Escalators!$B$11</f>
        <v>$m 2015</v>
      </c>
      <c r="F23" s="271" t="str">
        <f>"$m "&amp;Escalators!$B$11</f>
        <v>$m 2015</v>
      </c>
      <c r="G23" s="275" t="str">
        <f>"$m "&amp;Escalators!$B$11</f>
        <v>$m 2015</v>
      </c>
      <c r="H23" s="316"/>
      <c r="I23" s="316"/>
      <c r="J23" s="316"/>
      <c r="K23" s="316"/>
      <c r="L23" s="316"/>
      <c r="M23" s="318"/>
    </row>
    <row r="24" spans="1:15">
      <c r="B24" s="276" t="s">
        <v>116</v>
      </c>
      <c r="C24" s="334">
        <f>C77</f>
        <v>89.421868846171193</v>
      </c>
      <c r="D24" s="334">
        <f>D77</f>
        <v>90.812223427130192</v>
      </c>
      <c r="E24" s="334">
        <f>E77</f>
        <v>98.685456812541332</v>
      </c>
      <c r="F24" s="334">
        <f>F77</f>
        <v>101.43679599400278</v>
      </c>
      <c r="G24" s="335">
        <f>G77</f>
        <v>101.40189841035215</v>
      </c>
      <c r="H24" s="316"/>
      <c r="I24" s="316"/>
      <c r="J24" s="316"/>
      <c r="K24" s="316"/>
      <c r="L24" s="316"/>
      <c r="M24" s="318"/>
    </row>
    <row r="25" spans="1:15">
      <c r="B25" s="276" t="s">
        <v>49</v>
      </c>
      <c r="C25" s="334">
        <f>SUM('Adjust In input'!G11:I11)/1000</f>
        <v>0.2</v>
      </c>
      <c r="D25" s="334">
        <f>SUM('Adjust In input'!J11:L11)/1000</f>
        <v>0.2</v>
      </c>
      <c r="E25" s="334">
        <f>SUM('Adjust In input'!M11:O11)/1000</f>
        <v>0.2</v>
      </c>
      <c r="F25" s="334">
        <f>SUM('Adjust In input'!P11:R11)/1000</f>
        <v>0.2</v>
      </c>
      <c r="G25" s="335">
        <f>SUM('Adjust In input'!S11:U11)/1000</f>
        <v>0.2</v>
      </c>
      <c r="H25" s="316"/>
      <c r="I25" s="316"/>
      <c r="J25" s="316"/>
      <c r="K25" s="316"/>
      <c r="L25" s="316"/>
      <c r="M25" s="318"/>
    </row>
    <row r="26" spans="1:15">
      <c r="B26" s="343" t="s">
        <v>117</v>
      </c>
      <c r="C26" s="336">
        <f>H16/1000-C24-C25</f>
        <v>1.7728318222775983</v>
      </c>
      <c r="D26" s="336">
        <f t="shared" ref="D26:G26" si="3">I16/1000-D24-D25</f>
        <v>1.6683155771806952</v>
      </c>
      <c r="E26" s="336">
        <f t="shared" si="3"/>
        <v>1.5689316228710652</v>
      </c>
      <c r="F26" s="336">
        <f t="shared" si="3"/>
        <v>1.4582205174307348</v>
      </c>
      <c r="G26" s="337">
        <f t="shared" si="3"/>
        <v>1.3477642536763057</v>
      </c>
      <c r="H26" s="316"/>
      <c r="I26" s="316"/>
      <c r="J26" s="316"/>
      <c r="K26" s="316"/>
      <c r="L26" s="316"/>
      <c r="M26" s="318"/>
    </row>
    <row r="27" spans="1:15" s="319" customFormat="1">
      <c r="B27" s="327" t="s">
        <v>50</v>
      </c>
      <c r="C27" s="130">
        <f>SUM(C24:C26)-H16/1000</f>
        <v>0</v>
      </c>
      <c r="D27" s="130">
        <f t="shared" ref="D27:G27" si="4">SUM(D24:D26)-I16/1000</f>
        <v>0</v>
      </c>
      <c r="E27" s="130">
        <f t="shared" si="4"/>
        <v>0</v>
      </c>
      <c r="F27" s="130">
        <f t="shared" si="4"/>
        <v>0</v>
      </c>
      <c r="G27" s="130">
        <f t="shared" si="4"/>
        <v>0</v>
      </c>
      <c r="I27" s="321"/>
      <c r="K27" s="321"/>
      <c r="M27" s="321"/>
      <c r="O27" s="321"/>
    </row>
    <row r="28" spans="1:15" s="319" customFormat="1">
      <c r="B28" s="327"/>
      <c r="C28" s="130"/>
      <c r="D28" s="130"/>
      <c r="E28" s="130"/>
      <c r="F28" s="130"/>
      <c r="G28" s="130"/>
      <c r="I28" s="321"/>
      <c r="K28" s="321"/>
      <c r="M28" s="321"/>
      <c r="O28" s="321"/>
    </row>
    <row r="29" spans="1:15" s="319" customFormat="1" ht="13.5" thickBot="1">
      <c r="B29" s="327"/>
      <c r="C29" s="130"/>
      <c r="D29" s="130"/>
      <c r="E29" s="130"/>
      <c r="F29" s="130"/>
      <c r="G29" s="130"/>
      <c r="I29" s="321"/>
      <c r="K29" s="321"/>
      <c r="M29" s="321"/>
      <c r="O29" s="321"/>
    </row>
    <row r="30" spans="1:15" s="319" customFormat="1">
      <c r="B30" s="434" t="s">
        <v>163</v>
      </c>
      <c r="C30" s="435"/>
      <c r="D30" s="435"/>
      <c r="E30" s="435"/>
      <c r="F30" s="435"/>
      <c r="G30" s="435"/>
      <c r="H30" s="436"/>
      <c r="I30" s="321"/>
      <c r="K30" s="321"/>
      <c r="M30" s="321"/>
      <c r="O30" s="321"/>
    </row>
    <row r="31" spans="1:15" s="319" customFormat="1" ht="13.5" thickBot="1">
      <c r="B31" s="437"/>
      <c r="C31" s="438"/>
      <c r="D31" s="438"/>
      <c r="E31" s="438"/>
      <c r="F31" s="438"/>
      <c r="G31" s="438"/>
      <c r="H31" s="439"/>
      <c r="I31" s="321"/>
      <c r="K31" s="321"/>
      <c r="M31" s="321"/>
      <c r="O31" s="321"/>
    </row>
    <row r="32" spans="1:15" s="319" customFormat="1" ht="39" thickBot="1">
      <c r="B32" s="544"/>
      <c r="C32" s="440" t="s">
        <v>164</v>
      </c>
      <c r="D32" s="546" t="s">
        <v>165</v>
      </c>
      <c r="E32" s="546"/>
      <c r="F32" s="546"/>
      <c r="G32" s="546"/>
      <c r="H32" s="547"/>
      <c r="I32" s="321"/>
      <c r="K32" s="321"/>
      <c r="M32" s="321"/>
      <c r="O32" s="321"/>
    </row>
    <row r="33" spans="2:15" s="319" customFormat="1" ht="13.5" thickBot="1">
      <c r="B33" s="544"/>
      <c r="C33" s="548" t="s">
        <v>166</v>
      </c>
      <c r="D33" s="549"/>
      <c r="E33" s="549"/>
      <c r="F33" s="549"/>
      <c r="G33" s="549"/>
      <c r="H33" s="550"/>
      <c r="I33" s="321"/>
      <c r="K33" s="321"/>
      <c r="M33" s="321"/>
      <c r="O33" s="321"/>
    </row>
    <row r="34" spans="2:15" s="319" customFormat="1" ht="13.5" thickBot="1">
      <c r="B34" s="545"/>
      <c r="C34" s="441" t="s">
        <v>95</v>
      </c>
      <c r="D34" s="442" t="s">
        <v>107</v>
      </c>
      <c r="E34" s="443" t="s">
        <v>108</v>
      </c>
      <c r="F34" s="443" t="s">
        <v>109</v>
      </c>
      <c r="G34" s="443" t="s">
        <v>110</v>
      </c>
      <c r="H34" s="444" t="s">
        <v>111</v>
      </c>
      <c r="I34" s="321"/>
      <c r="K34" s="321"/>
      <c r="M34" s="321"/>
      <c r="O34" s="321"/>
    </row>
    <row r="35" spans="2:15" s="319" customFormat="1" ht="13.5" thickBot="1">
      <c r="B35" s="445" t="s">
        <v>167</v>
      </c>
      <c r="C35" s="446"/>
      <c r="D35" s="447"/>
      <c r="E35" s="448"/>
      <c r="F35" s="448"/>
      <c r="G35" s="448"/>
      <c r="H35" s="449"/>
      <c r="I35" s="321"/>
      <c r="K35" s="321"/>
      <c r="M35" s="321"/>
      <c r="O35" s="321"/>
    </row>
    <row r="36" spans="2:15" s="319" customFormat="1">
      <c r="B36" s="450" t="s">
        <v>168</v>
      </c>
      <c r="C36" s="451">
        <f>SUM(G7:G12,G17)*1000</f>
        <v>59384695.479517266</v>
      </c>
      <c r="D36" s="452">
        <f t="shared" ref="D36:H36" si="5">SUM(H7:H12,H17)*1000</f>
        <v>83328946.661424637</v>
      </c>
      <c r="E36" s="452">
        <f t="shared" si="5"/>
        <v>83317787.787327081</v>
      </c>
      <c r="F36" s="452">
        <f t="shared" si="5"/>
        <v>83739429.350102767</v>
      </c>
      <c r="G36" s="452">
        <f t="shared" si="5"/>
        <v>83916803.227351233</v>
      </c>
      <c r="H36" s="453">
        <f t="shared" si="5"/>
        <v>83885882.345695376</v>
      </c>
      <c r="I36" s="321"/>
      <c r="K36" s="321"/>
      <c r="M36" s="321"/>
      <c r="O36" s="321"/>
    </row>
    <row r="37" spans="2:15" s="319" customFormat="1">
      <c r="B37" s="454" t="s">
        <v>169</v>
      </c>
      <c r="C37" s="455">
        <f>G15*1000</f>
        <v>953040.86705178604</v>
      </c>
      <c r="D37" s="456">
        <f t="shared" ref="D37:H37" si="6">H15*1000</f>
        <v>2611104.6206215378</v>
      </c>
      <c r="E37" s="456">
        <f t="shared" si="6"/>
        <v>4272656.8794955714</v>
      </c>
      <c r="F37" s="456">
        <f t="shared" si="6"/>
        <v>6140253.5329165328</v>
      </c>
      <c r="G37" s="456">
        <f t="shared" si="6"/>
        <v>7836601.6619064081</v>
      </c>
      <c r="H37" s="457">
        <f t="shared" si="6"/>
        <v>9349671.3085167427</v>
      </c>
      <c r="I37" s="321"/>
      <c r="K37" s="321"/>
      <c r="M37" s="321"/>
      <c r="O37" s="321"/>
    </row>
    <row r="38" spans="2:15" s="319" customFormat="1">
      <c r="B38" s="454" t="s">
        <v>170</v>
      </c>
      <c r="C38" s="455">
        <f>G14*1000</f>
        <v>1558808.6982147284</v>
      </c>
      <c r="D38" s="456">
        <f t="shared" ref="D38:H38" si="7">H14*1000</f>
        <v>3975835.5098564443</v>
      </c>
      <c r="E38" s="456">
        <f t="shared" si="7"/>
        <v>5737568.815708668</v>
      </c>
      <c r="F38" s="456">
        <f t="shared" si="7"/>
        <v>7365368.7010050835</v>
      </c>
      <c r="G38" s="456">
        <f t="shared" si="7"/>
        <v>8618571.9908473492</v>
      </c>
      <c r="H38" s="457">
        <f t="shared" si="7"/>
        <v>9598612.7335845456</v>
      </c>
      <c r="I38" s="321"/>
      <c r="K38" s="321"/>
      <c r="M38" s="321"/>
      <c r="O38" s="321"/>
    </row>
    <row r="39" spans="2:15" s="319" customFormat="1">
      <c r="B39" s="454" t="s">
        <v>171</v>
      </c>
      <c r="C39" s="455">
        <v>0</v>
      </c>
      <c r="D39" s="456">
        <v>0</v>
      </c>
      <c r="E39" s="456">
        <v>0</v>
      </c>
      <c r="F39" s="456">
        <v>0</v>
      </c>
      <c r="G39" s="456">
        <v>0</v>
      </c>
      <c r="H39" s="457">
        <v>0</v>
      </c>
      <c r="I39" s="321"/>
      <c r="K39" s="321"/>
      <c r="M39" s="321"/>
      <c r="O39" s="321"/>
    </row>
    <row r="40" spans="2:15" s="319" customFormat="1" ht="13.5" thickBot="1">
      <c r="B40" s="458" t="s">
        <v>172</v>
      </c>
      <c r="C40" s="459">
        <f>G13*1000</f>
        <v>275322.57812499994</v>
      </c>
      <c r="D40" s="460">
        <f t="shared" ref="D40:H40" si="8">H13*1000</f>
        <v>3568709.1915360824</v>
      </c>
      <c r="E40" s="460">
        <f t="shared" si="8"/>
        <v>1535778.2077688528</v>
      </c>
      <c r="F40" s="460">
        <f t="shared" si="8"/>
        <v>5517908.797772143</v>
      </c>
      <c r="G40" s="460">
        <f t="shared" si="8"/>
        <v>5132093.3337652991</v>
      </c>
      <c r="H40" s="461">
        <f t="shared" si="8"/>
        <v>2587290.4972152067</v>
      </c>
      <c r="I40" s="321"/>
      <c r="K40" s="321"/>
      <c r="M40" s="321"/>
      <c r="O40" s="321"/>
    </row>
    <row r="41" spans="2:15" s="319" customFormat="1" ht="13.5" thickBot="1">
      <c r="B41" s="462" t="s">
        <v>83</v>
      </c>
      <c r="C41" s="463">
        <f>SUM(C36:C40)</f>
        <v>62171867.622908786</v>
      </c>
      <c r="D41" s="464">
        <f t="shared" ref="D41:H41" si="9">SUM(D36:D40)</f>
        <v>93484595.9834387</v>
      </c>
      <c r="E41" s="464">
        <f t="shared" si="9"/>
        <v>94863791.690300182</v>
      </c>
      <c r="F41" s="464">
        <f t="shared" si="9"/>
        <v>102762960.38179652</v>
      </c>
      <c r="G41" s="464">
        <f t="shared" si="9"/>
        <v>105504070.21387029</v>
      </c>
      <c r="H41" s="465">
        <f t="shared" si="9"/>
        <v>105421456.88501188</v>
      </c>
      <c r="I41" s="321"/>
      <c r="K41" s="321"/>
      <c r="M41" s="321"/>
      <c r="O41" s="321"/>
    </row>
    <row r="42" spans="2:15" s="319" customFormat="1">
      <c r="B42" s="319" t="s">
        <v>50</v>
      </c>
      <c r="C42" s="130">
        <f>C41-G18*1000</f>
        <v>0</v>
      </c>
      <c r="D42" s="130">
        <f t="shared" ref="D42:H42" si="10">D41-H18*1000</f>
        <v>0</v>
      </c>
      <c r="E42" s="130">
        <f t="shared" si="10"/>
        <v>0</v>
      </c>
      <c r="F42" s="130">
        <f t="shared" si="10"/>
        <v>0</v>
      </c>
      <c r="G42" s="130">
        <f t="shared" si="10"/>
        <v>0</v>
      </c>
      <c r="H42" s="130">
        <f t="shared" si="10"/>
        <v>0</v>
      </c>
      <c r="I42" s="321"/>
      <c r="K42" s="321"/>
      <c r="M42" s="321"/>
      <c r="O42" s="321"/>
    </row>
    <row r="43" spans="2:15" s="319" customFormat="1">
      <c r="B43" s="327"/>
      <c r="C43" s="130"/>
      <c r="D43" s="130"/>
      <c r="E43" s="130"/>
      <c r="F43" s="130"/>
      <c r="G43" s="130"/>
      <c r="I43" s="321"/>
      <c r="K43" s="321"/>
      <c r="M43" s="321"/>
      <c r="O43" s="321"/>
    </row>
    <row r="44" spans="2:15" s="319" customFormat="1" ht="13.5" thickBot="1">
      <c r="B44" s="327"/>
      <c r="C44" s="130"/>
      <c r="D44" s="130"/>
      <c r="E44" s="130"/>
      <c r="F44" s="130"/>
      <c r="G44" s="130"/>
      <c r="I44" s="321"/>
      <c r="K44" s="321"/>
      <c r="M44" s="321"/>
      <c r="O44" s="321"/>
    </row>
    <row r="45" spans="2:15" ht="13.5" thickBot="1">
      <c r="B45" s="430" t="s">
        <v>85</v>
      </c>
      <c r="C45" s="431"/>
      <c r="D45" s="431"/>
      <c r="E45" s="432"/>
      <c r="F45" s="432"/>
      <c r="G45" s="432"/>
      <c r="H45" s="432"/>
      <c r="I45" s="433"/>
    </row>
    <row r="46" spans="2:15">
      <c r="B46" s="346"/>
      <c r="C46" s="551" t="s">
        <v>86</v>
      </c>
      <c r="D46" s="552"/>
      <c r="E46" s="553" t="s">
        <v>87</v>
      </c>
      <c r="F46" s="554"/>
      <c r="G46" s="554"/>
      <c r="H46" s="554"/>
      <c r="I46" s="555"/>
    </row>
    <row r="47" spans="2:15" ht="13.5" thickBot="1">
      <c r="B47" s="347"/>
      <c r="C47" s="534" t="s">
        <v>88</v>
      </c>
      <c r="D47" s="535"/>
      <c r="E47" s="536" t="s">
        <v>89</v>
      </c>
      <c r="F47" s="537"/>
      <c r="G47" s="537"/>
      <c r="H47" s="537"/>
      <c r="I47" s="538"/>
    </row>
    <row r="48" spans="2:15" ht="13.5" thickBot="1">
      <c r="B48" s="322"/>
      <c r="C48" s="279" t="s">
        <v>90</v>
      </c>
      <c r="D48" s="280" t="s">
        <v>91</v>
      </c>
      <c r="E48" s="323">
        <v>2011</v>
      </c>
      <c r="F48" s="324" t="s">
        <v>92</v>
      </c>
      <c r="G48" s="324" t="s">
        <v>93</v>
      </c>
      <c r="H48" s="324" t="s">
        <v>94</v>
      </c>
      <c r="I48" s="325" t="s">
        <v>95</v>
      </c>
    </row>
    <row r="49" spans="2:15">
      <c r="B49" s="281" t="s">
        <v>96</v>
      </c>
      <c r="C49" s="282"/>
      <c r="D49" s="283"/>
      <c r="E49" s="282">
        <f>C7/Escalators!G12/1000</f>
        <v>41.840363384432962</v>
      </c>
      <c r="F49" s="284">
        <f>D7/Escalators!H12/1000</f>
        <v>54.857146118883115</v>
      </c>
      <c r="G49" s="284">
        <f>E7/Escalators!I12/1000</f>
        <v>54.537500895492528</v>
      </c>
      <c r="H49" s="283">
        <f>F7/Escalators!J12/1000</f>
        <v>56.982289743289492</v>
      </c>
      <c r="I49" s="285"/>
    </row>
    <row r="50" spans="2:15">
      <c r="B50" s="286" t="s">
        <v>97</v>
      </c>
      <c r="C50" s="287"/>
      <c r="D50" s="288"/>
      <c r="E50" s="287"/>
      <c r="F50" s="289"/>
      <c r="G50" s="289"/>
      <c r="H50" s="288"/>
      <c r="I50" s="285"/>
    </row>
    <row r="51" spans="2:15">
      <c r="B51" s="290" t="s">
        <v>31</v>
      </c>
      <c r="C51" s="282"/>
      <c r="D51" s="283"/>
      <c r="E51" s="282">
        <f>SUM(Base!I31:K31)/Escalators!G12/1000</f>
        <v>0</v>
      </c>
      <c r="F51" s="284">
        <f>SUM(Base!L31:N31)/Escalators!H12/1000</f>
        <v>0</v>
      </c>
      <c r="G51" s="284">
        <f>SUM(Base!O31:Q31)/Escalators!I12/1000</f>
        <v>0</v>
      </c>
      <c r="H51" s="283">
        <f>SUM(Base!R31:T31)/Escalators!J12/1000</f>
        <v>0</v>
      </c>
      <c r="I51" s="285"/>
    </row>
    <row r="52" spans="2:15">
      <c r="B52" s="290" t="s">
        <v>98</v>
      </c>
      <c r="C52" s="282"/>
      <c r="D52" s="283"/>
      <c r="E52" s="282">
        <v>0</v>
      </c>
      <c r="F52" s="284">
        <v>0</v>
      </c>
      <c r="G52" s="284">
        <v>0</v>
      </c>
      <c r="H52" s="283">
        <v>0</v>
      </c>
      <c r="I52" s="285"/>
    </row>
    <row r="53" spans="2:15">
      <c r="B53" s="290" t="s">
        <v>99</v>
      </c>
      <c r="C53" s="282"/>
      <c r="D53" s="283"/>
      <c r="E53" s="282">
        <v>0.63800000000000001</v>
      </c>
      <c r="F53" s="284">
        <v>1.609</v>
      </c>
      <c r="G53" s="284">
        <v>2.052</v>
      </c>
      <c r="H53" s="283">
        <v>1.048</v>
      </c>
      <c r="I53" s="285"/>
    </row>
    <row r="54" spans="2:15">
      <c r="B54" s="290" t="s">
        <v>100</v>
      </c>
      <c r="C54" s="282"/>
      <c r="D54" s="283"/>
      <c r="E54" s="282">
        <v>0</v>
      </c>
      <c r="F54" s="284">
        <v>0</v>
      </c>
      <c r="G54" s="284">
        <v>0</v>
      </c>
      <c r="H54" s="283">
        <v>0</v>
      </c>
      <c r="I54" s="285"/>
    </row>
    <row r="55" spans="2:15">
      <c r="B55" s="290" t="s">
        <v>49</v>
      </c>
      <c r="C55" s="282"/>
      <c r="D55" s="283"/>
      <c r="E55" s="282">
        <v>7.3802679999999996E-2</v>
      </c>
      <c r="F55" s="284">
        <v>4.5290260000000006E-2</v>
      </c>
      <c r="G55" s="284">
        <v>0</v>
      </c>
      <c r="H55" s="283">
        <v>0.40393031056420003</v>
      </c>
      <c r="I55" s="285"/>
    </row>
    <row r="56" spans="2:15">
      <c r="B56" s="290" t="s">
        <v>29</v>
      </c>
      <c r="C56" s="282"/>
      <c r="D56" s="283"/>
      <c r="E56" s="282">
        <f>SUM(Base!I29:K29)/Escalators!G12/1000</f>
        <v>7.62E-3</v>
      </c>
      <c r="F56" s="284">
        <f>SUM(Base!L29:N29)/Escalators!H12/1000</f>
        <v>7.5200000000000006E-3</v>
      </c>
      <c r="G56" s="284">
        <f>SUM(Base!O29:Q29)/Escalators!I12/1000</f>
        <v>1.3890000000000001E-2</v>
      </c>
      <c r="H56" s="283">
        <f>SUM(Base!R29:T29)/Escalators!J12/1000</f>
        <v>7.7109999999999998E-2</v>
      </c>
      <c r="I56" s="285"/>
    </row>
    <row r="57" spans="2:15" ht="25.5">
      <c r="B57" s="291" t="s">
        <v>101</v>
      </c>
      <c r="C57" s="282"/>
      <c r="D57" s="283"/>
      <c r="E57" s="282">
        <v>0</v>
      </c>
      <c r="F57" s="284">
        <v>0</v>
      </c>
      <c r="G57" s="284">
        <v>0</v>
      </c>
      <c r="H57" s="283">
        <v>0</v>
      </c>
      <c r="I57" s="285"/>
    </row>
    <row r="58" spans="2:15">
      <c r="B58" s="291" t="s">
        <v>102</v>
      </c>
      <c r="C58" s="282"/>
      <c r="D58" s="283"/>
      <c r="E58" s="282">
        <v>0</v>
      </c>
      <c r="F58" s="284">
        <v>0</v>
      </c>
      <c r="G58" s="284">
        <v>0</v>
      </c>
      <c r="H58" s="283">
        <v>0</v>
      </c>
      <c r="I58" s="285"/>
    </row>
    <row r="59" spans="2:15">
      <c r="B59" s="291" t="s">
        <v>103</v>
      </c>
      <c r="C59" s="282"/>
      <c r="D59" s="283"/>
      <c r="E59" s="282">
        <f>-SUM(Provision!I35:K35)/Escalators!G12/1000</f>
        <v>-3.0551622355168968</v>
      </c>
      <c r="F59" s="284">
        <f>-SUM(Provision!L35:N35)/Escalators!H12/1000</f>
        <v>1.0932347897055021</v>
      </c>
      <c r="G59" s="284">
        <f>-SUM(Provision!O35:Q35)/Escalators!I12/1000</f>
        <v>-1.4057178309374505</v>
      </c>
      <c r="H59" s="283">
        <f>-SUM(Provision!R35:T35)/Escalators!J12/1000</f>
        <v>0.54743368516228486</v>
      </c>
      <c r="I59" s="285"/>
    </row>
    <row r="60" spans="2:15" ht="13.5" thickBot="1">
      <c r="B60" s="292" t="s">
        <v>119</v>
      </c>
      <c r="C60" s="293"/>
      <c r="D60" s="294"/>
      <c r="E60" s="282">
        <f>SUM(Base!I28:K28)/Escalators!G12/1000</f>
        <v>1.7976999999999996E-2</v>
      </c>
      <c r="F60" s="284">
        <f>SUM(Base!L28:N28)/Escalators!H12/1000</f>
        <v>1.6196140000000001E-2</v>
      </c>
      <c r="G60" s="284">
        <f>SUM(Base!O28:Q28)/Escalators!I12/1000</f>
        <v>2.4960860000000001E-2</v>
      </c>
      <c r="H60" s="283">
        <f>SUM(Base!R28:T28)/Escalators!J12/1000</f>
        <v>2.4960860000000001E-2</v>
      </c>
      <c r="I60" s="326"/>
    </row>
    <row r="61" spans="2:15" ht="13.5" thickBot="1">
      <c r="B61" s="295" t="s">
        <v>104</v>
      </c>
      <c r="C61" s="296">
        <f t="shared" ref="C61:D61" si="11">C49-SUM(C51:C60)</f>
        <v>0</v>
      </c>
      <c r="D61" s="296">
        <f t="shared" si="11"/>
        <v>0</v>
      </c>
      <c r="E61" s="296">
        <f>E49-SUM(E51:E60)</f>
        <v>44.158125939949855</v>
      </c>
      <c r="F61" s="296">
        <f t="shared" ref="F61:H61" si="12">F49-SUM(F51:F60)</f>
        <v>52.085904929177616</v>
      </c>
      <c r="G61" s="296">
        <f t="shared" si="12"/>
        <v>53.852367866429979</v>
      </c>
      <c r="H61" s="296">
        <f t="shared" si="12"/>
        <v>54.880854887563004</v>
      </c>
      <c r="I61" s="297"/>
    </row>
    <row r="62" spans="2:15" s="319" customFormat="1">
      <c r="J62" s="320"/>
      <c r="K62" s="320"/>
      <c r="L62" s="320"/>
      <c r="M62" s="320"/>
      <c r="O62" s="321"/>
    </row>
    <row r="64" spans="2:15" ht="13.5" thickBot="1">
      <c r="E64" s="353"/>
      <c r="F64" s="353"/>
      <c r="G64" s="353"/>
      <c r="H64" s="353"/>
    </row>
    <row r="65" spans="2:8" ht="13.5" thickBot="1">
      <c r="B65" s="354" t="s">
        <v>120</v>
      </c>
      <c r="C65" s="355"/>
      <c r="D65" s="355"/>
      <c r="E65" s="355"/>
      <c r="F65" s="355"/>
      <c r="G65" s="356"/>
      <c r="H65" s="357"/>
    </row>
    <row r="66" spans="2:8">
      <c r="B66" s="358"/>
      <c r="C66" s="539" t="s">
        <v>105</v>
      </c>
      <c r="D66" s="540"/>
      <c r="E66" s="540"/>
      <c r="F66" s="540"/>
      <c r="G66" s="541"/>
      <c r="H66" s="359"/>
    </row>
    <row r="67" spans="2:8" ht="13.5" thickBot="1">
      <c r="B67" s="360"/>
      <c r="C67" s="542" t="s">
        <v>106</v>
      </c>
      <c r="D67" s="543"/>
      <c r="E67" s="543"/>
      <c r="F67" s="543"/>
      <c r="G67" s="543"/>
      <c r="H67" s="361"/>
    </row>
    <row r="68" spans="2:8" ht="13.5" thickBot="1">
      <c r="B68" s="298"/>
      <c r="C68" s="299" t="s">
        <v>107</v>
      </c>
      <c r="D68" s="300" t="s">
        <v>108</v>
      </c>
      <c r="E68" s="300" t="s">
        <v>109</v>
      </c>
      <c r="F68" s="300" t="s">
        <v>110</v>
      </c>
      <c r="G68" s="301" t="s">
        <v>111</v>
      </c>
      <c r="H68" s="361"/>
    </row>
    <row r="69" spans="2:8">
      <c r="B69" s="302" t="s">
        <v>112</v>
      </c>
      <c r="C69" s="303">
        <f>H18/1000</f>
        <v>93.484595983438709</v>
      </c>
      <c r="D69" s="304">
        <f>I18/1000</f>
        <v>94.863791690300161</v>
      </c>
      <c r="E69" s="304">
        <f>J18/1000</f>
        <v>102.76296038179652</v>
      </c>
      <c r="F69" s="304">
        <f>K18/1000</f>
        <v>105.50407021387029</v>
      </c>
      <c r="G69" s="305">
        <f>L18/1000</f>
        <v>105.42145688501186</v>
      </c>
      <c r="H69" s="362">
        <f>SUM(C69:G69)</f>
        <v>502.03687515441754</v>
      </c>
    </row>
    <row r="70" spans="2:8">
      <c r="B70" s="306" t="s">
        <v>113</v>
      </c>
      <c r="C70" s="307"/>
      <c r="D70" s="308"/>
      <c r="E70" s="308"/>
      <c r="F70" s="308"/>
      <c r="G70" s="309"/>
      <c r="H70" s="363"/>
    </row>
    <row r="71" spans="2:8">
      <c r="B71" s="310" t="s">
        <v>31</v>
      </c>
      <c r="C71" s="311">
        <f>H17/1000</f>
        <v>2.0898953149899238</v>
      </c>
      <c r="D71" s="312">
        <f>I17/1000</f>
        <v>2.1832526859892698</v>
      </c>
      <c r="E71" s="312">
        <f>J17/1000</f>
        <v>2.3085719463841068</v>
      </c>
      <c r="F71" s="312">
        <f>K17/1000</f>
        <v>2.4090537024367862</v>
      </c>
      <c r="G71" s="313">
        <f>L17/1000</f>
        <v>2.4717942209834161</v>
      </c>
      <c r="H71" s="362">
        <f t="shared" ref="H71:H76" si="13">SUM(C71:G71)</f>
        <v>11.462567870783502</v>
      </c>
    </row>
    <row r="72" spans="2:8">
      <c r="B72" s="314" t="s">
        <v>98</v>
      </c>
      <c r="C72" s="311">
        <v>0</v>
      </c>
      <c r="D72" s="312">
        <v>0</v>
      </c>
      <c r="E72" s="312">
        <v>0</v>
      </c>
      <c r="F72" s="312">
        <v>0</v>
      </c>
      <c r="G72" s="313">
        <v>0</v>
      </c>
      <c r="H72" s="362">
        <f t="shared" si="13"/>
        <v>0</v>
      </c>
    </row>
    <row r="73" spans="2:8">
      <c r="B73" s="314" t="s">
        <v>99</v>
      </c>
      <c r="C73" s="311">
        <f>SUM('Adjust In input'!G13:I13)/1000</f>
        <v>1.7436647173489277</v>
      </c>
      <c r="D73" s="312">
        <f>SUM('Adjust In input'!J13:L13)/1000</f>
        <v>1.6386808476682286</v>
      </c>
      <c r="E73" s="312">
        <f>SUM('Adjust In input'!M13:O13)/1000</f>
        <v>1.5388239505181771</v>
      </c>
      <c r="F73" s="312">
        <f>SUM('Adjust In input'!P13:R13)/1000</f>
        <v>1.4276345051053805</v>
      </c>
      <c r="G73" s="313">
        <f>SUM('Adjust In input'!S13:U13)/1000</f>
        <v>1.3166944242013305</v>
      </c>
      <c r="H73" s="362">
        <f t="shared" si="13"/>
        <v>7.6654984448420436</v>
      </c>
    </row>
    <row r="74" spans="2:8">
      <c r="B74" s="314" t="s">
        <v>100</v>
      </c>
      <c r="C74" s="311">
        <v>0</v>
      </c>
      <c r="D74" s="312">
        <v>0</v>
      </c>
      <c r="E74" s="312">
        <v>0</v>
      </c>
      <c r="F74" s="312">
        <v>0</v>
      </c>
      <c r="G74" s="313">
        <v>0</v>
      </c>
      <c r="H74" s="362">
        <f t="shared" si="13"/>
        <v>0</v>
      </c>
    </row>
    <row r="75" spans="2:8">
      <c r="B75" s="314" t="s">
        <v>49</v>
      </c>
      <c r="C75" s="311">
        <f>SUM('Adjust In input'!G11:I11)/1000</f>
        <v>0.2</v>
      </c>
      <c r="D75" s="312">
        <f>SUM('Adjust In input'!J11:L11)/1000</f>
        <v>0.2</v>
      </c>
      <c r="E75" s="312">
        <f>SUM('Adjust In input'!M11:O11)/1000</f>
        <v>0.2</v>
      </c>
      <c r="F75" s="312">
        <f>SUM('Adjust In input'!P11:R11)/1000</f>
        <v>0.2</v>
      </c>
      <c r="G75" s="313">
        <f>SUM('Adjust In input'!S11:U11)/1000</f>
        <v>0.2</v>
      </c>
      <c r="H75" s="362">
        <f t="shared" si="13"/>
        <v>1</v>
      </c>
    </row>
    <row r="76" spans="2:8" ht="13.5" thickBot="1">
      <c r="B76" s="314" t="s">
        <v>29</v>
      </c>
      <c r="C76" s="311">
        <f>SUM('Adjust In input'!G10:I10)/1000</f>
        <v>2.9167104928665567E-2</v>
      </c>
      <c r="D76" s="312">
        <f>SUM('Adjust In input'!J10:L10)/1000</f>
        <v>2.9634729512464712E-2</v>
      </c>
      <c r="E76" s="312">
        <f>SUM('Adjust In input'!M10:O10)/1000</f>
        <v>3.0107672352898164E-2</v>
      </c>
      <c r="F76" s="312">
        <f>SUM('Adjust In input'!P10:R10)/1000</f>
        <v>3.0586012325341076E-2</v>
      </c>
      <c r="G76" s="313">
        <f>SUM('Adjust In input'!S10:U10)/1000</f>
        <v>3.1069829474973786E-2</v>
      </c>
      <c r="H76" s="362">
        <f t="shared" si="13"/>
        <v>0.15056534859434331</v>
      </c>
    </row>
    <row r="77" spans="2:8" ht="13.5" thickBot="1">
      <c r="B77" s="344" t="s">
        <v>114</v>
      </c>
      <c r="C77" s="345">
        <f>C69-SUM(C71:C76)</f>
        <v>89.421868846171193</v>
      </c>
      <c r="D77" s="345">
        <f t="shared" ref="D77:H77" si="14">D69-SUM(D71:D76)</f>
        <v>90.812223427130192</v>
      </c>
      <c r="E77" s="345">
        <f t="shared" si="14"/>
        <v>98.685456812541332</v>
      </c>
      <c r="F77" s="345">
        <f t="shared" si="14"/>
        <v>101.43679599400278</v>
      </c>
      <c r="G77" s="345">
        <f t="shared" si="14"/>
        <v>101.40189841035215</v>
      </c>
      <c r="H77" s="364">
        <f t="shared" si="14"/>
        <v>481.75824349019763</v>
      </c>
    </row>
  </sheetData>
  <mergeCells count="9">
    <mergeCell ref="C47:D47"/>
    <mergeCell ref="E47:I47"/>
    <mergeCell ref="C66:G66"/>
    <mergeCell ref="C67:G67"/>
    <mergeCell ref="B32:B34"/>
    <mergeCell ref="D32:H32"/>
    <mergeCell ref="C33:H33"/>
    <mergeCell ref="C46:D46"/>
    <mergeCell ref="E46:I46"/>
  </mergeCells>
  <pageMargins left="0.75" right="0.75" top="1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V17"/>
  <sheetViews>
    <sheetView showGridLines="0" zoomScale="85" zoomScaleNormal="85" workbookViewId="0">
      <selection activeCell="U15" sqref="U15"/>
    </sheetView>
  </sheetViews>
  <sheetFormatPr defaultRowHeight="12.75"/>
  <cols>
    <col min="1" max="1" width="2.7109375" customWidth="1"/>
    <col min="2" max="2" width="34.7109375" customWidth="1"/>
    <col min="3" max="3" width="27.7109375" customWidth="1"/>
    <col min="4" max="21" width="10.7109375" customWidth="1"/>
    <col min="22" max="22" width="23.42578125" customWidth="1"/>
  </cols>
  <sheetData>
    <row r="1" spans="1:22" s="25" customFormat="1" ht="18">
      <c r="A1" s="2" t="s">
        <v>137</v>
      </c>
      <c r="B1" s="19"/>
      <c r="C1" s="19"/>
      <c r="D1" s="19"/>
      <c r="E1" s="111"/>
      <c r="F1" s="19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2" s="25" customFormat="1" ht="15.75">
      <c r="A2" s="27" t="s">
        <v>68</v>
      </c>
      <c r="B2" s="9"/>
      <c r="C2" s="9"/>
      <c r="D2" s="9"/>
      <c r="E2" s="9"/>
      <c r="F2" s="9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2">
      <c r="A3" s="91"/>
    </row>
    <row r="5" spans="1:22">
      <c r="B5" s="231"/>
      <c r="C5" s="213"/>
      <c r="D5" s="559">
        <v>2015</v>
      </c>
      <c r="E5" s="557"/>
      <c r="F5" s="557"/>
      <c r="G5" s="559">
        <f>D5+1</f>
        <v>2016</v>
      </c>
      <c r="H5" s="557"/>
      <c r="I5" s="557"/>
      <c r="J5" s="559">
        <f t="shared" ref="J5" si="0">G5+1</f>
        <v>2017</v>
      </c>
      <c r="K5" s="557"/>
      <c r="L5" s="557"/>
      <c r="M5" s="559">
        <f t="shared" ref="M5" si="1">J5+1</f>
        <v>2018</v>
      </c>
      <c r="N5" s="557"/>
      <c r="O5" s="557"/>
      <c r="P5" s="559">
        <f t="shared" ref="P5" si="2">M5+1</f>
        <v>2019</v>
      </c>
      <c r="Q5" s="557"/>
      <c r="R5" s="557"/>
      <c r="S5" s="559">
        <f t="shared" ref="S5" si="3">P5+1</f>
        <v>2020</v>
      </c>
      <c r="T5" s="557"/>
      <c r="U5" s="558"/>
    </row>
    <row r="6" spans="1:22">
      <c r="B6" s="175"/>
      <c r="C6" s="174"/>
      <c r="D6" s="560" t="str">
        <f>"('$000, $"&amp;Escalators!$B$11&amp;")"</f>
        <v>('$000, $2015)</v>
      </c>
      <c r="E6" s="561" t="str">
        <f>"('$000, $"&amp;Escalators!$B$11&amp;")"</f>
        <v>('$000, $2015)</v>
      </c>
      <c r="F6" s="561" t="str">
        <f>"('$000, $"&amp;Escalators!$B$11&amp;")"</f>
        <v>('$000, $2015)</v>
      </c>
      <c r="G6" s="560" t="str">
        <f>"('$000, $"&amp;Escalators!$B$11&amp;")"</f>
        <v>('$000, $2015)</v>
      </c>
      <c r="H6" s="561" t="str">
        <f>"('$000, $"&amp;Escalators!$B$11&amp;")"</f>
        <v>('$000, $2015)</v>
      </c>
      <c r="I6" s="561" t="str">
        <f>"('$000, $"&amp;Escalators!$B$11&amp;")"</f>
        <v>('$000, $2015)</v>
      </c>
      <c r="J6" s="560" t="str">
        <f>"('$000, $"&amp;Escalators!$B$11&amp;")"</f>
        <v>('$000, $2015)</v>
      </c>
      <c r="K6" s="561" t="str">
        <f>"('$000, $"&amp;Escalators!$B$11&amp;")"</f>
        <v>('$000, $2015)</v>
      </c>
      <c r="L6" s="561" t="str">
        <f>"('$000, $"&amp;Escalators!$B$11&amp;")"</f>
        <v>('$000, $2015)</v>
      </c>
      <c r="M6" s="560" t="str">
        <f>"('$000, $"&amp;Escalators!$B$11&amp;")"</f>
        <v>('$000, $2015)</v>
      </c>
      <c r="N6" s="561" t="str">
        <f>"('$000, $"&amp;Escalators!$B$11&amp;")"</f>
        <v>('$000, $2015)</v>
      </c>
      <c r="O6" s="561" t="str">
        <f>"('$000, $"&amp;Escalators!$B$11&amp;")"</f>
        <v>('$000, $2015)</v>
      </c>
      <c r="P6" s="560" t="str">
        <f>"('$000, $"&amp;Escalators!$B$11&amp;")"</f>
        <v>('$000, $2015)</v>
      </c>
      <c r="Q6" s="561" t="str">
        <f>"('$000, $"&amp;Escalators!$B$11&amp;")"</f>
        <v>('$000, $2015)</v>
      </c>
      <c r="R6" s="561" t="str">
        <f>"('$000, $"&amp;Escalators!$B$11&amp;")"</f>
        <v>('$000, $2015)</v>
      </c>
      <c r="S6" s="560" t="str">
        <f>"('$000, $"&amp;Escalators!$B$11&amp;")"</f>
        <v>('$000, $2015)</v>
      </c>
      <c r="T6" s="561" t="str">
        <f>"('$000, $"&amp;Escalators!$B$11&amp;")"</f>
        <v>('$000, $2015)</v>
      </c>
      <c r="U6" s="562" t="str">
        <f>"('$000, $"&amp;Escalators!$B$11&amp;")"</f>
        <v>('$000, $2015)</v>
      </c>
    </row>
    <row r="7" spans="1:22">
      <c r="B7" s="145" t="s">
        <v>1</v>
      </c>
      <c r="C7" s="146" t="s">
        <v>36</v>
      </c>
      <c r="D7" s="54" t="s">
        <v>2</v>
      </c>
      <c r="E7" s="54" t="s">
        <v>8</v>
      </c>
      <c r="F7" s="54" t="s">
        <v>9</v>
      </c>
      <c r="G7" s="54" t="s">
        <v>2</v>
      </c>
      <c r="H7" s="54" t="s">
        <v>8</v>
      </c>
      <c r="I7" s="54" t="s">
        <v>9</v>
      </c>
      <c r="J7" s="54" t="s">
        <v>2</v>
      </c>
      <c r="K7" s="54" t="s">
        <v>8</v>
      </c>
      <c r="L7" s="54" t="s">
        <v>9</v>
      </c>
      <c r="M7" s="54" t="s">
        <v>2</v>
      </c>
      <c r="N7" s="54" t="s">
        <v>8</v>
      </c>
      <c r="O7" s="54" t="s">
        <v>9</v>
      </c>
      <c r="P7" s="54" t="s">
        <v>2</v>
      </c>
      <c r="Q7" s="54" t="s">
        <v>8</v>
      </c>
      <c r="R7" s="54" t="s">
        <v>9</v>
      </c>
      <c r="S7" s="54" t="s">
        <v>2</v>
      </c>
      <c r="T7" s="54" t="s">
        <v>8</v>
      </c>
      <c r="U7" s="247" t="s">
        <v>9</v>
      </c>
    </row>
    <row r="8" spans="1:22">
      <c r="B8" s="114"/>
      <c r="C8" s="112"/>
      <c r="D8" s="147"/>
      <c r="E8" s="148"/>
      <c r="F8" s="149"/>
      <c r="G8" s="147"/>
      <c r="H8" s="148"/>
      <c r="I8" s="149"/>
      <c r="J8" s="147"/>
      <c r="K8" s="148"/>
      <c r="L8" s="149"/>
      <c r="M8" s="147"/>
      <c r="N8" s="148"/>
      <c r="O8" s="149"/>
      <c r="P8" s="147"/>
      <c r="Q8" s="148"/>
      <c r="R8" s="149"/>
      <c r="S8" s="147"/>
      <c r="T8" s="148"/>
      <c r="U8" s="149"/>
    </row>
    <row r="9" spans="1:22">
      <c r="A9" s="176"/>
      <c r="B9" s="252" t="s">
        <v>55</v>
      </c>
      <c r="C9" s="252" t="s">
        <v>19</v>
      </c>
      <c r="D9" s="255"/>
      <c r="E9" s="256"/>
      <c r="F9" s="257"/>
      <c r="G9" s="482">
        <f>'[8]Reg Output'!$D$7*'[8]Reg Output'!$N$7</f>
        <v>560</v>
      </c>
      <c r="H9" s="483">
        <f>'[8]Reg Output'!$E$7*'[8]Reg Output'!$N$7</f>
        <v>0</v>
      </c>
      <c r="I9" s="484">
        <f>'[8]Reg Output'!$F$7*'[8]Reg Output'!$N$7</f>
        <v>1040</v>
      </c>
      <c r="J9" s="482">
        <f>'[8]Reg Output'!$D$7*'[8]Reg Output'!$O$7</f>
        <v>-18.27591372791272</v>
      </c>
      <c r="K9" s="483">
        <f>'[8]Reg Output'!$E$7*'[8]Reg Output'!$O$7</f>
        <v>0</v>
      </c>
      <c r="L9" s="484">
        <f>'[8]Reg Output'!$F$7*'[8]Reg Output'!$O$7</f>
        <v>-33.940982637552196</v>
      </c>
      <c r="M9" s="479">
        <f>'[8]Reg Output'!$D$7*'[8]Reg Output'!$P$7</f>
        <v>989.72408627208722</v>
      </c>
      <c r="N9" s="480">
        <f>'[8]Reg Output'!$E$7*'[8]Reg Output'!$P$7</f>
        <v>0</v>
      </c>
      <c r="O9" s="481">
        <f>'[8]Reg Output'!$F$7*'[8]Reg Output'!$P$7</f>
        <v>1838.0590173624478</v>
      </c>
      <c r="P9" s="429">
        <f>'[8]Reg Output'!$D$7*'[8]Reg Output'!$Q$7</f>
        <v>916.75031737477514</v>
      </c>
      <c r="Q9" s="427">
        <f>'[8]Reg Output'!$E$7*'[8]Reg Output'!$Q$7</f>
        <v>0</v>
      </c>
      <c r="R9" s="428">
        <f>'[8]Reg Output'!$F$7*'[8]Reg Output'!$Q$7</f>
        <v>1702.5363036960111</v>
      </c>
      <c r="S9" s="429">
        <f>'[8]Reg Output'!$D$7*'[8]Reg Output'!$R$7</f>
        <v>-97.729391011007877</v>
      </c>
      <c r="T9" s="427">
        <f>'[8]Reg Output'!$E$7*'[8]Reg Output'!$R$7</f>
        <v>0</v>
      </c>
      <c r="U9" s="428">
        <f>'[8]Reg Output'!$F$7*'[8]Reg Output'!$R$7</f>
        <v>-181.49744044901465</v>
      </c>
    </row>
    <row r="10" spans="1:22">
      <c r="A10" s="176"/>
      <c r="B10" s="252" t="s">
        <v>66</v>
      </c>
      <c r="C10" s="252" t="s">
        <v>10</v>
      </c>
      <c r="D10" s="429">
        <f>[9]CitiPower!$D$19</f>
        <v>100.32257812499995</v>
      </c>
      <c r="E10" s="427">
        <v>0</v>
      </c>
      <c r="F10" s="428">
        <v>0</v>
      </c>
      <c r="G10" s="482">
        <f>[9]CitiPower!$E$19</f>
        <v>177.337890625</v>
      </c>
      <c r="H10" s="483">
        <v>0</v>
      </c>
      <c r="I10" s="484">
        <v>0</v>
      </c>
      <c r="J10" s="482">
        <f>[9]CitiPower!$F$19</f>
        <v>254.35320312499994</v>
      </c>
      <c r="K10" s="483">
        <v>0</v>
      </c>
      <c r="L10" s="484">
        <v>0</v>
      </c>
      <c r="M10" s="429">
        <f>[9]CitiPower!$G$19</f>
        <v>331.36851562499987</v>
      </c>
      <c r="N10" s="427">
        <v>0</v>
      </c>
      <c r="O10" s="428">
        <v>0</v>
      </c>
      <c r="P10" s="429">
        <f>[9]CitiPower!$H$19</f>
        <v>397.38164062500005</v>
      </c>
      <c r="Q10" s="427">
        <v>0</v>
      </c>
      <c r="R10" s="428">
        <v>0</v>
      </c>
      <c r="S10" s="429">
        <f>[9]CitiPower!$I$19</f>
        <v>474.39695312499998</v>
      </c>
      <c r="T10" s="427">
        <v>0</v>
      </c>
      <c r="U10" s="428">
        <v>0</v>
      </c>
      <c r="V10" t="s">
        <v>138</v>
      </c>
    </row>
    <row r="11" spans="1:22">
      <c r="A11" s="176"/>
      <c r="B11" s="252" t="s">
        <v>133</v>
      </c>
      <c r="C11" s="252" t="s">
        <v>27</v>
      </c>
      <c r="D11" s="255"/>
      <c r="E11" s="256"/>
      <c r="F11" s="257"/>
      <c r="G11" s="482">
        <f>'[10]AER summary'!$E$29*'[10]AER summary'!$E$31/1000</f>
        <v>39.739923416442949</v>
      </c>
      <c r="H11" s="483">
        <f>'[10]AER summary'!$E$29*'[10]AER summary'!$E$33/1000</f>
        <v>21.370037036305632</v>
      </c>
      <c r="I11" s="484">
        <f>'[10]AER summary'!$E$29*'[10]AER summary'!$E$32/1000</f>
        <v>356.9112891138513</v>
      </c>
      <c r="J11" s="482">
        <f>'[10]AER summary'!$F$29*'[10]AER summary'!$E$31/1000</f>
        <v>17.738020936645068</v>
      </c>
      <c r="K11" s="483">
        <f>'[10]AER summary'!$F$29*'[10]AER summary'!$E$33/1000</f>
        <v>9.5385730967470241</v>
      </c>
      <c r="L11" s="484">
        <f>'[10]AER summary'!$F$29*'[10]AER summary'!$E$32/1000</f>
        <v>159.3083069759258</v>
      </c>
      <c r="M11" s="429">
        <f>'[10]AER summary'!$G$29*'[10]AER summary'!$E$31/1000</f>
        <v>43.995088895839856</v>
      </c>
      <c r="N11" s="427">
        <f>'[10]AER summary'!$G$29*'[10]AER summary'!$E$33/1000</f>
        <v>23.658240839252475</v>
      </c>
      <c r="O11" s="428">
        <f>'[10]AER summary'!$G$29*'[10]AER summary'!$E$32/1000</f>
        <v>395.1276837638701</v>
      </c>
      <c r="P11" s="429">
        <f>'[10]AER summary'!$H$29*'[10]AER summary'!$E$31/1000</f>
        <v>20.862295324134845</v>
      </c>
      <c r="Q11" s="427">
        <f>'[10]AER summary'!$H$29*'[10]AER summary'!$E$33/1000</f>
        <v>11.218643253716987</v>
      </c>
      <c r="R11" s="428">
        <f>'[10]AER summary'!$H$29*'[10]AER summary'!$E$32/1000</f>
        <v>187.36796847801565</v>
      </c>
      <c r="S11" s="429">
        <f>'[10]AER summary'!$I$29*'[10]AER summary'!$E$31/1000</f>
        <v>47.166819750616739</v>
      </c>
      <c r="T11" s="427">
        <f>'[10]AER summary'!$I$29*'[10]AER summary'!$E$33/1000</f>
        <v>25.3638305839909</v>
      </c>
      <c r="U11" s="428">
        <f>'[10]AER summary'!$I$29*'[10]AER summary'!$E$32/1000</f>
        <v>423.61356020197633</v>
      </c>
      <c r="V11" t="s">
        <v>139</v>
      </c>
    </row>
    <row r="12" spans="1:22">
      <c r="A12" s="176"/>
      <c r="B12" s="252" t="s">
        <v>134</v>
      </c>
      <c r="C12" s="252" t="s">
        <v>21</v>
      </c>
      <c r="D12" s="255"/>
      <c r="E12" s="256"/>
      <c r="F12" s="257"/>
      <c r="G12" s="482">
        <f>'[11]Opex step change'!$D$31*'[11]Opex step change'!$H$25/1000</f>
        <v>0</v>
      </c>
      <c r="H12" s="483">
        <f>'[11]Opex step change'!$D$31*'[11]Opex step change'!$H$26/1000</f>
        <v>0</v>
      </c>
      <c r="I12" s="484">
        <f>'[11]Opex step change'!$D$31*'[11]Opex step change'!$H$27/1000</f>
        <v>0</v>
      </c>
      <c r="J12" s="482">
        <f>'[11]Opex step change'!$E$31*'[11]Opex step change'!$H$25/1000</f>
        <v>0</v>
      </c>
      <c r="K12" s="483">
        <f>'[11]Opex step change'!$E$31*'[11]Opex step change'!$H$26/1000</f>
        <v>0</v>
      </c>
      <c r="L12" s="484">
        <f>'[11]Opex step change'!$E$31*'[11]Opex step change'!$H$27/1000</f>
        <v>0</v>
      </c>
      <c r="M12" s="429">
        <f>'[11]Opex step change'!$F$32*'[11]Opex step change'!$H$25/1000</f>
        <v>29.857224633018699</v>
      </c>
      <c r="N12" s="427">
        <f>'[11]Opex step change'!$F$32*'[11]Opex step change'!$H$26/1000</f>
        <v>159.50093657099114</v>
      </c>
      <c r="O12" s="428">
        <f>'[11]Opex step change'!$F$32*'[11]Opex step change'!$H$27/1000</f>
        <v>559.56100380963562</v>
      </c>
      <c r="P12" s="429">
        <f>'[11]Opex step change'!$G$32*'[11]Opex step change'!$H$25/1000</f>
        <v>29.857224633018699</v>
      </c>
      <c r="Q12" s="427">
        <f>'[11]Opex step change'!$G$32*'[11]Opex step change'!$H$26/1000</f>
        <v>159.50093657099114</v>
      </c>
      <c r="R12" s="428">
        <f>'[11]Opex step change'!$G$32*'[11]Opex step change'!$H$27/1000</f>
        <v>559.56100380963562</v>
      </c>
      <c r="S12" s="429">
        <f>'[11]Opex step change'!$H$32*'[11]Opex step change'!$H$25/1000</f>
        <v>29.857224633018699</v>
      </c>
      <c r="T12" s="427">
        <f>'[11]Opex step change'!$H$32*'[11]Opex step change'!$H$26/1000</f>
        <v>159.50093657099114</v>
      </c>
      <c r="U12" s="428">
        <f>'[11]Opex step change'!$H$32*'[11]Opex step change'!$H$27/1000</f>
        <v>559.56100380963562</v>
      </c>
      <c r="V12" t="s">
        <v>148</v>
      </c>
    </row>
    <row r="13" spans="1:22">
      <c r="A13" s="176"/>
      <c r="B13" s="252" t="s">
        <v>135</v>
      </c>
      <c r="C13" s="252" t="s">
        <v>27</v>
      </c>
      <c r="D13" s="244">
        <v>0</v>
      </c>
      <c r="E13" s="245">
        <v>0</v>
      </c>
      <c r="F13" s="246">
        <v>175</v>
      </c>
      <c r="G13" s="485">
        <v>0</v>
      </c>
      <c r="H13" s="486">
        <v>0</v>
      </c>
      <c r="I13" s="487">
        <v>400</v>
      </c>
      <c r="J13" s="485">
        <v>0</v>
      </c>
      <c r="K13" s="486">
        <v>0</v>
      </c>
      <c r="L13" s="487">
        <v>400</v>
      </c>
      <c r="M13" s="244">
        <v>0</v>
      </c>
      <c r="N13" s="245">
        <v>0</v>
      </c>
      <c r="O13" s="246">
        <v>400</v>
      </c>
      <c r="P13" s="244">
        <v>0</v>
      </c>
      <c r="Q13" s="245">
        <v>0</v>
      </c>
      <c r="R13" s="246">
        <v>400</v>
      </c>
      <c r="S13" s="244">
        <v>0</v>
      </c>
      <c r="T13" s="245">
        <v>0</v>
      </c>
      <c r="U13" s="246">
        <v>400</v>
      </c>
      <c r="V13" t="s">
        <v>132</v>
      </c>
    </row>
    <row r="14" spans="1:22">
      <c r="A14" s="176"/>
      <c r="B14" s="252" t="s">
        <v>53</v>
      </c>
      <c r="C14" s="252" t="s">
        <v>23</v>
      </c>
      <c r="D14" s="255"/>
      <c r="E14" s="256"/>
      <c r="F14" s="257"/>
      <c r="G14" s="482">
        <f>'[12]Customer charter forecast'!$E$16*'[12]Customer charter forecast'!$E$24/1000</f>
        <v>34.224469929156683</v>
      </c>
      <c r="H14" s="483">
        <f>'[12]Customer charter forecast'!$E$16*'[12]Customer charter forecast'!$E$26/1000</f>
        <v>62.282002592680975</v>
      </c>
      <c r="I14" s="484">
        <f>'[12]Customer charter forecast'!$E$16*'[12]Customer charter forecast'!$E$25/1000</f>
        <v>129.7865788226452</v>
      </c>
      <c r="J14" s="494"/>
      <c r="K14" s="489"/>
      <c r="L14" s="490"/>
      <c r="M14" s="396"/>
      <c r="N14" s="256"/>
      <c r="O14" s="257"/>
      <c r="P14" s="396"/>
      <c r="Q14" s="256"/>
      <c r="R14" s="257"/>
      <c r="S14" s="396"/>
      <c r="T14" s="256"/>
      <c r="U14" s="257"/>
      <c r="V14" t="s">
        <v>140</v>
      </c>
    </row>
    <row r="15" spans="1:22">
      <c r="A15" s="176"/>
      <c r="B15" s="253" t="s">
        <v>67</v>
      </c>
      <c r="C15" s="253" t="s">
        <v>19</v>
      </c>
      <c r="D15" s="397"/>
      <c r="E15" s="398"/>
      <c r="F15" s="399"/>
      <c r="G15" s="491">
        <v>0</v>
      </c>
      <c r="H15" s="492">
        <v>0</v>
      </c>
      <c r="I15" s="493">
        <v>747.05700000000002</v>
      </c>
      <c r="J15" s="491">
        <v>0</v>
      </c>
      <c r="K15" s="492">
        <v>0</v>
      </c>
      <c r="L15" s="493">
        <v>747.05700000000002</v>
      </c>
      <c r="M15" s="249">
        <v>0</v>
      </c>
      <c r="N15" s="250">
        <v>0</v>
      </c>
      <c r="O15" s="251">
        <v>747.05700000000002</v>
      </c>
      <c r="P15" s="249">
        <v>0</v>
      </c>
      <c r="Q15" s="250">
        <v>0</v>
      </c>
      <c r="R15" s="251">
        <v>747.05700000000002</v>
      </c>
      <c r="S15" s="249">
        <v>0</v>
      </c>
      <c r="T15" s="250">
        <v>0</v>
      </c>
      <c r="U15" s="251">
        <v>747.05700000000002</v>
      </c>
      <c r="V15" t="s">
        <v>149</v>
      </c>
    </row>
    <row r="16" spans="1:22" s="97" customFormat="1"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</row>
    <row r="17" spans="7:9">
      <c r="G17" s="204">
        <f>G9/SUM($G$9:$I$9)</f>
        <v>0.35</v>
      </c>
      <c r="H17" s="204">
        <f t="shared" ref="H17:I17" si="4">H9/SUM($G$9:$I$9)</f>
        <v>0</v>
      </c>
      <c r="I17" s="204">
        <f t="shared" si="4"/>
        <v>0.65</v>
      </c>
    </row>
  </sheetData>
  <mergeCells count="12">
    <mergeCell ref="S6:U6"/>
    <mergeCell ref="D5:F5"/>
    <mergeCell ref="G5:I5"/>
    <mergeCell ref="J5:L5"/>
    <mergeCell ref="M5:O5"/>
    <mergeCell ref="P5:R5"/>
    <mergeCell ref="S5:U5"/>
    <mergeCell ref="D6:F6"/>
    <mergeCell ref="G6:I6"/>
    <mergeCell ref="J6:L6"/>
    <mergeCell ref="M6:O6"/>
    <mergeCell ref="P6:R6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 enableFormatConditionsCalculation="0">
    <tabColor theme="1"/>
  </sheetPr>
  <dimension ref="A1:AL36"/>
  <sheetViews>
    <sheetView showGridLines="0" zoomScale="85" zoomScaleNormal="85" workbookViewId="0">
      <pane xSplit="2" ySplit="2" topLeftCell="AB3" activePane="bottomRight" state="frozen"/>
      <selection activeCell="C54" sqref="C54"/>
      <selection pane="topRight" activeCell="C54" sqref="C54"/>
      <selection pane="bottomLeft" activeCell="C54" sqref="C54"/>
      <selection pane="bottomRight" activeCell="AL19" sqref="AL19"/>
    </sheetView>
  </sheetViews>
  <sheetFormatPr defaultRowHeight="12.75"/>
  <cols>
    <col min="1" max="1" width="4.7109375" customWidth="1"/>
    <col min="2" max="2" width="40.28515625" bestFit="1" customWidth="1"/>
    <col min="3" max="38" width="12.7109375" customWidth="1"/>
  </cols>
  <sheetData>
    <row r="1" spans="1:38" s="25" customFormat="1" ht="18">
      <c r="A1" s="2" t="s">
        <v>137</v>
      </c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6"/>
      <c r="N1" s="26"/>
      <c r="O1" s="26"/>
      <c r="P1" s="26"/>
      <c r="Q1" s="26"/>
      <c r="R1" s="26"/>
      <c r="S1" s="21"/>
      <c r="T1" s="21"/>
      <c r="U1" s="21"/>
      <c r="V1" s="26"/>
      <c r="W1" s="26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s="25" customFormat="1" ht="15.75">
      <c r="A2" s="27" t="s">
        <v>64</v>
      </c>
      <c r="B2" s="9"/>
      <c r="C2" s="22"/>
      <c r="D2" s="22"/>
      <c r="E2" s="22"/>
      <c r="F2" s="22"/>
      <c r="G2" s="22"/>
      <c r="H2" s="22"/>
      <c r="I2" s="22"/>
      <c r="J2" s="22"/>
      <c r="K2" s="22"/>
      <c r="L2" s="22"/>
      <c r="M2" s="28"/>
      <c r="N2" s="28"/>
      <c r="O2" s="28"/>
      <c r="P2" s="28"/>
      <c r="Q2" s="28"/>
      <c r="R2" s="28"/>
      <c r="S2" s="22"/>
      <c r="T2" s="22"/>
      <c r="U2" s="22"/>
      <c r="V2" s="28"/>
      <c r="W2" s="28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>
      <c r="A3" s="91" t="str">
        <f>"('$000, $"&amp;Escalators!$B$11&amp;")"</f>
        <v>('$000, $2015)</v>
      </c>
    </row>
    <row r="4" spans="1:38">
      <c r="U4" s="204"/>
      <c r="V4" s="204"/>
      <c r="W4" s="204"/>
    </row>
    <row r="5" spans="1:38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38">
      <c r="A6" s="128"/>
      <c r="B6" s="129" t="s">
        <v>1</v>
      </c>
      <c r="C6" s="94" t="s">
        <v>2</v>
      </c>
      <c r="D6" s="56" t="s">
        <v>11</v>
      </c>
      <c r="E6" s="104" t="s">
        <v>3</v>
      </c>
      <c r="F6" s="94" t="s">
        <v>2</v>
      </c>
      <c r="G6" s="56" t="s">
        <v>11</v>
      </c>
      <c r="H6" s="104" t="s">
        <v>3</v>
      </c>
      <c r="I6" s="94" t="s">
        <v>2</v>
      </c>
      <c r="J6" s="56" t="s">
        <v>11</v>
      </c>
      <c r="K6" s="104" t="s">
        <v>3</v>
      </c>
      <c r="L6" s="94" t="s">
        <v>2</v>
      </c>
      <c r="M6" s="56" t="s">
        <v>11</v>
      </c>
      <c r="N6" s="104" t="s">
        <v>3</v>
      </c>
      <c r="O6" s="94" t="s">
        <v>2</v>
      </c>
      <c r="P6" s="56" t="s">
        <v>11</v>
      </c>
      <c r="Q6" s="104" t="s">
        <v>3</v>
      </c>
      <c r="R6" s="94" t="s">
        <v>2</v>
      </c>
      <c r="S6" s="56" t="s">
        <v>11</v>
      </c>
      <c r="T6" s="104" t="s">
        <v>3</v>
      </c>
      <c r="U6" s="94" t="s">
        <v>2</v>
      </c>
      <c r="V6" s="56" t="s">
        <v>11</v>
      </c>
      <c r="W6" s="104" t="s">
        <v>3</v>
      </c>
      <c r="X6" s="220" t="s">
        <v>2</v>
      </c>
      <c r="Y6" s="221" t="s">
        <v>11</v>
      </c>
      <c r="Z6" s="104" t="s">
        <v>3</v>
      </c>
      <c r="AA6" s="220" t="s">
        <v>2</v>
      </c>
      <c r="AB6" s="221" t="s">
        <v>11</v>
      </c>
      <c r="AC6" s="104" t="s">
        <v>3</v>
      </c>
      <c r="AD6" s="220" t="s">
        <v>2</v>
      </c>
      <c r="AE6" s="221" t="s">
        <v>11</v>
      </c>
      <c r="AF6" s="104" t="s">
        <v>3</v>
      </c>
      <c r="AG6" s="220" t="s">
        <v>2</v>
      </c>
      <c r="AH6" s="221" t="s">
        <v>11</v>
      </c>
      <c r="AI6" s="104" t="s">
        <v>3</v>
      </c>
      <c r="AJ6" s="220" t="s">
        <v>2</v>
      </c>
      <c r="AK6" s="221" t="s">
        <v>11</v>
      </c>
      <c r="AL6" s="104" t="s">
        <v>3</v>
      </c>
    </row>
    <row r="7" spans="1:38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38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38">
      <c r="A9" s="58"/>
      <c r="B9" s="38" t="s">
        <v>12</v>
      </c>
      <c r="C9" s="107">
        <f>'Base input'!G7</f>
        <v>530.49397785372901</v>
      </c>
      <c r="D9" s="57">
        <f>'Base input'!H7</f>
        <v>1.1574159206315693</v>
      </c>
      <c r="E9" s="108">
        <f>'Base input'!I7</f>
        <v>2444.7663090386714</v>
      </c>
      <c r="F9" s="107">
        <f>'Base input'!G30</f>
        <v>148.63294565047988</v>
      </c>
      <c r="G9" s="57">
        <f>'Base input'!H30</f>
        <v>49.404473524614204</v>
      </c>
      <c r="H9" s="108">
        <f>'Base input'!I30</f>
        <v>5830.401958077593</v>
      </c>
      <c r="I9" s="107">
        <f>'Base input'!G53</f>
        <v>216.90231511212957</v>
      </c>
      <c r="J9" s="57">
        <f>'Base input'!H53</f>
        <v>4.1467143060993674</v>
      </c>
      <c r="K9" s="108">
        <f>'Base input'!I53</f>
        <v>1500.3262416028147</v>
      </c>
      <c r="L9" s="107">
        <f>'Base input'!G76</f>
        <v>136.0265434294086</v>
      </c>
      <c r="M9" s="57">
        <f>'Base input'!H76</f>
        <v>2.9125783737112076</v>
      </c>
      <c r="N9" s="108">
        <f>'Base input'!I76</f>
        <v>7267.6774340261654</v>
      </c>
      <c r="O9" s="107">
        <f>'Base input'!G99</f>
        <v>55.619124245548143</v>
      </c>
      <c r="P9" s="60">
        <f>'Base input'!H99</f>
        <v>4.910623803360509</v>
      </c>
      <c r="Q9" s="60">
        <f>'Base input'!I99</f>
        <v>3980.5298215614207</v>
      </c>
      <c r="R9" s="107">
        <f>'Base input'!G122</f>
        <v>188.09075037027972</v>
      </c>
      <c r="S9" s="60">
        <f>'Base input'!H122</f>
        <v>0.63986093274510514</v>
      </c>
      <c r="T9" s="60">
        <f>'Base input'!I122</f>
        <v>3806.2988545312419</v>
      </c>
      <c r="U9" s="107">
        <f>$R9+Provision!$R9</f>
        <v>229.3388832295999</v>
      </c>
      <c r="V9" s="57">
        <f>$S9+Provision!$S9</f>
        <v>0.63986093274510514</v>
      </c>
      <c r="W9" s="108">
        <f>$T9+Provision!$T9</f>
        <v>3806.2988545312419</v>
      </c>
      <c r="X9" s="107">
        <f>$R9+Provision!$R9</f>
        <v>229.3388832295999</v>
      </c>
      <c r="Y9" s="57">
        <f>$S9+Provision!$S9</f>
        <v>0.63986093274510514</v>
      </c>
      <c r="Z9" s="108">
        <f>$T9+Provision!$T9</f>
        <v>3806.2988545312419</v>
      </c>
      <c r="AA9" s="107">
        <f>$R9+Provision!$R9</f>
        <v>229.3388832295999</v>
      </c>
      <c r="AB9" s="57">
        <f>$S9+Provision!$S9</f>
        <v>0.63986093274510514</v>
      </c>
      <c r="AC9" s="108">
        <f>$T9+Provision!$T9</f>
        <v>3806.2988545312419</v>
      </c>
      <c r="AD9" s="107">
        <f>$R9+Provision!$R9</f>
        <v>229.3388832295999</v>
      </c>
      <c r="AE9" s="57">
        <f>$S9+Provision!$S9</f>
        <v>0.63986093274510514</v>
      </c>
      <c r="AF9" s="108">
        <f>$T9+Provision!$T9</f>
        <v>3806.2988545312419</v>
      </c>
      <c r="AG9" s="107">
        <f>$R9+Provision!$R9</f>
        <v>229.3388832295999</v>
      </c>
      <c r="AH9" s="57">
        <f>$S9+Provision!$S9</f>
        <v>0.63986093274510514</v>
      </c>
      <c r="AI9" s="108">
        <f>$T9+Provision!$T9</f>
        <v>3806.2988545312419</v>
      </c>
      <c r="AJ9" s="107">
        <f>$R9+Provision!$R9</f>
        <v>229.3388832295999</v>
      </c>
      <c r="AK9" s="57">
        <f>$S9+Provision!$S9</f>
        <v>0.63986093274510514</v>
      </c>
      <c r="AL9" s="108">
        <f>$T9+Provision!$T9</f>
        <v>3806.2988545312419</v>
      </c>
    </row>
    <row r="10" spans="1:38">
      <c r="A10" s="58"/>
      <c r="B10" s="38" t="s">
        <v>13</v>
      </c>
      <c r="C10" s="107">
        <f>'Base input'!G8</f>
        <v>7298.5506906930741</v>
      </c>
      <c r="D10" s="57">
        <f>'Base input'!H8</f>
        <v>518.24132257836072</v>
      </c>
      <c r="E10" s="108">
        <f>'Base input'!I8</f>
        <v>1456.4479050616053</v>
      </c>
      <c r="F10" s="107">
        <f>'Base input'!G31</f>
        <v>7498.7663545641326</v>
      </c>
      <c r="G10" s="57">
        <f>'Base input'!H31</f>
        <v>579.01951005226476</v>
      </c>
      <c r="H10" s="108">
        <f>'Base input'!I31</f>
        <v>2708.0519610705651</v>
      </c>
      <c r="I10" s="107">
        <f>'Base input'!G54</f>
        <v>8130.4426298662147</v>
      </c>
      <c r="J10" s="57">
        <f>'Base input'!H54</f>
        <v>585.41618003235772</v>
      </c>
      <c r="K10" s="108">
        <f>'Base input'!I54</f>
        <v>4095.9754900653638</v>
      </c>
      <c r="L10" s="107">
        <f>'Base input'!G77</f>
        <v>8148.5498822638674</v>
      </c>
      <c r="M10" s="57">
        <f>'Base input'!H77</f>
        <v>606.41757827125878</v>
      </c>
      <c r="N10" s="108">
        <f>'Base input'!I77</f>
        <v>4139.7315974461271</v>
      </c>
      <c r="O10" s="107">
        <f>'Base input'!G100</f>
        <v>10112.663527763225</v>
      </c>
      <c r="P10" s="60">
        <f>'Base input'!H100</f>
        <v>800.84361663779157</v>
      </c>
      <c r="Q10" s="60">
        <f>'Base input'!I100</f>
        <v>4022.0836895589173</v>
      </c>
      <c r="R10" s="107">
        <f>'Base input'!G123</f>
        <v>9418.807604821619</v>
      </c>
      <c r="S10" s="60">
        <f>'Base input'!H123</f>
        <v>717.52046547956036</v>
      </c>
      <c r="T10" s="60">
        <f>'Base input'!I123</f>
        <v>4068.7580325232611</v>
      </c>
      <c r="U10" s="107">
        <f>$R10+Provision!$R10</f>
        <v>9565.4731760916984</v>
      </c>
      <c r="V10" s="57">
        <f>$S10+Provision!$S10</f>
        <v>717.52046547956036</v>
      </c>
      <c r="W10" s="108">
        <f>$T10+Provision!$T10</f>
        <v>4068.7580325232611</v>
      </c>
      <c r="X10" s="107">
        <f>$R10+Provision!$R10</f>
        <v>9565.4731760916984</v>
      </c>
      <c r="Y10" s="57">
        <f>$S10+Provision!$S10</f>
        <v>717.52046547956036</v>
      </c>
      <c r="Z10" s="108">
        <f>$T10+Provision!$T10</f>
        <v>4068.7580325232611</v>
      </c>
      <c r="AA10" s="107">
        <f>$R10+Provision!$R10</f>
        <v>9565.4731760916984</v>
      </c>
      <c r="AB10" s="57">
        <f>$S10+Provision!$S10</f>
        <v>717.52046547956036</v>
      </c>
      <c r="AC10" s="108">
        <f>$T10+Provision!$T10</f>
        <v>4068.7580325232611</v>
      </c>
      <c r="AD10" s="107">
        <f>$R10+Provision!$R10</f>
        <v>9565.4731760916984</v>
      </c>
      <c r="AE10" s="57">
        <f>$S10+Provision!$S10</f>
        <v>717.52046547956036</v>
      </c>
      <c r="AF10" s="108">
        <f>$T10+Provision!$T10</f>
        <v>4068.7580325232611</v>
      </c>
      <c r="AG10" s="107">
        <f>$R10+Provision!$R10</f>
        <v>9565.4731760916984</v>
      </c>
      <c r="AH10" s="57">
        <f>$S10+Provision!$S10</f>
        <v>717.52046547956036</v>
      </c>
      <c r="AI10" s="108">
        <f>$T10+Provision!$T10</f>
        <v>4068.7580325232611</v>
      </c>
      <c r="AJ10" s="107">
        <f>$R10+Provision!$R10</f>
        <v>9565.4731760916984</v>
      </c>
      <c r="AK10" s="57">
        <f>$S10+Provision!$S10</f>
        <v>717.52046547956036</v>
      </c>
      <c r="AL10" s="108">
        <f>$T10+Provision!$T10</f>
        <v>4068.7580325232611</v>
      </c>
    </row>
    <row r="11" spans="1:38">
      <c r="A11" s="58"/>
      <c r="B11" s="38" t="s">
        <v>14</v>
      </c>
      <c r="C11" s="107">
        <f>'Base input'!G9</f>
        <v>3569.494458965788</v>
      </c>
      <c r="D11" s="57">
        <f>'Base input'!H9</f>
        <v>222.09563611304304</v>
      </c>
      <c r="E11" s="108">
        <f>'Base input'!I9</f>
        <v>-605.58105527398391</v>
      </c>
      <c r="F11" s="107">
        <f>'Base input'!G32</f>
        <v>3360.8222156748125</v>
      </c>
      <c r="G11" s="57">
        <f>'Base input'!H32</f>
        <v>-27.14571706172336</v>
      </c>
      <c r="H11" s="108">
        <f>'Base input'!I32</f>
        <v>-117.46169889118568</v>
      </c>
      <c r="I11" s="107">
        <f>'Base input'!G55</f>
        <v>3766.4086747214064</v>
      </c>
      <c r="J11" s="57">
        <f>'Base input'!H55</f>
        <v>192.15897324730656</v>
      </c>
      <c r="K11" s="108">
        <f>'Base input'!I55</f>
        <v>133.75639949008294</v>
      </c>
      <c r="L11" s="107">
        <f>'Base input'!G78</f>
        <v>3984.3777416387143</v>
      </c>
      <c r="M11" s="57">
        <f>'Base input'!H78</f>
        <v>180.83089910518083</v>
      </c>
      <c r="N11" s="108">
        <f>'Base input'!I78</f>
        <v>101.5979414427886</v>
      </c>
      <c r="O11" s="107">
        <f>'Base input'!G101</f>
        <v>3877.066754751444</v>
      </c>
      <c r="P11" s="60">
        <f>'Base input'!H101</f>
        <v>187.32216579306694</v>
      </c>
      <c r="Q11" s="60">
        <f>'Base input'!I101</f>
        <v>164.79911643205037</v>
      </c>
      <c r="R11" s="107">
        <f>'Base input'!G124</f>
        <v>4541.7150701974469</v>
      </c>
      <c r="S11" s="60">
        <f>'Base input'!H124</f>
        <v>199.64895329942254</v>
      </c>
      <c r="T11" s="60">
        <f>'Base input'!I124</f>
        <v>79.712823481758505</v>
      </c>
      <c r="U11" s="107">
        <f>$R11+Provision!$R11</f>
        <v>4591.4920292937022</v>
      </c>
      <c r="V11" s="57">
        <f>$S11+Provision!$S11</f>
        <v>199.64895329942254</v>
      </c>
      <c r="W11" s="108">
        <f>$T11+Provision!$T11</f>
        <v>79.712823481758505</v>
      </c>
      <c r="X11" s="107">
        <f>$R11+Provision!$R11</f>
        <v>4591.4920292937022</v>
      </c>
      <c r="Y11" s="57">
        <f>$S11+Provision!$S11</f>
        <v>199.64895329942254</v>
      </c>
      <c r="Z11" s="108">
        <f>$T11+Provision!$T11</f>
        <v>79.712823481758505</v>
      </c>
      <c r="AA11" s="107">
        <f>$R11+Provision!$R11</f>
        <v>4591.4920292937022</v>
      </c>
      <c r="AB11" s="57">
        <f>$S11+Provision!$S11</f>
        <v>199.64895329942254</v>
      </c>
      <c r="AC11" s="108">
        <f>$T11+Provision!$T11</f>
        <v>79.712823481758505</v>
      </c>
      <c r="AD11" s="107">
        <f>$R11+Provision!$R11</f>
        <v>4591.4920292937022</v>
      </c>
      <c r="AE11" s="57">
        <f>$S11+Provision!$S11</f>
        <v>199.64895329942254</v>
      </c>
      <c r="AF11" s="108">
        <f>$T11+Provision!$T11</f>
        <v>79.712823481758505</v>
      </c>
      <c r="AG11" s="107">
        <f>$R11+Provision!$R11</f>
        <v>4591.4920292937022</v>
      </c>
      <c r="AH11" s="57">
        <f>$S11+Provision!$S11</f>
        <v>199.64895329942254</v>
      </c>
      <c r="AI11" s="108">
        <f>$T11+Provision!$T11</f>
        <v>79.712823481758505</v>
      </c>
      <c r="AJ11" s="107">
        <f>$R11+Provision!$R11</f>
        <v>4591.4920292937022</v>
      </c>
      <c r="AK11" s="57">
        <f>$S11+Provision!$S11</f>
        <v>199.64895329942254</v>
      </c>
      <c r="AL11" s="108">
        <f>$T11+Provision!$T11</f>
        <v>79.712823481758505</v>
      </c>
    </row>
    <row r="12" spans="1:38">
      <c r="A12" s="58"/>
      <c r="B12" s="38" t="s">
        <v>0</v>
      </c>
      <c r="C12" s="107">
        <f>'Base input'!G10</f>
        <v>27.23973612135579</v>
      </c>
      <c r="D12" s="57">
        <f>'Base input'!H10</f>
        <v>0.1375690244355344</v>
      </c>
      <c r="E12" s="108">
        <f>'Base input'!I10</f>
        <v>1.8536891808034483E-2</v>
      </c>
      <c r="F12" s="107">
        <f>'Base input'!G33</f>
        <v>199.20382162077013</v>
      </c>
      <c r="G12" s="57">
        <f>'Base input'!H33</f>
        <v>0</v>
      </c>
      <c r="H12" s="108">
        <f>'Base input'!I33</f>
        <v>6.6116432647024075</v>
      </c>
      <c r="I12" s="107">
        <f>'Base input'!G56</f>
        <v>355.32160990685628</v>
      </c>
      <c r="J12" s="57">
        <f>'Base input'!H56</f>
        <v>0</v>
      </c>
      <c r="K12" s="108">
        <f>'Base input'!I56</f>
        <v>5.0599060804626665</v>
      </c>
      <c r="L12" s="107">
        <f>'Base input'!G79</f>
        <v>211.11328907137008</v>
      </c>
      <c r="M12" s="57">
        <f>'Base input'!H79</f>
        <v>6.6737252449499707</v>
      </c>
      <c r="N12" s="108">
        <f>'Base input'!I79</f>
        <v>2.1312566168309282</v>
      </c>
      <c r="O12" s="107">
        <f>'Base input'!G102</f>
        <v>66.548085429420908</v>
      </c>
      <c r="P12" s="60">
        <f>'Base input'!H102</f>
        <v>0</v>
      </c>
      <c r="Q12" s="60">
        <f>'Base input'!I102</f>
        <v>-2.0686446485735805</v>
      </c>
      <c r="R12" s="107">
        <f>'Base input'!G125</f>
        <v>150.67530110312359</v>
      </c>
      <c r="S12" s="60">
        <f>'Base input'!H125</f>
        <v>5.8551614133693812</v>
      </c>
      <c r="T12" s="60">
        <f>'Base input'!I125</f>
        <v>3.5723192932838585E-2</v>
      </c>
      <c r="U12" s="107">
        <f>$R12+Provision!$R12</f>
        <v>152.29182555798658</v>
      </c>
      <c r="V12" s="57">
        <f>$S12+Provision!$S12</f>
        <v>5.8551614133693812</v>
      </c>
      <c r="W12" s="108">
        <f>$T12+Provision!$T12</f>
        <v>3.5723192932838585E-2</v>
      </c>
      <c r="X12" s="107">
        <f>$R12+Provision!$R12</f>
        <v>152.29182555798658</v>
      </c>
      <c r="Y12" s="57">
        <f>$S12+Provision!$S12</f>
        <v>5.8551614133693812</v>
      </c>
      <c r="Z12" s="108">
        <f>$T12+Provision!$T12</f>
        <v>3.5723192932838585E-2</v>
      </c>
      <c r="AA12" s="107">
        <f>$R12+Provision!$R12</f>
        <v>152.29182555798658</v>
      </c>
      <c r="AB12" s="57">
        <f>$S12+Provision!$S12</f>
        <v>5.8551614133693812</v>
      </c>
      <c r="AC12" s="108">
        <f>$T12+Provision!$T12</f>
        <v>3.5723192932838585E-2</v>
      </c>
      <c r="AD12" s="107">
        <f>$R12+Provision!$R12</f>
        <v>152.29182555798658</v>
      </c>
      <c r="AE12" s="57">
        <f>$S12+Provision!$S12</f>
        <v>5.8551614133693812</v>
      </c>
      <c r="AF12" s="108">
        <f>$T12+Provision!$T12</f>
        <v>3.5723192932838585E-2</v>
      </c>
      <c r="AG12" s="107">
        <f>$R12+Provision!$R12</f>
        <v>152.29182555798658</v>
      </c>
      <c r="AH12" s="57">
        <f>$S12+Provision!$S12</f>
        <v>5.8551614133693812</v>
      </c>
      <c r="AI12" s="108">
        <f>$T12+Provision!$T12</f>
        <v>3.5723192932838585E-2</v>
      </c>
      <c r="AJ12" s="107">
        <f>$R12+Provision!$R12</f>
        <v>152.29182555798658</v>
      </c>
      <c r="AK12" s="57">
        <f>$S12+Provision!$S12</f>
        <v>5.8551614133693812</v>
      </c>
      <c r="AL12" s="108">
        <f>$T12+Provision!$T12</f>
        <v>3.5723192932838585E-2</v>
      </c>
    </row>
    <row r="13" spans="1:38">
      <c r="A13" s="58"/>
      <c r="B13" s="38" t="s">
        <v>15</v>
      </c>
      <c r="C13" s="107">
        <f>'Base input'!G11</f>
        <v>1303.639127516419</v>
      </c>
      <c r="D13" s="57">
        <f>'Base input'!H11</f>
        <v>67.825351062899742</v>
      </c>
      <c r="E13" s="108">
        <f>'Base input'!I11</f>
        <v>447.25143851348645</v>
      </c>
      <c r="F13" s="107">
        <f>'Base input'!G34</f>
        <v>1231.5855863284105</v>
      </c>
      <c r="G13" s="57">
        <f>'Base input'!H34</f>
        <v>12.607470955403597</v>
      </c>
      <c r="H13" s="108">
        <f>'Base input'!I34</f>
        <v>30.726339845914111</v>
      </c>
      <c r="I13" s="107">
        <f>'Base input'!G57</f>
        <v>1932.9805267849299</v>
      </c>
      <c r="J13" s="57">
        <f>'Base input'!H57</f>
        <v>-2.0042932957339157</v>
      </c>
      <c r="K13" s="108">
        <f>'Base input'!I57</f>
        <v>173.77094730797737</v>
      </c>
      <c r="L13" s="107">
        <f>'Base input'!G80</f>
        <v>1708.3687416761429</v>
      </c>
      <c r="M13" s="57">
        <f>'Base input'!H80</f>
        <v>4.455479265602972</v>
      </c>
      <c r="N13" s="108">
        <f>'Base input'!I80</f>
        <v>208.56386794464208</v>
      </c>
      <c r="O13" s="107">
        <f>'Base input'!G103</f>
        <v>2230.2938498784442</v>
      </c>
      <c r="P13" s="60">
        <f>'Base input'!H103</f>
        <v>-49.644064071167264</v>
      </c>
      <c r="Q13" s="60">
        <f>'Base input'!I103</f>
        <v>277.20403365473953</v>
      </c>
      <c r="R13" s="107">
        <f>'Base input'!G126</f>
        <v>2190.9657540128082</v>
      </c>
      <c r="S13" s="60">
        <f>'Base input'!H126</f>
        <v>43.72772126222106</v>
      </c>
      <c r="T13" s="60">
        <f>'Base input'!I126</f>
        <v>379.93025165042781</v>
      </c>
      <c r="U13" s="107">
        <f>$R13+Provision!$R13</f>
        <v>2217.9613864074322</v>
      </c>
      <c r="V13" s="57">
        <f>$S13+Provision!$S13</f>
        <v>43.72772126222106</v>
      </c>
      <c r="W13" s="108">
        <f>$T13+Provision!$T13</f>
        <v>379.93025165042781</v>
      </c>
      <c r="X13" s="107">
        <f>$R13+Provision!$R13</f>
        <v>2217.9613864074322</v>
      </c>
      <c r="Y13" s="57">
        <f>$S13+Provision!$S13</f>
        <v>43.72772126222106</v>
      </c>
      <c r="Z13" s="108">
        <f>$T13+Provision!$T13</f>
        <v>379.93025165042781</v>
      </c>
      <c r="AA13" s="107">
        <f>$R13+Provision!$R13</f>
        <v>2217.9613864074322</v>
      </c>
      <c r="AB13" s="57">
        <f>$S13+Provision!$S13</f>
        <v>43.72772126222106</v>
      </c>
      <c r="AC13" s="108">
        <f>$T13+Provision!$T13</f>
        <v>379.93025165042781</v>
      </c>
      <c r="AD13" s="107">
        <f>$R13+Provision!$R13</f>
        <v>2217.9613864074322</v>
      </c>
      <c r="AE13" s="57">
        <f>$S13+Provision!$S13</f>
        <v>43.72772126222106</v>
      </c>
      <c r="AF13" s="108">
        <f>$T13+Provision!$T13</f>
        <v>379.93025165042781</v>
      </c>
      <c r="AG13" s="107">
        <f>$R13+Provision!$R13</f>
        <v>2217.9613864074322</v>
      </c>
      <c r="AH13" s="57">
        <f>$S13+Provision!$S13</f>
        <v>43.72772126222106</v>
      </c>
      <c r="AI13" s="108">
        <f>$T13+Provision!$T13</f>
        <v>379.93025165042781</v>
      </c>
      <c r="AJ13" s="107">
        <f>$R13+Provision!$R13</f>
        <v>2217.9613864074322</v>
      </c>
      <c r="AK13" s="57">
        <f>$S13+Provision!$S13</f>
        <v>43.72772126222106</v>
      </c>
      <c r="AL13" s="108">
        <f>$T13+Provision!$T13</f>
        <v>379.93025165042781</v>
      </c>
    </row>
    <row r="14" spans="1:38">
      <c r="A14" s="58"/>
      <c r="B14" s="38" t="s">
        <v>16</v>
      </c>
      <c r="C14" s="107">
        <f>'Base input'!G12</f>
        <v>2299.1353039837049</v>
      </c>
      <c r="D14" s="57">
        <f>'Base input'!H12</f>
        <v>0</v>
      </c>
      <c r="E14" s="108">
        <f>'Base input'!I12</f>
        <v>279.23797208789659</v>
      </c>
      <c r="F14" s="107">
        <f>'Base input'!G35</f>
        <v>2780.4437730610575</v>
      </c>
      <c r="G14" s="57">
        <f>'Base input'!H35</f>
        <v>0</v>
      </c>
      <c r="H14" s="108">
        <f>'Base input'!I35</f>
        <v>308.58475455682441</v>
      </c>
      <c r="I14" s="107">
        <f>'Base input'!G58</f>
        <v>2376.3148474506543</v>
      </c>
      <c r="J14" s="57">
        <f>'Base input'!H58</f>
        <v>0</v>
      </c>
      <c r="K14" s="108">
        <f>'Base input'!I58</f>
        <v>296.79238017657678</v>
      </c>
      <c r="L14" s="107">
        <f>'Base input'!G81</f>
        <v>2679.4397589740829</v>
      </c>
      <c r="M14" s="57">
        <f>'Base input'!H81</f>
        <v>0</v>
      </c>
      <c r="N14" s="108">
        <f>'Base input'!I81</f>
        <v>296.75008275923506</v>
      </c>
      <c r="O14" s="107">
        <f>'Base input'!G104</f>
        <v>2407.1518378491446</v>
      </c>
      <c r="P14" s="60">
        <f>'Base input'!H104</f>
        <v>0</v>
      </c>
      <c r="Q14" s="60">
        <f>'Base input'!I104</f>
        <v>319.77095117162628</v>
      </c>
      <c r="R14" s="107">
        <f>'Base input'!G127</f>
        <v>2581.5422033553723</v>
      </c>
      <c r="S14" s="60">
        <f>'Base input'!H127</f>
        <v>0</v>
      </c>
      <c r="T14" s="60">
        <f>'Base input'!I127</f>
        <v>339.06819861679924</v>
      </c>
      <c r="U14" s="107">
        <f>$R14+Provision!$R14</f>
        <v>2611.6971063219526</v>
      </c>
      <c r="V14" s="57">
        <f>$S14+Provision!$S14</f>
        <v>0</v>
      </c>
      <c r="W14" s="108">
        <f>$T14+Provision!$T14</f>
        <v>339.06819861679924</v>
      </c>
      <c r="X14" s="107">
        <f>$R14+Provision!$R14</f>
        <v>2611.6971063219526</v>
      </c>
      <c r="Y14" s="57">
        <f>$S14+Provision!$S14</f>
        <v>0</v>
      </c>
      <c r="Z14" s="108">
        <f>$T14+Provision!$T14</f>
        <v>339.06819861679924</v>
      </c>
      <c r="AA14" s="107">
        <f>$R14+Provision!$R14</f>
        <v>2611.6971063219526</v>
      </c>
      <c r="AB14" s="57">
        <f>$S14+Provision!$S14</f>
        <v>0</v>
      </c>
      <c r="AC14" s="108">
        <f>$T14+Provision!$T14</f>
        <v>339.06819861679924</v>
      </c>
      <c r="AD14" s="107">
        <f>$R14+Provision!$R14</f>
        <v>2611.6971063219526</v>
      </c>
      <c r="AE14" s="57">
        <f>$S14+Provision!$S14</f>
        <v>0</v>
      </c>
      <c r="AF14" s="108">
        <f>$T14+Provision!$T14</f>
        <v>339.06819861679924</v>
      </c>
      <c r="AG14" s="107">
        <f>$R14+Provision!$R14</f>
        <v>2611.6971063219526</v>
      </c>
      <c r="AH14" s="57">
        <f>$S14+Provision!$S14</f>
        <v>0</v>
      </c>
      <c r="AI14" s="108">
        <f>$T14+Provision!$T14</f>
        <v>339.06819861679924</v>
      </c>
      <c r="AJ14" s="107">
        <f>$R14+Provision!$R14</f>
        <v>2611.6971063219526</v>
      </c>
      <c r="AK14" s="57">
        <f>$S14+Provision!$S14</f>
        <v>0</v>
      </c>
      <c r="AL14" s="108">
        <f>$T14+Provision!$T14</f>
        <v>339.06819861679924</v>
      </c>
    </row>
    <row r="15" spans="1:38">
      <c r="A15" s="58"/>
      <c r="B15" s="38" t="s">
        <v>17</v>
      </c>
      <c r="C15" s="107">
        <f>'Base input'!G13</f>
        <v>945.78426192878135</v>
      </c>
      <c r="D15" s="57">
        <f>'Base input'!H13</f>
        <v>17.799821762545282</v>
      </c>
      <c r="E15" s="108">
        <f>'Base input'!I13</f>
        <v>1335.2562199113663</v>
      </c>
      <c r="F15" s="107">
        <f>'Base input'!G36</f>
        <v>1322.2871625779303</v>
      </c>
      <c r="G15" s="57">
        <f>'Base input'!H36</f>
        <v>25.254476262800718</v>
      </c>
      <c r="H15" s="108">
        <f>'Base input'!I36</f>
        <v>1464.6872729359143</v>
      </c>
      <c r="I15" s="107">
        <f>'Base input'!G59</f>
        <v>1360.1361103538509</v>
      </c>
      <c r="J15" s="57">
        <f>'Base input'!H59</f>
        <v>14.524687466325389</v>
      </c>
      <c r="K15" s="108">
        <f>'Base input'!I59</f>
        <v>1035.5058886578965</v>
      </c>
      <c r="L15" s="107">
        <f>'Base input'!G82</f>
        <v>2051.4798826173756</v>
      </c>
      <c r="M15" s="57">
        <f>'Base input'!H82</f>
        <v>23.83111294964392</v>
      </c>
      <c r="N15" s="108">
        <f>'Base input'!I82</f>
        <v>1824.8880491791281</v>
      </c>
      <c r="O15" s="107">
        <f>'Base input'!G105</f>
        <v>1665.8009196765715</v>
      </c>
      <c r="P15" s="60">
        <f>'Base input'!H105</f>
        <v>19.35085506068167</v>
      </c>
      <c r="Q15" s="60">
        <f>'Base input'!I105</f>
        <v>1481.8084332130647</v>
      </c>
      <c r="R15" s="107">
        <f>'Base input'!G128</f>
        <v>1832.8282062413793</v>
      </c>
      <c r="S15" s="60">
        <f>'Base input'!H128</f>
        <v>21.29113542390904</v>
      </c>
      <c r="T15" s="60">
        <f>'Base input'!I128</f>
        <v>1630.3870772064188</v>
      </c>
      <c r="U15" s="107">
        <f>$R15+Provision!$R15</f>
        <v>1868.805258461884</v>
      </c>
      <c r="V15" s="57">
        <f>$S15+Provision!$S15</f>
        <v>21.29113542390904</v>
      </c>
      <c r="W15" s="108">
        <f>$T15+Provision!$T15</f>
        <v>1630.3870772064188</v>
      </c>
      <c r="X15" s="107">
        <f>$R15+Provision!$R15</f>
        <v>1868.805258461884</v>
      </c>
      <c r="Y15" s="57">
        <f>$S15+Provision!$S15</f>
        <v>21.29113542390904</v>
      </c>
      <c r="Z15" s="108">
        <f>$T15+Provision!$T15</f>
        <v>1630.3870772064188</v>
      </c>
      <c r="AA15" s="107">
        <f>$R15+Provision!$R15</f>
        <v>1868.805258461884</v>
      </c>
      <c r="AB15" s="57">
        <f>$S15+Provision!$S15</f>
        <v>21.29113542390904</v>
      </c>
      <c r="AC15" s="108">
        <f>$T15+Provision!$T15</f>
        <v>1630.3870772064188</v>
      </c>
      <c r="AD15" s="107">
        <f>$R15+Provision!$R15</f>
        <v>1868.805258461884</v>
      </c>
      <c r="AE15" s="57">
        <f>$S15+Provision!$S15</f>
        <v>21.29113542390904</v>
      </c>
      <c r="AF15" s="108">
        <f>$T15+Provision!$T15</f>
        <v>1630.3870772064188</v>
      </c>
      <c r="AG15" s="107">
        <f>$R15+Provision!$R15</f>
        <v>1868.805258461884</v>
      </c>
      <c r="AH15" s="57">
        <f>$S15+Provision!$S15</f>
        <v>21.29113542390904</v>
      </c>
      <c r="AI15" s="108">
        <f>$T15+Provision!$T15</f>
        <v>1630.3870772064188</v>
      </c>
      <c r="AJ15" s="107">
        <f>$R15+Provision!$R15</f>
        <v>1868.805258461884</v>
      </c>
      <c r="AK15" s="57">
        <f>$S15+Provision!$S15</f>
        <v>21.29113542390904</v>
      </c>
      <c r="AL15" s="108">
        <f>$T15+Provision!$T15</f>
        <v>1630.3870772064188</v>
      </c>
    </row>
    <row r="16" spans="1:38" s="6" customFormat="1">
      <c r="A16" s="7"/>
      <c r="B16" s="99" t="s">
        <v>18</v>
      </c>
      <c r="C16" s="125">
        <f>SUM(C9:C15)</f>
        <v>15974.337557062852</v>
      </c>
      <c r="D16" s="126">
        <f t="shared" ref="D16" si="0">SUM(D9:D15)</f>
        <v>827.25711646191587</v>
      </c>
      <c r="E16" s="127">
        <f t="shared" ref="E16" si="1">SUM(E9:E15)</f>
        <v>5357.39732623085</v>
      </c>
      <c r="F16" s="125">
        <f>SUM(F9:F15)</f>
        <v>16541.741859477592</v>
      </c>
      <c r="G16" s="126">
        <f t="shared" ref="G16" si="2">SUM(G9:G15)</f>
        <v>639.14021373335993</v>
      </c>
      <c r="H16" s="127">
        <f t="shared" ref="H16" si="3">SUM(H9:H15)</f>
        <v>10231.60223086033</v>
      </c>
      <c r="I16" s="125">
        <f>SUM(I9:I15)</f>
        <v>18138.506714196039</v>
      </c>
      <c r="J16" s="126">
        <f t="shared" ref="J16" si="4">SUM(J9:J15)</f>
        <v>794.24226175635522</v>
      </c>
      <c r="K16" s="127">
        <f t="shared" ref="K16" si="5">SUM(K9:K15)</f>
        <v>7241.1872533811738</v>
      </c>
      <c r="L16" s="125">
        <f>SUM(L9:L15)</f>
        <v>18919.355839670963</v>
      </c>
      <c r="M16" s="126">
        <f t="shared" ref="M16" si="6">SUM(M9:M15)</f>
        <v>825.12137321034777</v>
      </c>
      <c r="N16" s="127">
        <f t="shared" ref="N16" si="7">SUM(N9:N15)</f>
        <v>13841.340229414918</v>
      </c>
      <c r="O16" s="125">
        <f>SUM(O9:O15)</f>
        <v>20415.144099593796</v>
      </c>
      <c r="P16" s="126">
        <f t="shared" ref="P16" si="8">SUM(P9:P15)</f>
        <v>962.7831972237334</v>
      </c>
      <c r="Q16" s="127">
        <f t="shared" ref="Q16" si="9">SUM(Q9:Q15)</f>
        <v>10244.127400943245</v>
      </c>
      <c r="R16" s="125">
        <f>SUM(R9:R15)</f>
        <v>20904.62489010203</v>
      </c>
      <c r="S16" s="126">
        <f t="shared" ref="S16:T16" si="10">SUM(S9:S15)</f>
        <v>988.68329781122759</v>
      </c>
      <c r="T16" s="127">
        <f t="shared" si="10"/>
        <v>10304.190961202839</v>
      </c>
      <c r="U16" s="125">
        <f>SUM(U9:U15)</f>
        <v>21237.059665364257</v>
      </c>
      <c r="V16" s="126">
        <f t="shared" ref="V16" si="11">SUM(V9:V15)</f>
        <v>988.68329781122759</v>
      </c>
      <c r="W16" s="127">
        <f t="shared" ref="W16" si="12">SUM(W9:W15)</f>
        <v>10304.190961202839</v>
      </c>
      <c r="X16" s="125">
        <f>SUM(X9:X15)</f>
        <v>21237.059665364257</v>
      </c>
      <c r="Y16" s="126">
        <f t="shared" ref="Y16:Z16" si="13">SUM(Y9:Y15)</f>
        <v>988.68329781122759</v>
      </c>
      <c r="Z16" s="127">
        <f t="shared" si="13"/>
        <v>10304.190961202839</v>
      </c>
      <c r="AA16" s="125">
        <f>SUM(AA9:AA15)</f>
        <v>21237.059665364257</v>
      </c>
      <c r="AB16" s="126">
        <f t="shared" ref="AB16:AC16" si="14">SUM(AB9:AB15)</f>
        <v>988.68329781122759</v>
      </c>
      <c r="AC16" s="127">
        <f t="shared" si="14"/>
        <v>10304.190961202839</v>
      </c>
      <c r="AD16" s="125">
        <f>SUM(AD9:AD15)</f>
        <v>21237.059665364257</v>
      </c>
      <c r="AE16" s="126">
        <f t="shared" ref="AE16:AF16" si="15">SUM(AE9:AE15)</f>
        <v>988.68329781122759</v>
      </c>
      <c r="AF16" s="127">
        <f t="shared" si="15"/>
        <v>10304.190961202839</v>
      </c>
      <c r="AG16" s="125">
        <f>SUM(AG9:AG15)</f>
        <v>21237.059665364257</v>
      </c>
      <c r="AH16" s="126">
        <f t="shared" ref="AH16:AI16" si="16">SUM(AH9:AH15)</f>
        <v>988.68329781122759</v>
      </c>
      <c r="AI16" s="127">
        <f t="shared" si="16"/>
        <v>10304.190961202839</v>
      </c>
      <c r="AJ16" s="125">
        <f>SUM(AJ9:AJ15)</f>
        <v>21237.059665364257</v>
      </c>
      <c r="AK16" s="126">
        <f t="shared" ref="AK16:AL16" si="17">SUM(AK9:AK15)</f>
        <v>988.68329781122759</v>
      </c>
      <c r="AL16" s="127">
        <f t="shared" si="17"/>
        <v>10304.190961202839</v>
      </c>
    </row>
    <row r="17" spans="1:38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>
      <c r="A19" s="58"/>
      <c r="B19" s="38" t="s">
        <v>19</v>
      </c>
      <c r="C19" s="107">
        <f>'Base input'!G14</f>
        <v>-2821.5670615721815</v>
      </c>
      <c r="D19" s="57">
        <f>'Base input'!H14</f>
        <v>624.86198602253978</v>
      </c>
      <c r="E19" s="108">
        <f>'Base input'!I14</f>
        <v>13783.871622594377</v>
      </c>
      <c r="F19" s="107">
        <f>'Base input'!G37</f>
        <v>-2745.9950303230808</v>
      </c>
      <c r="G19" s="57">
        <f>'Base input'!H37</f>
        <v>299.28003849406156</v>
      </c>
      <c r="H19" s="108">
        <f>'Base input'!I37</f>
        <v>14421.565611810884</v>
      </c>
      <c r="I19" s="107">
        <f>'Base input'!G60</f>
        <v>-1229.1950392091817</v>
      </c>
      <c r="J19" s="57">
        <f>'Base input'!H60</f>
        <v>366.84375082469739</v>
      </c>
      <c r="K19" s="108">
        <f>'Base input'!I60</f>
        <v>13561.428663692275</v>
      </c>
      <c r="L19" s="107">
        <f>'Base input'!G83</f>
        <v>2510.4821127873925</v>
      </c>
      <c r="M19" s="57">
        <f>'Base input'!H83</f>
        <v>289.25533965108798</v>
      </c>
      <c r="N19" s="108">
        <f>'Base input'!I83</f>
        <v>13705.829779687681</v>
      </c>
      <c r="O19" s="107">
        <f>'Base input'!G106</f>
        <v>1820.3352710517036</v>
      </c>
      <c r="P19" s="60">
        <f>'Base input'!H106</f>
        <v>307.56275528165594</v>
      </c>
      <c r="Q19" s="60">
        <f>'Base input'!I106</f>
        <v>13011.607274430842</v>
      </c>
      <c r="R19" s="107">
        <f>'Base input'!G129</f>
        <v>672.131475149523</v>
      </c>
      <c r="S19" s="60">
        <f>'Base input'!H129</f>
        <v>457.18492748628535</v>
      </c>
      <c r="T19" s="60">
        <f>'Base input'!I129</f>
        <v>14498.285893980792</v>
      </c>
      <c r="U19" s="107">
        <f>$R19+Provision!$R19</f>
        <v>753.13545204452066</v>
      </c>
      <c r="V19" s="57">
        <f>$S19+Provision!$S19</f>
        <v>457.18492748628535</v>
      </c>
      <c r="W19" s="108">
        <f>$T19+Provision!$T19</f>
        <v>14026.227566209249</v>
      </c>
      <c r="X19" s="107">
        <f>$R19+Provision!$R19</f>
        <v>753.13545204452066</v>
      </c>
      <c r="Y19" s="57">
        <f>$S19+Provision!$S19</f>
        <v>457.18492748628535</v>
      </c>
      <c r="Z19" s="108">
        <f>$T19+Provision!$T19</f>
        <v>14026.227566209249</v>
      </c>
      <c r="AA19" s="107">
        <f>$R19+Provision!$R19</f>
        <v>753.13545204452066</v>
      </c>
      <c r="AB19" s="57">
        <f>$S19+Provision!$S19</f>
        <v>457.18492748628535</v>
      </c>
      <c r="AC19" s="108">
        <f>$T19+Provision!$T19</f>
        <v>14026.227566209249</v>
      </c>
      <c r="AD19" s="107">
        <f>$R19+Provision!$R19</f>
        <v>753.13545204452066</v>
      </c>
      <c r="AE19" s="57">
        <f>$S19+Provision!$S19</f>
        <v>457.18492748628535</v>
      </c>
      <c r="AF19" s="108">
        <f>$T19+Provision!$T19</f>
        <v>14026.227566209249</v>
      </c>
      <c r="AG19" s="107">
        <f>$R19+Provision!$R19</f>
        <v>753.13545204452066</v>
      </c>
      <c r="AH19" s="57">
        <f>$S19+Provision!$S19</f>
        <v>457.18492748628535</v>
      </c>
      <c r="AI19" s="108">
        <f>$T19+Provision!$T19</f>
        <v>14026.227566209249</v>
      </c>
      <c r="AJ19" s="107">
        <f>$R19+Provision!$R19</f>
        <v>753.13545204452066</v>
      </c>
      <c r="AK19" s="57">
        <f>$S19+Provision!$S19</f>
        <v>457.18492748628535</v>
      </c>
      <c r="AL19" s="108">
        <f>$T19+Provision!$T19</f>
        <v>14026.227566209249</v>
      </c>
    </row>
    <row r="20" spans="1:38">
      <c r="A20" s="58"/>
      <c r="B20" s="38" t="s">
        <v>20</v>
      </c>
      <c r="C20" s="107">
        <f>'Base input'!G15</f>
        <v>0</v>
      </c>
      <c r="D20" s="57">
        <f>'Base input'!H15</f>
        <v>0</v>
      </c>
      <c r="E20" s="108">
        <f>'Base input'!I15</f>
        <v>0</v>
      </c>
      <c r="F20" s="107">
        <f>'Base input'!G38</f>
        <v>0</v>
      </c>
      <c r="G20" s="57">
        <f>'Base input'!H38</f>
        <v>0</v>
      </c>
      <c r="H20" s="108">
        <f>'Base input'!I38</f>
        <v>0</v>
      </c>
      <c r="I20" s="107">
        <f>'Base input'!G61</f>
        <v>0</v>
      </c>
      <c r="J20" s="57">
        <f>'Base input'!H61</f>
        <v>0</v>
      </c>
      <c r="K20" s="108">
        <f>'Base input'!I61</f>
        <v>0</v>
      </c>
      <c r="L20" s="107">
        <f>'Base input'!G84</f>
        <v>0</v>
      </c>
      <c r="M20" s="57">
        <f>'Base input'!H84</f>
        <v>0</v>
      </c>
      <c r="N20" s="108">
        <f>'Base input'!I84</f>
        <v>0</v>
      </c>
      <c r="O20" s="107">
        <f>'Base input'!G107</f>
        <v>0</v>
      </c>
      <c r="P20" s="60">
        <f>'Base input'!H107</f>
        <v>0</v>
      </c>
      <c r="Q20" s="60">
        <f>'Base input'!I107</f>
        <v>0</v>
      </c>
      <c r="R20" s="107">
        <f>'Base input'!G130</f>
        <v>0</v>
      </c>
      <c r="S20" s="60">
        <f>'Base input'!H130</f>
        <v>0</v>
      </c>
      <c r="T20" s="60">
        <f>'Base input'!I130</f>
        <v>0</v>
      </c>
      <c r="U20" s="107">
        <f>$R20+Provision!$R20</f>
        <v>0</v>
      </c>
      <c r="V20" s="57">
        <f>$S20+Provision!$S20</f>
        <v>0</v>
      </c>
      <c r="W20" s="108">
        <f>$T20+Provision!$T20</f>
        <v>0</v>
      </c>
      <c r="X20" s="107">
        <f>$R20+Provision!$R20</f>
        <v>0</v>
      </c>
      <c r="Y20" s="57">
        <f>$S20+Provision!$S20</f>
        <v>0</v>
      </c>
      <c r="Z20" s="108">
        <f>$T20+Provision!$T20</f>
        <v>0</v>
      </c>
      <c r="AA20" s="107">
        <f>$R20+Provision!$R20</f>
        <v>0</v>
      </c>
      <c r="AB20" s="57">
        <f>$S20+Provision!$S20</f>
        <v>0</v>
      </c>
      <c r="AC20" s="108">
        <f>$T20+Provision!$T20</f>
        <v>0</v>
      </c>
      <c r="AD20" s="107">
        <f>$R20+Provision!$R20</f>
        <v>0</v>
      </c>
      <c r="AE20" s="57">
        <f>$S20+Provision!$S20</f>
        <v>0</v>
      </c>
      <c r="AF20" s="108">
        <f>$T20+Provision!$T20</f>
        <v>0</v>
      </c>
      <c r="AG20" s="107">
        <f>$R20+Provision!$R20</f>
        <v>0</v>
      </c>
      <c r="AH20" s="57">
        <f>$S20+Provision!$S20</f>
        <v>0</v>
      </c>
      <c r="AI20" s="108">
        <f>$T20+Provision!$T20</f>
        <v>0</v>
      </c>
      <c r="AJ20" s="107">
        <f>$R20+Provision!$R20</f>
        <v>0</v>
      </c>
      <c r="AK20" s="57">
        <f>$S20+Provision!$S20</f>
        <v>0</v>
      </c>
      <c r="AL20" s="108">
        <f>$T20+Provision!$T20</f>
        <v>0</v>
      </c>
    </row>
    <row r="21" spans="1:38">
      <c r="A21" s="58"/>
      <c r="B21" s="38" t="s">
        <v>21</v>
      </c>
      <c r="C21" s="107">
        <f>'Base input'!G16</f>
        <v>2134.7581640488147</v>
      </c>
      <c r="D21" s="57">
        <f>'Base input'!H16</f>
        <v>18.670570153476657</v>
      </c>
      <c r="E21" s="108">
        <f>'Base input'!I16</f>
        <v>1279.622377134355</v>
      </c>
      <c r="F21" s="107">
        <f>'Base input'!G39</f>
        <v>2104.1232875695159</v>
      </c>
      <c r="G21" s="57">
        <f>'Base input'!H39</f>
        <v>11.034280355404324</v>
      </c>
      <c r="H21" s="108">
        <f>'Base input'!I39</f>
        <v>1087.9650262135453</v>
      </c>
      <c r="I21" s="107">
        <f>'Base input'!G62</f>
        <v>2034.4507993307875</v>
      </c>
      <c r="J21" s="57">
        <f>'Base input'!H62</f>
        <v>12.194363094007517</v>
      </c>
      <c r="K21" s="108">
        <f>'Base input'!I62</f>
        <v>441.66501269637337</v>
      </c>
      <c r="L21" s="107">
        <f>'Base input'!G85</f>
        <v>1856.257459358967</v>
      </c>
      <c r="M21" s="57">
        <f>'Base input'!H85</f>
        <v>8.5155360646618803</v>
      </c>
      <c r="N21" s="108">
        <f>'Base input'!I85</f>
        <v>1027.4687455957749</v>
      </c>
      <c r="O21" s="107">
        <f>'Base input'!G108</f>
        <v>1934.9837793554857</v>
      </c>
      <c r="P21" s="60">
        <f>'Base input'!H108</f>
        <v>8.911873585137398</v>
      </c>
      <c r="Q21" s="60">
        <f>'Base input'!I108</f>
        <v>968.302031048</v>
      </c>
      <c r="R21" s="107">
        <f>'Base input'!G131</f>
        <v>1964.3231799578623</v>
      </c>
      <c r="S21" s="60">
        <f>'Base input'!H131</f>
        <v>9.0519691069582873</v>
      </c>
      <c r="T21" s="60">
        <f>'Base input'!I131</f>
        <v>1474.8519375684662</v>
      </c>
      <c r="U21" s="107">
        <f>$R21+Provision!$R21</f>
        <v>1980.1954369711964</v>
      </c>
      <c r="V21" s="57">
        <f>$S21+Provision!$S21</f>
        <v>9.0519691069582873</v>
      </c>
      <c r="W21" s="108">
        <f>$T21+Provision!$T21</f>
        <v>915.77263070315189</v>
      </c>
      <c r="X21" s="107">
        <f>$R21+Provision!$R21</f>
        <v>1980.1954369711964</v>
      </c>
      <c r="Y21" s="57">
        <f>$S21+Provision!$S21</f>
        <v>9.0519691069582873</v>
      </c>
      <c r="Z21" s="108">
        <f>$T21+Provision!$T21</f>
        <v>915.77263070315189</v>
      </c>
      <c r="AA21" s="107">
        <f>$R21+Provision!$R21</f>
        <v>1980.1954369711964</v>
      </c>
      <c r="AB21" s="57">
        <f>$S21+Provision!$S21</f>
        <v>9.0519691069582873</v>
      </c>
      <c r="AC21" s="108">
        <f>$T21+Provision!$T21</f>
        <v>915.77263070315189</v>
      </c>
      <c r="AD21" s="107">
        <f>$R21+Provision!$R21</f>
        <v>1980.1954369711964</v>
      </c>
      <c r="AE21" s="57">
        <f>$S21+Provision!$S21</f>
        <v>9.0519691069582873</v>
      </c>
      <c r="AF21" s="108">
        <f>$T21+Provision!$T21</f>
        <v>915.77263070315189</v>
      </c>
      <c r="AG21" s="107">
        <f>$R21+Provision!$R21</f>
        <v>1980.1954369711964</v>
      </c>
      <c r="AH21" s="57">
        <f>$S21+Provision!$S21</f>
        <v>9.0519691069582873</v>
      </c>
      <c r="AI21" s="108">
        <f>$T21+Provision!$T21</f>
        <v>915.77263070315189</v>
      </c>
      <c r="AJ21" s="107">
        <f>$R21+Provision!$R21</f>
        <v>1980.1954369711964</v>
      </c>
      <c r="AK21" s="57">
        <f>$S21+Provision!$S21</f>
        <v>9.0519691069582873</v>
      </c>
      <c r="AL21" s="108">
        <f>$T21+Provision!$T21</f>
        <v>915.77263070315189</v>
      </c>
    </row>
    <row r="22" spans="1:38">
      <c r="A22" s="58"/>
      <c r="B22" s="38" t="s">
        <v>22</v>
      </c>
      <c r="C22" s="107">
        <f>'Base input'!G17</f>
        <v>0</v>
      </c>
      <c r="D22" s="57">
        <f>'Base input'!H17</f>
        <v>0</v>
      </c>
      <c r="E22" s="108">
        <f>'Base input'!I17</f>
        <v>55.592731883553292</v>
      </c>
      <c r="F22" s="107">
        <f>'Base input'!G40</f>
        <v>0</v>
      </c>
      <c r="G22" s="57">
        <f>'Base input'!H40</f>
        <v>0</v>
      </c>
      <c r="H22" s="108">
        <f>'Base input'!I40</f>
        <v>56.300598057993355</v>
      </c>
      <c r="I22" s="107">
        <f>'Base input'!G63</f>
        <v>0</v>
      </c>
      <c r="J22" s="57">
        <f>'Base input'!H63</f>
        <v>0</v>
      </c>
      <c r="K22" s="108">
        <f>'Base input'!I63</f>
        <v>56.633584683334689</v>
      </c>
      <c r="L22" s="107">
        <f>'Base input'!G86</f>
        <v>0</v>
      </c>
      <c r="M22" s="57">
        <f>'Base input'!H86</f>
        <v>0</v>
      </c>
      <c r="N22" s="108">
        <f>'Base input'!I86</f>
        <v>5.4543292584951555</v>
      </c>
      <c r="O22" s="107">
        <f>'Base input'!G109</f>
        <v>0</v>
      </c>
      <c r="P22" s="60">
        <f>'Base input'!H109</f>
        <v>0</v>
      </c>
      <c r="Q22" s="60">
        <f>'Base input'!I109</f>
        <v>5.7293780621606221</v>
      </c>
      <c r="R22" s="107">
        <f>'Base input'!G132</f>
        <v>0</v>
      </c>
      <c r="S22" s="60">
        <f>'Base input'!H132</f>
        <v>0</v>
      </c>
      <c r="T22" s="60">
        <f>'Base input'!I132</f>
        <v>5.8224247788215129</v>
      </c>
      <c r="U22" s="107">
        <f>$R22+Provision!$R22</f>
        <v>0.36125030579700262</v>
      </c>
      <c r="V22" s="57">
        <f>$S22+Provision!$S22</f>
        <v>0</v>
      </c>
      <c r="W22" s="108">
        <f>$T22+Provision!$T22</f>
        <v>5.8224247788215129</v>
      </c>
      <c r="X22" s="107">
        <f>$R22+Provision!$R22</f>
        <v>0.36125030579700262</v>
      </c>
      <c r="Y22" s="57">
        <f>$S22+Provision!$S22</f>
        <v>0</v>
      </c>
      <c r="Z22" s="108">
        <f>$T22+Provision!$T22</f>
        <v>5.8224247788215129</v>
      </c>
      <c r="AA22" s="107">
        <f>$R22+Provision!$R22</f>
        <v>0.36125030579700262</v>
      </c>
      <c r="AB22" s="57">
        <f>$S22+Provision!$S22</f>
        <v>0</v>
      </c>
      <c r="AC22" s="108">
        <f>$T22+Provision!$T22</f>
        <v>5.8224247788215129</v>
      </c>
      <c r="AD22" s="107">
        <f>$R22+Provision!$R22</f>
        <v>0.36125030579700262</v>
      </c>
      <c r="AE22" s="57">
        <f>$S22+Provision!$S22</f>
        <v>0</v>
      </c>
      <c r="AF22" s="108">
        <f>$T22+Provision!$T22</f>
        <v>5.8224247788215129</v>
      </c>
      <c r="AG22" s="107">
        <f>$R22+Provision!$R22</f>
        <v>0.36125030579700262</v>
      </c>
      <c r="AH22" s="57">
        <f>$S22+Provision!$S22</f>
        <v>0</v>
      </c>
      <c r="AI22" s="108">
        <f>$T22+Provision!$T22</f>
        <v>5.8224247788215129</v>
      </c>
      <c r="AJ22" s="107">
        <f>$R22+Provision!$R22</f>
        <v>0.36125030579700262</v>
      </c>
      <c r="AK22" s="57">
        <f>$S22+Provision!$S22</f>
        <v>0</v>
      </c>
      <c r="AL22" s="108">
        <f>$T22+Provision!$T22</f>
        <v>5.8224247788215129</v>
      </c>
    </row>
    <row r="23" spans="1:38">
      <c r="A23" s="58"/>
      <c r="B23" s="38" t="s">
        <v>23</v>
      </c>
      <c r="C23" s="107">
        <f>'Base input'!G18</f>
        <v>2056.2066381404788</v>
      </c>
      <c r="D23" s="57">
        <f>'Base input'!H18</f>
        <v>8.0285579738304449</v>
      </c>
      <c r="E23" s="108">
        <f>'Base input'!I18</f>
        <v>506.8194918550692</v>
      </c>
      <c r="F23" s="107">
        <f>'Base input'!G41</f>
        <v>2092.3277188348984</v>
      </c>
      <c r="G23" s="57">
        <f>'Base input'!H41</f>
        <v>8.5963907371632171</v>
      </c>
      <c r="H23" s="108">
        <f>'Base input'!I41</f>
        <v>502.86799900224872</v>
      </c>
      <c r="I23" s="107">
        <f>'Base input'!G64</f>
        <v>2125.8902713534335</v>
      </c>
      <c r="J23" s="57">
        <f>'Base input'!H64</f>
        <v>10.991498608655188</v>
      </c>
      <c r="K23" s="108">
        <f>'Base input'!I64</f>
        <v>482.31031618317763</v>
      </c>
      <c r="L23" s="107">
        <f>'Base input'!G87</f>
        <v>2245.9726949555447</v>
      </c>
      <c r="M23" s="57">
        <f>'Base input'!H87</f>
        <v>11.605358275942738</v>
      </c>
      <c r="N23" s="108">
        <f>'Base input'!I87</f>
        <v>533.98928561595449</v>
      </c>
      <c r="O23" s="107">
        <f>'Base input'!G110</f>
        <v>2359.2317362667513</v>
      </c>
      <c r="P23" s="60">
        <f>'Base input'!H110</f>
        <v>12.190588788922048</v>
      </c>
      <c r="Q23" s="60">
        <f>'Base input'!I110</f>
        <v>560.91709052433805</v>
      </c>
      <c r="R23" s="107">
        <f>'Base input'!G133</f>
        <v>2397.5463254804736</v>
      </c>
      <c r="S23" s="60">
        <f>'Base input'!H133</f>
        <v>12.388567391253018</v>
      </c>
      <c r="T23" s="60">
        <f>'Base input'!I133</f>
        <v>570.02654237513593</v>
      </c>
      <c r="U23" s="107">
        <f>$R23+Provision!$R23</f>
        <v>2414.2534427740661</v>
      </c>
      <c r="V23" s="57">
        <f>$S23+Provision!$S23</f>
        <v>12.388567391253018</v>
      </c>
      <c r="W23" s="108">
        <f>$T23+Provision!$T23</f>
        <v>570.02654237513593</v>
      </c>
      <c r="X23" s="107">
        <f>$R23+Provision!$R23</f>
        <v>2414.2534427740661</v>
      </c>
      <c r="Y23" s="57">
        <f>$S23+Provision!$S23</f>
        <v>12.388567391253018</v>
      </c>
      <c r="Z23" s="108">
        <f>$T23+Provision!$T23</f>
        <v>570.02654237513593</v>
      </c>
      <c r="AA23" s="107">
        <f>$R23+Provision!$R23</f>
        <v>2414.2534427740661</v>
      </c>
      <c r="AB23" s="57">
        <f>$S23+Provision!$S23</f>
        <v>12.388567391253018</v>
      </c>
      <c r="AC23" s="108">
        <f>$T23+Provision!$T23</f>
        <v>570.02654237513593</v>
      </c>
      <c r="AD23" s="107">
        <f>$R23+Provision!$R23</f>
        <v>2414.2534427740661</v>
      </c>
      <c r="AE23" s="57">
        <f>$S23+Provision!$S23</f>
        <v>12.388567391253018</v>
      </c>
      <c r="AF23" s="108">
        <f>$T23+Provision!$T23</f>
        <v>570.02654237513593</v>
      </c>
      <c r="AG23" s="107">
        <f>$R23+Provision!$R23</f>
        <v>2414.2534427740661</v>
      </c>
      <c r="AH23" s="57">
        <f>$S23+Provision!$S23</f>
        <v>12.388567391253018</v>
      </c>
      <c r="AI23" s="108">
        <f>$T23+Provision!$T23</f>
        <v>570.02654237513593</v>
      </c>
      <c r="AJ23" s="107">
        <f>$R23+Provision!$R23</f>
        <v>2414.2534427740661</v>
      </c>
      <c r="AK23" s="57">
        <f>$S23+Provision!$S23</f>
        <v>12.388567391253018</v>
      </c>
      <c r="AL23" s="108">
        <f>$T23+Provision!$T23</f>
        <v>570.02654237513593</v>
      </c>
    </row>
    <row r="24" spans="1:38">
      <c r="A24" s="58"/>
      <c r="B24" s="38" t="s">
        <v>24</v>
      </c>
      <c r="C24" s="107">
        <f>'Base input'!G19</f>
        <v>0</v>
      </c>
      <c r="D24" s="57">
        <f>'Base input'!H19</f>
        <v>0</v>
      </c>
      <c r="E24" s="108">
        <f>'Base input'!I19</f>
        <v>0</v>
      </c>
      <c r="F24" s="107">
        <f>'Base input'!G42</f>
        <v>0</v>
      </c>
      <c r="G24" s="57">
        <f>'Base input'!H42</f>
        <v>0</v>
      </c>
      <c r="H24" s="108">
        <f>'Base input'!I42</f>
        <v>0</v>
      </c>
      <c r="I24" s="107">
        <f>'Base input'!G65</f>
        <v>0</v>
      </c>
      <c r="J24" s="57">
        <f>'Base input'!H65</f>
        <v>0</v>
      </c>
      <c r="K24" s="108">
        <f>'Base input'!I65</f>
        <v>0</v>
      </c>
      <c r="L24" s="107">
        <f>'Base input'!G88</f>
        <v>0</v>
      </c>
      <c r="M24" s="57">
        <f>'Base input'!H88</f>
        <v>0</v>
      </c>
      <c r="N24" s="108">
        <f>'Base input'!I88</f>
        <v>0</v>
      </c>
      <c r="O24" s="107">
        <f>'Base input'!G111</f>
        <v>0</v>
      </c>
      <c r="P24" s="60">
        <f>'Base input'!H111</f>
        <v>0</v>
      </c>
      <c r="Q24" s="60">
        <f>'Base input'!I111</f>
        <v>0</v>
      </c>
      <c r="R24" s="107">
        <f>'Base input'!G134</f>
        <v>0</v>
      </c>
      <c r="S24" s="60">
        <f>'Base input'!H134</f>
        <v>0</v>
      </c>
      <c r="T24" s="60">
        <f>'Base input'!I134</f>
        <v>0</v>
      </c>
      <c r="U24" s="107">
        <f>$R24+Provision!$R24</f>
        <v>0</v>
      </c>
      <c r="V24" s="57">
        <f>$S24+Provision!$S24</f>
        <v>0</v>
      </c>
      <c r="W24" s="108">
        <f>$T24+Provision!$T24</f>
        <v>0</v>
      </c>
      <c r="X24" s="107">
        <f>$R24+Provision!$R24</f>
        <v>0</v>
      </c>
      <c r="Y24" s="57">
        <f>$S24+Provision!$S24</f>
        <v>0</v>
      </c>
      <c r="Z24" s="108">
        <f>$T24+Provision!$T24</f>
        <v>0</v>
      </c>
      <c r="AA24" s="107">
        <f>$R24+Provision!$R24</f>
        <v>0</v>
      </c>
      <c r="AB24" s="57">
        <f>$S24+Provision!$S24</f>
        <v>0</v>
      </c>
      <c r="AC24" s="108">
        <f>$T24+Provision!$T24</f>
        <v>0</v>
      </c>
      <c r="AD24" s="107">
        <f>$R24+Provision!$R24</f>
        <v>0</v>
      </c>
      <c r="AE24" s="57">
        <f>$S24+Provision!$S24</f>
        <v>0</v>
      </c>
      <c r="AF24" s="108">
        <f>$T24+Provision!$T24</f>
        <v>0</v>
      </c>
      <c r="AG24" s="107">
        <f>$R24+Provision!$R24</f>
        <v>0</v>
      </c>
      <c r="AH24" s="57">
        <f>$S24+Provision!$S24</f>
        <v>0</v>
      </c>
      <c r="AI24" s="108">
        <f>$T24+Provision!$T24</f>
        <v>0</v>
      </c>
      <c r="AJ24" s="107">
        <f>$R24+Provision!$R24</f>
        <v>0</v>
      </c>
      <c r="AK24" s="57">
        <f>$S24+Provision!$S24</f>
        <v>0</v>
      </c>
      <c r="AL24" s="108">
        <f>$T24+Provision!$T24</f>
        <v>0</v>
      </c>
    </row>
    <row r="25" spans="1:38">
      <c r="A25" s="58"/>
      <c r="B25" s="38" t="s">
        <v>25</v>
      </c>
      <c r="C25" s="107">
        <f>'Base input'!G20</f>
        <v>682.22989971780578</v>
      </c>
      <c r="D25" s="57">
        <f>'Base input'!H20</f>
        <v>4.7564179834395599</v>
      </c>
      <c r="E25" s="108">
        <f>'Base input'!I20</f>
        <v>479.188296224255</v>
      </c>
      <c r="F25" s="107">
        <f>'Base input'!G43</f>
        <v>653.75631730157431</v>
      </c>
      <c r="G25" s="57">
        <f>'Base input'!H43</f>
        <v>3.5153977793074409</v>
      </c>
      <c r="H25" s="108">
        <f>'Base input'!I43</f>
        <v>477.60179956876402</v>
      </c>
      <c r="I25" s="107">
        <f>'Base input'!G66</f>
        <v>0</v>
      </c>
      <c r="J25" s="57">
        <f>'Base input'!H66</f>
        <v>0</v>
      </c>
      <c r="K25" s="108">
        <f>'Base input'!I66</f>
        <v>0</v>
      </c>
      <c r="L25" s="107">
        <f>'Base input'!G89</f>
        <v>0</v>
      </c>
      <c r="M25" s="57">
        <f>'Base input'!H89</f>
        <v>0</v>
      </c>
      <c r="N25" s="108">
        <f>'Base input'!I89</f>
        <v>0</v>
      </c>
      <c r="O25" s="107">
        <f>'Base input'!G112</f>
        <v>0</v>
      </c>
      <c r="P25" s="60">
        <f>'Base input'!H112</f>
        <v>0</v>
      </c>
      <c r="Q25" s="60">
        <f>'Base input'!I112</f>
        <v>0</v>
      </c>
      <c r="R25" s="107">
        <f>'Base input'!G135</f>
        <v>0</v>
      </c>
      <c r="S25" s="60">
        <f>'Base input'!H135</f>
        <v>0</v>
      </c>
      <c r="T25" s="60">
        <f>'Base input'!I135</f>
        <v>0</v>
      </c>
      <c r="U25" s="107">
        <f>$R25+Provision!$R25</f>
        <v>0</v>
      </c>
      <c r="V25" s="57">
        <f>$S25+Provision!$S25</f>
        <v>0</v>
      </c>
      <c r="W25" s="108">
        <f>$T25+Provision!$T25</f>
        <v>0</v>
      </c>
      <c r="X25" s="107">
        <f>$R25+Provision!$R25</f>
        <v>0</v>
      </c>
      <c r="Y25" s="57">
        <f>$S25+Provision!$S25</f>
        <v>0</v>
      </c>
      <c r="Z25" s="108">
        <f>$T25+Provision!$T25</f>
        <v>0</v>
      </c>
      <c r="AA25" s="107">
        <f>$R25+Provision!$R25</f>
        <v>0</v>
      </c>
      <c r="AB25" s="57">
        <f>$S25+Provision!$S25</f>
        <v>0</v>
      </c>
      <c r="AC25" s="108">
        <f>$T25+Provision!$T25</f>
        <v>0</v>
      </c>
      <c r="AD25" s="107">
        <f>$R25+Provision!$R25</f>
        <v>0</v>
      </c>
      <c r="AE25" s="57">
        <f>$S25+Provision!$S25</f>
        <v>0</v>
      </c>
      <c r="AF25" s="108">
        <f>$T25+Provision!$T25</f>
        <v>0</v>
      </c>
      <c r="AG25" s="107">
        <f>$R25+Provision!$R25</f>
        <v>0</v>
      </c>
      <c r="AH25" s="57">
        <f>$S25+Provision!$S25</f>
        <v>0</v>
      </c>
      <c r="AI25" s="108">
        <f>$T25+Provision!$T25</f>
        <v>0</v>
      </c>
      <c r="AJ25" s="107">
        <f>$R25+Provision!$R25</f>
        <v>0</v>
      </c>
      <c r="AK25" s="57">
        <f>$S25+Provision!$S25</f>
        <v>0</v>
      </c>
      <c r="AL25" s="108">
        <f>$T25+Provision!$T25</f>
        <v>0</v>
      </c>
    </row>
    <row r="26" spans="1:38">
      <c r="A26" s="58"/>
      <c r="B26" s="38" t="s">
        <v>26</v>
      </c>
      <c r="C26" s="107">
        <f>'Base input'!G21</f>
        <v>0</v>
      </c>
      <c r="D26" s="57">
        <f>'Base input'!H21</f>
        <v>0</v>
      </c>
      <c r="E26" s="108">
        <f>'Base input'!I21</f>
        <v>0</v>
      </c>
      <c r="F26" s="107">
        <f>'Base input'!G44</f>
        <v>0</v>
      </c>
      <c r="G26" s="57">
        <f>'Base input'!H44</f>
        <v>0</v>
      </c>
      <c r="H26" s="108">
        <f>'Base input'!I44</f>
        <v>0</v>
      </c>
      <c r="I26" s="107">
        <f>'Base input'!G67</f>
        <v>0</v>
      </c>
      <c r="J26" s="57">
        <f>'Base input'!H67</f>
        <v>0</v>
      </c>
      <c r="K26" s="108">
        <f>'Base input'!I67</f>
        <v>0</v>
      </c>
      <c r="L26" s="107">
        <f>'Base input'!G90</f>
        <v>0</v>
      </c>
      <c r="M26" s="57">
        <f>'Base input'!H90</f>
        <v>0</v>
      </c>
      <c r="N26" s="108">
        <f>'Base input'!I90</f>
        <v>0</v>
      </c>
      <c r="O26" s="107">
        <f>'Base input'!G113</f>
        <v>0</v>
      </c>
      <c r="P26" s="60">
        <f>'Base input'!H113</f>
        <v>0</v>
      </c>
      <c r="Q26" s="60">
        <f>'Base input'!I113</f>
        <v>297.57384447486913</v>
      </c>
      <c r="R26" s="107">
        <f>'Base input'!G136</f>
        <v>0</v>
      </c>
      <c r="S26" s="60">
        <f>'Base input'!H136</f>
        <v>0</v>
      </c>
      <c r="T26" s="60">
        <f>'Base input'!I136</f>
        <v>486.97563105903686</v>
      </c>
      <c r="U26" s="107">
        <f>$R26+Provision!$R26</f>
        <v>0</v>
      </c>
      <c r="V26" s="57">
        <f>$S26+Provision!$S26</f>
        <v>0</v>
      </c>
      <c r="W26" s="108">
        <f>$T26+Provision!$T26</f>
        <v>486.97563105903686</v>
      </c>
      <c r="X26" s="107">
        <f>$R26+Provision!$R26</f>
        <v>0</v>
      </c>
      <c r="Y26" s="57">
        <f>$S26+Provision!$S26</f>
        <v>0</v>
      </c>
      <c r="Z26" s="108">
        <f>$T26+Provision!$T26</f>
        <v>486.97563105903686</v>
      </c>
      <c r="AA26" s="107">
        <f>$R26+Provision!$R26</f>
        <v>0</v>
      </c>
      <c r="AB26" s="57">
        <f>$S26+Provision!$S26</f>
        <v>0</v>
      </c>
      <c r="AC26" s="108">
        <f>$T26+Provision!$T26</f>
        <v>486.97563105903686</v>
      </c>
      <c r="AD26" s="107">
        <f>$R26+Provision!$R26</f>
        <v>0</v>
      </c>
      <c r="AE26" s="57">
        <f>$S26+Provision!$S26</f>
        <v>0</v>
      </c>
      <c r="AF26" s="108">
        <f>$T26+Provision!$T26</f>
        <v>486.97563105903686</v>
      </c>
      <c r="AG26" s="107">
        <f>$R26+Provision!$R26</f>
        <v>0</v>
      </c>
      <c r="AH26" s="57">
        <f>$S26+Provision!$S26</f>
        <v>0</v>
      </c>
      <c r="AI26" s="108">
        <f>$T26+Provision!$T26</f>
        <v>486.97563105903686</v>
      </c>
      <c r="AJ26" s="107">
        <f>$R26+Provision!$R26</f>
        <v>0</v>
      </c>
      <c r="AK26" s="57">
        <f>$S26+Provision!$S26</f>
        <v>0</v>
      </c>
      <c r="AL26" s="108">
        <f>$T26+Provision!$T26</f>
        <v>486.97563105903686</v>
      </c>
    </row>
    <row r="27" spans="1:38">
      <c r="A27" s="58"/>
      <c r="B27" s="38" t="s">
        <v>27</v>
      </c>
      <c r="C27" s="107">
        <f>'Base input'!G22</f>
        <v>0</v>
      </c>
      <c r="D27" s="57">
        <f>'Base input'!H22</f>
        <v>0</v>
      </c>
      <c r="E27" s="108">
        <f>'Base input'!I22</f>
        <v>0</v>
      </c>
      <c r="F27" s="107">
        <f>'Base input'!G45</f>
        <v>0</v>
      </c>
      <c r="G27" s="57">
        <f>'Base input'!H45</f>
        <v>0</v>
      </c>
      <c r="H27" s="108">
        <f>'Base input'!I45</f>
        <v>0</v>
      </c>
      <c r="I27" s="107">
        <f>'Base input'!G68</f>
        <v>0</v>
      </c>
      <c r="J27" s="57">
        <f>'Base input'!H68</f>
        <v>0</v>
      </c>
      <c r="K27" s="108">
        <f>'Base input'!I68</f>
        <v>0</v>
      </c>
      <c r="L27" s="107">
        <f>'Base input'!G91</f>
        <v>0</v>
      </c>
      <c r="M27" s="57">
        <f>'Base input'!H91</f>
        <v>0</v>
      </c>
      <c r="N27" s="108">
        <f>'Base input'!I91</f>
        <v>0</v>
      </c>
      <c r="O27" s="107">
        <f>'Base input'!G114</f>
        <v>0</v>
      </c>
      <c r="P27" s="60">
        <f>'Base input'!H114</f>
        <v>0</v>
      </c>
      <c r="Q27" s="60">
        <f>'Base input'!I114</f>
        <v>0</v>
      </c>
      <c r="R27" s="107">
        <f>'Base input'!G137</f>
        <v>0</v>
      </c>
      <c r="S27" s="60">
        <f>'Base input'!H137</f>
        <v>0</v>
      </c>
      <c r="T27" s="60">
        <f>'Base input'!I137</f>
        <v>0</v>
      </c>
      <c r="U27" s="107">
        <f>$R27+Provision!$R27</f>
        <v>0</v>
      </c>
      <c r="V27" s="57">
        <f>$S27+Provision!$S27</f>
        <v>0</v>
      </c>
      <c r="W27" s="108">
        <f>$T27+Provision!$T27</f>
        <v>0</v>
      </c>
      <c r="X27" s="107">
        <f>$R27+Provision!$R27</f>
        <v>0</v>
      </c>
      <c r="Y27" s="57">
        <f>$S27+Provision!$S27</f>
        <v>0</v>
      </c>
      <c r="Z27" s="108">
        <f>$T27+Provision!$T27</f>
        <v>0</v>
      </c>
      <c r="AA27" s="107">
        <f>$R27+Provision!$R27</f>
        <v>0</v>
      </c>
      <c r="AB27" s="57">
        <f>$S27+Provision!$S27</f>
        <v>0</v>
      </c>
      <c r="AC27" s="108">
        <f>$T27+Provision!$T27</f>
        <v>0</v>
      </c>
      <c r="AD27" s="107">
        <f>$R27+Provision!$R27</f>
        <v>0</v>
      </c>
      <c r="AE27" s="57">
        <f>$S27+Provision!$S27</f>
        <v>0</v>
      </c>
      <c r="AF27" s="108">
        <f>$T27+Provision!$T27</f>
        <v>0</v>
      </c>
      <c r="AG27" s="107">
        <f>$R27+Provision!$R27</f>
        <v>0</v>
      </c>
      <c r="AH27" s="57">
        <f>$S27+Provision!$S27</f>
        <v>0</v>
      </c>
      <c r="AI27" s="108">
        <f>$T27+Provision!$T27</f>
        <v>0</v>
      </c>
      <c r="AJ27" s="107">
        <f>$R27+Provision!$R27</f>
        <v>0</v>
      </c>
      <c r="AK27" s="57">
        <f>$S27+Provision!$S27</f>
        <v>0</v>
      </c>
      <c r="AL27" s="108">
        <f>$T27+Provision!$T27</f>
        <v>0</v>
      </c>
    </row>
    <row r="28" spans="1:38">
      <c r="A28" s="58"/>
      <c r="B28" s="38" t="s">
        <v>28</v>
      </c>
      <c r="C28" s="107">
        <f>'Base input'!G23</f>
        <v>0</v>
      </c>
      <c r="D28" s="57">
        <f>'Base input'!H23</f>
        <v>0</v>
      </c>
      <c r="E28" s="108">
        <f>'Base input'!I23</f>
        <v>-2.017632482206011</v>
      </c>
      <c r="F28" s="107">
        <f>'Base input'!G46</f>
        <v>0</v>
      </c>
      <c r="G28" s="57">
        <f>'Base input'!H46</f>
        <v>0</v>
      </c>
      <c r="H28" s="108">
        <f>'Base input'!I46</f>
        <v>15.592992971696734</v>
      </c>
      <c r="I28" s="107">
        <f>'Base input'!G69</f>
        <v>0</v>
      </c>
      <c r="J28" s="57">
        <f>'Base input'!H69</f>
        <v>0</v>
      </c>
      <c r="K28" s="108">
        <f>'Base input'!I69</f>
        <v>20.096751456664226</v>
      </c>
      <c r="L28" s="107">
        <f>'Base input'!G92</f>
        <v>0</v>
      </c>
      <c r="M28" s="57">
        <f>'Base input'!H92</f>
        <v>0</v>
      </c>
      <c r="N28" s="108">
        <f>'Base input'!I92</f>
        <v>17.490260955827011</v>
      </c>
      <c r="O28" s="107">
        <f>'Base input'!G115</f>
        <v>0</v>
      </c>
      <c r="P28" s="60">
        <f>'Base input'!H115</f>
        <v>0</v>
      </c>
      <c r="Q28" s="60">
        <f>'Base input'!I115</f>
        <v>26.425734954078916</v>
      </c>
      <c r="R28" s="107">
        <f>'Base input'!G138</f>
        <v>0</v>
      </c>
      <c r="S28" s="60">
        <f>'Base input'!H138</f>
        <v>0</v>
      </c>
      <c r="T28" s="60">
        <f>'Base input'!I138</f>
        <v>25.866729022358015</v>
      </c>
      <c r="U28" s="107">
        <f>$R28+Provision!$R28</f>
        <v>0.12819173728522015</v>
      </c>
      <c r="V28" s="57">
        <f>$S28+Provision!$S28</f>
        <v>0</v>
      </c>
      <c r="W28" s="108">
        <f>$T28+Provision!$T28</f>
        <v>25.866729022358015</v>
      </c>
      <c r="X28" s="107">
        <f>$R28+Provision!$R28</f>
        <v>0.12819173728522015</v>
      </c>
      <c r="Y28" s="57">
        <f>$S28+Provision!$S28</f>
        <v>0</v>
      </c>
      <c r="Z28" s="108">
        <f>$T28+Provision!$T28</f>
        <v>25.866729022358015</v>
      </c>
      <c r="AA28" s="107">
        <f>$R28+Provision!$R28</f>
        <v>0.12819173728522015</v>
      </c>
      <c r="AB28" s="57">
        <f>$S28+Provision!$S28</f>
        <v>0</v>
      </c>
      <c r="AC28" s="108">
        <f>$T28+Provision!$T28</f>
        <v>25.866729022358015</v>
      </c>
      <c r="AD28" s="107">
        <f>$R28+Provision!$R28</f>
        <v>0.12819173728522015</v>
      </c>
      <c r="AE28" s="57">
        <f>$S28+Provision!$S28</f>
        <v>0</v>
      </c>
      <c r="AF28" s="108">
        <f>$T28+Provision!$T28</f>
        <v>25.866729022358015</v>
      </c>
      <c r="AG28" s="107">
        <f>$R28+Provision!$R28</f>
        <v>0.12819173728522015</v>
      </c>
      <c r="AH28" s="57">
        <f>$S28+Provision!$S28</f>
        <v>0</v>
      </c>
      <c r="AI28" s="108">
        <f>$T28+Provision!$T28</f>
        <v>25.866729022358015</v>
      </c>
      <c r="AJ28" s="107">
        <f>$R28+Provision!$R28</f>
        <v>0.12819173728522015</v>
      </c>
      <c r="AK28" s="57">
        <f>$S28+Provision!$S28</f>
        <v>0</v>
      </c>
      <c r="AL28" s="108">
        <f>$T28+Provision!$T28</f>
        <v>25.866729022358015</v>
      </c>
    </row>
    <row r="29" spans="1:38">
      <c r="A29" s="58"/>
      <c r="B29" s="38" t="s">
        <v>29</v>
      </c>
      <c r="C29" s="107">
        <f>'Base input'!G24</f>
        <v>0</v>
      </c>
      <c r="D29" s="57">
        <f>'Base input'!H24</f>
        <v>0</v>
      </c>
      <c r="E29" s="108">
        <f>'Base input'!I24</f>
        <v>0.81449984864141145</v>
      </c>
      <c r="F29" s="107">
        <f>'Base input'!G47</f>
        <v>0</v>
      </c>
      <c r="G29" s="57">
        <f>'Base input'!H47</f>
        <v>0</v>
      </c>
      <c r="H29" s="108">
        <f>'Base input'!I47</f>
        <v>0.73541013278451806</v>
      </c>
      <c r="I29" s="107">
        <f>'Base input'!G70</f>
        <v>0</v>
      </c>
      <c r="J29" s="57">
        <f>'Base input'!H70</f>
        <v>0</v>
      </c>
      <c r="K29" s="108">
        <f>'Base input'!I70</f>
        <v>8.518509545518242</v>
      </c>
      <c r="L29" s="107">
        <f>'Base input'!G93</f>
        <v>0</v>
      </c>
      <c r="M29" s="57">
        <f>'Base input'!H93</f>
        <v>0</v>
      </c>
      <c r="N29" s="108">
        <f>'Base input'!I93</f>
        <v>8.1208709228136531</v>
      </c>
      <c r="O29" s="107">
        <f>'Base input'!G116</f>
        <v>0</v>
      </c>
      <c r="P29" s="60">
        <f>'Base input'!H116</f>
        <v>0</v>
      </c>
      <c r="Q29" s="60">
        <f>'Base input'!I116</f>
        <v>14.705160740141011</v>
      </c>
      <c r="R29" s="107">
        <f>'Base input'!G139</f>
        <v>0</v>
      </c>
      <c r="S29" s="60">
        <f>'Base input'!H139</f>
        <v>0</v>
      </c>
      <c r="T29" s="60">
        <f>'Base input'!I139</f>
        <v>79.908443655948815</v>
      </c>
      <c r="U29" s="107">
        <f>$R29+Provision!$R29</f>
        <v>5.4337266402257209E-2</v>
      </c>
      <c r="V29" s="57">
        <f>$S29+Provision!$S29</f>
        <v>0</v>
      </c>
      <c r="W29" s="108">
        <f>$T29+Provision!$T29</f>
        <v>79.908443655948815</v>
      </c>
      <c r="X29" s="107">
        <f>$R29+Provision!$R29</f>
        <v>5.4337266402257209E-2</v>
      </c>
      <c r="Y29" s="57">
        <f>$S29+Provision!$S29</f>
        <v>0</v>
      </c>
      <c r="Z29" s="108">
        <f>$T29+Provision!$T29</f>
        <v>79.908443655948815</v>
      </c>
      <c r="AA29" s="107">
        <f>$R29+Provision!$R29</f>
        <v>5.4337266402257209E-2</v>
      </c>
      <c r="AB29" s="57">
        <f>$S29+Provision!$S29</f>
        <v>0</v>
      </c>
      <c r="AC29" s="108">
        <f>$T29+Provision!$T29</f>
        <v>79.908443655948815</v>
      </c>
      <c r="AD29" s="107">
        <f>$R29+Provision!$R29</f>
        <v>5.4337266402257209E-2</v>
      </c>
      <c r="AE29" s="57">
        <f>$S29+Provision!$S29</f>
        <v>0</v>
      </c>
      <c r="AF29" s="108">
        <f>$T29+Provision!$T29</f>
        <v>79.908443655948815</v>
      </c>
      <c r="AG29" s="107">
        <f>$R29+Provision!$R29</f>
        <v>5.4337266402257209E-2</v>
      </c>
      <c r="AH29" s="57">
        <f>$S29+Provision!$S29</f>
        <v>0</v>
      </c>
      <c r="AI29" s="108">
        <f>$T29+Provision!$T29</f>
        <v>79.908443655948815</v>
      </c>
      <c r="AJ29" s="107">
        <f>$R29+Provision!$R29</f>
        <v>5.4337266402257209E-2</v>
      </c>
      <c r="AK29" s="57">
        <f>$S29+Provision!$S29</f>
        <v>0</v>
      </c>
      <c r="AL29" s="108">
        <f>$T29+Provision!$T29</f>
        <v>79.908443655948815</v>
      </c>
    </row>
    <row r="30" spans="1:38">
      <c r="A30" s="58"/>
      <c r="B30" s="38" t="s">
        <v>30</v>
      </c>
      <c r="C30" s="107">
        <f>'Base input'!G25</f>
        <v>0</v>
      </c>
      <c r="D30" s="57">
        <f>'Base input'!H25</f>
        <v>0</v>
      </c>
      <c r="E30" s="108">
        <f>'Base input'!I25</f>
        <v>0</v>
      </c>
      <c r="F30" s="107">
        <f>'Base input'!G48</f>
        <v>0</v>
      </c>
      <c r="G30" s="57">
        <f>'Base input'!H48</f>
        <v>0</v>
      </c>
      <c r="H30" s="108">
        <f>'Base input'!I48</f>
        <v>0</v>
      </c>
      <c r="I30" s="107">
        <f>'Base input'!G71</f>
        <v>0</v>
      </c>
      <c r="J30" s="57">
        <f>'Base input'!H71</f>
        <v>0</v>
      </c>
      <c r="K30" s="108">
        <f>'Base input'!I71</f>
        <v>0</v>
      </c>
      <c r="L30" s="107">
        <f>'Base input'!G94</f>
        <v>0</v>
      </c>
      <c r="M30" s="57">
        <f>'Base input'!H94</f>
        <v>0</v>
      </c>
      <c r="N30" s="108">
        <f>'Base input'!I94</f>
        <v>0</v>
      </c>
      <c r="O30" s="107">
        <f>'Base input'!G117</f>
        <v>0</v>
      </c>
      <c r="P30" s="60">
        <f>'Base input'!H117</f>
        <v>0</v>
      </c>
      <c r="Q30" s="60">
        <f>'Base input'!I117</f>
        <v>0</v>
      </c>
      <c r="R30" s="107">
        <f>'Base input'!G140</f>
        <v>0</v>
      </c>
      <c r="S30" s="60">
        <f>'Base input'!H140</f>
        <v>0</v>
      </c>
      <c r="T30" s="60">
        <f>'Base input'!I140</f>
        <v>0</v>
      </c>
      <c r="U30" s="107">
        <f>$R30+Provision!$R30</f>
        <v>0</v>
      </c>
      <c r="V30" s="57">
        <f>$S30+Provision!$S30</f>
        <v>0</v>
      </c>
      <c r="W30" s="108">
        <f>$T30+Provision!$T30</f>
        <v>0</v>
      </c>
      <c r="X30" s="107">
        <f>$R30+Provision!$R30</f>
        <v>0</v>
      </c>
      <c r="Y30" s="57">
        <f>$S30+Provision!$S30</f>
        <v>0</v>
      </c>
      <c r="Z30" s="108">
        <f>$T30+Provision!$T30</f>
        <v>0</v>
      </c>
      <c r="AA30" s="107">
        <f>$R30+Provision!$R30</f>
        <v>0</v>
      </c>
      <c r="AB30" s="57">
        <f>$S30+Provision!$S30</f>
        <v>0</v>
      </c>
      <c r="AC30" s="108">
        <f>$T30+Provision!$T30</f>
        <v>0</v>
      </c>
      <c r="AD30" s="107">
        <f>$R30+Provision!$R30</f>
        <v>0</v>
      </c>
      <c r="AE30" s="57">
        <f>$S30+Provision!$S30</f>
        <v>0</v>
      </c>
      <c r="AF30" s="108">
        <f>$T30+Provision!$T30</f>
        <v>0</v>
      </c>
      <c r="AG30" s="107">
        <f>$R30+Provision!$R30</f>
        <v>0</v>
      </c>
      <c r="AH30" s="57">
        <f>$S30+Provision!$S30</f>
        <v>0</v>
      </c>
      <c r="AI30" s="108">
        <f>$T30+Provision!$T30</f>
        <v>0</v>
      </c>
      <c r="AJ30" s="107">
        <f>$R30+Provision!$R30</f>
        <v>0</v>
      </c>
      <c r="AK30" s="57">
        <f>$S30+Provision!$S30</f>
        <v>0</v>
      </c>
      <c r="AL30" s="108">
        <f>$T30+Provision!$T30</f>
        <v>0</v>
      </c>
    </row>
    <row r="31" spans="1:38">
      <c r="A31" s="58"/>
      <c r="B31" s="38" t="s">
        <v>31</v>
      </c>
      <c r="C31" s="107">
        <f>'Base input'!G26</f>
        <v>0</v>
      </c>
      <c r="D31" s="57">
        <f>'Base input'!H26</f>
        <v>0</v>
      </c>
      <c r="E31" s="108">
        <f>'Base input'!I26</f>
        <v>0</v>
      </c>
      <c r="F31" s="107">
        <f>'Base input'!G49</f>
        <v>0</v>
      </c>
      <c r="G31" s="57">
        <f>'Base input'!H49</f>
        <v>0</v>
      </c>
      <c r="H31" s="108">
        <f>'Base input'!I49</f>
        <v>0</v>
      </c>
      <c r="I31" s="107">
        <f>'Base input'!G72</f>
        <v>0</v>
      </c>
      <c r="J31" s="57">
        <f>'Base input'!H72</f>
        <v>0</v>
      </c>
      <c r="K31" s="108">
        <f>'Base input'!I72</f>
        <v>0</v>
      </c>
      <c r="L31" s="107">
        <f>'Base input'!G95</f>
        <v>0</v>
      </c>
      <c r="M31" s="57">
        <f>'Base input'!H95</f>
        <v>0</v>
      </c>
      <c r="N31" s="108">
        <f>'Base input'!I95</f>
        <v>0</v>
      </c>
      <c r="O31" s="107">
        <f>'Base input'!G118</f>
        <v>0</v>
      </c>
      <c r="P31" s="60">
        <f>'Base input'!H118</f>
        <v>0</v>
      </c>
      <c r="Q31" s="60">
        <f>'Base input'!I118</f>
        <v>0</v>
      </c>
      <c r="R31" s="107">
        <f>'Base input'!G141</f>
        <v>0</v>
      </c>
      <c r="S31" s="60">
        <f>'Base input'!H141</f>
        <v>0</v>
      </c>
      <c r="T31" s="60">
        <f>'Base input'!I141</f>
        <v>0</v>
      </c>
      <c r="U31" s="107">
        <f>$R31+Provision!$R31</f>
        <v>0</v>
      </c>
      <c r="V31" s="57">
        <f>$S31+Provision!$S31</f>
        <v>0</v>
      </c>
      <c r="W31" s="108">
        <f>$T31+Provision!$T31</f>
        <v>0</v>
      </c>
      <c r="X31" s="107">
        <f>$R31+Provision!$R31</f>
        <v>0</v>
      </c>
      <c r="Y31" s="57">
        <f>$S31+Provision!$S31</f>
        <v>0</v>
      </c>
      <c r="Z31" s="108">
        <f>$T31+Provision!$T31</f>
        <v>0</v>
      </c>
      <c r="AA31" s="107">
        <f>$R31+Provision!$R31</f>
        <v>0</v>
      </c>
      <c r="AB31" s="57">
        <f>$S31+Provision!$S31</f>
        <v>0</v>
      </c>
      <c r="AC31" s="108">
        <f>$T31+Provision!$T31</f>
        <v>0</v>
      </c>
      <c r="AD31" s="107">
        <f>$R31+Provision!$R31</f>
        <v>0</v>
      </c>
      <c r="AE31" s="57">
        <f>$S31+Provision!$S31</f>
        <v>0</v>
      </c>
      <c r="AF31" s="108">
        <f>$T31+Provision!$T31</f>
        <v>0</v>
      </c>
      <c r="AG31" s="107">
        <f>$R31+Provision!$R31</f>
        <v>0</v>
      </c>
      <c r="AH31" s="57">
        <f>$S31+Provision!$S31</f>
        <v>0</v>
      </c>
      <c r="AI31" s="108">
        <f>$T31+Provision!$T31</f>
        <v>0</v>
      </c>
      <c r="AJ31" s="107">
        <f>$R31+Provision!$R31</f>
        <v>0</v>
      </c>
      <c r="AK31" s="57">
        <f>$S31+Provision!$S31</f>
        <v>0</v>
      </c>
      <c r="AL31" s="108">
        <f>$T31+Provision!$T31</f>
        <v>0</v>
      </c>
    </row>
    <row r="32" spans="1:38">
      <c r="A32" s="58"/>
      <c r="B32" s="38" t="s">
        <v>10</v>
      </c>
      <c r="C32" s="107">
        <f>'Base input'!G27</f>
        <v>623.18186002619848</v>
      </c>
      <c r="D32" s="57">
        <f>'Base input'!H27</f>
        <v>9.8126967474549662</v>
      </c>
      <c r="E32" s="108">
        <f>'Base input'!I27</f>
        <v>3752.4091084428619</v>
      </c>
      <c r="F32" s="107">
        <f>'Base input'!G50</f>
        <v>718.18941689825908</v>
      </c>
      <c r="G32" s="57">
        <f>'Base input'!H50</f>
        <v>6.8138570540220096</v>
      </c>
      <c r="H32" s="108">
        <f>'Base input'!I50</f>
        <v>3747.2777970183174</v>
      </c>
      <c r="I32" s="107">
        <f>'Base input'!G73</f>
        <v>893.4688147078441</v>
      </c>
      <c r="J32" s="57">
        <f>'Base input'!H73</f>
        <v>16.242001434499549</v>
      </c>
      <c r="K32" s="108">
        <f>'Base input'!I73</f>
        <v>1798.4791806953258</v>
      </c>
      <c r="L32" s="107">
        <f>'Base input'!G96</f>
        <v>843.24856758081989</v>
      </c>
      <c r="M32" s="57">
        <f>'Base input'!H96</f>
        <v>14.567238387263847</v>
      </c>
      <c r="N32" s="108">
        <f>'Base input'!I96</f>
        <v>2576.3242904908866</v>
      </c>
      <c r="O32" s="107">
        <f>'Base input'!G119</f>
        <v>1623.7196748500587</v>
      </c>
      <c r="P32" s="60">
        <f>'Base input'!H119</f>
        <v>19.534824714508122</v>
      </c>
      <c r="Q32" s="60">
        <f>'Base input'!I119</f>
        <v>3144.3508596182733</v>
      </c>
      <c r="R32" s="107">
        <f>'Base input'!G142</f>
        <v>1361.950545457626</v>
      </c>
      <c r="S32" s="60">
        <f>'Base input'!H142</f>
        <v>17.066923294277274</v>
      </c>
      <c r="T32" s="60">
        <f>'Base input'!I142</f>
        <v>2819.3863476803258</v>
      </c>
      <c r="U32" s="107">
        <f>$R32+Provision!$R32</f>
        <v>1379.2253563314976</v>
      </c>
      <c r="V32" s="57">
        <f>$S32+Provision!$S32</f>
        <v>17.066923294277274</v>
      </c>
      <c r="W32" s="108">
        <f>$T32+Provision!$T32</f>
        <v>2819.3863476803258</v>
      </c>
      <c r="X32" s="107">
        <f>$R32+Provision!$R32</f>
        <v>1379.2253563314976</v>
      </c>
      <c r="Y32" s="57">
        <f>$S32+Provision!$S32</f>
        <v>17.066923294277274</v>
      </c>
      <c r="Z32" s="108">
        <f>$T32+Provision!$T32</f>
        <v>2819.3863476803258</v>
      </c>
      <c r="AA32" s="107">
        <f>$R32+Provision!$R32</f>
        <v>1379.2253563314976</v>
      </c>
      <c r="AB32" s="57">
        <f>$S32+Provision!$S32</f>
        <v>17.066923294277274</v>
      </c>
      <c r="AC32" s="108">
        <f>$T32+Provision!$T32</f>
        <v>2819.3863476803258</v>
      </c>
      <c r="AD32" s="107">
        <f>$R32+Provision!$R32</f>
        <v>1379.2253563314976</v>
      </c>
      <c r="AE32" s="57">
        <f>$S32+Provision!$S32</f>
        <v>17.066923294277274</v>
      </c>
      <c r="AF32" s="108">
        <f>$T32+Provision!$T32</f>
        <v>2819.3863476803258</v>
      </c>
      <c r="AG32" s="107">
        <f>$R32+Provision!$R32</f>
        <v>1379.2253563314976</v>
      </c>
      <c r="AH32" s="57">
        <f>$S32+Provision!$S32</f>
        <v>17.066923294277274</v>
      </c>
      <c r="AI32" s="108">
        <f>$T32+Provision!$T32</f>
        <v>2819.3863476803258</v>
      </c>
      <c r="AJ32" s="107">
        <f>$R32+Provision!$R32</f>
        <v>1379.2253563314976</v>
      </c>
      <c r="AK32" s="57">
        <f>$S32+Provision!$S32</f>
        <v>17.066923294277274</v>
      </c>
      <c r="AL32" s="108">
        <f>$T32+Provision!$T32</f>
        <v>2819.3863476803258</v>
      </c>
    </row>
    <row r="33" spans="1:38" s="6" customFormat="1">
      <c r="A33" s="7"/>
      <c r="B33" s="99" t="s">
        <v>18</v>
      </c>
      <c r="C33" s="125">
        <f t="shared" ref="C33:W33" si="18">SUM(C19:C32)</f>
        <v>2674.8095003611165</v>
      </c>
      <c r="D33" s="126">
        <f t="shared" si="18"/>
        <v>666.13022888074136</v>
      </c>
      <c r="E33" s="127">
        <f t="shared" si="18"/>
        <v>19856.300495500909</v>
      </c>
      <c r="F33" s="125">
        <f t="shared" si="18"/>
        <v>2822.4017102811667</v>
      </c>
      <c r="G33" s="126">
        <f t="shared" si="18"/>
        <v>329.2399644199586</v>
      </c>
      <c r="H33" s="127">
        <f t="shared" si="18"/>
        <v>20309.907234776234</v>
      </c>
      <c r="I33" s="125">
        <f t="shared" si="18"/>
        <v>3824.6148461828834</v>
      </c>
      <c r="J33" s="126">
        <f t="shared" si="18"/>
        <v>406.27161396185971</v>
      </c>
      <c r="K33" s="127">
        <f t="shared" si="18"/>
        <v>16369.132018952669</v>
      </c>
      <c r="L33" s="125">
        <f t="shared" si="18"/>
        <v>7455.9608346827245</v>
      </c>
      <c r="M33" s="126">
        <f t="shared" si="18"/>
        <v>323.94347237895647</v>
      </c>
      <c r="N33" s="127">
        <f t="shared" si="18"/>
        <v>17874.677562527435</v>
      </c>
      <c r="O33" s="125">
        <f>SUM(O19:O32)</f>
        <v>7738.270461524</v>
      </c>
      <c r="P33" s="126">
        <f>SUM(P19:P32)</f>
        <v>348.20004237022357</v>
      </c>
      <c r="Q33" s="127">
        <f>SUM(Q19:Q32)</f>
        <v>18029.611373852702</v>
      </c>
      <c r="R33" s="125">
        <f t="shared" ref="R33" si="19">SUM(R19:R32)</f>
        <v>6395.9515260454846</v>
      </c>
      <c r="S33" s="126">
        <f t="shared" ref="S33" si="20">SUM(S19:S32)</f>
        <v>495.69238727877388</v>
      </c>
      <c r="T33" s="127">
        <f t="shared" ref="T33" si="21">SUM(T19:T32)</f>
        <v>19961.123950120887</v>
      </c>
      <c r="U33" s="125">
        <f t="shared" si="18"/>
        <v>6527.3534674307648</v>
      </c>
      <c r="V33" s="126">
        <f t="shared" si="18"/>
        <v>495.69238727877388</v>
      </c>
      <c r="W33" s="127">
        <f t="shared" si="18"/>
        <v>18929.986315484028</v>
      </c>
      <c r="X33" s="125">
        <f t="shared" ref="X33:AL33" si="22">SUM(X19:X32)</f>
        <v>6527.3534674307648</v>
      </c>
      <c r="Y33" s="126">
        <f t="shared" si="22"/>
        <v>495.69238727877388</v>
      </c>
      <c r="Z33" s="127">
        <f t="shared" si="22"/>
        <v>18929.986315484028</v>
      </c>
      <c r="AA33" s="125">
        <f t="shared" si="22"/>
        <v>6527.3534674307648</v>
      </c>
      <c r="AB33" s="126">
        <f t="shared" si="22"/>
        <v>495.69238727877388</v>
      </c>
      <c r="AC33" s="127">
        <f t="shared" si="22"/>
        <v>18929.986315484028</v>
      </c>
      <c r="AD33" s="125">
        <f t="shared" si="22"/>
        <v>6527.3534674307648</v>
      </c>
      <c r="AE33" s="126">
        <f t="shared" si="22"/>
        <v>495.69238727877388</v>
      </c>
      <c r="AF33" s="127">
        <f t="shared" si="22"/>
        <v>18929.986315484028</v>
      </c>
      <c r="AG33" s="125">
        <f t="shared" si="22"/>
        <v>6527.3534674307648</v>
      </c>
      <c r="AH33" s="126">
        <f t="shared" si="22"/>
        <v>495.69238727877388</v>
      </c>
      <c r="AI33" s="127">
        <f t="shared" si="22"/>
        <v>18929.986315484028</v>
      </c>
      <c r="AJ33" s="125">
        <f t="shared" si="22"/>
        <v>6527.3534674307648</v>
      </c>
      <c r="AK33" s="126">
        <f t="shared" si="22"/>
        <v>495.69238727877388</v>
      </c>
      <c r="AL33" s="127">
        <f t="shared" si="22"/>
        <v>18929.986315484028</v>
      </c>
    </row>
    <row r="34" spans="1:38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38" s="136" customFormat="1">
      <c r="A35" s="100"/>
      <c r="B35" s="61" t="s">
        <v>32</v>
      </c>
      <c r="C35" s="109">
        <f t="shared" ref="C35:W35" si="23">C16+C33</f>
        <v>18649.147057423968</v>
      </c>
      <c r="D35" s="59">
        <f t="shared" si="23"/>
        <v>1493.3873453426572</v>
      </c>
      <c r="E35" s="110">
        <f t="shared" si="23"/>
        <v>25213.697821731759</v>
      </c>
      <c r="F35" s="109">
        <f t="shared" si="23"/>
        <v>19364.143569758759</v>
      </c>
      <c r="G35" s="59">
        <f t="shared" si="23"/>
        <v>968.38017815331852</v>
      </c>
      <c r="H35" s="110">
        <f t="shared" si="23"/>
        <v>30541.509465636562</v>
      </c>
      <c r="I35" s="109">
        <f t="shared" si="23"/>
        <v>21963.121560378924</v>
      </c>
      <c r="J35" s="59">
        <f t="shared" si="23"/>
        <v>1200.5138757182149</v>
      </c>
      <c r="K35" s="110">
        <f t="shared" si="23"/>
        <v>23610.319272333843</v>
      </c>
      <c r="L35" s="109">
        <f t="shared" si="23"/>
        <v>26375.316674353686</v>
      </c>
      <c r="M35" s="59">
        <f t="shared" si="23"/>
        <v>1149.0648455893042</v>
      </c>
      <c r="N35" s="110">
        <f t="shared" si="23"/>
        <v>31716.017791942351</v>
      </c>
      <c r="O35" s="109">
        <f>O16+O33</f>
        <v>28153.414561117796</v>
      </c>
      <c r="P35" s="59">
        <f>P16+P33</f>
        <v>1310.983239593957</v>
      </c>
      <c r="Q35" s="110">
        <f>Q16+Q33</f>
        <v>28273.738774795947</v>
      </c>
      <c r="R35" s="109">
        <f t="shared" ref="R35:T35" si="24">R16+R33</f>
        <v>27300.576416147516</v>
      </c>
      <c r="S35" s="59">
        <f t="shared" si="24"/>
        <v>1484.3756850900015</v>
      </c>
      <c r="T35" s="110">
        <f t="shared" si="24"/>
        <v>30265.314911323727</v>
      </c>
      <c r="U35" s="109">
        <f t="shared" si="23"/>
        <v>27764.413132795024</v>
      </c>
      <c r="V35" s="59">
        <f t="shared" si="23"/>
        <v>1484.3756850900015</v>
      </c>
      <c r="W35" s="110">
        <f t="shared" si="23"/>
        <v>29234.177276686867</v>
      </c>
      <c r="X35" s="109">
        <f t="shared" ref="X35:AL35" si="25">X16+X33</f>
        <v>27764.413132795024</v>
      </c>
      <c r="Y35" s="59">
        <f t="shared" si="25"/>
        <v>1484.3756850900015</v>
      </c>
      <c r="Z35" s="110">
        <f t="shared" si="25"/>
        <v>29234.177276686867</v>
      </c>
      <c r="AA35" s="109">
        <f t="shared" si="25"/>
        <v>27764.413132795024</v>
      </c>
      <c r="AB35" s="59">
        <f t="shared" si="25"/>
        <v>1484.3756850900015</v>
      </c>
      <c r="AC35" s="110">
        <f t="shared" si="25"/>
        <v>29234.177276686867</v>
      </c>
      <c r="AD35" s="109">
        <f t="shared" si="25"/>
        <v>27764.413132795024</v>
      </c>
      <c r="AE35" s="59">
        <f t="shared" si="25"/>
        <v>1484.3756850900015</v>
      </c>
      <c r="AF35" s="110">
        <f t="shared" si="25"/>
        <v>29234.177276686867</v>
      </c>
      <c r="AG35" s="109">
        <f t="shared" si="25"/>
        <v>27764.413132795024</v>
      </c>
      <c r="AH35" s="59">
        <f t="shared" si="25"/>
        <v>1484.3756850900015</v>
      </c>
      <c r="AI35" s="110">
        <f t="shared" si="25"/>
        <v>29234.177276686867</v>
      </c>
      <c r="AJ35" s="109">
        <f t="shared" si="25"/>
        <v>27764.413132795024</v>
      </c>
      <c r="AK35" s="59">
        <f t="shared" si="25"/>
        <v>1484.3756850900015</v>
      </c>
      <c r="AL35" s="110">
        <f t="shared" si="25"/>
        <v>29234.177276686867</v>
      </c>
    </row>
    <row r="36" spans="1:38" s="135" customFormat="1">
      <c r="A36" s="132"/>
      <c r="B36" s="133"/>
      <c r="C36" s="130">
        <f>C35-SUM('Base input'!G7:G27)</f>
        <v>0</v>
      </c>
      <c r="D36" s="130">
        <f>D35-SUM('Base input'!H7:H27)</f>
        <v>0</v>
      </c>
      <c r="E36" s="130">
        <f>E35-SUM('Base input'!I7:I27)</f>
        <v>0</v>
      </c>
      <c r="F36" s="130">
        <f>F35-SUM('Base input'!G30:G50)</f>
        <v>0</v>
      </c>
      <c r="G36" s="130">
        <f>G35-SUM('Base input'!H30:H50)</f>
        <v>0</v>
      </c>
      <c r="H36" s="130">
        <f>H35-SUM('Base input'!I30:I50)</f>
        <v>0</v>
      </c>
      <c r="I36" s="130">
        <f>I35-SUM('Base input'!G53:G73)</f>
        <v>0</v>
      </c>
      <c r="J36" s="130">
        <f>J35-SUM('Base input'!H53:H73)</f>
        <v>0</v>
      </c>
      <c r="K36" s="130">
        <f>K35-SUM('Base input'!I53:I73)</f>
        <v>0</v>
      </c>
      <c r="L36" s="130">
        <f>L35-SUM('Base input'!G76:G96)</f>
        <v>0</v>
      </c>
      <c r="M36" s="130">
        <f>M35-SUM('Base input'!H76:H96)</f>
        <v>0</v>
      </c>
      <c r="N36" s="130">
        <f>N35-SUM('Base input'!I76:I96)</f>
        <v>0</v>
      </c>
      <c r="O36" s="130">
        <f>O35-SUM('Base input'!G99:G119)</f>
        <v>0</v>
      </c>
      <c r="P36" s="130">
        <f>P35-SUM('Base input'!H99:H119)</f>
        <v>0</v>
      </c>
      <c r="Q36" s="130">
        <f>Q35-SUM('Base input'!I99:I119)</f>
        <v>0</v>
      </c>
      <c r="R36" s="130">
        <f>R35-SUM('Base input'!G122:G142)</f>
        <v>0</v>
      </c>
      <c r="S36" s="130">
        <f>S35-SUM('Base input'!H122:H142)</f>
        <v>0</v>
      </c>
      <c r="T36" s="130">
        <f>T35-SUM('Base input'!I122:I142)</f>
        <v>0</v>
      </c>
      <c r="U36" s="130">
        <f>U35-$R35-Provision!$R35</f>
        <v>0</v>
      </c>
      <c r="V36" s="134">
        <f>V35-$S35-Provision!$S35</f>
        <v>0</v>
      </c>
      <c r="W36" s="134">
        <f>W35-$T35-Provision!$T35</f>
        <v>0</v>
      </c>
      <c r="X36" s="130">
        <f>X35-$R35-Provision!$R35</f>
        <v>0</v>
      </c>
      <c r="Y36" s="134">
        <f>Y35-$S35-Provision!$S35</f>
        <v>0</v>
      </c>
      <c r="Z36" s="134">
        <f>Z35-$T35-Provision!$T35</f>
        <v>0</v>
      </c>
      <c r="AA36" s="130">
        <f>AA35-$R35-Provision!$R35</f>
        <v>0</v>
      </c>
      <c r="AB36" s="134">
        <f>AB35-$S35-Provision!$S35</f>
        <v>0</v>
      </c>
      <c r="AC36" s="134">
        <f>AC35-$T35-Provision!$T35</f>
        <v>0</v>
      </c>
      <c r="AD36" s="130">
        <f>AD35-$R35-Provision!$R35</f>
        <v>0</v>
      </c>
      <c r="AE36" s="134">
        <f>AE35-$S35-Provision!$S35</f>
        <v>0</v>
      </c>
      <c r="AF36" s="134">
        <f>AF35-$T35-Provision!$T35</f>
        <v>0</v>
      </c>
      <c r="AG36" s="130">
        <f>AG35-$R35-Provision!$R35</f>
        <v>0</v>
      </c>
      <c r="AH36" s="134">
        <f>AH35-$S35-Provision!$S35</f>
        <v>0</v>
      </c>
      <c r="AI36" s="134">
        <f>AI35-$T35-Provision!$T35</f>
        <v>0</v>
      </c>
      <c r="AJ36" s="130">
        <f>AJ35-$R35-Provision!$R35</f>
        <v>0</v>
      </c>
      <c r="AK36" s="134">
        <f>AK35-$S35-Provision!$S35</f>
        <v>0</v>
      </c>
      <c r="AL36" s="134">
        <f>AL35-$T35-Provision!$T35</f>
        <v>0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tabColor theme="1"/>
  </sheetPr>
  <dimension ref="A1:AL84"/>
  <sheetViews>
    <sheetView showGridLines="0" zoomScale="85" zoomScaleNormal="85" workbookViewId="0">
      <pane xSplit="2" ySplit="2" topLeftCell="C3" activePane="bottomRight" state="frozen"/>
      <selection activeCell="C54" sqref="C54"/>
      <selection pane="topRight" activeCell="C54" sqref="C54"/>
      <selection pane="bottomLeft" activeCell="C54" sqref="C54"/>
      <selection pane="bottomRight" activeCell="R35" sqref="R35:T35"/>
    </sheetView>
  </sheetViews>
  <sheetFormatPr defaultRowHeight="12.75"/>
  <cols>
    <col min="1" max="1" width="4.7109375" customWidth="1"/>
    <col min="2" max="2" width="40.28515625" bestFit="1" customWidth="1"/>
    <col min="3" max="38" width="12.7109375" customWidth="1"/>
  </cols>
  <sheetData>
    <row r="1" spans="1:38" s="25" customFormat="1" ht="18">
      <c r="A1" s="2" t="s">
        <v>137</v>
      </c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6"/>
      <c r="N1" s="26"/>
      <c r="O1" s="26"/>
      <c r="P1" s="26"/>
      <c r="Q1" s="26"/>
      <c r="R1" s="26"/>
      <c r="S1" s="21"/>
      <c r="T1" s="21"/>
      <c r="U1" s="21"/>
      <c r="V1" s="26"/>
      <c r="W1" s="26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s="25" customFormat="1" ht="15.75">
      <c r="A2" s="27" t="s">
        <v>81</v>
      </c>
      <c r="B2" s="9"/>
      <c r="C2" s="22"/>
      <c r="D2" s="22"/>
      <c r="E2" s="22"/>
      <c r="F2" s="22"/>
      <c r="G2" s="22"/>
      <c r="H2" s="22"/>
      <c r="I2" s="22"/>
      <c r="J2" s="22"/>
      <c r="K2" s="22"/>
      <c r="L2" s="22"/>
      <c r="M2" s="28"/>
      <c r="N2" s="28"/>
      <c r="O2" s="28"/>
      <c r="P2" s="28"/>
      <c r="Q2" s="28"/>
      <c r="R2" s="28"/>
      <c r="S2" s="22"/>
      <c r="T2" s="22"/>
      <c r="U2" s="22"/>
      <c r="V2" s="28"/>
      <c r="W2" s="28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>
      <c r="A3" s="91" t="str">
        <f>"('$000, $"&amp;Escalators!$B$11&amp;")"</f>
        <v>('$000, $2015)</v>
      </c>
    </row>
    <row r="4" spans="1:38">
      <c r="U4" s="204"/>
      <c r="V4" s="204"/>
      <c r="W4" s="204"/>
    </row>
    <row r="5" spans="1:38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38">
      <c r="A6" s="128"/>
      <c r="B6" s="129" t="s">
        <v>1</v>
      </c>
      <c r="C6" s="218" t="s">
        <v>2</v>
      </c>
      <c r="D6" s="219" t="s">
        <v>11</v>
      </c>
      <c r="E6" s="104" t="s">
        <v>3</v>
      </c>
      <c r="F6" s="218" t="s">
        <v>2</v>
      </c>
      <c r="G6" s="219" t="s">
        <v>11</v>
      </c>
      <c r="H6" s="104" t="s">
        <v>3</v>
      </c>
      <c r="I6" s="218" t="s">
        <v>2</v>
      </c>
      <c r="J6" s="219" t="s">
        <v>11</v>
      </c>
      <c r="K6" s="104" t="s">
        <v>3</v>
      </c>
      <c r="L6" s="218" t="s">
        <v>2</v>
      </c>
      <c r="M6" s="219" t="s">
        <v>11</v>
      </c>
      <c r="N6" s="104" t="s">
        <v>3</v>
      </c>
      <c r="O6" s="218" t="s">
        <v>2</v>
      </c>
      <c r="P6" s="219" t="s">
        <v>11</v>
      </c>
      <c r="Q6" s="104" t="s">
        <v>3</v>
      </c>
      <c r="R6" s="218" t="s">
        <v>2</v>
      </c>
      <c r="S6" s="219" t="s">
        <v>11</v>
      </c>
      <c r="T6" s="104" t="s">
        <v>3</v>
      </c>
      <c r="U6" s="218" t="s">
        <v>2</v>
      </c>
      <c r="V6" s="219" t="s">
        <v>11</v>
      </c>
      <c r="W6" s="104" t="s">
        <v>3</v>
      </c>
      <c r="X6" s="218" t="s">
        <v>2</v>
      </c>
      <c r="Y6" s="219" t="s">
        <v>11</v>
      </c>
      <c r="Z6" s="104" t="s">
        <v>3</v>
      </c>
      <c r="AA6" s="218" t="s">
        <v>2</v>
      </c>
      <c r="AB6" s="219" t="s">
        <v>11</v>
      </c>
      <c r="AC6" s="104" t="s">
        <v>3</v>
      </c>
      <c r="AD6" s="218" t="s">
        <v>2</v>
      </c>
      <c r="AE6" s="219" t="s">
        <v>11</v>
      </c>
      <c r="AF6" s="104" t="s">
        <v>3</v>
      </c>
      <c r="AG6" s="218" t="s">
        <v>2</v>
      </c>
      <c r="AH6" s="219" t="s">
        <v>11</v>
      </c>
      <c r="AI6" s="104" t="s">
        <v>3</v>
      </c>
      <c r="AJ6" s="218" t="s">
        <v>2</v>
      </c>
      <c r="AK6" s="219" t="s">
        <v>11</v>
      </c>
      <c r="AL6" s="104" t="s">
        <v>3</v>
      </c>
    </row>
    <row r="7" spans="1:38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38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38">
      <c r="A9" s="58"/>
      <c r="B9" s="38" t="s">
        <v>12</v>
      </c>
      <c r="C9" s="107">
        <f>'Provision input'!G7</f>
        <v>-15.606089166814867</v>
      </c>
      <c r="D9" s="57">
        <f>'Provision input'!H7</f>
        <v>0</v>
      </c>
      <c r="E9" s="108">
        <f>'Provision input'!I7</f>
        <v>0</v>
      </c>
      <c r="F9" s="107">
        <f>'Provision input'!G30</f>
        <v>-59.596511397322018</v>
      </c>
      <c r="G9" s="57">
        <f>'Provision input'!H30</f>
        <v>0</v>
      </c>
      <c r="H9" s="108">
        <f>'Provision input'!I30</f>
        <v>0</v>
      </c>
      <c r="I9" s="107">
        <f>'Provision input'!G53</f>
        <v>-2.3265988027324349</v>
      </c>
      <c r="J9" s="57">
        <f>'Provision input'!H53</f>
        <v>0</v>
      </c>
      <c r="K9" s="108">
        <f>'Provision input'!I53</f>
        <v>0</v>
      </c>
      <c r="L9" s="107">
        <f>'Provision input'!G76</f>
        <v>15.758803225048672</v>
      </c>
      <c r="M9" s="57">
        <f>'Provision input'!H76</f>
        <v>0</v>
      </c>
      <c r="N9" s="108">
        <f>'Provision input'!I76</f>
        <v>0</v>
      </c>
      <c r="O9" s="107">
        <f>'Provision input'!G99</f>
        <v>-2.6297699892179924</v>
      </c>
      <c r="P9" s="60">
        <f>'Provision input'!H99</f>
        <v>0</v>
      </c>
      <c r="Q9" s="60">
        <f>'Provision input'!I99</f>
        <v>0</v>
      </c>
      <c r="R9" s="107">
        <f>'Provision input'!G122</f>
        <v>41.248132859320172</v>
      </c>
      <c r="S9" s="60">
        <f>'Provision input'!H122</f>
        <v>0</v>
      </c>
      <c r="T9" s="60">
        <f>'Provision input'!I122</f>
        <v>0</v>
      </c>
      <c r="U9" s="150"/>
      <c r="V9" s="151"/>
      <c r="W9" s="152"/>
      <c r="X9" s="150"/>
      <c r="Y9" s="151"/>
      <c r="Z9" s="152"/>
      <c r="AA9" s="150"/>
      <c r="AB9" s="151"/>
      <c r="AC9" s="152"/>
      <c r="AD9" s="150"/>
      <c r="AE9" s="151"/>
      <c r="AF9" s="152"/>
      <c r="AG9" s="150"/>
      <c r="AH9" s="151"/>
      <c r="AI9" s="152"/>
      <c r="AJ9" s="150"/>
      <c r="AK9" s="151"/>
      <c r="AL9" s="152"/>
    </row>
    <row r="10" spans="1:38">
      <c r="A10" s="58"/>
      <c r="B10" s="38" t="s">
        <v>13</v>
      </c>
      <c r="C10" s="107">
        <f>'Provision input'!G8</f>
        <v>-48.621874844380066</v>
      </c>
      <c r="D10" s="57">
        <f>'Provision input'!H8</f>
        <v>0</v>
      </c>
      <c r="E10" s="108">
        <f>'Provision input'!I8</f>
        <v>0</v>
      </c>
      <c r="F10" s="107">
        <f>'Provision input'!G31</f>
        <v>-106.62764717079389</v>
      </c>
      <c r="G10" s="57">
        <f>'Provision input'!H31</f>
        <v>0</v>
      </c>
      <c r="H10" s="108">
        <f>'Provision input'!I31</f>
        <v>0</v>
      </c>
      <c r="I10" s="107">
        <f>'Provision input'!G54</f>
        <v>-17.316385825283554</v>
      </c>
      <c r="J10" s="57">
        <f>'Provision input'!H54</f>
        <v>0</v>
      </c>
      <c r="K10" s="108">
        <f>'Provision input'!I54</f>
        <v>0</v>
      </c>
      <c r="L10" s="107">
        <f>'Provision input'!G77</f>
        <v>27.435607550254112</v>
      </c>
      <c r="M10" s="57">
        <f>'Provision input'!H77</f>
        <v>0</v>
      </c>
      <c r="N10" s="108">
        <f>'Provision input'!I77</f>
        <v>0</v>
      </c>
      <c r="O10" s="107">
        <f>'Provision input'!G100</f>
        <v>-9.7195222861252137</v>
      </c>
      <c r="P10" s="60">
        <f>'Provision input'!H100</f>
        <v>0</v>
      </c>
      <c r="Q10" s="60">
        <f>'Provision input'!I100</f>
        <v>0</v>
      </c>
      <c r="R10" s="107">
        <f>'Provision input'!G123</f>
        <v>146.66557127007997</v>
      </c>
      <c r="S10" s="60">
        <f>'Provision input'!H123</f>
        <v>0</v>
      </c>
      <c r="T10" s="60">
        <f>'Provision input'!I123</f>
        <v>0</v>
      </c>
      <c r="U10" s="150"/>
      <c r="V10" s="151"/>
      <c r="W10" s="152"/>
      <c r="X10" s="150"/>
      <c r="Y10" s="151"/>
      <c r="Z10" s="152"/>
      <c r="AA10" s="150"/>
      <c r="AB10" s="151"/>
      <c r="AC10" s="152"/>
      <c r="AD10" s="150"/>
      <c r="AE10" s="151"/>
      <c r="AF10" s="152"/>
      <c r="AG10" s="150"/>
      <c r="AH10" s="151"/>
      <c r="AI10" s="152"/>
      <c r="AJ10" s="150"/>
      <c r="AK10" s="151"/>
      <c r="AL10" s="152"/>
    </row>
    <row r="11" spans="1:38">
      <c r="A11" s="58"/>
      <c r="B11" s="38" t="s">
        <v>14</v>
      </c>
      <c r="C11" s="107">
        <f>'Provision input'!G9</f>
        <v>-16.705028032349386</v>
      </c>
      <c r="D11" s="57">
        <f>'Provision input'!H9</f>
        <v>0</v>
      </c>
      <c r="E11" s="108">
        <f>'Provision input'!I9</f>
        <v>0</v>
      </c>
      <c r="F11" s="107">
        <f>'Provision input'!G32</f>
        <v>-31.79515791286159</v>
      </c>
      <c r="G11" s="57">
        <f>'Provision input'!H32</f>
        <v>0</v>
      </c>
      <c r="H11" s="108">
        <f>'Provision input'!I32</f>
        <v>0</v>
      </c>
      <c r="I11" s="107">
        <f>'Provision input'!G55</f>
        <v>-5.5311566219742625</v>
      </c>
      <c r="J11" s="57">
        <f>'Provision input'!H55</f>
        <v>0</v>
      </c>
      <c r="K11" s="108">
        <f>'Provision input'!I55</f>
        <v>0</v>
      </c>
      <c r="L11" s="107">
        <f>'Provision input'!G78</f>
        <v>9.0783375676579592</v>
      </c>
      <c r="M11" s="57">
        <f>'Provision input'!H78</f>
        <v>0</v>
      </c>
      <c r="N11" s="108">
        <f>'Provision input'!I78</f>
        <v>0</v>
      </c>
      <c r="O11" s="107">
        <f>'Provision input'!G101</f>
        <v>-2.7521969391490972</v>
      </c>
      <c r="P11" s="60">
        <f>'Provision input'!H101</f>
        <v>0</v>
      </c>
      <c r="Q11" s="60">
        <f>'Provision input'!I101</f>
        <v>0</v>
      </c>
      <c r="R11" s="107">
        <f>'Provision input'!G124</f>
        <v>49.776959096255268</v>
      </c>
      <c r="S11" s="60">
        <f>'Provision input'!H124</f>
        <v>0</v>
      </c>
      <c r="T11" s="60">
        <f>'Provision input'!I124</f>
        <v>0</v>
      </c>
      <c r="U11" s="150"/>
      <c r="V11" s="151"/>
      <c r="W11" s="152"/>
      <c r="X11" s="150"/>
      <c r="Y11" s="151"/>
      <c r="Z11" s="152"/>
      <c r="AA11" s="150"/>
      <c r="AB11" s="151"/>
      <c r="AC11" s="152"/>
      <c r="AD11" s="150"/>
      <c r="AE11" s="151"/>
      <c r="AF11" s="152"/>
      <c r="AG11" s="150"/>
      <c r="AH11" s="151"/>
      <c r="AI11" s="152"/>
      <c r="AJ11" s="150"/>
      <c r="AK11" s="151"/>
      <c r="AL11" s="152"/>
    </row>
    <row r="12" spans="1:38">
      <c r="A12" s="58"/>
      <c r="B12" s="38" t="s">
        <v>0</v>
      </c>
      <c r="C12" s="107">
        <f>'Provision input'!G10</f>
        <v>-0.1436431295361125</v>
      </c>
      <c r="D12" s="57">
        <f>'Provision input'!H10</f>
        <v>0</v>
      </c>
      <c r="E12" s="108">
        <f>'Provision input'!I10</f>
        <v>0</v>
      </c>
      <c r="F12" s="107">
        <f>'Provision input'!G33</f>
        <v>-2.0346698260042997</v>
      </c>
      <c r="G12" s="57">
        <f>'Provision input'!H33</f>
        <v>0</v>
      </c>
      <c r="H12" s="108">
        <f>'Provision input'!I33</f>
        <v>0</v>
      </c>
      <c r="I12" s="107">
        <f>'Provision input'!G56</f>
        <v>-0.4870891418845914</v>
      </c>
      <c r="J12" s="57">
        <f>'Provision input'!H56</f>
        <v>0</v>
      </c>
      <c r="K12" s="108">
        <f>'Provision input'!I56</f>
        <v>0</v>
      </c>
      <c r="L12" s="107">
        <f>'Provision input'!G79</f>
        <v>0.46791253889076673</v>
      </c>
      <c r="M12" s="57">
        <f>'Provision input'!H79</f>
        <v>0</v>
      </c>
      <c r="N12" s="108">
        <f>'Provision input'!I79</f>
        <v>0</v>
      </c>
      <c r="O12" s="107">
        <f>'Provision input'!G102</f>
        <v>-4.1960801459648353E-2</v>
      </c>
      <c r="P12" s="60">
        <f>'Provision input'!H102</f>
        <v>0</v>
      </c>
      <c r="Q12" s="60">
        <f>'Provision input'!I102</f>
        <v>0</v>
      </c>
      <c r="R12" s="107">
        <f>'Provision input'!G125</f>
        <v>1.616524454863008</v>
      </c>
      <c r="S12" s="60">
        <f>'Provision input'!H125</f>
        <v>0</v>
      </c>
      <c r="T12" s="60">
        <f>'Provision input'!I125</f>
        <v>0</v>
      </c>
      <c r="U12" s="150"/>
      <c r="V12" s="151"/>
      <c r="W12" s="152"/>
      <c r="X12" s="150"/>
      <c r="Y12" s="151"/>
      <c r="Z12" s="152"/>
      <c r="AA12" s="150"/>
      <c r="AB12" s="151"/>
      <c r="AC12" s="152"/>
      <c r="AD12" s="150"/>
      <c r="AE12" s="151"/>
      <c r="AF12" s="152"/>
      <c r="AG12" s="150"/>
      <c r="AH12" s="151"/>
      <c r="AI12" s="152"/>
      <c r="AJ12" s="150"/>
      <c r="AK12" s="151"/>
      <c r="AL12" s="152"/>
    </row>
    <row r="13" spans="1:38">
      <c r="A13" s="58"/>
      <c r="B13" s="38" t="s">
        <v>15</v>
      </c>
      <c r="C13" s="107">
        <f>'Provision input'!G11</f>
        <v>-9.5359743171903588</v>
      </c>
      <c r="D13" s="57">
        <f>'Provision input'!H11</f>
        <v>0</v>
      </c>
      <c r="E13" s="108">
        <f>'Provision input'!I11</f>
        <v>1.4637725851298511</v>
      </c>
      <c r="F13" s="107">
        <f>'Provision input'!G34</f>
        <v>-12.60371774964006</v>
      </c>
      <c r="G13" s="57">
        <f>'Provision input'!H34</f>
        <v>0</v>
      </c>
      <c r="H13" s="108">
        <f>'Provision input'!I34</f>
        <v>-3055.5765313859615</v>
      </c>
      <c r="I13" s="107">
        <f>'Provision input'!G57</f>
        <v>-2.8447616004106679</v>
      </c>
      <c r="J13" s="57">
        <f>'Provision input'!H57</f>
        <v>0</v>
      </c>
      <c r="K13" s="108">
        <f>'Provision input'!I57</f>
        <v>2587.4749161583954</v>
      </c>
      <c r="L13" s="107">
        <f>'Provision input'!G80</f>
        <v>4.088071332365975</v>
      </c>
      <c r="M13" s="57">
        <f>'Provision input'!H80</f>
        <v>0</v>
      </c>
      <c r="N13" s="108">
        <f>'Provision input'!I80</f>
        <v>0</v>
      </c>
      <c r="O13" s="107">
        <f>'Provision input'!G103</f>
        <v>-1.5994790724971417</v>
      </c>
      <c r="P13" s="60">
        <f>'Provision input'!H103</f>
        <v>0</v>
      </c>
      <c r="Q13" s="60">
        <f>'Provision input'!I103</f>
        <v>0</v>
      </c>
      <c r="R13" s="107">
        <f>'Provision input'!G126</f>
        <v>26.995632394623794</v>
      </c>
      <c r="S13" s="60">
        <f>'Provision input'!H126</f>
        <v>0</v>
      </c>
      <c r="T13" s="60">
        <f>'Provision input'!I126</f>
        <v>0</v>
      </c>
      <c r="U13" s="150"/>
      <c r="V13" s="151"/>
      <c r="W13" s="152"/>
      <c r="X13" s="150"/>
      <c r="Y13" s="151"/>
      <c r="Z13" s="152"/>
      <c r="AA13" s="150"/>
      <c r="AB13" s="151"/>
      <c r="AC13" s="152"/>
      <c r="AD13" s="150"/>
      <c r="AE13" s="151"/>
      <c r="AF13" s="152"/>
      <c r="AG13" s="150"/>
      <c r="AH13" s="151"/>
      <c r="AI13" s="152"/>
      <c r="AJ13" s="150"/>
      <c r="AK13" s="151"/>
      <c r="AL13" s="152"/>
    </row>
    <row r="14" spans="1:38">
      <c r="A14" s="58"/>
      <c r="B14" s="38" t="s">
        <v>16</v>
      </c>
      <c r="C14" s="107">
        <f>'Provision input'!G12</f>
        <v>-13.51904445860421</v>
      </c>
      <c r="D14" s="57">
        <f>'Provision input'!H12</f>
        <v>0</v>
      </c>
      <c r="E14" s="108">
        <f>'Provision input'!I12</f>
        <v>0</v>
      </c>
      <c r="F14" s="107">
        <f>'Provision input'!G35</f>
        <v>-30.537807935414438</v>
      </c>
      <c r="G14" s="57">
        <f>'Provision input'!H35</f>
        <v>0</v>
      </c>
      <c r="H14" s="108">
        <f>'Provision input'!I35</f>
        <v>0</v>
      </c>
      <c r="I14" s="107">
        <f>'Provision input'!G58</f>
        <v>-3.6129530730878638</v>
      </c>
      <c r="J14" s="57">
        <f>'Provision input'!H58</f>
        <v>0</v>
      </c>
      <c r="K14" s="108">
        <f>'Provision input'!I58</f>
        <v>0</v>
      </c>
      <c r="L14" s="107">
        <f>'Provision input'!G81</f>
        <v>6.332336731992843</v>
      </c>
      <c r="M14" s="57">
        <f>'Provision input'!H81</f>
        <v>0</v>
      </c>
      <c r="N14" s="108">
        <f>'Provision input'!I81</f>
        <v>0</v>
      </c>
      <c r="O14" s="107">
        <f>'Provision input'!G104</f>
        <v>-1.7745790652061464</v>
      </c>
      <c r="P14" s="60">
        <f>'Provision input'!H104</f>
        <v>0</v>
      </c>
      <c r="Q14" s="60">
        <f>'Provision input'!I104</f>
        <v>0</v>
      </c>
      <c r="R14" s="107">
        <f>'Provision input'!G127</f>
        <v>30.154902966580096</v>
      </c>
      <c r="S14" s="60">
        <f>'Provision input'!H127</f>
        <v>0</v>
      </c>
      <c r="T14" s="60">
        <f>'Provision input'!I127</f>
        <v>0</v>
      </c>
      <c r="U14" s="150"/>
      <c r="V14" s="151"/>
      <c r="W14" s="152"/>
      <c r="X14" s="150"/>
      <c r="Y14" s="151"/>
      <c r="Z14" s="152"/>
      <c r="AA14" s="150"/>
      <c r="AB14" s="151"/>
      <c r="AC14" s="152"/>
      <c r="AD14" s="150"/>
      <c r="AE14" s="151"/>
      <c r="AF14" s="152"/>
      <c r="AG14" s="150"/>
      <c r="AH14" s="151"/>
      <c r="AI14" s="152"/>
      <c r="AJ14" s="150"/>
      <c r="AK14" s="151"/>
      <c r="AL14" s="152"/>
    </row>
    <row r="15" spans="1:38">
      <c r="A15" s="58"/>
      <c r="B15" s="38" t="s">
        <v>17</v>
      </c>
      <c r="C15" s="107">
        <f>'Provision input'!G13</f>
        <v>-12.053384417242526</v>
      </c>
      <c r="D15" s="57">
        <f>'Provision input'!H13</f>
        <v>0</v>
      </c>
      <c r="E15" s="108">
        <f>'Provision input'!I13</f>
        <v>0</v>
      </c>
      <c r="F15" s="107">
        <f>'Provision input'!G36</f>
        <v>-27.80139633235467</v>
      </c>
      <c r="G15" s="57">
        <f>'Provision input'!H36</f>
        <v>0</v>
      </c>
      <c r="H15" s="108">
        <f>'Provision input'!I36</f>
        <v>0</v>
      </c>
      <c r="I15" s="107">
        <f>'Provision input'!G59</f>
        <v>-3.2575644727482169</v>
      </c>
      <c r="J15" s="57">
        <f>'Provision input'!H59</f>
        <v>0</v>
      </c>
      <c r="K15" s="108">
        <f>'Provision input'!I59</f>
        <v>0</v>
      </c>
      <c r="L15" s="107">
        <f>'Provision input'!G82</f>
        <v>8.2983193231873269</v>
      </c>
      <c r="M15" s="57">
        <f>'Provision input'!H82</f>
        <v>0</v>
      </c>
      <c r="N15" s="108">
        <f>'Provision input'!I82</f>
        <v>0</v>
      </c>
      <c r="O15" s="107">
        <f>'Provision input'!G105</f>
        <v>-2.0609389118008985</v>
      </c>
      <c r="P15" s="60">
        <f>'Provision input'!H105</f>
        <v>0</v>
      </c>
      <c r="Q15" s="60">
        <f>'Provision input'!I105</f>
        <v>0</v>
      </c>
      <c r="R15" s="107">
        <f>'Provision input'!G128</f>
        <v>35.977052220504632</v>
      </c>
      <c r="S15" s="60">
        <f>'Provision input'!H128</f>
        <v>0</v>
      </c>
      <c r="T15" s="60">
        <f>'Provision input'!I128</f>
        <v>0</v>
      </c>
      <c r="U15" s="150"/>
      <c r="V15" s="151"/>
      <c r="W15" s="152"/>
      <c r="X15" s="150"/>
      <c r="Y15" s="151"/>
      <c r="Z15" s="152"/>
      <c r="AA15" s="150"/>
      <c r="AB15" s="151"/>
      <c r="AC15" s="152"/>
      <c r="AD15" s="150"/>
      <c r="AE15" s="151"/>
      <c r="AF15" s="152"/>
      <c r="AG15" s="150"/>
      <c r="AH15" s="151"/>
      <c r="AI15" s="152"/>
      <c r="AJ15" s="150"/>
      <c r="AK15" s="151"/>
      <c r="AL15" s="152"/>
    </row>
    <row r="16" spans="1:38" s="6" customFormat="1">
      <c r="A16" s="7"/>
      <c r="B16" s="99" t="s">
        <v>18</v>
      </c>
      <c r="C16" s="125">
        <f>SUM(C9:C15)</f>
        <v>-116.18503836611752</v>
      </c>
      <c r="D16" s="126">
        <f t="shared" ref="D16:E16" si="0">SUM(D9:D15)</f>
        <v>0</v>
      </c>
      <c r="E16" s="127">
        <f t="shared" si="0"/>
        <v>1.4637725851298511</v>
      </c>
      <c r="F16" s="125">
        <f>SUM(F9:F15)</f>
        <v>-270.99690832439092</v>
      </c>
      <c r="G16" s="126">
        <f t="shared" ref="G16:H16" si="1">SUM(G9:G15)</f>
        <v>0</v>
      </c>
      <c r="H16" s="127">
        <f t="shared" si="1"/>
        <v>-3055.5765313859615</v>
      </c>
      <c r="I16" s="125">
        <f>SUM(I9:I15)</f>
        <v>-35.376509538121589</v>
      </c>
      <c r="J16" s="126">
        <f t="shared" ref="J16:K16" si="2">SUM(J9:J15)</f>
        <v>0</v>
      </c>
      <c r="K16" s="127">
        <f t="shared" si="2"/>
        <v>2587.4749161583954</v>
      </c>
      <c r="L16" s="125">
        <f>SUM(L9:L15)</f>
        <v>71.459388269397664</v>
      </c>
      <c r="M16" s="126">
        <f t="shared" ref="M16:N16" si="3">SUM(M9:M15)</f>
        <v>0</v>
      </c>
      <c r="N16" s="127">
        <f t="shared" si="3"/>
        <v>0</v>
      </c>
      <c r="O16" s="125">
        <f>SUM(O9:O15)</f>
        <v>-20.578447065456142</v>
      </c>
      <c r="P16" s="126">
        <f t="shared" ref="P16:Q16" si="4">SUM(P9:P15)</f>
        <v>0</v>
      </c>
      <c r="Q16" s="127">
        <f t="shared" si="4"/>
        <v>0</v>
      </c>
      <c r="R16" s="125">
        <f>SUM(R9:R15)</f>
        <v>332.43477526222694</v>
      </c>
      <c r="S16" s="126">
        <f t="shared" ref="S16:T16" si="5">SUM(S9:S15)</f>
        <v>0</v>
      </c>
      <c r="T16" s="127">
        <f t="shared" si="5"/>
        <v>0</v>
      </c>
      <c r="U16" s="125">
        <f>SUM(U9:U15)</f>
        <v>0</v>
      </c>
      <c r="V16" s="126">
        <f t="shared" ref="V16:W16" si="6">SUM(V9:V15)</f>
        <v>0</v>
      </c>
      <c r="W16" s="127">
        <f t="shared" si="6"/>
        <v>0</v>
      </c>
      <c r="X16" s="125">
        <f>SUM(X9:X15)</f>
        <v>0</v>
      </c>
      <c r="Y16" s="126">
        <f t="shared" ref="Y16:Z16" si="7">SUM(Y9:Y15)</f>
        <v>0</v>
      </c>
      <c r="Z16" s="127">
        <f t="shared" si="7"/>
        <v>0</v>
      </c>
      <c r="AA16" s="125">
        <f>SUM(AA9:AA15)</f>
        <v>0</v>
      </c>
      <c r="AB16" s="126">
        <f t="shared" ref="AB16:AC16" si="8">SUM(AB9:AB15)</f>
        <v>0</v>
      </c>
      <c r="AC16" s="127">
        <f t="shared" si="8"/>
        <v>0</v>
      </c>
      <c r="AD16" s="125">
        <f>SUM(AD9:AD15)</f>
        <v>0</v>
      </c>
      <c r="AE16" s="126">
        <f t="shared" ref="AE16:AF16" si="9">SUM(AE9:AE15)</f>
        <v>0</v>
      </c>
      <c r="AF16" s="127">
        <f t="shared" si="9"/>
        <v>0</v>
      </c>
      <c r="AG16" s="125">
        <f>SUM(AG9:AG15)</f>
        <v>0</v>
      </c>
      <c r="AH16" s="126">
        <f t="shared" ref="AH16:AI16" si="10">SUM(AH9:AH15)</f>
        <v>0</v>
      </c>
      <c r="AI16" s="127">
        <f t="shared" si="10"/>
        <v>0</v>
      </c>
      <c r="AJ16" s="125">
        <f>SUM(AJ9:AJ15)</f>
        <v>0</v>
      </c>
      <c r="AK16" s="126">
        <f t="shared" ref="AK16:AL16" si="11">SUM(AK9:AK15)</f>
        <v>0</v>
      </c>
      <c r="AL16" s="127">
        <f t="shared" si="11"/>
        <v>0</v>
      </c>
    </row>
    <row r="17" spans="1:38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>
      <c r="A19" s="58"/>
      <c r="B19" s="38" t="s">
        <v>19</v>
      </c>
      <c r="C19" s="107">
        <f>'Provision input'!G14</f>
        <v>831.650093743306</v>
      </c>
      <c r="D19" s="57">
        <f>'Provision input'!H14</f>
        <v>0</v>
      </c>
      <c r="E19" s="108">
        <f>'Provision input'!I14</f>
        <v>76.795700014761664</v>
      </c>
      <c r="F19" s="107">
        <f>'Provision input'!G37</f>
        <v>158.29552216423329</v>
      </c>
      <c r="G19" s="57">
        <f>'Provision input'!H37</f>
        <v>0</v>
      </c>
      <c r="H19" s="108">
        <f>'Provision input'!I37</f>
        <v>90.777188265588947</v>
      </c>
      <c r="I19" s="107">
        <f>'Provision input'!G60</f>
        <v>345.43035343073876</v>
      </c>
      <c r="J19" s="57">
        <f>'Provision input'!H60</f>
        <v>0</v>
      </c>
      <c r="K19" s="108">
        <f>'Provision input'!I60</f>
        <v>164.46705384080926</v>
      </c>
      <c r="L19" s="107">
        <f>'Provision input'!G83</f>
        <v>-683.81817885090868</v>
      </c>
      <c r="M19" s="57">
        <f>'Provision input'!H83</f>
        <v>0</v>
      </c>
      <c r="N19" s="108">
        <f>'Provision input'!I83</f>
        <v>-119.32423288497206</v>
      </c>
      <c r="O19" s="107">
        <f>'Provision input'!G106</f>
        <v>457.84752330739366</v>
      </c>
      <c r="P19" s="60">
        <f>'Provision input'!H106</f>
        <v>0</v>
      </c>
      <c r="Q19" s="60">
        <f>'Provision input'!I106</f>
        <v>3.3046381563940326</v>
      </c>
      <c r="R19" s="107">
        <f>'Provision input'!G129</f>
        <v>81.003976894997663</v>
      </c>
      <c r="S19" s="60">
        <f>'Provision input'!H129</f>
        <v>0</v>
      </c>
      <c r="T19" s="60">
        <f>'Provision input'!I129</f>
        <v>-472.05832777154393</v>
      </c>
      <c r="U19" s="150"/>
      <c r="V19" s="151"/>
      <c r="W19" s="152"/>
      <c r="X19" s="150"/>
      <c r="Y19" s="151"/>
      <c r="Z19" s="152"/>
      <c r="AA19" s="150"/>
      <c r="AB19" s="151"/>
      <c r="AC19" s="152"/>
      <c r="AD19" s="150"/>
      <c r="AE19" s="151"/>
      <c r="AF19" s="152"/>
      <c r="AG19" s="150"/>
      <c r="AH19" s="151"/>
      <c r="AI19" s="152"/>
      <c r="AJ19" s="150"/>
      <c r="AK19" s="151"/>
      <c r="AL19" s="152"/>
    </row>
    <row r="20" spans="1:38">
      <c r="A20" s="58"/>
      <c r="B20" s="38" t="s">
        <v>20</v>
      </c>
      <c r="C20" s="107">
        <f>'Provision input'!G15</f>
        <v>0</v>
      </c>
      <c r="D20" s="57">
        <f>'Provision input'!H15</f>
        <v>0</v>
      </c>
      <c r="E20" s="108">
        <f>'Provision input'!I15</f>
        <v>0</v>
      </c>
      <c r="F20" s="107">
        <f>'Provision input'!G38</f>
        <v>0</v>
      </c>
      <c r="G20" s="57">
        <f>'Provision input'!H38</f>
        <v>0</v>
      </c>
      <c r="H20" s="108">
        <f>'Provision input'!I38</f>
        <v>0</v>
      </c>
      <c r="I20" s="107">
        <f>'Provision input'!G61</f>
        <v>0</v>
      </c>
      <c r="J20" s="57">
        <f>'Provision input'!H61</f>
        <v>0</v>
      </c>
      <c r="K20" s="108">
        <f>'Provision input'!I61</f>
        <v>0</v>
      </c>
      <c r="L20" s="107">
        <f>'Provision input'!G84</f>
        <v>0</v>
      </c>
      <c r="M20" s="57">
        <f>'Provision input'!H84</f>
        <v>0</v>
      </c>
      <c r="N20" s="108">
        <f>'Provision input'!I84</f>
        <v>0</v>
      </c>
      <c r="O20" s="107">
        <f>'Provision input'!G107</f>
        <v>0</v>
      </c>
      <c r="P20" s="60">
        <f>'Provision input'!H107</f>
        <v>0</v>
      </c>
      <c r="Q20" s="60">
        <f>'Provision input'!I107</f>
        <v>0</v>
      </c>
      <c r="R20" s="107">
        <f>'Provision input'!G130</f>
        <v>0</v>
      </c>
      <c r="S20" s="60">
        <f>'Provision input'!H130</f>
        <v>0</v>
      </c>
      <c r="T20" s="60">
        <f>'Provision input'!I130</f>
        <v>0</v>
      </c>
      <c r="U20" s="150"/>
      <c r="V20" s="151"/>
      <c r="W20" s="152"/>
      <c r="X20" s="150"/>
      <c r="Y20" s="151"/>
      <c r="Z20" s="152"/>
      <c r="AA20" s="150"/>
      <c r="AB20" s="151"/>
      <c r="AC20" s="152"/>
      <c r="AD20" s="150"/>
      <c r="AE20" s="151"/>
      <c r="AF20" s="152"/>
      <c r="AG20" s="150"/>
      <c r="AH20" s="151"/>
      <c r="AI20" s="152"/>
      <c r="AJ20" s="150"/>
      <c r="AK20" s="151"/>
      <c r="AL20" s="152"/>
    </row>
    <row r="21" spans="1:38">
      <c r="A21" s="58"/>
      <c r="B21" s="38" t="s">
        <v>21</v>
      </c>
      <c r="C21" s="107">
        <f>'Provision input'!G16</f>
        <v>162.9569872867859</v>
      </c>
      <c r="D21" s="57">
        <f>'Provision input'!H16</f>
        <v>0</v>
      </c>
      <c r="E21" s="108">
        <f>'Provision input'!I16</f>
        <v>-183.84425155049001</v>
      </c>
      <c r="F21" s="107">
        <f>'Provision input'!G39</f>
        <v>31.017084693354217</v>
      </c>
      <c r="G21" s="57">
        <f>'Provision input'!H39</f>
        <v>0</v>
      </c>
      <c r="H21" s="108">
        <f>'Provision input'!I39</f>
        <v>246.23944310123863</v>
      </c>
      <c r="I21" s="107">
        <f>'Provision input'!G62</f>
        <v>67.685063869970776</v>
      </c>
      <c r="J21" s="57">
        <f>'Provision input'!H62</f>
        <v>0</v>
      </c>
      <c r="K21" s="108">
        <f>'Provision input'!I62</f>
        <v>138.49956248081367</v>
      </c>
      <c r="L21" s="107">
        <f>'Provision input'!G85</f>
        <v>-133.99018543473537</v>
      </c>
      <c r="M21" s="57">
        <f>'Provision input'!H85</f>
        <v>0</v>
      </c>
      <c r="N21" s="108">
        <f>'Provision input'!I85</f>
        <v>-23.455764183675957</v>
      </c>
      <c r="O21" s="107">
        <f>'Provision input'!G108</f>
        <v>89.712552906797399</v>
      </c>
      <c r="P21" s="60">
        <f>'Provision input'!H108</f>
        <v>0</v>
      </c>
      <c r="Q21" s="60">
        <f>'Provision input'!I108</f>
        <v>762.78389584388754</v>
      </c>
      <c r="R21" s="107">
        <f>'Provision input'!G131</f>
        <v>15.872257013334195</v>
      </c>
      <c r="S21" s="60">
        <f>'Provision input'!H131</f>
        <v>0</v>
      </c>
      <c r="T21" s="60">
        <f>'Provision input'!I131</f>
        <v>-559.07930686531427</v>
      </c>
      <c r="U21" s="150"/>
      <c r="V21" s="151"/>
      <c r="W21" s="152"/>
      <c r="X21" s="150"/>
      <c r="Y21" s="151"/>
      <c r="Z21" s="152"/>
      <c r="AA21" s="150"/>
      <c r="AB21" s="151"/>
      <c r="AC21" s="152"/>
      <c r="AD21" s="150"/>
      <c r="AE21" s="151"/>
      <c r="AF21" s="152"/>
      <c r="AG21" s="150"/>
      <c r="AH21" s="151"/>
      <c r="AI21" s="152"/>
      <c r="AJ21" s="150"/>
      <c r="AK21" s="151"/>
      <c r="AL21" s="152"/>
    </row>
    <row r="22" spans="1:38">
      <c r="A22" s="58"/>
      <c r="B22" s="38" t="s">
        <v>22</v>
      </c>
      <c r="C22" s="107">
        <f>'Provision input'!G17</f>
        <v>3.7088777884364377</v>
      </c>
      <c r="D22" s="57">
        <f>'Provision input'!H17</f>
        <v>0</v>
      </c>
      <c r="E22" s="108">
        <f>'Provision input'!I17</f>
        <v>0</v>
      </c>
      <c r="F22" s="107">
        <f>'Provision input'!G40</f>
        <v>0.70594442371948363</v>
      </c>
      <c r="G22" s="57">
        <f>'Provision input'!H40</f>
        <v>0</v>
      </c>
      <c r="H22" s="108">
        <f>'Provision input'!I40</f>
        <v>0</v>
      </c>
      <c r="I22" s="107">
        <f>'Provision input'!G63</f>
        <v>1.5405023999028769</v>
      </c>
      <c r="J22" s="57">
        <f>'Provision input'!H63</f>
        <v>0</v>
      </c>
      <c r="K22" s="108">
        <f>'Provision input'!I63</f>
        <v>0</v>
      </c>
      <c r="L22" s="107">
        <f>'Provision input'!G86</f>
        <v>-3.0495975097575161</v>
      </c>
      <c r="M22" s="57">
        <f>'Provision input'!H86</f>
        <v>0</v>
      </c>
      <c r="N22" s="108">
        <f>'Provision input'!I86</f>
        <v>0</v>
      </c>
      <c r="O22" s="107">
        <f>'Provision input'!G109</f>
        <v>2.0418449086468282</v>
      </c>
      <c r="P22" s="60">
        <f>'Provision input'!H109</f>
        <v>0</v>
      </c>
      <c r="Q22" s="60">
        <f>'Provision input'!I109</f>
        <v>0</v>
      </c>
      <c r="R22" s="107">
        <f>'Provision input'!G132</f>
        <v>0.36125030579700262</v>
      </c>
      <c r="S22" s="60">
        <f>'Provision input'!H132</f>
        <v>0</v>
      </c>
      <c r="T22" s="60">
        <f>'Provision input'!I132</f>
        <v>0</v>
      </c>
      <c r="U22" s="150"/>
      <c r="V22" s="151"/>
      <c r="W22" s="152"/>
      <c r="X22" s="150"/>
      <c r="Y22" s="151"/>
      <c r="Z22" s="152"/>
      <c r="AA22" s="150"/>
      <c r="AB22" s="151"/>
      <c r="AC22" s="152"/>
      <c r="AD22" s="150"/>
      <c r="AE22" s="151"/>
      <c r="AF22" s="152"/>
      <c r="AG22" s="150"/>
      <c r="AH22" s="151"/>
      <c r="AI22" s="152"/>
      <c r="AJ22" s="150"/>
      <c r="AK22" s="151"/>
      <c r="AL22" s="152"/>
    </row>
    <row r="23" spans="1:38">
      <c r="A23" s="58"/>
      <c r="B23" s="38" t="s">
        <v>23</v>
      </c>
      <c r="C23" s="107">
        <f>'Provision input'!G18</f>
        <v>171.52831497899595</v>
      </c>
      <c r="D23" s="57">
        <f>'Provision input'!H18</f>
        <v>0</v>
      </c>
      <c r="E23" s="108">
        <f>'Provision input'!I18</f>
        <v>0</v>
      </c>
      <c r="F23" s="107">
        <f>'Provision input'!G41</f>
        <v>32.648543407646066</v>
      </c>
      <c r="G23" s="57">
        <f>'Provision input'!H41</f>
        <v>0</v>
      </c>
      <c r="H23" s="108">
        <f>'Provision input'!I41</f>
        <v>0</v>
      </c>
      <c r="I23" s="107">
        <f>'Provision input'!G64</f>
        <v>71.245211071739362</v>
      </c>
      <c r="J23" s="57">
        <f>'Provision input'!H64</f>
        <v>0</v>
      </c>
      <c r="K23" s="108">
        <f>'Provision input'!I64</f>
        <v>0</v>
      </c>
      <c r="L23" s="107">
        <f>'Provision input'!G87</f>
        <v>-141.03789664996498</v>
      </c>
      <c r="M23" s="57">
        <f>'Provision input'!H87</f>
        <v>0</v>
      </c>
      <c r="N23" s="108">
        <f>'Provision input'!I87</f>
        <v>0</v>
      </c>
      <c r="O23" s="107">
        <f>'Provision input'!G110</f>
        <v>94.431317667191635</v>
      </c>
      <c r="P23" s="60">
        <f>'Provision input'!H110</f>
        <v>0</v>
      </c>
      <c r="Q23" s="60">
        <f>'Provision input'!I110</f>
        <v>0</v>
      </c>
      <c r="R23" s="107">
        <f>'Provision input'!G133</f>
        <v>16.707117293592329</v>
      </c>
      <c r="S23" s="60">
        <f>'Provision input'!H133</f>
        <v>0</v>
      </c>
      <c r="T23" s="60">
        <f>'Provision input'!I133</f>
        <v>0</v>
      </c>
      <c r="U23" s="150"/>
      <c r="V23" s="151"/>
      <c r="W23" s="152"/>
      <c r="X23" s="150"/>
      <c r="Y23" s="151"/>
      <c r="Z23" s="152"/>
      <c r="AA23" s="150"/>
      <c r="AB23" s="151"/>
      <c r="AC23" s="152"/>
      <c r="AD23" s="150"/>
      <c r="AE23" s="151"/>
      <c r="AF23" s="152"/>
      <c r="AG23" s="150"/>
      <c r="AH23" s="151"/>
      <c r="AI23" s="152"/>
      <c r="AJ23" s="150"/>
      <c r="AK23" s="151"/>
      <c r="AL23" s="152"/>
    </row>
    <row r="24" spans="1:38">
      <c r="A24" s="58"/>
      <c r="B24" s="38" t="s">
        <v>24</v>
      </c>
      <c r="C24" s="107">
        <f>'Provision input'!G19</f>
        <v>0</v>
      </c>
      <c r="D24" s="57">
        <f>'Provision input'!H19</f>
        <v>0</v>
      </c>
      <c r="E24" s="108">
        <f>'Provision input'!I19</f>
        <v>0</v>
      </c>
      <c r="F24" s="107">
        <f>'Provision input'!G42</f>
        <v>0</v>
      </c>
      <c r="G24" s="57">
        <f>'Provision input'!H42</f>
        <v>0</v>
      </c>
      <c r="H24" s="108">
        <f>'Provision input'!I42</f>
        <v>0</v>
      </c>
      <c r="I24" s="107">
        <f>'Provision input'!G65</f>
        <v>0</v>
      </c>
      <c r="J24" s="57">
        <f>'Provision input'!H65</f>
        <v>0</v>
      </c>
      <c r="K24" s="108">
        <f>'Provision input'!I65</f>
        <v>0</v>
      </c>
      <c r="L24" s="107">
        <f>'Provision input'!G88</f>
        <v>0</v>
      </c>
      <c r="M24" s="57">
        <f>'Provision input'!H88</f>
        <v>0</v>
      </c>
      <c r="N24" s="108">
        <f>'Provision input'!I88</f>
        <v>0</v>
      </c>
      <c r="O24" s="107">
        <f>'Provision input'!G111</f>
        <v>0</v>
      </c>
      <c r="P24" s="60">
        <f>'Provision input'!H111</f>
        <v>0</v>
      </c>
      <c r="Q24" s="60">
        <f>'Provision input'!I111</f>
        <v>0</v>
      </c>
      <c r="R24" s="107">
        <f>'Provision input'!G134</f>
        <v>0</v>
      </c>
      <c r="S24" s="60">
        <f>'Provision input'!H134</f>
        <v>0</v>
      </c>
      <c r="T24" s="60">
        <f>'Provision input'!I134</f>
        <v>0</v>
      </c>
      <c r="U24" s="150"/>
      <c r="V24" s="151"/>
      <c r="W24" s="152"/>
      <c r="X24" s="150"/>
      <c r="Y24" s="151"/>
      <c r="Z24" s="152"/>
      <c r="AA24" s="150"/>
      <c r="AB24" s="151"/>
      <c r="AC24" s="152"/>
      <c r="AD24" s="150"/>
      <c r="AE24" s="151"/>
      <c r="AF24" s="152"/>
      <c r="AG24" s="150"/>
      <c r="AH24" s="151"/>
      <c r="AI24" s="152"/>
      <c r="AJ24" s="150"/>
      <c r="AK24" s="151"/>
      <c r="AL24" s="152"/>
    </row>
    <row r="25" spans="1:38">
      <c r="A25" s="58"/>
      <c r="B25" s="38" t="s">
        <v>25</v>
      </c>
      <c r="C25" s="107">
        <f>'Provision input'!G20</f>
        <v>0</v>
      </c>
      <c r="D25" s="57">
        <f>'Provision input'!H20</f>
        <v>0</v>
      </c>
      <c r="E25" s="108">
        <f>'Provision input'!I20</f>
        <v>0</v>
      </c>
      <c r="F25" s="107">
        <f>'Provision input'!G43</f>
        <v>0</v>
      </c>
      <c r="G25" s="57">
        <f>'Provision input'!H43</f>
        <v>0</v>
      </c>
      <c r="H25" s="108">
        <f>'Provision input'!I43</f>
        <v>0</v>
      </c>
      <c r="I25" s="107">
        <f>'Provision input'!G66</f>
        <v>0</v>
      </c>
      <c r="J25" s="57">
        <f>'Provision input'!H66</f>
        <v>0</v>
      </c>
      <c r="K25" s="108">
        <f>'Provision input'!I66</f>
        <v>0</v>
      </c>
      <c r="L25" s="107">
        <f>'Provision input'!G89</f>
        <v>0</v>
      </c>
      <c r="M25" s="57">
        <f>'Provision input'!H89</f>
        <v>0</v>
      </c>
      <c r="N25" s="108">
        <f>'Provision input'!I89</f>
        <v>0</v>
      </c>
      <c r="O25" s="107">
        <f>'Provision input'!G112</f>
        <v>0</v>
      </c>
      <c r="P25" s="60">
        <f>'Provision input'!H112</f>
        <v>0</v>
      </c>
      <c r="Q25" s="60">
        <f>'Provision input'!I112</f>
        <v>0</v>
      </c>
      <c r="R25" s="107">
        <f>'Provision input'!G135</f>
        <v>0</v>
      </c>
      <c r="S25" s="60">
        <f>'Provision input'!H135</f>
        <v>0</v>
      </c>
      <c r="T25" s="60">
        <f>'Provision input'!I135</f>
        <v>0</v>
      </c>
      <c r="U25" s="150"/>
      <c r="V25" s="151"/>
      <c r="W25" s="152"/>
      <c r="X25" s="150"/>
      <c r="Y25" s="151"/>
      <c r="Z25" s="152"/>
      <c r="AA25" s="150"/>
      <c r="AB25" s="151"/>
      <c r="AC25" s="152"/>
      <c r="AD25" s="150"/>
      <c r="AE25" s="151"/>
      <c r="AF25" s="152"/>
      <c r="AG25" s="150"/>
      <c r="AH25" s="151"/>
      <c r="AI25" s="152"/>
      <c r="AJ25" s="150"/>
      <c r="AK25" s="151"/>
      <c r="AL25" s="152"/>
    </row>
    <row r="26" spans="1:38">
      <c r="A26" s="58"/>
      <c r="B26" s="38" t="s">
        <v>26</v>
      </c>
      <c r="C26" s="107">
        <f>'Provision input'!G21</f>
        <v>0</v>
      </c>
      <c r="D26" s="57">
        <f>'Provision input'!H21</f>
        <v>0</v>
      </c>
      <c r="E26" s="108">
        <f>'Provision input'!I21</f>
        <v>0</v>
      </c>
      <c r="F26" s="107">
        <f>'Provision input'!G44</f>
        <v>0</v>
      </c>
      <c r="G26" s="57">
        <f>'Provision input'!H44</f>
        <v>0</v>
      </c>
      <c r="H26" s="108">
        <f>'Provision input'!I44</f>
        <v>0</v>
      </c>
      <c r="I26" s="107">
        <f>'Provision input'!G67</f>
        <v>0</v>
      </c>
      <c r="J26" s="57">
        <f>'Provision input'!H67</f>
        <v>0</v>
      </c>
      <c r="K26" s="108">
        <f>'Provision input'!I67</f>
        <v>0</v>
      </c>
      <c r="L26" s="107">
        <f>'Provision input'!G90</f>
        <v>0</v>
      </c>
      <c r="M26" s="57">
        <f>'Provision input'!H90</f>
        <v>0</v>
      </c>
      <c r="N26" s="108">
        <f>'Provision input'!I90</f>
        <v>0</v>
      </c>
      <c r="O26" s="107">
        <f>'Provision input'!G113</f>
        <v>0</v>
      </c>
      <c r="P26" s="60">
        <f>'Provision input'!H113</f>
        <v>0</v>
      </c>
      <c r="Q26" s="60">
        <f>'Provision input'!I113</f>
        <v>0</v>
      </c>
      <c r="R26" s="107">
        <f>'Provision input'!G136</f>
        <v>0</v>
      </c>
      <c r="S26" s="60">
        <f>'Provision input'!H136</f>
        <v>0</v>
      </c>
      <c r="T26" s="60">
        <f>'Provision input'!I136</f>
        <v>0</v>
      </c>
      <c r="U26" s="150"/>
      <c r="V26" s="151"/>
      <c r="W26" s="152"/>
      <c r="X26" s="150"/>
      <c r="Y26" s="151"/>
      <c r="Z26" s="152"/>
      <c r="AA26" s="150"/>
      <c r="AB26" s="151"/>
      <c r="AC26" s="152"/>
      <c r="AD26" s="150"/>
      <c r="AE26" s="151"/>
      <c r="AF26" s="152"/>
      <c r="AG26" s="150"/>
      <c r="AH26" s="151"/>
      <c r="AI26" s="152"/>
      <c r="AJ26" s="150"/>
      <c r="AK26" s="151"/>
      <c r="AL26" s="152"/>
    </row>
    <row r="27" spans="1:38">
      <c r="A27" s="58"/>
      <c r="B27" s="38" t="s">
        <v>27</v>
      </c>
      <c r="C27" s="107">
        <f>'Provision input'!G22</f>
        <v>0</v>
      </c>
      <c r="D27" s="57">
        <f>'Provision input'!H22</f>
        <v>0</v>
      </c>
      <c r="E27" s="108">
        <f>'Provision input'!I22</f>
        <v>0</v>
      </c>
      <c r="F27" s="107">
        <f>'Provision input'!G45</f>
        <v>0</v>
      </c>
      <c r="G27" s="57">
        <f>'Provision input'!H45</f>
        <v>0</v>
      </c>
      <c r="H27" s="108">
        <f>'Provision input'!I45</f>
        <v>0</v>
      </c>
      <c r="I27" s="107">
        <f>'Provision input'!G68</f>
        <v>0</v>
      </c>
      <c r="J27" s="57">
        <f>'Provision input'!H68</f>
        <v>0</v>
      </c>
      <c r="K27" s="108">
        <f>'Provision input'!I68</f>
        <v>0</v>
      </c>
      <c r="L27" s="107">
        <f>'Provision input'!G91</f>
        <v>0</v>
      </c>
      <c r="M27" s="57">
        <f>'Provision input'!H91</f>
        <v>0</v>
      </c>
      <c r="N27" s="108">
        <f>'Provision input'!I91</f>
        <v>0</v>
      </c>
      <c r="O27" s="107">
        <f>'Provision input'!G114</f>
        <v>0</v>
      </c>
      <c r="P27" s="60">
        <f>'Provision input'!H114</f>
        <v>0</v>
      </c>
      <c r="Q27" s="60">
        <f>'Provision input'!I114</f>
        <v>0</v>
      </c>
      <c r="R27" s="107">
        <f>'Provision input'!G137</f>
        <v>0</v>
      </c>
      <c r="S27" s="60">
        <f>'Provision input'!H137</f>
        <v>0</v>
      </c>
      <c r="T27" s="60">
        <f>'Provision input'!I137</f>
        <v>0</v>
      </c>
      <c r="U27" s="150"/>
      <c r="V27" s="151"/>
      <c r="W27" s="152"/>
      <c r="X27" s="150"/>
      <c r="Y27" s="151"/>
      <c r="Z27" s="152"/>
      <c r="AA27" s="150"/>
      <c r="AB27" s="151"/>
      <c r="AC27" s="152"/>
      <c r="AD27" s="150"/>
      <c r="AE27" s="151"/>
      <c r="AF27" s="152"/>
      <c r="AG27" s="150"/>
      <c r="AH27" s="151"/>
      <c r="AI27" s="152"/>
      <c r="AJ27" s="150"/>
      <c r="AK27" s="151"/>
      <c r="AL27" s="152"/>
    </row>
    <row r="28" spans="1:38">
      <c r="A28" s="58"/>
      <c r="B28" s="38" t="s">
        <v>28</v>
      </c>
      <c r="C28" s="107">
        <f>'Provision input'!G23</f>
        <v>1.316116497200698</v>
      </c>
      <c r="D28" s="57">
        <f>'Provision input'!H23</f>
        <v>0</v>
      </c>
      <c r="E28" s="108">
        <f>'Provision input'!I23</f>
        <v>0</v>
      </c>
      <c r="F28" s="107">
        <f>'Provision input'!G46</f>
        <v>0.25050841660537371</v>
      </c>
      <c r="G28" s="57">
        <f>'Provision input'!H46</f>
        <v>0</v>
      </c>
      <c r="H28" s="108">
        <f>'Provision input'!I46</f>
        <v>0</v>
      </c>
      <c r="I28" s="107">
        <f>'Provision input'!G69</f>
        <v>0.54665608794410403</v>
      </c>
      <c r="J28" s="57">
        <f>'Provision input'!H69</f>
        <v>0</v>
      </c>
      <c r="K28" s="108">
        <f>'Provision input'!I69</f>
        <v>0</v>
      </c>
      <c r="L28" s="107">
        <f>'Provision input'!G92</f>
        <v>-1.0821671193717251</v>
      </c>
      <c r="M28" s="57">
        <f>'Provision input'!H92</f>
        <v>0</v>
      </c>
      <c r="N28" s="108">
        <f>'Provision input'!I92</f>
        <v>0</v>
      </c>
      <c r="O28" s="107">
        <f>'Provision input'!G115</f>
        <v>0.72456034474197062</v>
      </c>
      <c r="P28" s="60">
        <f>'Provision input'!H115</f>
        <v>0</v>
      </c>
      <c r="Q28" s="60">
        <f>'Provision input'!I115</f>
        <v>0</v>
      </c>
      <c r="R28" s="107">
        <f>'Provision input'!G138</f>
        <v>0.12819173728522015</v>
      </c>
      <c r="S28" s="60">
        <f>'Provision input'!H138</f>
        <v>0</v>
      </c>
      <c r="T28" s="60">
        <f>'Provision input'!I138</f>
        <v>0</v>
      </c>
      <c r="U28" s="150"/>
      <c r="V28" s="151"/>
      <c r="W28" s="152"/>
      <c r="X28" s="150"/>
      <c r="Y28" s="151"/>
      <c r="Z28" s="152"/>
      <c r="AA28" s="150"/>
      <c r="AB28" s="151"/>
      <c r="AC28" s="152"/>
      <c r="AD28" s="150"/>
      <c r="AE28" s="151"/>
      <c r="AF28" s="152"/>
      <c r="AG28" s="150"/>
      <c r="AH28" s="151"/>
      <c r="AI28" s="152"/>
      <c r="AJ28" s="150"/>
      <c r="AK28" s="151"/>
      <c r="AL28" s="152"/>
    </row>
    <row r="29" spans="1:38">
      <c r="A29" s="58"/>
      <c r="B29" s="38" t="s">
        <v>29</v>
      </c>
      <c r="C29" s="107">
        <f>'Provision input'!G24</f>
        <v>0.55786881619120665</v>
      </c>
      <c r="D29" s="57">
        <f>'Provision input'!H24</f>
        <v>0</v>
      </c>
      <c r="E29" s="108">
        <f>'Provision input'!I24</f>
        <v>0</v>
      </c>
      <c r="F29" s="107">
        <f>'Provision input'!G47</f>
        <v>0.1061842428955303</v>
      </c>
      <c r="G29" s="57">
        <f>'Provision input'!H47</f>
        <v>0</v>
      </c>
      <c r="H29" s="108">
        <f>'Provision input'!I47</f>
        <v>0</v>
      </c>
      <c r="I29" s="107">
        <f>'Provision input'!G70</f>
        <v>0.2317138226697488</v>
      </c>
      <c r="J29" s="57">
        <f>'Provision input'!H70</f>
        <v>0</v>
      </c>
      <c r="K29" s="108">
        <f>'Provision input'!I70</f>
        <v>0</v>
      </c>
      <c r="L29" s="107">
        <f>'Provision input'!G93</f>
        <v>-0.45870353505104006</v>
      </c>
      <c r="M29" s="57">
        <f>'Provision input'!H93</f>
        <v>0</v>
      </c>
      <c r="N29" s="108">
        <f>'Provision input'!I93</f>
        <v>0</v>
      </c>
      <c r="O29" s="107">
        <f>'Provision input'!G116</f>
        <v>0.3071229808607564</v>
      </c>
      <c r="P29" s="60">
        <f>'Provision input'!H116</f>
        <v>0</v>
      </c>
      <c r="Q29" s="60">
        <f>'Provision input'!I116</f>
        <v>0</v>
      </c>
      <c r="R29" s="107">
        <f>'Provision input'!G139</f>
        <v>5.4337266402257209E-2</v>
      </c>
      <c r="S29" s="60">
        <f>'Provision input'!H139</f>
        <v>0</v>
      </c>
      <c r="T29" s="60">
        <f>'Provision input'!I139</f>
        <v>0</v>
      </c>
      <c r="U29" s="150"/>
      <c r="V29" s="151"/>
      <c r="W29" s="152"/>
      <c r="X29" s="150"/>
      <c r="Y29" s="151"/>
      <c r="Z29" s="152"/>
      <c r="AA29" s="150"/>
      <c r="AB29" s="151"/>
      <c r="AC29" s="152"/>
      <c r="AD29" s="150"/>
      <c r="AE29" s="151"/>
      <c r="AF29" s="152"/>
      <c r="AG29" s="150"/>
      <c r="AH29" s="151"/>
      <c r="AI29" s="152"/>
      <c r="AJ29" s="150"/>
      <c r="AK29" s="151"/>
      <c r="AL29" s="152"/>
    </row>
    <row r="30" spans="1:38">
      <c r="A30" s="58"/>
      <c r="B30" s="38" t="s">
        <v>30</v>
      </c>
      <c r="C30" s="107">
        <f>'Provision input'!G25</f>
        <v>0</v>
      </c>
      <c r="D30" s="57">
        <f>'Provision input'!H25</f>
        <v>0</v>
      </c>
      <c r="E30" s="108">
        <f>'Provision input'!I25</f>
        <v>0</v>
      </c>
      <c r="F30" s="107">
        <f>'Provision input'!G48</f>
        <v>0</v>
      </c>
      <c r="G30" s="57">
        <f>'Provision input'!H48</f>
        <v>0</v>
      </c>
      <c r="H30" s="108">
        <f>'Provision input'!I48</f>
        <v>0</v>
      </c>
      <c r="I30" s="107">
        <f>'Provision input'!G71</f>
        <v>0</v>
      </c>
      <c r="J30" s="57">
        <f>'Provision input'!H71</f>
        <v>0</v>
      </c>
      <c r="K30" s="108">
        <f>'Provision input'!I71</f>
        <v>0</v>
      </c>
      <c r="L30" s="107">
        <f>'Provision input'!G94</f>
        <v>0</v>
      </c>
      <c r="M30" s="57">
        <f>'Provision input'!H94</f>
        <v>0</v>
      </c>
      <c r="N30" s="108">
        <f>'Provision input'!I94</f>
        <v>0</v>
      </c>
      <c r="O30" s="107">
        <f>'Provision input'!G117</f>
        <v>0</v>
      </c>
      <c r="P30" s="60">
        <f>'Provision input'!H117</f>
        <v>0</v>
      </c>
      <c r="Q30" s="60">
        <f>'Provision input'!I117</f>
        <v>0</v>
      </c>
      <c r="R30" s="107">
        <f>'Provision input'!G140</f>
        <v>0</v>
      </c>
      <c r="S30" s="60">
        <f>'Provision input'!H140</f>
        <v>0</v>
      </c>
      <c r="T30" s="60">
        <f>'Provision input'!I140</f>
        <v>0</v>
      </c>
      <c r="U30" s="150"/>
      <c r="V30" s="151"/>
      <c r="W30" s="152"/>
      <c r="X30" s="150"/>
      <c r="Y30" s="151"/>
      <c r="Z30" s="152"/>
      <c r="AA30" s="150"/>
      <c r="AB30" s="151"/>
      <c r="AC30" s="152"/>
      <c r="AD30" s="150"/>
      <c r="AE30" s="151"/>
      <c r="AF30" s="152"/>
      <c r="AG30" s="150"/>
      <c r="AH30" s="151"/>
      <c r="AI30" s="152"/>
      <c r="AJ30" s="150"/>
      <c r="AK30" s="151"/>
      <c r="AL30" s="152"/>
    </row>
    <row r="31" spans="1:38">
      <c r="A31" s="58"/>
      <c r="B31" s="38" t="s">
        <v>31</v>
      </c>
      <c r="C31" s="107">
        <f>'Provision input'!G26</f>
        <v>0</v>
      </c>
      <c r="D31" s="57">
        <f>'Provision input'!H26</f>
        <v>0</v>
      </c>
      <c r="E31" s="108">
        <f>'Provision input'!I26</f>
        <v>0</v>
      </c>
      <c r="F31" s="107">
        <f>'Provision input'!G49</f>
        <v>0</v>
      </c>
      <c r="G31" s="57">
        <f>'Provision input'!H49</f>
        <v>0</v>
      </c>
      <c r="H31" s="108">
        <f>'Provision input'!I49</f>
        <v>0</v>
      </c>
      <c r="I31" s="107">
        <f>'Provision input'!G72</f>
        <v>0</v>
      </c>
      <c r="J31" s="57">
        <f>'Provision input'!H72</f>
        <v>0</v>
      </c>
      <c r="K31" s="108">
        <f>'Provision input'!I72</f>
        <v>0</v>
      </c>
      <c r="L31" s="107">
        <f>'Provision input'!G95</f>
        <v>0</v>
      </c>
      <c r="M31" s="57">
        <f>'Provision input'!H95</f>
        <v>0</v>
      </c>
      <c r="N31" s="108">
        <f>'Provision input'!I95</f>
        <v>0</v>
      </c>
      <c r="O31" s="107">
        <f>'Provision input'!G118</f>
        <v>0</v>
      </c>
      <c r="P31" s="60">
        <f>'Provision input'!H118</f>
        <v>0</v>
      </c>
      <c r="Q31" s="60">
        <f>'Provision input'!I118</f>
        <v>0</v>
      </c>
      <c r="R31" s="107">
        <f>'Provision input'!G141</f>
        <v>0</v>
      </c>
      <c r="S31" s="60">
        <f>'Provision input'!H141</f>
        <v>0</v>
      </c>
      <c r="T31" s="60">
        <f>'Provision input'!I141</f>
        <v>0</v>
      </c>
      <c r="U31" s="150"/>
      <c r="V31" s="151"/>
      <c r="W31" s="152"/>
      <c r="X31" s="150"/>
      <c r="Y31" s="151"/>
      <c r="Z31" s="152"/>
      <c r="AA31" s="150"/>
      <c r="AB31" s="151"/>
      <c r="AC31" s="152"/>
      <c r="AD31" s="150"/>
      <c r="AE31" s="151"/>
      <c r="AF31" s="152"/>
      <c r="AG31" s="150"/>
      <c r="AH31" s="151"/>
      <c r="AI31" s="152"/>
      <c r="AJ31" s="150"/>
      <c r="AK31" s="151"/>
      <c r="AL31" s="152"/>
    </row>
    <row r="32" spans="1:38">
      <c r="A32" s="58"/>
      <c r="B32" s="38" t="s">
        <v>10</v>
      </c>
      <c r="C32" s="107">
        <f>'Provision input'!G27</f>
        <v>177.35670066268435</v>
      </c>
      <c r="D32" s="57">
        <f>'Provision input'!H27</f>
        <v>0</v>
      </c>
      <c r="E32" s="108">
        <f>'Provision input'!I27</f>
        <v>0</v>
      </c>
      <c r="F32" s="107">
        <f>'Provision input'!G50</f>
        <v>33.757913035708377</v>
      </c>
      <c r="G32" s="57">
        <f>'Provision input'!H50</f>
        <v>0</v>
      </c>
      <c r="H32" s="108">
        <f>'Provision input'!I50</f>
        <v>0</v>
      </c>
      <c r="I32" s="107">
        <f>'Provision input'!G73</f>
        <v>73.666062511297483</v>
      </c>
      <c r="J32" s="57">
        <f>'Provision input'!H73</f>
        <v>0</v>
      </c>
      <c r="K32" s="108">
        <f>'Provision input'!I73</f>
        <v>0</v>
      </c>
      <c r="L32" s="107">
        <f>'Provision input'!G96</f>
        <v>-145.83024395304923</v>
      </c>
      <c r="M32" s="57">
        <f>'Provision input'!H96</f>
        <v>0</v>
      </c>
      <c r="N32" s="108">
        <f>'Provision input'!I96</f>
        <v>0</v>
      </c>
      <c r="O32" s="107">
        <f>'Provision input'!G119</f>
        <v>97.640013211426918</v>
      </c>
      <c r="P32" s="60">
        <f>'Provision input'!H119</f>
        <v>0</v>
      </c>
      <c r="Q32" s="60">
        <f>'Provision input'!I119</f>
        <v>0</v>
      </c>
      <c r="R32" s="107">
        <f>'Provision input'!G142</f>
        <v>17.274810873871481</v>
      </c>
      <c r="S32" s="60">
        <f>'Provision input'!H142</f>
        <v>0</v>
      </c>
      <c r="T32" s="60">
        <f>'Provision input'!I142</f>
        <v>0</v>
      </c>
      <c r="U32" s="150"/>
      <c r="V32" s="151"/>
      <c r="W32" s="152"/>
      <c r="X32" s="150"/>
      <c r="Y32" s="151"/>
      <c r="Z32" s="152"/>
      <c r="AA32" s="150"/>
      <c r="AB32" s="151"/>
      <c r="AC32" s="152"/>
      <c r="AD32" s="150"/>
      <c r="AE32" s="151"/>
      <c r="AF32" s="152"/>
      <c r="AG32" s="150"/>
      <c r="AH32" s="151"/>
      <c r="AI32" s="152"/>
      <c r="AJ32" s="150"/>
      <c r="AK32" s="151"/>
      <c r="AL32" s="152"/>
    </row>
    <row r="33" spans="1:38" s="6" customFormat="1">
      <c r="A33" s="7"/>
      <c r="B33" s="99" t="s">
        <v>18</v>
      </c>
      <c r="C33" s="125">
        <f t="shared" ref="C33:AL33" si="12">SUM(C19:C32)</f>
        <v>1349.0749597736003</v>
      </c>
      <c r="D33" s="126">
        <f t="shared" si="12"/>
        <v>0</v>
      </c>
      <c r="E33" s="127">
        <f t="shared" si="12"/>
        <v>-107.04855153572835</v>
      </c>
      <c r="F33" s="125">
        <f t="shared" si="12"/>
        <v>256.78170038416232</v>
      </c>
      <c r="G33" s="126">
        <f t="shared" si="12"/>
        <v>0</v>
      </c>
      <c r="H33" s="127">
        <f t="shared" si="12"/>
        <v>337.0166313668276</v>
      </c>
      <c r="I33" s="125">
        <f t="shared" si="12"/>
        <v>560.34556319426304</v>
      </c>
      <c r="J33" s="126">
        <f t="shared" si="12"/>
        <v>0</v>
      </c>
      <c r="K33" s="127">
        <f t="shared" si="12"/>
        <v>302.96661632162295</v>
      </c>
      <c r="L33" s="125">
        <f t="shared" si="12"/>
        <v>-1109.2669730528387</v>
      </c>
      <c r="M33" s="126">
        <f t="shared" si="12"/>
        <v>0</v>
      </c>
      <c r="N33" s="127">
        <f t="shared" si="12"/>
        <v>-142.77999706864802</v>
      </c>
      <c r="O33" s="125">
        <f>SUM(O19:O32)</f>
        <v>742.70493532705905</v>
      </c>
      <c r="P33" s="126">
        <f>SUM(P19:P32)</f>
        <v>0</v>
      </c>
      <c r="Q33" s="127">
        <f>SUM(Q19:Q32)</f>
        <v>766.08853400028158</v>
      </c>
      <c r="R33" s="125">
        <f t="shared" ref="R33:T33" si="13">SUM(R19:R32)</f>
        <v>131.40194138528014</v>
      </c>
      <c r="S33" s="126">
        <f t="shared" si="13"/>
        <v>0</v>
      </c>
      <c r="T33" s="127">
        <f t="shared" si="13"/>
        <v>-1031.1376346368581</v>
      </c>
      <c r="U33" s="125">
        <f t="shared" si="12"/>
        <v>0</v>
      </c>
      <c r="V33" s="126">
        <f t="shared" si="12"/>
        <v>0</v>
      </c>
      <c r="W33" s="127">
        <f t="shared" si="12"/>
        <v>0</v>
      </c>
      <c r="X33" s="125">
        <f t="shared" si="12"/>
        <v>0</v>
      </c>
      <c r="Y33" s="126">
        <f t="shared" si="12"/>
        <v>0</v>
      </c>
      <c r="Z33" s="127">
        <f t="shared" si="12"/>
        <v>0</v>
      </c>
      <c r="AA33" s="125">
        <f t="shared" si="12"/>
        <v>0</v>
      </c>
      <c r="AB33" s="126">
        <f t="shared" si="12"/>
        <v>0</v>
      </c>
      <c r="AC33" s="127">
        <f t="shared" si="12"/>
        <v>0</v>
      </c>
      <c r="AD33" s="125">
        <f t="shared" si="12"/>
        <v>0</v>
      </c>
      <c r="AE33" s="126">
        <f t="shared" si="12"/>
        <v>0</v>
      </c>
      <c r="AF33" s="127">
        <f t="shared" si="12"/>
        <v>0</v>
      </c>
      <c r="AG33" s="125">
        <f t="shared" si="12"/>
        <v>0</v>
      </c>
      <c r="AH33" s="126">
        <f t="shared" si="12"/>
        <v>0</v>
      </c>
      <c r="AI33" s="127">
        <f t="shared" si="12"/>
        <v>0</v>
      </c>
      <c r="AJ33" s="125">
        <f t="shared" si="12"/>
        <v>0</v>
      </c>
      <c r="AK33" s="126">
        <f t="shared" si="12"/>
        <v>0</v>
      </c>
      <c r="AL33" s="127">
        <f t="shared" si="12"/>
        <v>0</v>
      </c>
    </row>
    <row r="34" spans="1:38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38" s="136" customFormat="1">
      <c r="A35" s="100"/>
      <c r="B35" s="61" t="s">
        <v>32</v>
      </c>
      <c r="C35" s="109">
        <f t="shared" ref="C35:AL35" si="14">C16+C33</f>
        <v>1232.8899214074827</v>
      </c>
      <c r="D35" s="59">
        <f t="shared" si="14"/>
        <v>0</v>
      </c>
      <c r="E35" s="110">
        <f t="shared" si="14"/>
        <v>-105.5847789505985</v>
      </c>
      <c r="F35" s="109">
        <f t="shared" si="14"/>
        <v>-14.215207940228595</v>
      </c>
      <c r="G35" s="59">
        <f t="shared" si="14"/>
        <v>0</v>
      </c>
      <c r="H35" s="110">
        <f t="shared" si="14"/>
        <v>-2718.5599000191341</v>
      </c>
      <c r="I35" s="109">
        <f t="shared" si="14"/>
        <v>524.96905365614145</v>
      </c>
      <c r="J35" s="59">
        <f t="shared" si="14"/>
        <v>0</v>
      </c>
      <c r="K35" s="110">
        <f t="shared" si="14"/>
        <v>2890.4415324800184</v>
      </c>
      <c r="L35" s="109">
        <f t="shared" si="14"/>
        <v>-1037.8075847834411</v>
      </c>
      <c r="M35" s="59">
        <f t="shared" si="14"/>
        <v>0</v>
      </c>
      <c r="N35" s="110">
        <f t="shared" si="14"/>
        <v>-142.77999706864802</v>
      </c>
      <c r="O35" s="109">
        <f>O16+O33</f>
        <v>722.12648826160296</v>
      </c>
      <c r="P35" s="59">
        <f>P16+P33</f>
        <v>0</v>
      </c>
      <c r="Q35" s="110">
        <f>Q16+Q33</f>
        <v>766.08853400028158</v>
      </c>
      <c r="R35" s="109">
        <f t="shared" ref="R35:T35" si="15">R16+R33</f>
        <v>463.83671664750705</v>
      </c>
      <c r="S35" s="59">
        <f t="shared" si="15"/>
        <v>0</v>
      </c>
      <c r="T35" s="110">
        <f t="shared" si="15"/>
        <v>-1031.1376346368581</v>
      </c>
      <c r="U35" s="109">
        <f t="shared" si="14"/>
        <v>0</v>
      </c>
      <c r="V35" s="59">
        <f t="shared" si="14"/>
        <v>0</v>
      </c>
      <c r="W35" s="110">
        <f t="shared" si="14"/>
        <v>0</v>
      </c>
      <c r="X35" s="109">
        <f t="shared" si="14"/>
        <v>0</v>
      </c>
      <c r="Y35" s="59">
        <f t="shared" si="14"/>
        <v>0</v>
      </c>
      <c r="Z35" s="110">
        <f t="shared" si="14"/>
        <v>0</v>
      </c>
      <c r="AA35" s="109">
        <f t="shared" si="14"/>
        <v>0</v>
      </c>
      <c r="AB35" s="59">
        <f t="shared" si="14"/>
        <v>0</v>
      </c>
      <c r="AC35" s="110">
        <f t="shared" si="14"/>
        <v>0</v>
      </c>
      <c r="AD35" s="109">
        <f t="shared" si="14"/>
        <v>0</v>
      </c>
      <c r="AE35" s="59">
        <f t="shared" si="14"/>
        <v>0</v>
      </c>
      <c r="AF35" s="110">
        <f t="shared" si="14"/>
        <v>0</v>
      </c>
      <c r="AG35" s="109">
        <f t="shared" si="14"/>
        <v>0</v>
      </c>
      <c r="AH35" s="59">
        <f t="shared" si="14"/>
        <v>0</v>
      </c>
      <c r="AI35" s="110">
        <f t="shared" si="14"/>
        <v>0</v>
      </c>
      <c r="AJ35" s="109">
        <f t="shared" si="14"/>
        <v>0</v>
      </c>
      <c r="AK35" s="59">
        <f t="shared" si="14"/>
        <v>0</v>
      </c>
      <c r="AL35" s="110">
        <f t="shared" si="14"/>
        <v>0</v>
      </c>
    </row>
    <row r="36" spans="1:38" s="135" customFormat="1">
      <c r="A36" s="132"/>
      <c r="B36" s="133"/>
      <c r="C36" s="130">
        <f>C35-SUM('Provision input'!G7:G27)</f>
        <v>0</v>
      </c>
      <c r="D36" s="130">
        <f>D35-SUM('Provision input'!H7:H27)</f>
        <v>0</v>
      </c>
      <c r="E36" s="130">
        <f>E35-SUM('Provision input'!I7:I27)</f>
        <v>0</v>
      </c>
      <c r="F36" s="130">
        <f>F35-SUM('Provision input'!G30:G50)</f>
        <v>-2.1316282072803006E-14</v>
      </c>
      <c r="G36" s="130">
        <f>G35-SUM('Provision input'!H30:H50)</f>
        <v>0</v>
      </c>
      <c r="H36" s="130">
        <f>H35-SUM('Provision input'!I30:I50)</f>
        <v>0</v>
      </c>
      <c r="I36" s="130">
        <f>I35-SUM('Provision input'!G53:G73)</f>
        <v>0</v>
      </c>
      <c r="J36" s="130">
        <f>J35-SUM('Provision input'!H53:H73)</f>
        <v>0</v>
      </c>
      <c r="K36" s="130">
        <f>K35-SUM('Provision input'!I53:I73)</f>
        <v>0</v>
      </c>
      <c r="L36" s="130">
        <f>L35-SUM('Provision input'!G76:G96)</f>
        <v>0</v>
      </c>
      <c r="M36" s="130">
        <f>M35-SUM('Provision input'!H76:H96)</f>
        <v>0</v>
      </c>
      <c r="N36" s="130">
        <f>N35-SUM('Provision input'!I76:I96)</f>
        <v>0</v>
      </c>
      <c r="O36" s="130">
        <f>O35-SUM('Provision input'!G99:G119)</f>
        <v>0</v>
      </c>
      <c r="P36" s="130">
        <f>P35-SUM('Provision input'!H99:H119)</f>
        <v>0</v>
      </c>
      <c r="Q36" s="130">
        <f>Q35-SUM('Provision input'!I99:I119)</f>
        <v>0</v>
      </c>
      <c r="R36" s="130">
        <f>R35-SUM('Provision input'!G122:G142)</f>
        <v>0</v>
      </c>
      <c r="S36" s="130">
        <f>S35-SUM('Provision input'!H122:H142)</f>
        <v>0</v>
      </c>
      <c r="T36" s="130">
        <f>T35-SUM('Provision input'!I122:I142)</f>
        <v>0</v>
      </c>
      <c r="U36" s="130"/>
      <c r="V36" s="134"/>
      <c r="W36" s="134"/>
      <c r="X36" s="130"/>
      <c r="Y36" s="134"/>
      <c r="Z36" s="134"/>
      <c r="AA36" s="130"/>
      <c r="AB36" s="134"/>
      <c r="AC36" s="134"/>
      <c r="AD36" s="130"/>
      <c r="AE36" s="134"/>
      <c r="AF36" s="134"/>
      <c r="AG36" s="130"/>
      <c r="AH36" s="134"/>
      <c r="AI36" s="134"/>
      <c r="AJ36" s="130"/>
      <c r="AK36" s="134"/>
      <c r="AL36" s="134"/>
    </row>
    <row r="37" spans="1:38" s="15" customFormat="1">
      <c r="A37" s="58"/>
      <c r="B37" s="38"/>
      <c r="C37" s="60"/>
      <c r="D37" s="60"/>
      <c r="E37" s="60"/>
      <c r="F37" s="60"/>
      <c r="G37" s="60"/>
      <c r="H37" s="60"/>
      <c r="I37"/>
      <c r="J37" s="55"/>
      <c r="K37" s="55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5" customFormat="1">
      <c r="A38" s="58"/>
      <c r="B38" s="38"/>
      <c r="C38" s="60"/>
      <c r="D38" s="60"/>
      <c r="E38" s="60"/>
      <c r="F38" s="60"/>
      <c r="G38" s="60"/>
      <c r="H38" s="60"/>
      <c r="I38"/>
      <c r="J38" s="55"/>
      <c r="K38" s="55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15" customFormat="1">
      <c r="A39" s="58"/>
      <c r="B39" s="38"/>
      <c r="C39" s="60"/>
      <c r="D39" s="60"/>
      <c r="E39" s="60"/>
      <c r="F39" s="60"/>
      <c r="G39" s="60"/>
      <c r="H39" s="60"/>
      <c r="I39"/>
      <c r="J39" s="55"/>
      <c r="K39" s="5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s="15" customFormat="1">
      <c r="A40" s="58"/>
      <c r="B40" s="38"/>
      <c r="C40" s="60"/>
      <c r="D40" s="60"/>
      <c r="E40" s="60"/>
      <c r="F40" s="60"/>
      <c r="G40" s="60"/>
      <c r="H40" s="60"/>
      <c r="I40"/>
      <c r="J40" s="55"/>
      <c r="K40" s="5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15" customFormat="1">
      <c r="A41" s="58"/>
      <c r="B41" s="38"/>
      <c r="C41" s="60"/>
      <c r="D41" s="60"/>
      <c r="E41" s="60"/>
      <c r="F41" s="60"/>
      <c r="G41" s="60"/>
      <c r="H41" s="60"/>
      <c r="I41"/>
      <c r="J41" s="55"/>
      <c r="K41" s="55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15" customFormat="1">
      <c r="A42" s="58"/>
      <c r="B42" s="38"/>
      <c r="C42" s="60"/>
      <c r="D42" s="60"/>
      <c r="E42" s="60"/>
      <c r="F42" s="60"/>
      <c r="G42" s="60"/>
      <c r="H42" s="60"/>
      <c r="I42"/>
      <c r="J42" s="55"/>
      <c r="K42" s="55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15" customFormat="1">
      <c r="A43" s="58"/>
      <c r="B43" s="38"/>
      <c r="C43" s="60"/>
      <c r="D43" s="60"/>
      <c r="E43" s="60"/>
      <c r="F43" s="60"/>
      <c r="G43" s="60"/>
      <c r="H43" s="60"/>
      <c r="I43"/>
      <c r="J43" s="55"/>
      <c r="K43" s="55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15" customFormat="1">
      <c r="A44" s="58"/>
      <c r="B44" s="38"/>
      <c r="C44" s="60"/>
      <c r="D44" s="60"/>
      <c r="E44" s="60"/>
      <c r="F44" s="60"/>
      <c r="G44" s="60"/>
      <c r="H44" s="60"/>
      <c r="I44"/>
      <c r="J44" s="55"/>
      <c r="K44" s="55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15" customFormat="1">
      <c r="A45" s="58"/>
      <c r="B45" s="38"/>
      <c r="C45" s="60"/>
      <c r="D45" s="60"/>
      <c r="E45" s="60"/>
      <c r="F45" s="60"/>
      <c r="G45" s="60"/>
      <c r="H45" s="60"/>
      <c r="I45"/>
      <c r="J45" s="55"/>
      <c r="K45" s="5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15" customFormat="1">
      <c r="A46" s="58"/>
      <c r="B46" s="38"/>
      <c r="C46" s="60"/>
      <c r="D46" s="60"/>
      <c r="E46" s="60"/>
      <c r="F46" s="60"/>
      <c r="G46" s="60"/>
      <c r="H46" s="60"/>
      <c r="I46"/>
      <c r="J46" s="55"/>
      <c r="K46" s="55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15" customFormat="1">
      <c r="A47" s="58"/>
      <c r="B47" s="38"/>
      <c r="C47" s="60"/>
      <c r="D47" s="60"/>
      <c r="E47" s="60"/>
      <c r="F47" s="60"/>
      <c r="G47" s="60"/>
      <c r="H47" s="60"/>
      <c r="I47"/>
      <c r="J47" s="55"/>
      <c r="K47" s="55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s="15" customFormat="1">
      <c r="A48" s="58"/>
      <c r="B48" s="38"/>
      <c r="C48" s="60"/>
      <c r="D48" s="60"/>
      <c r="E48" s="60"/>
      <c r="F48" s="60"/>
      <c r="G48" s="60"/>
      <c r="H48" s="60"/>
      <c r="I48"/>
      <c r="J48" s="55"/>
      <c r="K48" s="55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>
      <c r="A49" s="58"/>
      <c r="B49" s="38"/>
      <c r="C49" s="60"/>
      <c r="D49" s="60"/>
      <c r="E49" s="60"/>
      <c r="F49" s="60"/>
      <c r="G49" s="60"/>
      <c r="H49" s="60"/>
      <c r="I49"/>
      <c r="J49" s="55"/>
      <c r="K49" s="55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>
      <c r="A50" s="58"/>
      <c r="B50" s="38"/>
      <c r="C50" s="60"/>
      <c r="D50" s="60"/>
      <c r="E50" s="60"/>
      <c r="F50" s="60"/>
      <c r="G50" s="60"/>
      <c r="H50" s="60"/>
      <c r="I50"/>
      <c r="J50" s="55"/>
      <c r="K50" s="55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>
      <c r="A51" s="58"/>
      <c r="B51" s="38"/>
      <c r="C51" s="60"/>
      <c r="D51" s="60"/>
      <c r="E51" s="60"/>
      <c r="F51" s="60"/>
      <c r="G51" s="60"/>
      <c r="H51" s="60"/>
      <c r="I51"/>
      <c r="J51" s="55"/>
      <c r="K51" s="55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>
      <c r="A52" s="58"/>
      <c r="B52" s="38"/>
      <c r="C52" s="60"/>
      <c r="D52" s="60"/>
      <c r="E52" s="60"/>
      <c r="F52" s="60"/>
      <c r="G52" s="60"/>
      <c r="H52" s="60"/>
      <c r="I52"/>
      <c r="J52" s="55"/>
      <c r="K52" s="55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>
      <c r="A53" s="58"/>
      <c r="B53" s="38"/>
      <c r="C53" s="60"/>
      <c r="D53" s="60"/>
      <c r="E53" s="60"/>
      <c r="F53" s="60"/>
      <c r="G53" s="60"/>
      <c r="H53" s="60"/>
      <c r="I53"/>
      <c r="J53" s="55"/>
      <c r="K53" s="55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>
      <c r="A54" s="58"/>
      <c r="B54" s="38"/>
      <c r="C54" s="60"/>
      <c r="D54" s="60"/>
      <c r="E54" s="60"/>
      <c r="F54" s="60"/>
      <c r="G54" s="60"/>
      <c r="H54" s="60"/>
      <c r="I54"/>
      <c r="J54" s="55"/>
      <c r="K54" s="55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>
      <c r="A55" s="58"/>
      <c r="B55" s="38"/>
      <c r="C55" s="60"/>
      <c r="D55" s="60"/>
      <c r="E55" s="60"/>
      <c r="F55" s="60"/>
      <c r="G55" s="60"/>
      <c r="H55" s="60"/>
      <c r="I55"/>
      <c r="J55" s="55"/>
      <c r="K55" s="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>
      <c r="A56"/>
      <c r="B56" s="6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15" customFormat="1">
      <c r="A57"/>
      <c r="B57" s="1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15" customFormat="1">
      <c r="A58"/>
      <c r="B58" s="1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>
      <c r="A59"/>
      <c r="B59" s="1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15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5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s="15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s="15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theme="1"/>
  </sheetPr>
  <dimension ref="A1:BC84"/>
  <sheetViews>
    <sheetView showGridLines="0" zoomScale="85" zoomScaleNormal="85" workbookViewId="0">
      <pane xSplit="2" ySplit="2" topLeftCell="AC3" activePane="bottomRight" state="frozen"/>
      <selection activeCell="C54" sqref="C54"/>
      <selection pane="topRight" activeCell="C54" sqref="C54"/>
      <selection pane="bottomLeft" activeCell="C54" sqref="C54"/>
      <selection pane="bottomRight" activeCell="AL19" sqref="AL19"/>
    </sheetView>
  </sheetViews>
  <sheetFormatPr defaultRowHeight="12.75"/>
  <cols>
    <col min="1" max="1" width="4.7109375" style="92" customWidth="1"/>
    <col min="2" max="2" width="40.28515625" style="92" bestFit="1" customWidth="1"/>
    <col min="3" max="38" width="12.7109375" style="93" customWidth="1"/>
    <col min="39" max="40" width="8.85546875" style="93" customWidth="1"/>
    <col min="41" max="42" width="8.85546875" style="92" customWidth="1"/>
    <col min="43" max="16384" width="9.140625" style="92"/>
  </cols>
  <sheetData>
    <row r="1" spans="1:55" s="83" customFormat="1" ht="18">
      <c r="A1" s="2" t="s">
        <v>137</v>
      </c>
      <c r="B1" s="77"/>
      <c r="C1" s="77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1"/>
      <c r="AP1" s="81"/>
      <c r="AQ1" s="81"/>
      <c r="AR1" s="81"/>
      <c r="AS1" s="82"/>
      <c r="AT1" s="82"/>
      <c r="AU1" s="82"/>
      <c r="AV1" s="82"/>
      <c r="AW1" s="82"/>
      <c r="AX1" s="82"/>
      <c r="AY1" s="81"/>
      <c r="AZ1" s="81"/>
      <c r="BA1" s="81"/>
      <c r="BB1" s="82"/>
      <c r="BC1" s="82"/>
    </row>
    <row r="2" spans="1:55" s="83" customFormat="1" ht="15.75">
      <c r="A2" s="84" t="s">
        <v>73</v>
      </c>
      <c r="B2" s="85"/>
      <c r="C2" s="87"/>
      <c r="D2" s="87"/>
      <c r="E2" s="87"/>
      <c r="F2" s="87"/>
      <c r="G2" s="87"/>
      <c r="H2" s="87"/>
      <c r="I2" s="87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9"/>
      <c r="AP2" s="89"/>
      <c r="AQ2" s="89"/>
      <c r="AR2" s="89"/>
      <c r="AS2" s="90"/>
      <c r="AT2" s="90"/>
      <c r="AU2" s="90"/>
      <c r="AV2" s="90"/>
      <c r="AW2" s="90"/>
      <c r="AX2" s="90"/>
      <c r="AY2" s="89"/>
      <c r="AZ2" s="89"/>
      <c r="BA2" s="89"/>
      <c r="BB2" s="90"/>
      <c r="BC2" s="90"/>
    </row>
    <row r="3" spans="1:55" customFormat="1">
      <c r="A3" s="91" t="str">
        <f>"('$000, $"&amp;Escalators!$B$11&amp;")"</f>
        <v>('$000, $2015)</v>
      </c>
    </row>
    <row r="4" spans="1:55" customFormat="1"/>
    <row r="5" spans="1:55" customFormat="1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55" customFormat="1">
      <c r="A6" s="128"/>
      <c r="B6" s="129" t="s">
        <v>1</v>
      </c>
      <c r="C6" s="205" t="s">
        <v>2</v>
      </c>
      <c r="D6" s="206" t="s">
        <v>11</v>
      </c>
      <c r="E6" s="104" t="s">
        <v>3</v>
      </c>
      <c r="F6" s="205" t="s">
        <v>2</v>
      </c>
      <c r="G6" s="206" t="s">
        <v>11</v>
      </c>
      <c r="H6" s="104" t="s">
        <v>3</v>
      </c>
      <c r="I6" s="205" t="s">
        <v>2</v>
      </c>
      <c r="J6" s="206" t="s">
        <v>11</v>
      </c>
      <c r="K6" s="104" t="s">
        <v>3</v>
      </c>
      <c r="L6" s="205" t="s">
        <v>2</v>
      </c>
      <c r="M6" s="206" t="s">
        <v>11</v>
      </c>
      <c r="N6" s="104" t="s">
        <v>3</v>
      </c>
      <c r="O6" s="205" t="s">
        <v>2</v>
      </c>
      <c r="P6" s="206" t="s">
        <v>11</v>
      </c>
      <c r="Q6" s="104" t="s">
        <v>3</v>
      </c>
      <c r="R6" s="205" t="s">
        <v>2</v>
      </c>
      <c r="S6" s="206" t="s">
        <v>11</v>
      </c>
      <c r="T6" s="104" t="s">
        <v>3</v>
      </c>
      <c r="U6" s="205" t="s">
        <v>2</v>
      </c>
      <c r="V6" s="206" t="s">
        <v>11</v>
      </c>
      <c r="W6" s="104" t="s">
        <v>3</v>
      </c>
      <c r="X6" s="205" t="s">
        <v>2</v>
      </c>
      <c r="Y6" s="206" t="s">
        <v>11</v>
      </c>
      <c r="Z6" s="104" t="s">
        <v>3</v>
      </c>
      <c r="AA6" s="205" t="s">
        <v>2</v>
      </c>
      <c r="AB6" s="206" t="s">
        <v>11</v>
      </c>
      <c r="AC6" s="104" t="s">
        <v>3</v>
      </c>
      <c r="AD6" s="205" t="s">
        <v>2</v>
      </c>
      <c r="AE6" s="206" t="s">
        <v>11</v>
      </c>
      <c r="AF6" s="104" t="s">
        <v>3</v>
      </c>
      <c r="AG6" s="205" t="s">
        <v>2</v>
      </c>
      <c r="AH6" s="206" t="s">
        <v>11</v>
      </c>
      <c r="AI6" s="104" t="s">
        <v>3</v>
      </c>
      <c r="AJ6" s="205" t="s">
        <v>2</v>
      </c>
      <c r="AK6" s="206" t="s">
        <v>11</v>
      </c>
      <c r="AL6" s="104" t="s">
        <v>3</v>
      </c>
    </row>
    <row r="7" spans="1:55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55" customFormat="1">
      <c r="A8" s="98" t="s">
        <v>33</v>
      </c>
      <c r="B8" s="38"/>
      <c r="C8" s="153"/>
      <c r="D8" s="154"/>
      <c r="E8" s="155"/>
      <c r="F8" s="153"/>
      <c r="G8" s="154"/>
      <c r="H8" s="155"/>
      <c r="I8" s="153"/>
      <c r="J8" s="154"/>
      <c r="K8" s="155"/>
      <c r="L8" s="153"/>
      <c r="M8" s="154"/>
      <c r="N8" s="155"/>
      <c r="O8" s="153"/>
      <c r="P8" s="154"/>
      <c r="Q8" s="155"/>
      <c r="R8" s="153"/>
      <c r="S8" s="154"/>
      <c r="T8" s="155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55" customFormat="1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207"/>
      <c r="V9" s="208"/>
      <c r="W9" s="208"/>
      <c r="X9" s="150"/>
      <c r="Y9" s="151"/>
      <c r="Z9" s="152"/>
      <c r="AA9" s="150"/>
      <c r="AB9" s="151"/>
      <c r="AC9" s="152"/>
      <c r="AD9" s="150"/>
      <c r="AE9" s="151"/>
      <c r="AF9" s="152"/>
      <c r="AG9" s="150"/>
      <c r="AH9" s="151"/>
      <c r="AI9" s="152"/>
      <c r="AJ9" s="150"/>
      <c r="AK9" s="151"/>
      <c r="AL9" s="152"/>
    </row>
    <row r="10" spans="1:55" customFormat="1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207"/>
      <c r="V10" s="208"/>
      <c r="W10" s="208"/>
      <c r="X10" s="150"/>
      <c r="Y10" s="151"/>
      <c r="Z10" s="152"/>
      <c r="AA10" s="150"/>
      <c r="AB10" s="151"/>
      <c r="AC10" s="152"/>
      <c r="AD10" s="150"/>
      <c r="AE10" s="151"/>
      <c r="AF10" s="152"/>
      <c r="AG10" s="150"/>
      <c r="AH10" s="151"/>
      <c r="AI10" s="152"/>
      <c r="AJ10" s="150"/>
      <c r="AK10" s="151"/>
      <c r="AL10" s="152"/>
    </row>
    <row r="11" spans="1:55" customFormat="1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207"/>
      <c r="V11" s="208"/>
      <c r="W11" s="208"/>
      <c r="X11" s="150"/>
      <c r="Y11" s="151"/>
      <c r="Z11" s="152"/>
      <c r="AA11" s="150"/>
      <c r="AB11" s="151"/>
      <c r="AC11" s="152"/>
      <c r="AD11" s="150"/>
      <c r="AE11" s="151"/>
      <c r="AF11" s="152"/>
      <c r="AG11" s="150"/>
      <c r="AH11" s="151"/>
      <c r="AI11" s="152"/>
      <c r="AJ11" s="150"/>
      <c r="AK11" s="151"/>
      <c r="AL11" s="152"/>
    </row>
    <row r="12" spans="1:55" customFormat="1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207"/>
      <c r="V12" s="208"/>
      <c r="W12" s="208"/>
      <c r="X12" s="150"/>
      <c r="Y12" s="151"/>
      <c r="Z12" s="152"/>
      <c r="AA12" s="150"/>
      <c r="AB12" s="151"/>
      <c r="AC12" s="152"/>
      <c r="AD12" s="150"/>
      <c r="AE12" s="151"/>
      <c r="AF12" s="152"/>
      <c r="AG12" s="150"/>
      <c r="AH12" s="151"/>
      <c r="AI12" s="152"/>
      <c r="AJ12" s="150"/>
      <c r="AK12" s="151"/>
      <c r="AL12" s="152"/>
    </row>
    <row r="13" spans="1:55" customFormat="1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207"/>
      <c r="V13" s="208"/>
      <c r="W13" s="208"/>
      <c r="X13" s="150"/>
      <c r="Y13" s="151"/>
      <c r="Z13" s="152"/>
      <c r="AA13" s="150"/>
      <c r="AB13" s="151"/>
      <c r="AC13" s="152"/>
      <c r="AD13" s="150"/>
      <c r="AE13" s="151"/>
      <c r="AF13" s="152"/>
      <c r="AG13" s="150"/>
      <c r="AH13" s="151"/>
      <c r="AI13" s="152"/>
      <c r="AJ13" s="150"/>
      <c r="AK13" s="151"/>
      <c r="AL13" s="152"/>
    </row>
    <row r="14" spans="1:55" customFormat="1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207"/>
      <c r="V14" s="208"/>
      <c r="W14" s="208"/>
      <c r="X14" s="150"/>
      <c r="Y14" s="151"/>
      <c r="Z14" s="152"/>
      <c r="AA14" s="150"/>
      <c r="AB14" s="151"/>
      <c r="AC14" s="152"/>
      <c r="AD14" s="150"/>
      <c r="AE14" s="151"/>
      <c r="AF14" s="152"/>
      <c r="AG14" s="150"/>
      <c r="AH14" s="151"/>
      <c r="AI14" s="152"/>
      <c r="AJ14" s="150"/>
      <c r="AK14" s="151"/>
      <c r="AL14" s="152"/>
    </row>
    <row r="15" spans="1:55" customFormat="1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207"/>
      <c r="V15" s="208"/>
      <c r="W15" s="208"/>
      <c r="X15" s="150"/>
      <c r="Y15" s="151"/>
      <c r="Z15" s="152"/>
      <c r="AA15" s="150"/>
      <c r="AB15" s="151"/>
      <c r="AC15" s="152"/>
      <c r="AD15" s="150"/>
      <c r="AE15" s="151"/>
      <c r="AF15" s="152"/>
      <c r="AG15" s="150"/>
      <c r="AH15" s="151"/>
      <c r="AI15" s="152"/>
      <c r="AJ15" s="150"/>
      <c r="AK15" s="151"/>
      <c r="AL15" s="152"/>
    </row>
    <row r="16" spans="1:55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T16" si="5">SUM(S9:S15)</f>
        <v>0</v>
      </c>
      <c r="T16" s="127">
        <f t="shared" si="5"/>
        <v>0</v>
      </c>
      <c r="U16" s="125">
        <f>SUM(U9:U15)</f>
        <v>0</v>
      </c>
      <c r="V16" s="126">
        <f t="shared" ref="V16:W16" si="6">SUM(V9:V15)</f>
        <v>0</v>
      </c>
      <c r="W16" s="127">
        <f t="shared" si="6"/>
        <v>0</v>
      </c>
      <c r="X16" s="125">
        <f>SUM(X9:X15)</f>
        <v>0</v>
      </c>
      <c r="Y16" s="126">
        <f t="shared" ref="Y16:Z16" si="7">SUM(Y9:Y15)</f>
        <v>0</v>
      </c>
      <c r="Z16" s="127">
        <f t="shared" si="7"/>
        <v>0</v>
      </c>
      <c r="AA16" s="125">
        <f>SUM(AA9:AA15)</f>
        <v>0</v>
      </c>
      <c r="AB16" s="126">
        <f t="shared" ref="AB16:AC16" si="8">SUM(AB9:AB15)</f>
        <v>0</v>
      </c>
      <c r="AC16" s="127">
        <f t="shared" si="8"/>
        <v>0</v>
      </c>
      <c r="AD16" s="125">
        <f>SUM(AD9:AD15)</f>
        <v>0</v>
      </c>
      <c r="AE16" s="126">
        <f t="shared" ref="AE16:AF16" si="9">SUM(AE9:AE15)</f>
        <v>0</v>
      </c>
      <c r="AF16" s="127">
        <f t="shared" si="9"/>
        <v>0</v>
      </c>
      <c r="AG16" s="125">
        <f>SUM(AG9:AG15)</f>
        <v>0</v>
      </c>
      <c r="AH16" s="126">
        <f t="shared" ref="AH16:AI16" si="10">SUM(AH9:AH15)</f>
        <v>0</v>
      </c>
      <c r="AI16" s="127">
        <f t="shared" si="10"/>
        <v>0</v>
      </c>
      <c r="AJ16" s="125">
        <f>SUM(AJ9:AJ15)</f>
        <v>0</v>
      </c>
      <c r="AK16" s="126">
        <f t="shared" ref="AK16:AL16" si="11">SUM(AK9:AK15)</f>
        <v>0</v>
      </c>
      <c r="AL16" s="127">
        <f t="shared" si="11"/>
        <v>0</v>
      </c>
    </row>
    <row r="17" spans="1:38" customFormat="1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 customFormat="1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 customFormat="1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207"/>
      <c r="V19" s="208"/>
      <c r="W19" s="209"/>
      <c r="X19" s="150"/>
      <c r="Y19" s="151"/>
      <c r="Z19" s="152"/>
      <c r="AA19" s="150"/>
      <c r="AB19" s="151"/>
      <c r="AC19" s="152"/>
      <c r="AD19" s="150"/>
      <c r="AE19" s="151"/>
      <c r="AF19" s="152"/>
      <c r="AG19" s="150"/>
      <c r="AH19" s="151"/>
      <c r="AI19" s="152"/>
      <c r="AJ19" s="150"/>
      <c r="AK19" s="151"/>
      <c r="AL19" s="152"/>
    </row>
    <row r="20" spans="1:38" customFormat="1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207"/>
      <c r="V20" s="208"/>
      <c r="W20" s="209"/>
      <c r="X20" s="150"/>
      <c r="Y20" s="151"/>
      <c r="Z20" s="152"/>
      <c r="AA20" s="150"/>
      <c r="AB20" s="151"/>
      <c r="AC20" s="152"/>
      <c r="AD20" s="150"/>
      <c r="AE20" s="151"/>
      <c r="AF20" s="152"/>
      <c r="AG20" s="150"/>
      <c r="AH20" s="151"/>
      <c r="AI20" s="152"/>
      <c r="AJ20" s="150"/>
      <c r="AK20" s="151"/>
      <c r="AL20" s="152"/>
    </row>
    <row r="21" spans="1:38" customFormat="1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207"/>
      <c r="V21" s="208"/>
      <c r="W21" s="209"/>
      <c r="X21" s="150"/>
      <c r="Y21" s="151"/>
      <c r="Z21" s="152"/>
      <c r="AA21" s="150"/>
      <c r="AB21" s="151"/>
      <c r="AC21" s="152"/>
      <c r="AD21" s="150"/>
      <c r="AE21" s="151"/>
      <c r="AF21" s="152"/>
      <c r="AG21" s="150"/>
      <c r="AH21" s="151"/>
      <c r="AI21" s="152"/>
      <c r="AJ21" s="150"/>
      <c r="AK21" s="151"/>
      <c r="AL21" s="152"/>
    </row>
    <row r="22" spans="1:38" customFormat="1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207"/>
      <c r="V22" s="208"/>
      <c r="W22" s="209"/>
      <c r="X22" s="150"/>
      <c r="Y22" s="151"/>
      <c r="Z22" s="152"/>
      <c r="AA22" s="150"/>
      <c r="AB22" s="151"/>
      <c r="AC22" s="152"/>
      <c r="AD22" s="150"/>
      <c r="AE22" s="151"/>
      <c r="AF22" s="152"/>
      <c r="AG22" s="150"/>
      <c r="AH22" s="151"/>
      <c r="AI22" s="152"/>
      <c r="AJ22" s="150"/>
      <c r="AK22" s="151"/>
      <c r="AL22" s="152"/>
    </row>
    <row r="23" spans="1:38" customFormat="1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207"/>
      <c r="V23" s="208"/>
      <c r="W23" s="209"/>
      <c r="X23" s="150"/>
      <c r="Y23" s="151"/>
      <c r="Z23" s="152"/>
      <c r="AA23" s="150"/>
      <c r="AB23" s="151"/>
      <c r="AC23" s="152"/>
      <c r="AD23" s="150"/>
      <c r="AE23" s="151"/>
      <c r="AF23" s="152"/>
      <c r="AG23" s="150"/>
      <c r="AH23" s="151"/>
      <c r="AI23" s="152"/>
      <c r="AJ23" s="150"/>
      <c r="AK23" s="151"/>
      <c r="AL23" s="152"/>
    </row>
    <row r="24" spans="1:38" customFormat="1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207"/>
      <c r="V24" s="208"/>
      <c r="W24" s="209"/>
      <c r="X24" s="150"/>
      <c r="Y24" s="151"/>
      <c r="Z24" s="152"/>
      <c r="AA24" s="150"/>
      <c r="AB24" s="151"/>
      <c r="AC24" s="152"/>
      <c r="AD24" s="150"/>
      <c r="AE24" s="151"/>
      <c r="AF24" s="152"/>
      <c r="AG24" s="150"/>
      <c r="AH24" s="151"/>
      <c r="AI24" s="152"/>
      <c r="AJ24" s="150"/>
      <c r="AK24" s="151"/>
      <c r="AL24" s="152"/>
    </row>
    <row r="25" spans="1:38" customFormat="1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207"/>
      <c r="V25" s="208"/>
      <c r="W25" s="209"/>
      <c r="X25" s="150"/>
      <c r="Y25" s="151"/>
      <c r="Z25" s="152"/>
      <c r="AA25" s="150"/>
      <c r="AB25" s="151"/>
      <c r="AC25" s="152"/>
      <c r="AD25" s="150"/>
      <c r="AE25" s="151"/>
      <c r="AF25" s="152"/>
      <c r="AG25" s="150"/>
      <c r="AH25" s="151"/>
      <c r="AI25" s="152"/>
      <c r="AJ25" s="150"/>
      <c r="AK25" s="151"/>
      <c r="AL25" s="152"/>
    </row>
    <row r="26" spans="1:38" customFormat="1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207"/>
      <c r="V26" s="208"/>
      <c r="W26" s="209"/>
      <c r="X26" s="150"/>
      <c r="Y26" s="151"/>
      <c r="Z26" s="152"/>
      <c r="AA26" s="150"/>
      <c r="AB26" s="151"/>
      <c r="AC26" s="152"/>
      <c r="AD26" s="150"/>
      <c r="AE26" s="151"/>
      <c r="AF26" s="152"/>
      <c r="AG26" s="150"/>
      <c r="AH26" s="151"/>
      <c r="AI26" s="152"/>
      <c r="AJ26" s="150"/>
      <c r="AK26" s="151"/>
      <c r="AL26" s="152"/>
    </row>
    <row r="27" spans="1:38" customFormat="1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207"/>
      <c r="V27" s="208"/>
      <c r="W27" s="209"/>
      <c r="X27" s="150"/>
      <c r="Y27" s="151"/>
      <c r="Z27" s="152"/>
      <c r="AA27" s="150"/>
      <c r="AB27" s="151"/>
      <c r="AC27" s="152"/>
      <c r="AD27" s="150"/>
      <c r="AE27" s="151"/>
      <c r="AF27" s="152"/>
      <c r="AG27" s="150"/>
      <c r="AH27" s="151"/>
      <c r="AI27" s="152"/>
      <c r="AJ27" s="150"/>
      <c r="AK27" s="151"/>
      <c r="AL27" s="152"/>
    </row>
    <row r="28" spans="1:38" customFormat="1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207"/>
      <c r="V28" s="208"/>
      <c r="W28" s="209"/>
      <c r="X28" s="150"/>
      <c r="Y28" s="151"/>
      <c r="Z28" s="152"/>
      <c r="AA28" s="150"/>
      <c r="AB28" s="151"/>
      <c r="AC28" s="152"/>
      <c r="AD28" s="150"/>
      <c r="AE28" s="151"/>
      <c r="AF28" s="152"/>
      <c r="AG28" s="150"/>
      <c r="AH28" s="151"/>
      <c r="AI28" s="152"/>
      <c r="AJ28" s="150"/>
      <c r="AK28" s="151"/>
      <c r="AL28" s="152"/>
    </row>
    <row r="29" spans="1:38" customFormat="1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207"/>
      <c r="V29" s="208"/>
      <c r="W29" s="209"/>
      <c r="X29" s="150"/>
      <c r="Y29" s="151"/>
      <c r="Z29" s="152"/>
      <c r="AA29" s="150"/>
      <c r="AB29" s="151"/>
      <c r="AC29" s="152"/>
      <c r="AD29" s="150"/>
      <c r="AE29" s="151"/>
      <c r="AF29" s="152"/>
      <c r="AG29" s="150"/>
      <c r="AH29" s="151"/>
      <c r="AI29" s="152"/>
      <c r="AJ29" s="150"/>
      <c r="AK29" s="151"/>
      <c r="AL29" s="152"/>
    </row>
    <row r="30" spans="1:38" customFormat="1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207"/>
      <c r="V30" s="208"/>
      <c r="W30" s="209"/>
      <c r="X30" s="150"/>
      <c r="Y30" s="151"/>
      <c r="Z30" s="152"/>
      <c r="AA30" s="150"/>
      <c r="AB30" s="151"/>
      <c r="AC30" s="152"/>
      <c r="AD30" s="150"/>
      <c r="AE30" s="151"/>
      <c r="AF30" s="152"/>
      <c r="AG30" s="150"/>
      <c r="AH30" s="151"/>
      <c r="AI30" s="152"/>
      <c r="AJ30" s="150"/>
      <c r="AK30" s="151"/>
      <c r="AL30" s="152"/>
    </row>
    <row r="31" spans="1:38" customFormat="1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207"/>
      <c r="V31" s="208"/>
      <c r="W31" s="209"/>
      <c r="X31" s="150"/>
      <c r="Y31" s="151"/>
      <c r="Z31" s="152"/>
      <c r="AA31" s="150"/>
      <c r="AB31" s="151"/>
      <c r="AC31" s="152"/>
      <c r="AD31" s="150"/>
      <c r="AE31" s="151"/>
      <c r="AF31" s="152"/>
      <c r="AG31" s="150"/>
      <c r="AH31" s="151"/>
      <c r="AI31" s="152"/>
      <c r="AJ31" s="150"/>
      <c r="AK31" s="151"/>
      <c r="AL31" s="152"/>
    </row>
    <row r="32" spans="1:38" customFormat="1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207"/>
      <c r="V32" s="208"/>
      <c r="W32" s="209"/>
      <c r="X32" s="107">
        <f>'Corp OH input'!G9</f>
        <v>9969.1979504073352</v>
      </c>
      <c r="Y32" s="57">
        <f>'Corp OH input'!H9</f>
        <v>115.80765884499128</v>
      </c>
      <c r="Z32" s="108">
        <f>'Corp OH input'!I9</f>
        <v>8868.0714608755134</v>
      </c>
      <c r="AA32" s="107">
        <f>'Corp OH input'!J9</f>
        <v>9969.1979504073352</v>
      </c>
      <c r="AB32" s="57">
        <f>'Corp OH input'!K9</f>
        <v>115.80765884499128</v>
      </c>
      <c r="AC32" s="108">
        <f>'Corp OH input'!L9</f>
        <v>8868.0714608755134</v>
      </c>
      <c r="AD32" s="107">
        <f>'Corp OH input'!M9</f>
        <v>9969.1979504073352</v>
      </c>
      <c r="AE32" s="57">
        <f>'Corp OH input'!N9</f>
        <v>115.80765884499128</v>
      </c>
      <c r="AF32" s="108">
        <f>'Corp OH input'!O9</f>
        <v>8868.0714608755134</v>
      </c>
      <c r="AG32" s="107">
        <f>'Corp OH input'!P9</f>
        <v>9969.1979504073352</v>
      </c>
      <c r="AH32" s="57">
        <f>'Corp OH input'!Q9</f>
        <v>115.80765884499128</v>
      </c>
      <c r="AI32" s="108">
        <f>'Corp OH input'!R9</f>
        <v>8868.0714608755134</v>
      </c>
      <c r="AJ32" s="107">
        <f>'Corp OH input'!S9</f>
        <v>9969.1979504073352</v>
      </c>
      <c r="AK32" s="57">
        <f>'Corp OH input'!T9</f>
        <v>115.80765884499128</v>
      </c>
      <c r="AL32" s="108">
        <f>'Corp OH input'!U9</f>
        <v>8868.0714608755134</v>
      </c>
    </row>
    <row r="33" spans="1:40" s="6" customFormat="1">
      <c r="A33" s="7"/>
      <c r="B33" s="99" t="s">
        <v>18</v>
      </c>
      <c r="C33" s="125">
        <f t="shared" ref="C33:AL33" si="12">SUM(C19:C32)</f>
        <v>0</v>
      </c>
      <c r="D33" s="126">
        <f t="shared" si="12"/>
        <v>0</v>
      </c>
      <c r="E33" s="127">
        <f t="shared" si="12"/>
        <v>0</v>
      </c>
      <c r="F33" s="125">
        <f t="shared" si="12"/>
        <v>0</v>
      </c>
      <c r="G33" s="126">
        <f t="shared" si="12"/>
        <v>0</v>
      </c>
      <c r="H33" s="127">
        <f t="shared" si="12"/>
        <v>0</v>
      </c>
      <c r="I33" s="125">
        <f t="shared" si="12"/>
        <v>0</v>
      </c>
      <c r="J33" s="126">
        <f t="shared" si="12"/>
        <v>0</v>
      </c>
      <c r="K33" s="127">
        <f t="shared" si="12"/>
        <v>0</v>
      </c>
      <c r="L33" s="125">
        <f t="shared" si="12"/>
        <v>0</v>
      </c>
      <c r="M33" s="126">
        <f t="shared" si="12"/>
        <v>0</v>
      </c>
      <c r="N33" s="127">
        <f t="shared" si="12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T33" si="13">SUM(R19:R32)</f>
        <v>0</v>
      </c>
      <c r="S33" s="126">
        <f t="shared" si="13"/>
        <v>0</v>
      </c>
      <c r="T33" s="127">
        <f t="shared" si="13"/>
        <v>0</v>
      </c>
      <c r="U33" s="125">
        <f t="shared" si="12"/>
        <v>0</v>
      </c>
      <c r="V33" s="126">
        <f t="shared" si="12"/>
        <v>0</v>
      </c>
      <c r="W33" s="127">
        <f t="shared" si="12"/>
        <v>0</v>
      </c>
      <c r="X33" s="125">
        <f t="shared" si="12"/>
        <v>9969.1979504073352</v>
      </c>
      <c r="Y33" s="126">
        <f t="shared" si="12"/>
        <v>115.80765884499128</v>
      </c>
      <c r="Z33" s="127">
        <f t="shared" si="12"/>
        <v>8868.0714608755134</v>
      </c>
      <c r="AA33" s="125">
        <f t="shared" si="12"/>
        <v>9969.1979504073352</v>
      </c>
      <c r="AB33" s="126">
        <f t="shared" si="12"/>
        <v>115.80765884499128</v>
      </c>
      <c r="AC33" s="127">
        <f t="shared" si="12"/>
        <v>8868.0714608755134</v>
      </c>
      <c r="AD33" s="125">
        <f t="shared" si="12"/>
        <v>9969.1979504073352</v>
      </c>
      <c r="AE33" s="126">
        <f t="shared" si="12"/>
        <v>115.80765884499128</v>
      </c>
      <c r="AF33" s="127">
        <f t="shared" si="12"/>
        <v>8868.0714608755134</v>
      </c>
      <c r="AG33" s="125">
        <f t="shared" si="12"/>
        <v>9969.1979504073352</v>
      </c>
      <c r="AH33" s="126">
        <f t="shared" si="12"/>
        <v>115.80765884499128</v>
      </c>
      <c r="AI33" s="127">
        <f t="shared" si="12"/>
        <v>8868.0714608755134</v>
      </c>
      <c r="AJ33" s="125">
        <f t="shared" si="12"/>
        <v>9969.1979504073352</v>
      </c>
      <c r="AK33" s="126">
        <f t="shared" si="12"/>
        <v>115.80765884499128</v>
      </c>
      <c r="AL33" s="127">
        <f t="shared" si="12"/>
        <v>8868.0714608755134</v>
      </c>
    </row>
    <row r="34" spans="1:40" customFormat="1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40" s="136" customFormat="1">
      <c r="A35" s="100"/>
      <c r="B35" s="61" t="s">
        <v>32</v>
      </c>
      <c r="C35" s="109">
        <f t="shared" ref="C35:AL35" si="14">C16+C33</f>
        <v>0</v>
      </c>
      <c r="D35" s="59">
        <f t="shared" si="14"/>
        <v>0</v>
      </c>
      <c r="E35" s="110">
        <f t="shared" si="14"/>
        <v>0</v>
      </c>
      <c r="F35" s="109">
        <f t="shared" si="14"/>
        <v>0</v>
      </c>
      <c r="G35" s="59">
        <f t="shared" si="14"/>
        <v>0</v>
      </c>
      <c r="H35" s="110">
        <f t="shared" si="14"/>
        <v>0</v>
      </c>
      <c r="I35" s="109">
        <f t="shared" si="14"/>
        <v>0</v>
      </c>
      <c r="J35" s="59">
        <f t="shared" si="14"/>
        <v>0</v>
      </c>
      <c r="K35" s="110">
        <f t="shared" si="14"/>
        <v>0</v>
      </c>
      <c r="L35" s="109">
        <f t="shared" si="14"/>
        <v>0</v>
      </c>
      <c r="M35" s="59">
        <f t="shared" si="14"/>
        <v>0</v>
      </c>
      <c r="N35" s="110">
        <f t="shared" si="14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15">R16+R33</f>
        <v>0</v>
      </c>
      <c r="S35" s="59">
        <f t="shared" si="15"/>
        <v>0</v>
      </c>
      <c r="T35" s="110">
        <f t="shared" si="15"/>
        <v>0</v>
      </c>
      <c r="U35" s="109">
        <f t="shared" si="14"/>
        <v>0</v>
      </c>
      <c r="V35" s="59">
        <f t="shared" si="14"/>
        <v>0</v>
      </c>
      <c r="W35" s="110">
        <f t="shared" si="14"/>
        <v>0</v>
      </c>
      <c r="X35" s="109">
        <f t="shared" si="14"/>
        <v>9969.1979504073352</v>
      </c>
      <c r="Y35" s="59">
        <f t="shared" si="14"/>
        <v>115.80765884499128</v>
      </c>
      <c r="Z35" s="110">
        <f t="shared" si="14"/>
        <v>8868.0714608755134</v>
      </c>
      <c r="AA35" s="109">
        <f t="shared" si="14"/>
        <v>9969.1979504073352</v>
      </c>
      <c r="AB35" s="59">
        <f t="shared" si="14"/>
        <v>115.80765884499128</v>
      </c>
      <c r="AC35" s="110">
        <f t="shared" si="14"/>
        <v>8868.0714608755134</v>
      </c>
      <c r="AD35" s="109">
        <f t="shared" si="14"/>
        <v>9969.1979504073352</v>
      </c>
      <c r="AE35" s="59">
        <f t="shared" si="14"/>
        <v>115.80765884499128</v>
      </c>
      <c r="AF35" s="110">
        <f t="shared" si="14"/>
        <v>8868.0714608755134</v>
      </c>
      <c r="AG35" s="109">
        <f t="shared" si="14"/>
        <v>9969.1979504073352</v>
      </c>
      <c r="AH35" s="59">
        <f t="shared" si="14"/>
        <v>115.80765884499128</v>
      </c>
      <c r="AI35" s="110">
        <f t="shared" si="14"/>
        <v>8868.0714608755134</v>
      </c>
      <c r="AJ35" s="109">
        <f t="shared" si="14"/>
        <v>9969.1979504073352</v>
      </c>
      <c r="AK35" s="59">
        <f t="shared" si="14"/>
        <v>115.80765884499128</v>
      </c>
      <c r="AL35" s="110">
        <f t="shared" si="14"/>
        <v>8868.0714608755134</v>
      </c>
    </row>
    <row r="36" spans="1:40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/>
      <c r="V36" s="134"/>
      <c r="W36" s="134"/>
      <c r="X36" s="130">
        <f>X35-'Corp OH input'!G9</f>
        <v>0</v>
      </c>
      <c r="Y36" s="130">
        <f>Y35-'Corp OH input'!H9</f>
        <v>0</v>
      </c>
      <c r="Z36" s="130">
        <f>Z35-'Corp OH input'!I9</f>
        <v>0</v>
      </c>
      <c r="AA36" s="130">
        <f>AA35-'Corp OH input'!J9</f>
        <v>0</v>
      </c>
      <c r="AB36" s="130">
        <f>AB35-'Corp OH input'!K9</f>
        <v>0</v>
      </c>
      <c r="AC36" s="130">
        <f>AC35-'Corp OH input'!L9</f>
        <v>0</v>
      </c>
      <c r="AD36" s="130">
        <f>AD35-'Corp OH input'!M9</f>
        <v>0</v>
      </c>
      <c r="AE36" s="130">
        <f>AE35-'Corp OH input'!N9</f>
        <v>0</v>
      </c>
      <c r="AF36" s="130">
        <f>AF35-'Corp OH input'!O9</f>
        <v>0</v>
      </c>
      <c r="AG36" s="130">
        <f>AG35-'Corp OH input'!P9</f>
        <v>0</v>
      </c>
      <c r="AH36" s="130">
        <f>AH35-'Corp OH input'!Q9</f>
        <v>0</v>
      </c>
      <c r="AI36" s="130">
        <f>AI35-'Corp OH input'!R9</f>
        <v>0</v>
      </c>
      <c r="AJ36" s="130">
        <f>AJ35-'Corp OH input'!S9</f>
        <v>0</v>
      </c>
      <c r="AK36" s="130">
        <f>AK35-'Corp OH input'!T9</f>
        <v>0</v>
      </c>
      <c r="AL36" s="130">
        <f>AL35-'Corp OH input'!U9</f>
        <v>0</v>
      </c>
    </row>
    <row r="37" spans="1:40" s="138" customFormat="1">
      <c r="A37" s="92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137"/>
      <c r="AN37" s="137"/>
    </row>
    <row r="38" spans="1:40" s="138" customFormat="1">
      <c r="A38" s="92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137"/>
      <c r="AN38" s="137"/>
    </row>
    <row r="39" spans="1:40" s="138" customFormat="1">
      <c r="A39" s="92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137"/>
      <c r="AN39" s="137"/>
    </row>
    <row r="40" spans="1:40" s="138" customFormat="1">
      <c r="A40" s="92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137"/>
      <c r="AN40" s="137"/>
    </row>
    <row r="41" spans="1:40" s="138" customFormat="1">
      <c r="A41" s="92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137"/>
      <c r="AN41" s="137"/>
    </row>
    <row r="42" spans="1:40" s="138" customFormat="1">
      <c r="A42" s="92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137"/>
      <c r="AN42" s="137"/>
    </row>
    <row r="43" spans="1:40" s="138" customFormat="1">
      <c r="A43" s="92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137"/>
      <c r="AN43" s="137"/>
    </row>
    <row r="44" spans="1:40" s="138" customFormat="1">
      <c r="A44" s="92"/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137"/>
      <c r="AN44" s="137"/>
    </row>
    <row r="45" spans="1:40" s="138" customFormat="1">
      <c r="A45" s="92"/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137"/>
      <c r="AN45" s="137"/>
    </row>
    <row r="46" spans="1:40" s="138" customFormat="1">
      <c r="A46" s="92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137"/>
      <c r="AN46" s="137"/>
    </row>
    <row r="47" spans="1:40" s="138" customFormat="1">
      <c r="A47" s="92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137"/>
      <c r="AN47" s="137"/>
    </row>
    <row r="48" spans="1:40" s="138" customFormat="1">
      <c r="A48" s="92"/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137"/>
      <c r="AN48" s="137"/>
    </row>
    <row r="49" spans="1:40" s="138" customFormat="1">
      <c r="A49" s="92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137"/>
      <c r="AN49" s="137"/>
    </row>
    <row r="50" spans="1:40" s="138" customFormat="1">
      <c r="A50" s="92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137"/>
      <c r="AN50" s="137"/>
    </row>
    <row r="51" spans="1:40" s="138" customFormat="1">
      <c r="A51" s="92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37"/>
      <c r="AN51" s="137"/>
    </row>
    <row r="52" spans="1:40" s="138" customFormat="1">
      <c r="A52" s="92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137"/>
      <c r="AN52" s="137"/>
    </row>
    <row r="53" spans="1:40" s="138" customFormat="1">
      <c r="A53" s="92"/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137"/>
      <c r="AN53" s="137"/>
    </row>
    <row r="54" spans="1:40" s="138" customFormat="1">
      <c r="A54" s="92"/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137"/>
      <c r="AN54" s="137"/>
    </row>
    <row r="55" spans="1:40" s="138" customFormat="1">
      <c r="A55" s="92"/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137"/>
      <c r="AN55" s="137"/>
    </row>
    <row r="56" spans="1:40" s="138" customFormat="1">
      <c r="A56" s="92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137"/>
      <c r="AN56" s="137"/>
    </row>
    <row r="57" spans="1:40" s="138" customFormat="1">
      <c r="A57" s="92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137"/>
      <c r="AN57" s="137"/>
    </row>
    <row r="58" spans="1:40" s="138" customFormat="1">
      <c r="A58" s="92"/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137"/>
      <c r="AN58" s="137"/>
    </row>
    <row r="59" spans="1:40" s="138" customFormat="1">
      <c r="A59" s="92"/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137"/>
      <c r="AN59" s="137"/>
    </row>
    <row r="60" spans="1:40" s="138" customFormat="1">
      <c r="A60" s="92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137"/>
      <c r="AN60" s="137"/>
    </row>
    <row r="61" spans="1:40" s="138" customFormat="1">
      <c r="A61" s="92"/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137"/>
      <c r="AN61" s="137"/>
    </row>
    <row r="62" spans="1:40" s="138" customFormat="1">
      <c r="A62" s="92"/>
      <c r="B62" s="92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137"/>
      <c r="AN62" s="137"/>
    </row>
    <row r="63" spans="1:40" s="138" customFormat="1">
      <c r="A63" s="92"/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137"/>
      <c r="AN63" s="137"/>
    </row>
    <row r="64" spans="1:40" s="138" customFormat="1">
      <c r="A64" s="92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137"/>
      <c r="AN64" s="137"/>
    </row>
    <row r="65" spans="1:40" s="138" customFormat="1">
      <c r="A65" s="92"/>
      <c r="B65" s="92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137"/>
      <c r="AN65" s="137"/>
    </row>
    <row r="66" spans="1:40" s="138" customFormat="1">
      <c r="A66" s="92"/>
      <c r="B66" s="9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137"/>
      <c r="AN66" s="137"/>
    </row>
    <row r="67" spans="1:40" s="138" customFormat="1">
      <c r="A67" s="92"/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137"/>
      <c r="AN67" s="137"/>
    </row>
    <row r="68" spans="1:40" s="138" customFormat="1">
      <c r="A68" s="92"/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137"/>
      <c r="AN68" s="137"/>
    </row>
    <row r="69" spans="1:40" s="138" customFormat="1">
      <c r="A69" s="92"/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137"/>
      <c r="AN69" s="137"/>
    </row>
    <row r="70" spans="1:40" s="138" customFormat="1">
      <c r="A70" s="92"/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137"/>
      <c r="AN70" s="137"/>
    </row>
    <row r="71" spans="1:40" s="138" customFormat="1">
      <c r="A71" s="92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137"/>
      <c r="AN71" s="137"/>
    </row>
    <row r="72" spans="1:40" s="138" customFormat="1">
      <c r="A72" s="92"/>
      <c r="B72" s="92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137"/>
      <c r="AN72" s="137"/>
    </row>
    <row r="73" spans="1:40" s="138" customFormat="1">
      <c r="A73" s="92"/>
      <c r="B73" s="9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137"/>
      <c r="AN73" s="137"/>
    </row>
    <row r="74" spans="1:40" s="138" customFormat="1">
      <c r="A74" s="92"/>
      <c r="B74" s="92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137"/>
      <c r="AN74" s="137"/>
    </row>
    <row r="75" spans="1:40" s="138" customFormat="1">
      <c r="A75" s="92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137"/>
      <c r="AN75" s="137"/>
    </row>
    <row r="76" spans="1:40" s="138" customFormat="1">
      <c r="A76" s="92"/>
      <c r="B76" s="92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137"/>
      <c r="AN76" s="137"/>
    </row>
    <row r="77" spans="1:40" s="138" customFormat="1">
      <c r="A77" s="92"/>
      <c r="B77" s="92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137"/>
      <c r="AN77" s="137"/>
    </row>
    <row r="78" spans="1:40" s="138" customFormat="1">
      <c r="A78" s="92"/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137"/>
      <c r="AN78" s="137"/>
    </row>
    <row r="79" spans="1:40" s="138" customFormat="1">
      <c r="A79" s="92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137"/>
      <c r="AN79" s="137"/>
    </row>
    <row r="80" spans="1:40" s="138" customFormat="1">
      <c r="A80" s="92"/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137"/>
      <c r="AN80" s="137"/>
    </row>
    <row r="81" spans="1:40" s="138" customFormat="1">
      <c r="A81" s="92"/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137"/>
      <c r="AN81" s="137"/>
    </row>
    <row r="82" spans="1:40" s="138" customFormat="1">
      <c r="A82" s="92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137"/>
      <c r="AN82" s="137"/>
    </row>
    <row r="83" spans="1:40" s="138" customFormat="1">
      <c r="A83" s="92"/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137"/>
      <c r="AN83" s="137"/>
    </row>
    <row r="84" spans="1:40" s="138" customFormat="1">
      <c r="A84" s="92"/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137"/>
      <c r="AN84" s="137"/>
    </row>
  </sheetData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theme="1"/>
  </sheetPr>
  <dimension ref="A1:AL84"/>
  <sheetViews>
    <sheetView showGridLines="0" zoomScale="85" zoomScaleNormal="85" workbookViewId="0">
      <pane xSplit="2" ySplit="2" topLeftCell="AC3" activePane="bottomRight" state="frozen"/>
      <selection activeCell="C54" sqref="C54"/>
      <selection pane="topRight" activeCell="C54" sqref="C54"/>
      <selection pane="bottomLeft" activeCell="C54" sqref="C54"/>
      <selection pane="bottomRight" activeCell="AL19" sqref="AL19"/>
    </sheetView>
  </sheetViews>
  <sheetFormatPr defaultRowHeight="12.75"/>
  <cols>
    <col min="1" max="1" width="4.7109375" customWidth="1"/>
    <col min="2" max="2" width="40.28515625" bestFit="1" customWidth="1"/>
    <col min="3" max="38" width="12.7109375" customWidth="1"/>
  </cols>
  <sheetData>
    <row r="1" spans="1:38" s="25" customFormat="1" ht="18">
      <c r="A1" s="2" t="s">
        <v>137</v>
      </c>
      <c r="B1" s="19"/>
      <c r="C1" s="19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6"/>
      <c r="R1" s="26"/>
      <c r="S1" s="26"/>
      <c r="T1" s="26"/>
      <c r="U1" s="26"/>
      <c r="V1" s="26"/>
      <c r="W1" s="21"/>
      <c r="X1" s="21"/>
      <c r="Y1" s="21"/>
      <c r="Z1" s="26"/>
      <c r="AA1" s="26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s="25" customFormat="1" ht="15.75">
      <c r="A2" s="27" t="s">
        <v>60</v>
      </c>
      <c r="B2" s="9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8"/>
      <c r="R2" s="28"/>
      <c r="S2" s="28"/>
      <c r="T2" s="28"/>
      <c r="U2" s="28"/>
      <c r="V2" s="28"/>
      <c r="W2" s="22"/>
      <c r="X2" s="22"/>
      <c r="Y2" s="22"/>
      <c r="Z2" s="28"/>
      <c r="AA2" s="28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>
      <c r="A3" s="91" t="str">
        <f>"('$000, $"&amp;Escalators!$B$11&amp;")"</f>
        <v>('$000, $2015)</v>
      </c>
    </row>
    <row r="5" spans="1:38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38">
      <c r="A6" s="128"/>
      <c r="B6" s="129" t="s">
        <v>1</v>
      </c>
      <c r="C6" s="223" t="s">
        <v>2</v>
      </c>
      <c r="D6" s="224" t="s">
        <v>11</v>
      </c>
      <c r="E6" s="104" t="s">
        <v>3</v>
      </c>
      <c r="F6" s="223" t="s">
        <v>2</v>
      </c>
      <c r="G6" s="224" t="s">
        <v>11</v>
      </c>
      <c r="H6" s="104" t="s">
        <v>3</v>
      </c>
      <c r="I6" s="223" t="s">
        <v>2</v>
      </c>
      <c r="J6" s="224" t="s">
        <v>11</v>
      </c>
      <c r="K6" s="104" t="s">
        <v>3</v>
      </c>
      <c r="L6" s="223" t="s">
        <v>2</v>
      </c>
      <c r="M6" s="224" t="s">
        <v>11</v>
      </c>
      <c r="N6" s="104" t="s">
        <v>3</v>
      </c>
      <c r="O6" s="223" t="s">
        <v>2</v>
      </c>
      <c r="P6" s="224" t="s">
        <v>11</v>
      </c>
      <c r="Q6" s="104" t="s">
        <v>3</v>
      </c>
      <c r="R6" s="223" t="s">
        <v>2</v>
      </c>
      <c r="S6" s="224" t="s">
        <v>11</v>
      </c>
      <c r="T6" s="104" t="s">
        <v>3</v>
      </c>
      <c r="U6" s="223" t="s">
        <v>2</v>
      </c>
      <c r="V6" s="224" t="s">
        <v>11</v>
      </c>
      <c r="W6" s="104" t="s">
        <v>3</v>
      </c>
      <c r="X6" s="223" t="s">
        <v>2</v>
      </c>
      <c r="Y6" s="224" t="s">
        <v>11</v>
      </c>
      <c r="Z6" s="104" t="s">
        <v>3</v>
      </c>
      <c r="AA6" s="223" t="s">
        <v>2</v>
      </c>
      <c r="AB6" s="224" t="s">
        <v>11</v>
      </c>
      <c r="AC6" s="104" t="s">
        <v>3</v>
      </c>
      <c r="AD6" s="223" t="s">
        <v>2</v>
      </c>
      <c r="AE6" s="224" t="s">
        <v>11</v>
      </c>
      <c r="AF6" s="104" t="s">
        <v>3</v>
      </c>
      <c r="AG6" s="223" t="s">
        <v>2</v>
      </c>
      <c r="AH6" s="224" t="s">
        <v>11</v>
      </c>
      <c r="AI6" s="104" t="s">
        <v>3</v>
      </c>
      <c r="AJ6" s="223" t="s">
        <v>2</v>
      </c>
      <c r="AK6" s="224" t="s">
        <v>11</v>
      </c>
      <c r="AL6" s="104" t="s">
        <v>3</v>
      </c>
    </row>
    <row r="7" spans="1:38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38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38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107">
        <f>SUMIF('Reclassification input'!$C$9:$C$11,$B9,'Reclassification input'!D$9:D$11)</f>
        <v>0</v>
      </c>
      <c r="V9" s="57">
        <f>SUMIF('Reclassification input'!$C$9:$C$11,$B9,'Reclassification input'!E$9:E$11)</f>
        <v>0</v>
      </c>
      <c r="W9" s="108">
        <f>SUMIF('Reclassification input'!$C$9:$C$11,$B9,'Reclassification input'!F$9:F$11)</f>
        <v>0</v>
      </c>
      <c r="X9" s="107">
        <f>SUMIF('Reclassification input'!$C$9:$C$11,$B9,'Reclassification input'!G$9:G$11)</f>
        <v>0</v>
      </c>
      <c r="Y9" s="57">
        <f>SUMIF('Reclassification input'!$C$9:$C$11,$B9,'Reclassification input'!H$9:H$11)</f>
        <v>0</v>
      </c>
      <c r="Z9" s="108">
        <f>SUMIF('Reclassification input'!$C$9:$C$11,$B9,'Reclassification input'!I$9:I$11)</f>
        <v>206.11839506118815</v>
      </c>
      <c r="AA9" s="107">
        <f>SUMIF('Reclassification input'!$C$9:$C$11,$B9,'Reclassification input'!J$9:J$11)</f>
        <v>0</v>
      </c>
      <c r="AB9" s="57">
        <f>SUMIF('Reclassification input'!$C$9:$C$11,$B9,'Reclassification input'!K$9:K$11)</f>
        <v>0</v>
      </c>
      <c r="AC9" s="108">
        <f>SUMIF('Reclassification input'!$C$9:$C$11,$B9,'Reclassification input'!L$9:L$11)</f>
        <v>206.11839506118815</v>
      </c>
      <c r="AD9" s="107">
        <f>SUMIF('Reclassification input'!$C$9:$C$11,$B9,'Reclassification input'!M$9:M$11)</f>
        <v>0</v>
      </c>
      <c r="AE9" s="57">
        <f>SUMIF('Reclassification input'!$C$9:$C$11,$B9,'Reclassification input'!N$9:N$11)</f>
        <v>0</v>
      </c>
      <c r="AF9" s="108">
        <f>SUMIF('Reclassification input'!$C$9:$C$11,$B9,'Reclassification input'!O$9:O$11)</f>
        <v>206.11839506118815</v>
      </c>
      <c r="AG9" s="107">
        <f>SUMIF('Reclassification input'!$C$9:$C$11,$B9,'Reclassification input'!P$9:P$11)</f>
        <v>0</v>
      </c>
      <c r="AH9" s="57">
        <f>SUMIF('Reclassification input'!$C$9:$C$11,$B9,'Reclassification input'!Q$9:Q$11)</f>
        <v>0</v>
      </c>
      <c r="AI9" s="108">
        <f>SUMIF('Reclassification input'!$C$9:$C$11,$B9,'Reclassification input'!R$9:R$11)</f>
        <v>206.11839506118815</v>
      </c>
      <c r="AJ9" s="107">
        <f>SUMIF('Reclassification input'!$C$9:$C$11,$B9,'Reclassification input'!S$9:S$11)</f>
        <v>0</v>
      </c>
      <c r="AK9" s="57">
        <f>SUMIF('Reclassification input'!$C$9:$C$11,$B9,'Reclassification input'!T$9:T$11)</f>
        <v>0</v>
      </c>
      <c r="AL9" s="108">
        <f>SUMIF('Reclassification input'!$C$9:$C$11,$B9,'Reclassification input'!U$9:U$11)</f>
        <v>206.11839506118815</v>
      </c>
    </row>
    <row r="10" spans="1:38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107">
        <f>SUMIF('Reclassification input'!$C$9:$C$11,$B10,'Reclassification input'!D$9:D$11)</f>
        <v>0</v>
      </c>
      <c r="V10" s="57">
        <f>SUMIF('Reclassification input'!$C$9:$C$11,$B10,'Reclassification input'!E$9:E$11)</f>
        <v>0</v>
      </c>
      <c r="W10" s="108">
        <f>SUMIF('Reclassification input'!$C$9:$C$11,$B10,'Reclassification input'!F$9:F$11)</f>
        <v>0</v>
      </c>
      <c r="X10" s="107">
        <f>SUMIF('Reclassification input'!$C$9:$C$11,$B10,'Reclassification input'!G$9:G$11)</f>
        <v>711.57069469371856</v>
      </c>
      <c r="Y10" s="57">
        <f>SUMIF('Reclassification input'!$C$9:$C$11,$B10,'Reclassification input'!H$9:H$11)</f>
        <v>0.7131571641627279</v>
      </c>
      <c r="Z10" s="108">
        <f>SUMIF('Reclassification input'!$C$9:$C$11,$B10,'Reclassification input'!I$9:I$11)</f>
        <v>72.118464036113181</v>
      </c>
      <c r="AA10" s="107">
        <f>SUMIF('Reclassification input'!$C$9:$C$11,$B10,'Reclassification input'!J$9:J$11)</f>
        <v>711.57069469371856</v>
      </c>
      <c r="AB10" s="57">
        <f>SUMIF('Reclassification input'!$C$9:$C$11,$B10,'Reclassification input'!K$9:K$11)</f>
        <v>0.7131571641627279</v>
      </c>
      <c r="AC10" s="108">
        <f>SUMIF('Reclassification input'!$C$9:$C$11,$B10,'Reclassification input'!L$9:L$11)</f>
        <v>72.118464036113181</v>
      </c>
      <c r="AD10" s="107">
        <f>SUMIF('Reclassification input'!$C$9:$C$11,$B10,'Reclassification input'!M$9:M$11)</f>
        <v>711.57069469371856</v>
      </c>
      <c r="AE10" s="57">
        <f>SUMIF('Reclassification input'!$C$9:$C$11,$B10,'Reclassification input'!N$9:N$11)</f>
        <v>0.7131571641627279</v>
      </c>
      <c r="AF10" s="108">
        <f>SUMIF('Reclassification input'!$C$9:$C$11,$B10,'Reclassification input'!O$9:O$11)</f>
        <v>72.118464036113181</v>
      </c>
      <c r="AG10" s="107">
        <f>SUMIF('Reclassification input'!$C$9:$C$11,$B10,'Reclassification input'!P$9:P$11)</f>
        <v>711.57069469371856</v>
      </c>
      <c r="AH10" s="57">
        <f>SUMIF('Reclassification input'!$C$9:$C$11,$B10,'Reclassification input'!Q$9:Q$11)</f>
        <v>0.7131571641627279</v>
      </c>
      <c r="AI10" s="108">
        <f>SUMIF('Reclassification input'!$C$9:$C$11,$B10,'Reclassification input'!R$9:R$11)</f>
        <v>72.118464036113181</v>
      </c>
      <c r="AJ10" s="107">
        <f>SUMIF('Reclassification input'!$C$9:$C$11,$B10,'Reclassification input'!S$9:S$11)</f>
        <v>711.57069469371856</v>
      </c>
      <c r="AK10" s="57">
        <f>SUMIF('Reclassification input'!$C$9:$C$11,$B10,'Reclassification input'!T$9:T$11)</f>
        <v>0.7131571641627279</v>
      </c>
      <c r="AL10" s="108">
        <f>SUMIF('Reclassification input'!$C$9:$C$11,$B10,'Reclassification input'!U$9:U$11)</f>
        <v>72.118464036113181</v>
      </c>
    </row>
    <row r="11" spans="1:38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107">
        <f>SUMIF('Reclassification input'!$C$9:$C$11,$B11,'Reclassification input'!D$9:D$11)</f>
        <v>0</v>
      </c>
      <c r="V11" s="57">
        <f>SUMIF('Reclassification input'!$C$9:$C$11,$B11,'Reclassification input'!E$9:E$11)</f>
        <v>0</v>
      </c>
      <c r="W11" s="108">
        <f>SUMIF('Reclassification input'!$C$9:$C$11,$B11,'Reclassification input'!F$9:F$11)</f>
        <v>0</v>
      </c>
      <c r="X11" s="107">
        <f>SUMIF('Reclassification input'!$C$9:$C$11,$B11,'Reclassification input'!G$9:G$11)</f>
        <v>0</v>
      </c>
      <c r="Y11" s="57">
        <f>SUMIF('Reclassification input'!$C$9:$C$11,$B11,'Reclassification input'!H$9:H$11)</f>
        <v>0</v>
      </c>
      <c r="Z11" s="108">
        <f>SUMIF('Reclassification input'!$C$9:$C$11,$B11,'Reclassification input'!I$9:I$11)</f>
        <v>0</v>
      </c>
      <c r="AA11" s="107">
        <f>SUMIF('Reclassification input'!$C$9:$C$11,$B11,'Reclassification input'!J$9:J$11)</f>
        <v>0</v>
      </c>
      <c r="AB11" s="57">
        <f>SUMIF('Reclassification input'!$C$9:$C$11,$B11,'Reclassification input'!K$9:K$11)</f>
        <v>0</v>
      </c>
      <c r="AC11" s="108">
        <f>SUMIF('Reclassification input'!$C$9:$C$11,$B11,'Reclassification input'!L$9:L$11)</f>
        <v>0</v>
      </c>
      <c r="AD11" s="107">
        <f>SUMIF('Reclassification input'!$C$9:$C$11,$B11,'Reclassification input'!M$9:M$11)</f>
        <v>0</v>
      </c>
      <c r="AE11" s="57">
        <f>SUMIF('Reclassification input'!$C$9:$C$11,$B11,'Reclassification input'!N$9:N$11)</f>
        <v>0</v>
      </c>
      <c r="AF11" s="108">
        <f>SUMIF('Reclassification input'!$C$9:$C$11,$B11,'Reclassification input'!O$9:O$11)</f>
        <v>0</v>
      </c>
      <c r="AG11" s="107">
        <f>SUMIF('Reclassification input'!$C$9:$C$11,$B11,'Reclassification input'!P$9:P$11)</f>
        <v>0</v>
      </c>
      <c r="AH11" s="57">
        <f>SUMIF('Reclassification input'!$C$9:$C$11,$B11,'Reclassification input'!Q$9:Q$11)</f>
        <v>0</v>
      </c>
      <c r="AI11" s="108">
        <f>SUMIF('Reclassification input'!$C$9:$C$11,$B11,'Reclassification input'!R$9:R$11)</f>
        <v>0</v>
      </c>
      <c r="AJ11" s="107">
        <f>SUMIF('Reclassification input'!$C$9:$C$11,$B11,'Reclassification input'!S$9:S$11)</f>
        <v>0</v>
      </c>
      <c r="AK11" s="57">
        <f>SUMIF('Reclassification input'!$C$9:$C$11,$B11,'Reclassification input'!T$9:T$11)</f>
        <v>0</v>
      </c>
      <c r="AL11" s="108">
        <f>SUMIF('Reclassification input'!$C$9:$C$11,$B11,'Reclassification input'!U$9:U$11)</f>
        <v>0</v>
      </c>
    </row>
    <row r="12" spans="1:38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107">
        <f>SUMIF('Reclassification input'!$C$9:$C$11,$B12,'Reclassification input'!D$9:D$11)</f>
        <v>0</v>
      </c>
      <c r="V12" s="57">
        <f>SUMIF('Reclassification input'!$C$9:$C$11,$B12,'Reclassification input'!E$9:E$11)</f>
        <v>0</v>
      </c>
      <c r="W12" s="108">
        <f>SUMIF('Reclassification input'!$C$9:$C$11,$B12,'Reclassification input'!F$9:F$11)</f>
        <v>0</v>
      </c>
      <c r="X12" s="107">
        <f>SUMIF('Reclassification input'!$C$9:$C$11,$B12,'Reclassification input'!G$9:G$11)</f>
        <v>0</v>
      </c>
      <c r="Y12" s="57">
        <f>SUMIF('Reclassification input'!$C$9:$C$11,$B12,'Reclassification input'!H$9:H$11)</f>
        <v>0</v>
      </c>
      <c r="Z12" s="108">
        <f>SUMIF('Reclassification input'!$C$9:$C$11,$B12,'Reclassification input'!I$9:I$11)</f>
        <v>0</v>
      </c>
      <c r="AA12" s="107">
        <f>SUMIF('Reclassification input'!$C$9:$C$11,$B12,'Reclassification input'!J$9:J$11)</f>
        <v>0</v>
      </c>
      <c r="AB12" s="57">
        <f>SUMIF('Reclassification input'!$C$9:$C$11,$B12,'Reclassification input'!K$9:K$11)</f>
        <v>0</v>
      </c>
      <c r="AC12" s="108">
        <f>SUMIF('Reclassification input'!$C$9:$C$11,$B12,'Reclassification input'!L$9:L$11)</f>
        <v>0</v>
      </c>
      <c r="AD12" s="107">
        <f>SUMIF('Reclassification input'!$C$9:$C$11,$B12,'Reclassification input'!M$9:M$11)</f>
        <v>0</v>
      </c>
      <c r="AE12" s="57">
        <f>SUMIF('Reclassification input'!$C$9:$C$11,$B12,'Reclassification input'!N$9:N$11)</f>
        <v>0</v>
      </c>
      <c r="AF12" s="108">
        <f>SUMIF('Reclassification input'!$C$9:$C$11,$B12,'Reclassification input'!O$9:O$11)</f>
        <v>0</v>
      </c>
      <c r="AG12" s="107">
        <f>SUMIF('Reclassification input'!$C$9:$C$11,$B12,'Reclassification input'!P$9:P$11)</f>
        <v>0</v>
      </c>
      <c r="AH12" s="57">
        <f>SUMIF('Reclassification input'!$C$9:$C$11,$B12,'Reclassification input'!Q$9:Q$11)</f>
        <v>0</v>
      </c>
      <c r="AI12" s="108">
        <f>SUMIF('Reclassification input'!$C$9:$C$11,$B12,'Reclassification input'!R$9:R$11)</f>
        <v>0</v>
      </c>
      <c r="AJ12" s="107">
        <f>SUMIF('Reclassification input'!$C$9:$C$11,$B12,'Reclassification input'!S$9:S$11)</f>
        <v>0</v>
      </c>
      <c r="AK12" s="57">
        <f>SUMIF('Reclassification input'!$C$9:$C$11,$B12,'Reclassification input'!T$9:T$11)</f>
        <v>0</v>
      </c>
      <c r="AL12" s="108">
        <f>SUMIF('Reclassification input'!$C$9:$C$11,$B12,'Reclassification input'!U$9:U$11)</f>
        <v>0</v>
      </c>
    </row>
    <row r="13" spans="1:38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107">
        <f>SUMIF('Reclassification input'!$C$9:$C$11,$B13,'Reclassification input'!D$9:D$11)</f>
        <v>0</v>
      </c>
      <c r="V13" s="57">
        <f>SUMIF('Reclassification input'!$C$9:$C$11,$B13,'Reclassification input'!E$9:E$11)</f>
        <v>0</v>
      </c>
      <c r="W13" s="108">
        <f>SUMIF('Reclassification input'!$C$9:$C$11,$B13,'Reclassification input'!F$9:F$11)</f>
        <v>0</v>
      </c>
      <c r="X13" s="107">
        <f>SUMIF('Reclassification input'!$C$9:$C$11,$B13,'Reclassification input'!G$9:G$11)</f>
        <v>0</v>
      </c>
      <c r="Y13" s="57">
        <f>SUMIF('Reclassification input'!$C$9:$C$11,$B13,'Reclassification input'!H$9:H$11)</f>
        <v>0</v>
      </c>
      <c r="Z13" s="108">
        <f>SUMIF('Reclassification input'!$C$9:$C$11,$B13,'Reclassification input'!I$9:I$11)</f>
        <v>0</v>
      </c>
      <c r="AA13" s="107">
        <f>SUMIF('Reclassification input'!$C$9:$C$11,$B13,'Reclassification input'!J$9:J$11)</f>
        <v>0</v>
      </c>
      <c r="AB13" s="57">
        <f>SUMIF('Reclassification input'!$C$9:$C$11,$B13,'Reclassification input'!K$9:K$11)</f>
        <v>0</v>
      </c>
      <c r="AC13" s="108">
        <f>SUMIF('Reclassification input'!$C$9:$C$11,$B13,'Reclassification input'!L$9:L$11)</f>
        <v>0</v>
      </c>
      <c r="AD13" s="107">
        <f>SUMIF('Reclassification input'!$C$9:$C$11,$B13,'Reclassification input'!M$9:M$11)</f>
        <v>0</v>
      </c>
      <c r="AE13" s="57">
        <f>SUMIF('Reclassification input'!$C$9:$C$11,$B13,'Reclassification input'!N$9:N$11)</f>
        <v>0</v>
      </c>
      <c r="AF13" s="108">
        <f>SUMIF('Reclassification input'!$C$9:$C$11,$B13,'Reclassification input'!O$9:O$11)</f>
        <v>0</v>
      </c>
      <c r="AG13" s="107">
        <f>SUMIF('Reclassification input'!$C$9:$C$11,$B13,'Reclassification input'!P$9:P$11)</f>
        <v>0</v>
      </c>
      <c r="AH13" s="57">
        <f>SUMIF('Reclassification input'!$C$9:$C$11,$B13,'Reclassification input'!Q$9:Q$11)</f>
        <v>0</v>
      </c>
      <c r="AI13" s="108">
        <f>SUMIF('Reclassification input'!$C$9:$C$11,$B13,'Reclassification input'!R$9:R$11)</f>
        <v>0</v>
      </c>
      <c r="AJ13" s="107">
        <f>SUMIF('Reclassification input'!$C$9:$C$11,$B13,'Reclassification input'!S$9:S$11)</f>
        <v>0</v>
      </c>
      <c r="AK13" s="57">
        <f>SUMIF('Reclassification input'!$C$9:$C$11,$B13,'Reclassification input'!T$9:T$11)</f>
        <v>0</v>
      </c>
      <c r="AL13" s="108">
        <f>SUMIF('Reclassification input'!$C$9:$C$11,$B13,'Reclassification input'!U$9:U$11)</f>
        <v>0</v>
      </c>
    </row>
    <row r="14" spans="1:38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107">
        <f>SUMIF('Reclassification input'!$C$9:$C$11,$B14,'Reclassification input'!D$9:D$11)</f>
        <v>0</v>
      </c>
      <c r="V14" s="57">
        <f>SUMIF('Reclassification input'!$C$9:$C$11,$B14,'Reclassification input'!E$9:E$11)</f>
        <v>0</v>
      </c>
      <c r="W14" s="108">
        <f>SUMIF('Reclassification input'!$C$9:$C$11,$B14,'Reclassification input'!F$9:F$11)</f>
        <v>0</v>
      </c>
      <c r="X14" s="107">
        <f>SUMIF('Reclassification input'!$C$9:$C$11,$B14,'Reclassification input'!G$9:G$11)</f>
        <v>0</v>
      </c>
      <c r="Y14" s="57">
        <f>SUMIF('Reclassification input'!$C$9:$C$11,$B14,'Reclassification input'!H$9:H$11)</f>
        <v>0</v>
      </c>
      <c r="Z14" s="108">
        <f>SUMIF('Reclassification input'!$C$9:$C$11,$B14,'Reclassification input'!I$9:I$11)</f>
        <v>0</v>
      </c>
      <c r="AA14" s="107">
        <f>SUMIF('Reclassification input'!$C$9:$C$11,$B14,'Reclassification input'!J$9:J$11)</f>
        <v>0</v>
      </c>
      <c r="AB14" s="57">
        <f>SUMIF('Reclassification input'!$C$9:$C$11,$B14,'Reclassification input'!K$9:K$11)</f>
        <v>0</v>
      </c>
      <c r="AC14" s="108">
        <f>SUMIF('Reclassification input'!$C$9:$C$11,$B14,'Reclassification input'!L$9:L$11)</f>
        <v>0</v>
      </c>
      <c r="AD14" s="107">
        <f>SUMIF('Reclassification input'!$C$9:$C$11,$B14,'Reclassification input'!M$9:M$11)</f>
        <v>0</v>
      </c>
      <c r="AE14" s="57">
        <f>SUMIF('Reclassification input'!$C$9:$C$11,$B14,'Reclassification input'!N$9:N$11)</f>
        <v>0</v>
      </c>
      <c r="AF14" s="108">
        <f>SUMIF('Reclassification input'!$C$9:$C$11,$B14,'Reclassification input'!O$9:O$11)</f>
        <v>0</v>
      </c>
      <c r="AG14" s="107">
        <f>SUMIF('Reclassification input'!$C$9:$C$11,$B14,'Reclassification input'!P$9:P$11)</f>
        <v>0</v>
      </c>
      <c r="AH14" s="57">
        <f>SUMIF('Reclassification input'!$C$9:$C$11,$B14,'Reclassification input'!Q$9:Q$11)</f>
        <v>0</v>
      </c>
      <c r="AI14" s="108">
        <f>SUMIF('Reclassification input'!$C$9:$C$11,$B14,'Reclassification input'!R$9:R$11)</f>
        <v>0</v>
      </c>
      <c r="AJ14" s="107">
        <f>SUMIF('Reclassification input'!$C$9:$C$11,$B14,'Reclassification input'!S$9:S$11)</f>
        <v>0</v>
      </c>
      <c r="AK14" s="57">
        <f>SUMIF('Reclassification input'!$C$9:$C$11,$B14,'Reclassification input'!T$9:T$11)</f>
        <v>0</v>
      </c>
      <c r="AL14" s="108">
        <f>SUMIF('Reclassification input'!$C$9:$C$11,$B14,'Reclassification input'!U$9:U$11)</f>
        <v>0</v>
      </c>
    </row>
    <row r="15" spans="1:38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107">
        <f>SUMIF('Reclassification input'!$C$9:$C$11,$B15,'Reclassification input'!D$9:D$11)</f>
        <v>0</v>
      </c>
      <c r="V15" s="57">
        <f>SUMIF('Reclassification input'!$C$9:$C$11,$B15,'Reclassification input'!E$9:E$11)</f>
        <v>0</v>
      </c>
      <c r="W15" s="108">
        <f>SUMIF('Reclassification input'!$C$9:$C$11,$B15,'Reclassification input'!F$9:F$11)</f>
        <v>0</v>
      </c>
      <c r="X15" s="107">
        <f>SUMIF('Reclassification input'!$C$9:$C$11,$B15,'Reclassification input'!G$9:G$11)</f>
        <v>0</v>
      </c>
      <c r="Y15" s="57">
        <f>SUMIF('Reclassification input'!$C$9:$C$11,$B15,'Reclassification input'!H$9:H$11)</f>
        <v>0</v>
      </c>
      <c r="Z15" s="108">
        <f>SUMIF('Reclassification input'!$C$9:$C$11,$B15,'Reclassification input'!I$9:I$11)</f>
        <v>0</v>
      </c>
      <c r="AA15" s="107">
        <f>SUMIF('Reclassification input'!$C$9:$C$11,$B15,'Reclassification input'!J$9:J$11)</f>
        <v>0</v>
      </c>
      <c r="AB15" s="57">
        <f>SUMIF('Reclassification input'!$C$9:$C$11,$B15,'Reclassification input'!K$9:K$11)</f>
        <v>0</v>
      </c>
      <c r="AC15" s="108">
        <f>SUMIF('Reclassification input'!$C$9:$C$11,$B15,'Reclassification input'!L$9:L$11)</f>
        <v>0</v>
      </c>
      <c r="AD15" s="107">
        <f>SUMIF('Reclassification input'!$C$9:$C$11,$B15,'Reclassification input'!M$9:M$11)</f>
        <v>0</v>
      </c>
      <c r="AE15" s="57">
        <f>SUMIF('Reclassification input'!$C$9:$C$11,$B15,'Reclassification input'!N$9:N$11)</f>
        <v>0</v>
      </c>
      <c r="AF15" s="108">
        <f>SUMIF('Reclassification input'!$C$9:$C$11,$B15,'Reclassification input'!O$9:O$11)</f>
        <v>0</v>
      </c>
      <c r="AG15" s="107">
        <f>SUMIF('Reclassification input'!$C$9:$C$11,$B15,'Reclassification input'!P$9:P$11)</f>
        <v>0</v>
      </c>
      <c r="AH15" s="57">
        <f>SUMIF('Reclassification input'!$C$9:$C$11,$B15,'Reclassification input'!Q$9:Q$11)</f>
        <v>0</v>
      </c>
      <c r="AI15" s="108">
        <f>SUMIF('Reclassification input'!$C$9:$C$11,$B15,'Reclassification input'!R$9:R$11)</f>
        <v>0</v>
      </c>
      <c r="AJ15" s="107">
        <f>SUMIF('Reclassification input'!$C$9:$C$11,$B15,'Reclassification input'!S$9:S$11)</f>
        <v>0</v>
      </c>
      <c r="AK15" s="57">
        <f>SUMIF('Reclassification input'!$C$9:$C$11,$B15,'Reclassification input'!T$9:T$11)</f>
        <v>0</v>
      </c>
      <c r="AL15" s="108">
        <f>SUMIF('Reclassification input'!$C$9:$C$11,$B15,'Reclassification input'!U$9:U$11)</f>
        <v>0</v>
      </c>
    </row>
    <row r="16" spans="1:38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AL16" si="5">SUM(S9:S15)</f>
        <v>0</v>
      </c>
      <c r="T16" s="127">
        <f t="shared" si="5"/>
        <v>0</v>
      </c>
      <c r="U16" s="125">
        <f t="shared" si="5"/>
        <v>0</v>
      </c>
      <c r="V16" s="126">
        <f t="shared" si="5"/>
        <v>0</v>
      </c>
      <c r="W16" s="127">
        <f t="shared" si="5"/>
        <v>0</v>
      </c>
      <c r="X16" s="125">
        <f t="shared" si="5"/>
        <v>711.57069469371856</v>
      </c>
      <c r="Y16" s="126">
        <f t="shared" si="5"/>
        <v>0.7131571641627279</v>
      </c>
      <c r="Z16" s="127">
        <f t="shared" si="5"/>
        <v>278.23685909730136</v>
      </c>
      <c r="AA16" s="125">
        <f t="shared" si="5"/>
        <v>711.57069469371856</v>
      </c>
      <c r="AB16" s="126">
        <f t="shared" si="5"/>
        <v>0.7131571641627279</v>
      </c>
      <c r="AC16" s="127">
        <f t="shared" si="5"/>
        <v>278.23685909730136</v>
      </c>
      <c r="AD16" s="125">
        <f t="shared" si="5"/>
        <v>711.57069469371856</v>
      </c>
      <c r="AE16" s="126">
        <f t="shared" si="5"/>
        <v>0.7131571641627279</v>
      </c>
      <c r="AF16" s="127">
        <f t="shared" si="5"/>
        <v>278.23685909730136</v>
      </c>
      <c r="AG16" s="125">
        <f t="shared" si="5"/>
        <v>711.57069469371856</v>
      </c>
      <c r="AH16" s="126">
        <f t="shared" si="5"/>
        <v>0.7131571641627279</v>
      </c>
      <c r="AI16" s="127">
        <f t="shared" si="5"/>
        <v>278.23685909730136</v>
      </c>
      <c r="AJ16" s="125">
        <f t="shared" si="5"/>
        <v>711.57069469371856</v>
      </c>
      <c r="AK16" s="126">
        <f t="shared" si="5"/>
        <v>0.7131571641627279</v>
      </c>
      <c r="AL16" s="127">
        <f t="shared" si="5"/>
        <v>278.23685909730136</v>
      </c>
    </row>
    <row r="17" spans="1:38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107">
        <f>SUMIF('Reclassification input'!$C$9:$C$11,$B19,'Reclassification input'!D$9:D$11)</f>
        <v>0</v>
      </c>
      <c r="V19" s="57">
        <f>SUMIF('Reclassification input'!$C$9:$C$11,$B19,'Reclassification input'!E$9:E$11)</f>
        <v>0</v>
      </c>
      <c r="W19" s="108">
        <f>SUMIF('Reclassification input'!$C$9:$C$11,$B19,'Reclassification input'!F$9:F$11)</f>
        <v>0</v>
      </c>
      <c r="X19" s="107">
        <f>SUMIF('Reclassification input'!$C$9:$C$11,$B19,'Reclassification input'!G$9:G$11)</f>
        <v>0</v>
      </c>
      <c r="Y19" s="57">
        <f>SUMIF('Reclassification input'!$C$9:$C$11,$B19,'Reclassification input'!H$9:H$11)</f>
        <v>0</v>
      </c>
      <c r="Z19" s="108">
        <f>SUMIF('Reclassification input'!$C$9:$C$11,$B19,'Reclassification input'!I$9:I$11)</f>
        <v>0</v>
      </c>
      <c r="AA19" s="107">
        <f>SUMIF('Reclassification input'!$C$9:$C$11,$B19,'Reclassification input'!J$9:J$11)</f>
        <v>0</v>
      </c>
      <c r="AB19" s="57">
        <f>SUMIF('Reclassification input'!$C$9:$C$11,$B19,'Reclassification input'!K$9:K$11)</f>
        <v>0</v>
      </c>
      <c r="AC19" s="108">
        <f>SUMIF('Reclassification input'!$C$9:$C$11,$B19,'Reclassification input'!L$9:L$11)</f>
        <v>0</v>
      </c>
      <c r="AD19" s="107">
        <f>SUMIF('Reclassification input'!$C$9:$C$11,$B19,'Reclassification input'!M$9:M$11)</f>
        <v>0</v>
      </c>
      <c r="AE19" s="57">
        <f>SUMIF('Reclassification input'!$C$9:$C$11,$B19,'Reclassification input'!N$9:N$11)</f>
        <v>0</v>
      </c>
      <c r="AF19" s="108">
        <f>SUMIF('Reclassification input'!$C$9:$C$11,$B19,'Reclassification input'!O$9:O$11)</f>
        <v>0</v>
      </c>
      <c r="AG19" s="107">
        <f>SUMIF('Reclassification input'!$C$9:$C$11,$B19,'Reclassification input'!P$9:P$11)</f>
        <v>0</v>
      </c>
      <c r="AH19" s="57">
        <f>SUMIF('Reclassification input'!$C$9:$C$11,$B19,'Reclassification input'!Q$9:Q$11)</f>
        <v>0</v>
      </c>
      <c r="AI19" s="108">
        <f>SUMIF('Reclassification input'!$C$9:$C$11,$B19,'Reclassification input'!R$9:R$11)</f>
        <v>0</v>
      </c>
      <c r="AJ19" s="107">
        <f>SUMIF('Reclassification input'!$C$9:$C$11,$B19,'Reclassification input'!S$9:S$11)</f>
        <v>0</v>
      </c>
      <c r="AK19" s="57">
        <f>SUMIF('Reclassification input'!$C$9:$C$11,$B19,'Reclassification input'!T$9:T$11)</f>
        <v>0</v>
      </c>
      <c r="AL19" s="108">
        <f>SUMIF('Reclassification input'!$C$9:$C$11,$B19,'Reclassification input'!U$9:U$11)</f>
        <v>0</v>
      </c>
    </row>
    <row r="20" spans="1:38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107">
        <f>SUMIF('Reclassification input'!$C$9:$C$11,$B20,'Reclassification input'!D$9:D$11)</f>
        <v>0</v>
      </c>
      <c r="V20" s="57">
        <f>SUMIF('Reclassification input'!$C$9:$C$11,$B20,'Reclassification input'!E$9:E$11)</f>
        <v>0</v>
      </c>
      <c r="W20" s="108">
        <f>SUMIF('Reclassification input'!$C$9:$C$11,$B20,'Reclassification input'!F$9:F$11)</f>
        <v>0</v>
      </c>
      <c r="X20" s="107">
        <f>SUMIF('Reclassification input'!$C$9:$C$11,$B20,'Reclassification input'!G$9:G$11)</f>
        <v>0</v>
      </c>
      <c r="Y20" s="57">
        <f>SUMIF('Reclassification input'!$C$9:$C$11,$B20,'Reclassification input'!H$9:H$11)</f>
        <v>0</v>
      </c>
      <c r="Z20" s="108">
        <f>SUMIF('Reclassification input'!$C$9:$C$11,$B20,'Reclassification input'!I$9:I$11)</f>
        <v>0</v>
      </c>
      <c r="AA20" s="107">
        <f>SUMIF('Reclassification input'!$C$9:$C$11,$B20,'Reclassification input'!J$9:J$11)</f>
        <v>0</v>
      </c>
      <c r="AB20" s="57">
        <f>SUMIF('Reclassification input'!$C$9:$C$11,$B20,'Reclassification input'!K$9:K$11)</f>
        <v>0</v>
      </c>
      <c r="AC20" s="108">
        <f>SUMIF('Reclassification input'!$C$9:$C$11,$B20,'Reclassification input'!L$9:L$11)</f>
        <v>0</v>
      </c>
      <c r="AD20" s="107">
        <f>SUMIF('Reclassification input'!$C$9:$C$11,$B20,'Reclassification input'!M$9:M$11)</f>
        <v>0</v>
      </c>
      <c r="AE20" s="57">
        <f>SUMIF('Reclassification input'!$C$9:$C$11,$B20,'Reclassification input'!N$9:N$11)</f>
        <v>0</v>
      </c>
      <c r="AF20" s="108">
        <f>SUMIF('Reclassification input'!$C$9:$C$11,$B20,'Reclassification input'!O$9:O$11)</f>
        <v>0</v>
      </c>
      <c r="AG20" s="107">
        <f>SUMIF('Reclassification input'!$C$9:$C$11,$B20,'Reclassification input'!P$9:P$11)</f>
        <v>0</v>
      </c>
      <c r="AH20" s="57">
        <f>SUMIF('Reclassification input'!$C$9:$C$11,$B20,'Reclassification input'!Q$9:Q$11)</f>
        <v>0</v>
      </c>
      <c r="AI20" s="108">
        <f>SUMIF('Reclassification input'!$C$9:$C$11,$B20,'Reclassification input'!R$9:R$11)</f>
        <v>0</v>
      </c>
      <c r="AJ20" s="107">
        <f>SUMIF('Reclassification input'!$C$9:$C$11,$B20,'Reclassification input'!S$9:S$11)</f>
        <v>0</v>
      </c>
      <c r="AK20" s="57">
        <f>SUMIF('Reclassification input'!$C$9:$C$11,$B20,'Reclassification input'!T$9:T$11)</f>
        <v>0</v>
      </c>
      <c r="AL20" s="108">
        <f>SUMIF('Reclassification input'!$C$9:$C$11,$B20,'Reclassification input'!U$9:U$11)</f>
        <v>0</v>
      </c>
    </row>
    <row r="21" spans="1:38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107">
        <f>SUMIF('Reclassification input'!$C$9:$C$11,$B21,'Reclassification input'!D$9:D$11)</f>
        <v>0</v>
      </c>
      <c r="V21" s="57">
        <f>SUMIF('Reclassification input'!$C$9:$C$11,$B21,'Reclassification input'!E$9:E$11)</f>
        <v>0</v>
      </c>
      <c r="W21" s="108">
        <f>SUMIF('Reclassification input'!$C$9:$C$11,$B21,'Reclassification input'!F$9:F$11)</f>
        <v>0</v>
      </c>
      <c r="X21" s="107">
        <f>SUMIF('Reclassification input'!$C$9:$C$11,$B21,'Reclassification input'!G$9:G$11)</f>
        <v>0</v>
      </c>
      <c r="Y21" s="57">
        <f>SUMIF('Reclassification input'!$C$9:$C$11,$B21,'Reclassification input'!H$9:H$11)</f>
        <v>0</v>
      </c>
      <c r="Z21" s="108">
        <f>SUMIF('Reclassification input'!$C$9:$C$11,$B21,'Reclassification input'!I$9:I$11)</f>
        <v>0</v>
      </c>
      <c r="AA21" s="107">
        <f>SUMIF('Reclassification input'!$C$9:$C$11,$B21,'Reclassification input'!J$9:J$11)</f>
        <v>0</v>
      </c>
      <c r="AB21" s="57">
        <f>SUMIF('Reclassification input'!$C$9:$C$11,$B21,'Reclassification input'!K$9:K$11)</f>
        <v>0</v>
      </c>
      <c r="AC21" s="108">
        <f>SUMIF('Reclassification input'!$C$9:$C$11,$B21,'Reclassification input'!L$9:L$11)</f>
        <v>0</v>
      </c>
      <c r="AD21" s="107">
        <f>SUMIF('Reclassification input'!$C$9:$C$11,$B21,'Reclassification input'!M$9:M$11)</f>
        <v>0</v>
      </c>
      <c r="AE21" s="57">
        <f>SUMIF('Reclassification input'!$C$9:$C$11,$B21,'Reclassification input'!N$9:N$11)</f>
        <v>0</v>
      </c>
      <c r="AF21" s="108">
        <f>SUMIF('Reclassification input'!$C$9:$C$11,$B21,'Reclassification input'!O$9:O$11)</f>
        <v>0</v>
      </c>
      <c r="AG21" s="107">
        <f>SUMIF('Reclassification input'!$C$9:$C$11,$B21,'Reclassification input'!P$9:P$11)</f>
        <v>0</v>
      </c>
      <c r="AH21" s="57">
        <f>SUMIF('Reclassification input'!$C$9:$C$11,$B21,'Reclassification input'!Q$9:Q$11)</f>
        <v>0</v>
      </c>
      <c r="AI21" s="108">
        <f>SUMIF('Reclassification input'!$C$9:$C$11,$B21,'Reclassification input'!R$9:R$11)</f>
        <v>0</v>
      </c>
      <c r="AJ21" s="107">
        <f>SUMIF('Reclassification input'!$C$9:$C$11,$B21,'Reclassification input'!S$9:S$11)</f>
        <v>0</v>
      </c>
      <c r="AK21" s="57">
        <f>SUMIF('Reclassification input'!$C$9:$C$11,$B21,'Reclassification input'!T$9:T$11)</f>
        <v>0</v>
      </c>
      <c r="AL21" s="108">
        <f>SUMIF('Reclassification input'!$C$9:$C$11,$B21,'Reclassification input'!U$9:U$11)</f>
        <v>0</v>
      </c>
    </row>
    <row r="22" spans="1:38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107">
        <f>SUMIF('Reclassification input'!$C$9:$C$11,$B22,'Reclassification input'!D$9:D$11)</f>
        <v>0</v>
      </c>
      <c r="V22" s="57">
        <f>SUMIF('Reclassification input'!$C$9:$C$11,$B22,'Reclassification input'!E$9:E$11)</f>
        <v>0</v>
      </c>
      <c r="W22" s="108">
        <f>SUMIF('Reclassification input'!$C$9:$C$11,$B22,'Reclassification input'!F$9:F$11)</f>
        <v>0</v>
      </c>
      <c r="X22" s="107">
        <f>SUMIF('Reclassification input'!$C$9:$C$11,$B22,'Reclassification input'!G$9:G$11)</f>
        <v>0</v>
      </c>
      <c r="Y22" s="57">
        <f>SUMIF('Reclassification input'!$C$9:$C$11,$B22,'Reclassification input'!H$9:H$11)</f>
        <v>0</v>
      </c>
      <c r="Z22" s="108">
        <f>SUMIF('Reclassification input'!$C$9:$C$11,$B22,'Reclassification input'!I$9:I$11)</f>
        <v>0</v>
      </c>
      <c r="AA22" s="107">
        <f>SUMIF('Reclassification input'!$C$9:$C$11,$B22,'Reclassification input'!J$9:J$11)</f>
        <v>0</v>
      </c>
      <c r="AB22" s="57">
        <f>SUMIF('Reclassification input'!$C$9:$C$11,$B22,'Reclassification input'!K$9:K$11)</f>
        <v>0</v>
      </c>
      <c r="AC22" s="108">
        <f>SUMIF('Reclassification input'!$C$9:$C$11,$B22,'Reclassification input'!L$9:L$11)</f>
        <v>0</v>
      </c>
      <c r="AD22" s="107">
        <f>SUMIF('Reclassification input'!$C$9:$C$11,$B22,'Reclassification input'!M$9:M$11)</f>
        <v>0</v>
      </c>
      <c r="AE22" s="57">
        <f>SUMIF('Reclassification input'!$C$9:$C$11,$B22,'Reclassification input'!N$9:N$11)</f>
        <v>0</v>
      </c>
      <c r="AF22" s="108">
        <f>SUMIF('Reclassification input'!$C$9:$C$11,$B22,'Reclassification input'!O$9:O$11)</f>
        <v>0</v>
      </c>
      <c r="AG22" s="107">
        <f>SUMIF('Reclassification input'!$C$9:$C$11,$B22,'Reclassification input'!P$9:P$11)</f>
        <v>0</v>
      </c>
      <c r="AH22" s="57">
        <f>SUMIF('Reclassification input'!$C$9:$C$11,$B22,'Reclassification input'!Q$9:Q$11)</f>
        <v>0</v>
      </c>
      <c r="AI22" s="108">
        <f>SUMIF('Reclassification input'!$C$9:$C$11,$B22,'Reclassification input'!R$9:R$11)</f>
        <v>0</v>
      </c>
      <c r="AJ22" s="107">
        <f>SUMIF('Reclassification input'!$C$9:$C$11,$B22,'Reclassification input'!S$9:S$11)</f>
        <v>0</v>
      </c>
      <c r="AK22" s="57">
        <f>SUMIF('Reclassification input'!$C$9:$C$11,$B22,'Reclassification input'!T$9:T$11)</f>
        <v>0</v>
      </c>
      <c r="AL22" s="108">
        <f>SUMIF('Reclassification input'!$C$9:$C$11,$B22,'Reclassification input'!U$9:U$11)</f>
        <v>0</v>
      </c>
    </row>
    <row r="23" spans="1:38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107">
        <f>SUMIF('Reclassification input'!$C$9:$C$11,$B23,'Reclassification input'!D$9:D$11)</f>
        <v>0</v>
      </c>
      <c r="V23" s="57">
        <f>SUMIF('Reclassification input'!$C$9:$C$11,$B23,'Reclassification input'!E$9:E$11)</f>
        <v>0</v>
      </c>
      <c r="W23" s="108">
        <f>SUMIF('Reclassification input'!$C$9:$C$11,$B23,'Reclassification input'!F$9:F$11)</f>
        <v>0</v>
      </c>
      <c r="X23" s="107">
        <f>SUMIF('Reclassification input'!$C$9:$C$11,$B23,'Reclassification input'!G$9:G$11)</f>
        <v>0</v>
      </c>
      <c r="Y23" s="57">
        <f>SUMIF('Reclassification input'!$C$9:$C$11,$B23,'Reclassification input'!H$9:H$11)</f>
        <v>0</v>
      </c>
      <c r="Z23" s="108">
        <f>SUMIF('Reclassification input'!$C$9:$C$11,$B23,'Reclassification input'!I$9:I$11)</f>
        <v>0</v>
      </c>
      <c r="AA23" s="107">
        <f>SUMIF('Reclassification input'!$C$9:$C$11,$B23,'Reclassification input'!J$9:J$11)</f>
        <v>0</v>
      </c>
      <c r="AB23" s="57">
        <f>SUMIF('Reclassification input'!$C$9:$C$11,$B23,'Reclassification input'!K$9:K$11)</f>
        <v>0</v>
      </c>
      <c r="AC23" s="108">
        <f>SUMIF('Reclassification input'!$C$9:$C$11,$B23,'Reclassification input'!L$9:L$11)</f>
        <v>0</v>
      </c>
      <c r="AD23" s="107">
        <f>SUMIF('Reclassification input'!$C$9:$C$11,$B23,'Reclassification input'!M$9:M$11)</f>
        <v>0</v>
      </c>
      <c r="AE23" s="57">
        <f>SUMIF('Reclassification input'!$C$9:$C$11,$B23,'Reclassification input'!N$9:N$11)</f>
        <v>0</v>
      </c>
      <c r="AF23" s="108">
        <f>SUMIF('Reclassification input'!$C$9:$C$11,$B23,'Reclassification input'!O$9:O$11)</f>
        <v>0</v>
      </c>
      <c r="AG23" s="107">
        <f>SUMIF('Reclassification input'!$C$9:$C$11,$B23,'Reclassification input'!P$9:P$11)</f>
        <v>0</v>
      </c>
      <c r="AH23" s="57">
        <f>SUMIF('Reclassification input'!$C$9:$C$11,$B23,'Reclassification input'!Q$9:Q$11)</f>
        <v>0</v>
      </c>
      <c r="AI23" s="108">
        <f>SUMIF('Reclassification input'!$C$9:$C$11,$B23,'Reclassification input'!R$9:R$11)</f>
        <v>0</v>
      </c>
      <c r="AJ23" s="107">
        <f>SUMIF('Reclassification input'!$C$9:$C$11,$B23,'Reclassification input'!S$9:S$11)</f>
        <v>0</v>
      </c>
      <c r="AK23" s="57">
        <f>SUMIF('Reclassification input'!$C$9:$C$11,$B23,'Reclassification input'!T$9:T$11)</f>
        <v>0</v>
      </c>
      <c r="AL23" s="108">
        <f>SUMIF('Reclassification input'!$C$9:$C$11,$B23,'Reclassification input'!U$9:U$11)</f>
        <v>0</v>
      </c>
    </row>
    <row r="24" spans="1:38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107">
        <f>SUMIF('Reclassification input'!$C$9:$C$11,$B24,'Reclassification input'!D$9:D$11)</f>
        <v>0</v>
      </c>
      <c r="V24" s="57">
        <f>SUMIF('Reclassification input'!$C$9:$C$11,$B24,'Reclassification input'!E$9:E$11)</f>
        <v>0</v>
      </c>
      <c r="W24" s="108">
        <f>SUMIF('Reclassification input'!$C$9:$C$11,$B24,'Reclassification input'!F$9:F$11)</f>
        <v>0</v>
      </c>
      <c r="X24" s="107">
        <f>SUMIF('Reclassification input'!$C$9:$C$11,$B24,'Reclassification input'!G$9:G$11)</f>
        <v>0</v>
      </c>
      <c r="Y24" s="57">
        <f>SUMIF('Reclassification input'!$C$9:$C$11,$B24,'Reclassification input'!H$9:H$11)</f>
        <v>0</v>
      </c>
      <c r="Z24" s="108">
        <f>SUMIF('Reclassification input'!$C$9:$C$11,$B24,'Reclassification input'!I$9:I$11)</f>
        <v>0</v>
      </c>
      <c r="AA24" s="107">
        <f>SUMIF('Reclassification input'!$C$9:$C$11,$B24,'Reclassification input'!J$9:J$11)</f>
        <v>0</v>
      </c>
      <c r="AB24" s="57">
        <f>SUMIF('Reclassification input'!$C$9:$C$11,$B24,'Reclassification input'!K$9:K$11)</f>
        <v>0</v>
      </c>
      <c r="AC24" s="108">
        <f>SUMIF('Reclassification input'!$C$9:$C$11,$B24,'Reclassification input'!L$9:L$11)</f>
        <v>0</v>
      </c>
      <c r="AD24" s="107">
        <f>SUMIF('Reclassification input'!$C$9:$C$11,$B24,'Reclassification input'!M$9:M$11)</f>
        <v>0</v>
      </c>
      <c r="AE24" s="57">
        <f>SUMIF('Reclassification input'!$C$9:$C$11,$B24,'Reclassification input'!N$9:N$11)</f>
        <v>0</v>
      </c>
      <c r="AF24" s="108">
        <f>SUMIF('Reclassification input'!$C$9:$C$11,$B24,'Reclassification input'!O$9:O$11)</f>
        <v>0</v>
      </c>
      <c r="AG24" s="107">
        <f>SUMIF('Reclassification input'!$C$9:$C$11,$B24,'Reclassification input'!P$9:P$11)</f>
        <v>0</v>
      </c>
      <c r="AH24" s="57">
        <f>SUMIF('Reclassification input'!$C$9:$C$11,$B24,'Reclassification input'!Q$9:Q$11)</f>
        <v>0</v>
      </c>
      <c r="AI24" s="108">
        <f>SUMIF('Reclassification input'!$C$9:$C$11,$B24,'Reclassification input'!R$9:R$11)</f>
        <v>0</v>
      </c>
      <c r="AJ24" s="107">
        <f>SUMIF('Reclassification input'!$C$9:$C$11,$B24,'Reclassification input'!S$9:S$11)</f>
        <v>0</v>
      </c>
      <c r="AK24" s="57">
        <f>SUMIF('Reclassification input'!$C$9:$C$11,$B24,'Reclassification input'!T$9:T$11)</f>
        <v>0</v>
      </c>
      <c r="AL24" s="108">
        <f>SUMIF('Reclassification input'!$C$9:$C$11,$B24,'Reclassification input'!U$9:U$11)</f>
        <v>0</v>
      </c>
    </row>
    <row r="25" spans="1:38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107">
        <f>SUMIF('Reclassification input'!$C$9:$C$11,$B25,'Reclassification input'!D$9:D$11)</f>
        <v>0</v>
      </c>
      <c r="V25" s="57">
        <f>SUMIF('Reclassification input'!$C$9:$C$11,$B25,'Reclassification input'!E$9:E$11)</f>
        <v>0</v>
      </c>
      <c r="W25" s="108">
        <f>SUMIF('Reclassification input'!$C$9:$C$11,$B25,'Reclassification input'!F$9:F$11)</f>
        <v>0</v>
      </c>
      <c r="X25" s="107">
        <f>SUMIF('Reclassification input'!$C$9:$C$11,$B25,'Reclassification input'!G$9:G$11)</f>
        <v>0</v>
      </c>
      <c r="Y25" s="57">
        <f>SUMIF('Reclassification input'!$C$9:$C$11,$B25,'Reclassification input'!H$9:H$11)</f>
        <v>0</v>
      </c>
      <c r="Z25" s="108">
        <f>SUMIF('Reclassification input'!$C$9:$C$11,$B25,'Reclassification input'!I$9:I$11)</f>
        <v>0</v>
      </c>
      <c r="AA25" s="107">
        <f>SUMIF('Reclassification input'!$C$9:$C$11,$B25,'Reclassification input'!J$9:J$11)</f>
        <v>0</v>
      </c>
      <c r="AB25" s="57">
        <f>SUMIF('Reclassification input'!$C$9:$C$11,$B25,'Reclassification input'!K$9:K$11)</f>
        <v>0</v>
      </c>
      <c r="AC25" s="108">
        <f>SUMIF('Reclassification input'!$C$9:$C$11,$B25,'Reclassification input'!L$9:L$11)</f>
        <v>0</v>
      </c>
      <c r="AD25" s="107">
        <f>SUMIF('Reclassification input'!$C$9:$C$11,$B25,'Reclassification input'!M$9:M$11)</f>
        <v>0</v>
      </c>
      <c r="AE25" s="57">
        <f>SUMIF('Reclassification input'!$C$9:$C$11,$B25,'Reclassification input'!N$9:N$11)</f>
        <v>0</v>
      </c>
      <c r="AF25" s="108">
        <f>SUMIF('Reclassification input'!$C$9:$C$11,$B25,'Reclassification input'!O$9:O$11)</f>
        <v>0</v>
      </c>
      <c r="AG25" s="107">
        <f>SUMIF('Reclassification input'!$C$9:$C$11,$B25,'Reclassification input'!P$9:P$11)</f>
        <v>0</v>
      </c>
      <c r="AH25" s="57">
        <f>SUMIF('Reclassification input'!$C$9:$C$11,$B25,'Reclassification input'!Q$9:Q$11)</f>
        <v>0</v>
      </c>
      <c r="AI25" s="108">
        <f>SUMIF('Reclassification input'!$C$9:$C$11,$B25,'Reclassification input'!R$9:R$11)</f>
        <v>0</v>
      </c>
      <c r="AJ25" s="107">
        <f>SUMIF('Reclassification input'!$C$9:$C$11,$B25,'Reclassification input'!S$9:S$11)</f>
        <v>0</v>
      </c>
      <c r="AK25" s="57">
        <f>SUMIF('Reclassification input'!$C$9:$C$11,$B25,'Reclassification input'!T$9:T$11)</f>
        <v>0</v>
      </c>
      <c r="AL25" s="108">
        <f>SUMIF('Reclassification input'!$C$9:$C$11,$B25,'Reclassification input'!U$9:U$11)</f>
        <v>0</v>
      </c>
    </row>
    <row r="26" spans="1:38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107">
        <f>SUMIF('Reclassification input'!$C$9:$C$11,$B26,'Reclassification input'!D$9:D$11)</f>
        <v>0</v>
      </c>
      <c r="V26" s="57">
        <f>SUMIF('Reclassification input'!$C$9:$C$11,$B26,'Reclassification input'!E$9:E$11)</f>
        <v>0</v>
      </c>
      <c r="W26" s="108">
        <f>SUMIF('Reclassification input'!$C$9:$C$11,$B26,'Reclassification input'!F$9:F$11)</f>
        <v>0</v>
      </c>
      <c r="X26" s="107">
        <f>SUMIF('Reclassification input'!$C$9:$C$11,$B26,'Reclassification input'!G$9:G$11)</f>
        <v>0</v>
      </c>
      <c r="Y26" s="57">
        <f>SUMIF('Reclassification input'!$C$9:$C$11,$B26,'Reclassification input'!H$9:H$11)</f>
        <v>0</v>
      </c>
      <c r="Z26" s="108">
        <f>SUMIF('Reclassification input'!$C$9:$C$11,$B26,'Reclassification input'!I$9:I$11)</f>
        <v>0</v>
      </c>
      <c r="AA26" s="107">
        <f>SUMIF('Reclassification input'!$C$9:$C$11,$B26,'Reclassification input'!J$9:J$11)</f>
        <v>0</v>
      </c>
      <c r="AB26" s="57">
        <f>SUMIF('Reclassification input'!$C$9:$C$11,$B26,'Reclassification input'!K$9:K$11)</f>
        <v>0</v>
      </c>
      <c r="AC26" s="108">
        <f>SUMIF('Reclassification input'!$C$9:$C$11,$B26,'Reclassification input'!L$9:L$11)</f>
        <v>0</v>
      </c>
      <c r="AD26" s="107">
        <f>SUMIF('Reclassification input'!$C$9:$C$11,$B26,'Reclassification input'!M$9:M$11)</f>
        <v>0</v>
      </c>
      <c r="AE26" s="57">
        <f>SUMIF('Reclassification input'!$C$9:$C$11,$B26,'Reclassification input'!N$9:N$11)</f>
        <v>0</v>
      </c>
      <c r="AF26" s="108">
        <f>SUMIF('Reclassification input'!$C$9:$C$11,$B26,'Reclassification input'!O$9:O$11)</f>
        <v>0</v>
      </c>
      <c r="AG26" s="107">
        <f>SUMIF('Reclassification input'!$C$9:$C$11,$B26,'Reclassification input'!P$9:P$11)</f>
        <v>0</v>
      </c>
      <c r="AH26" s="57">
        <f>SUMIF('Reclassification input'!$C$9:$C$11,$B26,'Reclassification input'!Q$9:Q$11)</f>
        <v>0</v>
      </c>
      <c r="AI26" s="108">
        <f>SUMIF('Reclassification input'!$C$9:$C$11,$B26,'Reclassification input'!R$9:R$11)</f>
        <v>0</v>
      </c>
      <c r="AJ26" s="107">
        <f>SUMIF('Reclassification input'!$C$9:$C$11,$B26,'Reclassification input'!S$9:S$11)</f>
        <v>0</v>
      </c>
      <c r="AK26" s="57">
        <f>SUMIF('Reclassification input'!$C$9:$C$11,$B26,'Reclassification input'!T$9:T$11)</f>
        <v>0</v>
      </c>
      <c r="AL26" s="108">
        <f>SUMIF('Reclassification input'!$C$9:$C$11,$B26,'Reclassification input'!U$9:U$11)</f>
        <v>0</v>
      </c>
    </row>
    <row r="27" spans="1:38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107">
        <f>SUMIF('Reclassification input'!$C$9:$C$11,$B27,'Reclassification input'!D$9:D$11)</f>
        <v>0</v>
      </c>
      <c r="V27" s="57">
        <f>SUMIF('Reclassification input'!$C$9:$C$11,$B27,'Reclassification input'!E$9:E$11)</f>
        <v>0</v>
      </c>
      <c r="W27" s="108">
        <f>SUMIF('Reclassification input'!$C$9:$C$11,$B27,'Reclassification input'!F$9:F$11)</f>
        <v>0</v>
      </c>
      <c r="X27" s="107">
        <f>SUMIF('Reclassification input'!$C$9:$C$11,$B27,'Reclassification input'!G$9:G$11)</f>
        <v>473.67567154997516</v>
      </c>
      <c r="Y27" s="57">
        <f>SUMIF('Reclassification input'!$C$9:$C$11,$B27,'Reclassification input'!H$9:H$11)</f>
        <v>941.83224966913838</v>
      </c>
      <c r="Z27" s="108">
        <f>SUMIF('Reclassification input'!$C$9:$C$11,$B27,'Reclassification input'!I$9:I$11)</f>
        <v>1495.6549561166564</v>
      </c>
      <c r="AA27" s="107">
        <f>SUMIF('Reclassification input'!$C$9:$C$11,$B27,'Reclassification input'!J$9:J$11)</f>
        <v>473.67567154997516</v>
      </c>
      <c r="AB27" s="57">
        <f>SUMIF('Reclassification input'!$C$9:$C$11,$B27,'Reclassification input'!K$9:K$11)</f>
        <v>941.83224966913838</v>
      </c>
      <c r="AC27" s="108">
        <f>SUMIF('Reclassification input'!$C$9:$C$11,$B27,'Reclassification input'!L$9:L$11)</f>
        <v>1495.6549561166564</v>
      </c>
      <c r="AD27" s="107">
        <f>SUMIF('Reclassification input'!$C$9:$C$11,$B27,'Reclassification input'!M$9:M$11)</f>
        <v>473.67567154997516</v>
      </c>
      <c r="AE27" s="57">
        <f>SUMIF('Reclassification input'!$C$9:$C$11,$B27,'Reclassification input'!N$9:N$11)</f>
        <v>941.83224966913838</v>
      </c>
      <c r="AF27" s="108">
        <f>SUMIF('Reclassification input'!$C$9:$C$11,$B27,'Reclassification input'!O$9:O$11)</f>
        <v>1495.6549561166564</v>
      </c>
      <c r="AG27" s="107">
        <f>SUMIF('Reclassification input'!$C$9:$C$11,$B27,'Reclassification input'!P$9:P$11)</f>
        <v>473.67567154997516</v>
      </c>
      <c r="AH27" s="57">
        <f>SUMIF('Reclassification input'!$C$9:$C$11,$B27,'Reclassification input'!Q$9:Q$11)</f>
        <v>941.83224966913838</v>
      </c>
      <c r="AI27" s="108">
        <f>SUMIF('Reclassification input'!$C$9:$C$11,$B27,'Reclassification input'!R$9:R$11)</f>
        <v>1495.6549561166564</v>
      </c>
      <c r="AJ27" s="107">
        <f>SUMIF('Reclassification input'!$C$9:$C$11,$B27,'Reclassification input'!S$9:S$11)</f>
        <v>473.67567154997516</v>
      </c>
      <c r="AK27" s="57">
        <f>SUMIF('Reclassification input'!$C$9:$C$11,$B27,'Reclassification input'!T$9:T$11)</f>
        <v>941.83224966913838</v>
      </c>
      <c r="AL27" s="108">
        <f>SUMIF('Reclassification input'!$C$9:$C$11,$B27,'Reclassification input'!U$9:U$11)</f>
        <v>1495.6549561166564</v>
      </c>
    </row>
    <row r="28" spans="1:38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107">
        <f>SUMIF('Reclassification input'!$C$9:$C$11,$B28,'Reclassification input'!D$9:D$11)</f>
        <v>0</v>
      </c>
      <c r="V28" s="57">
        <f>SUMIF('Reclassification input'!$C$9:$C$11,$B28,'Reclassification input'!E$9:E$11)</f>
        <v>0</v>
      </c>
      <c r="W28" s="108">
        <f>SUMIF('Reclassification input'!$C$9:$C$11,$B28,'Reclassification input'!F$9:F$11)</f>
        <v>0</v>
      </c>
      <c r="X28" s="107">
        <f>SUMIF('Reclassification input'!$C$9:$C$11,$B28,'Reclassification input'!G$9:G$11)</f>
        <v>0</v>
      </c>
      <c r="Y28" s="57">
        <f>SUMIF('Reclassification input'!$C$9:$C$11,$B28,'Reclassification input'!H$9:H$11)</f>
        <v>0</v>
      </c>
      <c r="Z28" s="108">
        <f>SUMIF('Reclassification input'!$C$9:$C$11,$B28,'Reclassification input'!I$9:I$11)</f>
        <v>0</v>
      </c>
      <c r="AA28" s="107">
        <f>SUMIF('Reclassification input'!$C$9:$C$11,$B28,'Reclassification input'!J$9:J$11)</f>
        <v>0</v>
      </c>
      <c r="AB28" s="57">
        <f>SUMIF('Reclassification input'!$C$9:$C$11,$B28,'Reclassification input'!K$9:K$11)</f>
        <v>0</v>
      </c>
      <c r="AC28" s="108">
        <f>SUMIF('Reclassification input'!$C$9:$C$11,$B28,'Reclassification input'!L$9:L$11)</f>
        <v>0</v>
      </c>
      <c r="AD28" s="107">
        <f>SUMIF('Reclassification input'!$C$9:$C$11,$B28,'Reclassification input'!M$9:M$11)</f>
        <v>0</v>
      </c>
      <c r="AE28" s="57">
        <f>SUMIF('Reclassification input'!$C$9:$C$11,$B28,'Reclassification input'!N$9:N$11)</f>
        <v>0</v>
      </c>
      <c r="AF28" s="108">
        <f>SUMIF('Reclassification input'!$C$9:$C$11,$B28,'Reclassification input'!O$9:O$11)</f>
        <v>0</v>
      </c>
      <c r="AG28" s="107">
        <f>SUMIF('Reclassification input'!$C$9:$C$11,$B28,'Reclassification input'!P$9:P$11)</f>
        <v>0</v>
      </c>
      <c r="AH28" s="57">
        <f>SUMIF('Reclassification input'!$C$9:$C$11,$B28,'Reclassification input'!Q$9:Q$11)</f>
        <v>0</v>
      </c>
      <c r="AI28" s="108">
        <f>SUMIF('Reclassification input'!$C$9:$C$11,$B28,'Reclassification input'!R$9:R$11)</f>
        <v>0</v>
      </c>
      <c r="AJ28" s="107">
        <f>SUMIF('Reclassification input'!$C$9:$C$11,$B28,'Reclassification input'!S$9:S$11)</f>
        <v>0</v>
      </c>
      <c r="AK28" s="57">
        <f>SUMIF('Reclassification input'!$C$9:$C$11,$B28,'Reclassification input'!T$9:T$11)</f>
        <v>0</v>
      </c>
      <c r="AL28" s="108">
        <f>SUMIF('Reclassification input'!$C$9:$C$11,$B28,'Reclassification input'!U$9:U$11)</f>
        <v>0</v>
      </c>
    </row>
    <row r="29" spans="1:38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107">
        <f>SUMIF('Reclassification input'!$C$9:$C$11,$B29,'Reclassification input'!D$9:D$11)</f>
        <v>0</v>
      </c>
      <c r="V29" s="57">
        <f>SUMIF('Reclassification input'!$C$9:$C$11,$B29,'Reclassification input'!E$9:E$11)</f>
        <v>0</v>
      </c>
      <c r="W29" s="108">
        <f>SUMIF('Reclassification input'!$C$9:$C$11,$B29,'Reclassification input'!F$9:F$11)</f>
        <v>0</v>
      </c>
      <c r="X29" s="107">
        <f>SUMIF('Reclassification input'!$C$9:$C$11,$B29,'Reclassification input'!G$9:G$11)</f>
        <v>0</v>
      </c>
      <c r="Y29" s="57">
        <f>SUMIF('Reclassification input'!$C$9:$C$11,$B29,'Reclassification input'!H$9:H$11)</f>
        <v>0</v>
      </c>
      <c r="Z29" s="108">
        <f>SUMIF('Reclassification input'!$C$9:$C$11,$B29,'Reclassification input'!I$9:I$11)</f>
        <v>0</v>
      </c>
      <c r="AA29" s="107">
        <f>SUMIF('Reclassification input'!$C$9:$C$11,$B29,'Reclassification input'!J$9:J$11)</f>
        <v>0</v>
      </c>
      <c r="AB29" s="57">
        <f>SUMIF('Reclassification input'!$C$9:$C$11,$B29,'Reclassification input'!K$9:K$11)</f>
        <v>0</v>
      </c>
      <c r="AC29" s="108">
        <f>SUMIF('Reclassification input'!$C$9:$C$11,$B29,'Reclassification input'!L$9:L$11)</f>
        <v>0</v>
      </c>
      <c r="AD29" s="107">
        <f>SUMIF('Reclassification input'!$C$9:$C$11,$B29,'Reclassification input'!M$9:M$11)</f>
        <v>0</v>
      </c>
      <c r="AE29" s="57">
        <f>SUMIF('Reclassification input'!$C$9:$C$11,$B29,'Reclassification input'!N$9:N$11)</f>
        <v>0</v>
      </c>
      <c r="AF29" s="108">
        <f>SUMIF('Reclassification input'!$C$9:$C$11,$B29,'Reclassification input'!O$9:O$11)</f>
        <v>0</v>
      </c>
      <c r="AG29" s="107">
        <f>SUMIF('Reclassification input'!$C$9:$C$11,$B29,'Reclassification input'!P$9:P$11)</f>
        <v>0</v>
      </c>
      <c r="AH29" s="57">
        <f>SUMIF('Reclassification input'!$C$9:$C$11,$B29,'Reclassification input'!Q$9:Q$11)</f>
        <v>0</v>
      </c>
      <c r="AI29" s="108">
        <f>SUMIF('Reclassification input'!$C$9:$C$11,$B29,'Reclassification input'!R$9:R$11)</f>
        <v>0</v>
      </c>
      <c r="AJ29" s="107">
        <f>SUMIF('Reclassification input'!$C$9:$C$11,$B29,'Reclassification input'!S$9:S$11)</f>
        <v>0</v>
      </c>
      <c r="AK29" s="57">
        <f>SUMIF('Reclassification input'!$C$9:$C$11,$B29,'Reclassification input'!T$9:T$11)</f>
        <v>0</v>
      </c>
      <c r="AL29" s="108">
        <f>SUMIF('Reclassification input'!$C$9:$C$11,$B29,'Reclassification input'!U$9:U$11)</f>
        <v>0</v>
      </c>
    </row>
    <row r="30" spans="1:38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107">
        <f>SUMIF('Reclassification input'!$C$9:$C$11,$B30,'Reclassification input'!D$9:D$11)</f>
        <v>0</v>
      </c>
      <c r="V30" s="57">
        <f>SUMIF('Reclassification input'!$C$9:$C$11,$B30,'Reclassification input'!E$9:E$11)</f>
        <v>0</v>
      </c>
      <c r="W30" s="108">
        <f>SUMIF('Reclassification input'!$C$9:$C$11,$B30,'Reclassification input'!F$9:F$11)</f>
        <v>0</v>
      </c>
      <c r="X30" s="107">
        <f>SUMIF('Reclassification input'!$C$9:$C$11,$B30,'Reclassification input'!G$9:G$11)</f>
        <v>0</v>
      </c>
      <c r="Y30" s="57">
        <f>SUMIF('Reclassification input'!$C$9:$C$11,$B30,'Reclassification input'!H$9:H$11)</f>
        <v>0</v>
      </c>
      <c r="Z30" s="108">
        <f>SUMIF('Reclassification input'!$C$9:$C$11,$B30,'Reclassification input'!I$9:I$11)</f>
        <v>0</v>
      </c>
      <c r="AA30" s="107">
        <f>SUMIF('Reclassification input'!$C$9:$C$11,$B30,'Reclassification input'!J$9:J$11)</f>
        <v>0</v>
      </c>
      <c r="AB30" s="57">
        <f>SUMIF('Reclassification input'!$C$9:$C$11,$B30,'Reclassification input'!K$9:K$11)</f>
        <v>0</v>
      </c>
      <c r="AC30" s="108">
        <f>SUMIF('Reclassification input'!$C$9:$C$11,$B30,'Reclassification input'!L$9:L$11)</f>
        <v>0</v>
      </c>
      <c r="AD30" s="107">
        <f>SUMIF('Reclassification input'!$C$9:$C$11,$B30,'Reclassification input'!M$9:M$11)</f>
        <v>0</v>
      </c>
      <c r="AE30" s="57">
        <f>SUMIF('Reclassification input'!$C$9:$C$11,$B30,'Reclassification input'!N$9:N$11)</f>
        <v>0</v>
      </c>
      <c r="AF30" s="108">
        <f>SUMIF('Reclassification input'!$C$9:$C$11,$B30,'Reclassification input'!O$9:O$11)</f>
        <v>0</v>
      </c>
      <c r="AG30" s="107">
        <f>SUMIF('Reclassification input'!$C$9:$C$11,$B30,'Reclassification input'!P$9:P$11)</f>
        <v>0</v>
      </c>
      <c r="AH30" s="57">
        <f>SUMIF('Reclassification input'!$C$9:$C$11,$B30,'Reclassification input'!Q$9:Q$11)</f>
        <v>0</v>
      </c>
      <c r="AI30" s="108">
        <f>SUMIF('Reclassification input'!$C$9:$C$11,$B30,'Reclassification input'!R$9:R$11)</f>
        <v>0</v>
      </c>
      <c r="AJ30" s="107">
        <f>SUMIF('Reclassification input'!$C$9:$C$11,$B30,'Reclassification input'!S$9:S$11)</f>
        <v>0</v>
      </c>
      <c r="AK30" s="57">
        <f>SUMIF('Reclassification input'!$C$9:$C$11,$B30,'Reclassification input'!T$9:T$11)</f>
        <v>0</v>
      </c>
      <c r="AL30" s="108">
        <f>SUMIF('Reclassification input'!$C$9:$C$11,$B30,'Reclassification input'!U$9:U$11)</f>
        <v>0</v>
      </c>
    </row>
    <row r="31" spans="1:38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107">
        <f>SUMIF('Reclassification input'!$C$9:$C$11,$B31,'Reclassification input'!D$9:D$11)</f>
        <v>0</v>
      </c>
      <c r="V31" s="57">
        <f>SUMIF('Reclassification input'!$C$9:$C$11,$B31,'Reclassification input'!E$9:E$11)</f>
        <v>0</v>
      </c>
      <c r="W31" s="108">
        <f>SUMIF('Reclassification input'!$C$9:$C$11,$B31,'Reclassification input'!F$9:F$11)</f>
        <v>0</v>
      </c>
      <c r="X31" s="107">
        <f>SUMIF('Reclassification input'!$C$9:$C$11,$B31,'Reclassification input'!G$9:G$11)</f>
        <v>0</v>
      </c>
      <c r="Y31" s="57">
        <f>SUMIF('Reclassification input'!$C$9:$C$11,$B31,'Reclassification input'!H$9:H$11)</f>
        <v>0</v>
      </c>
      <c r="Z31" s="108">
        <f>SUMIF('Reclassification input'!$C$9:$C$11,$B31,'Reclassification input'!I$9:I$11)</f>
        <v>0</v>
      </c>
      <c r="AA31" s="107">
        <f>SUMIF('Reclassification input'!$C$9:$C$11,$B31,'Reclassification input'!J$9:J$11)</f>
        <v>0</v>
      </c>
      <c r="AB31" s="57">
        <f>SUMIF('Reclassification input'!$C$9:$C$11,$B31,'Reclassification input'!K$9:K$11)</f>
        <v>0</v>
      </c>
      <c r="AC31" s="108">
        <f>SUMIF('Reclassification input'!$C$9:$C$11,$B31,'Reclassification input'!L$9:L$11)</f>
        <v>0</v>
      </c>
      <c r="AD31" s="107">
        <f>SUMIF('Reclassification input'!$C$9:$C$11,$B31,'Reclassification input'!M$9:M$11)</f>
        <v>0</v>
      </c>
      <c r="AE31" s="57">
        <f>SUMIF('Reclassification input'!$C$9:$C$11,$B31,'Reclassification input'!N$9:N$11)</f>
        <v>0</v>
      </c>
      <c r="AF31" s="108">
        <f>SUMIF('Reclassification input'!$C$9:$C$11,$B31,'Reclassification input'!O$9:O$11)</f>
        <v>0</v>
      </c>
      <c r="AG31" s="107">
        <f>SUMIF('Reclassification input'!$C$9:$C$11,$B31,'Reclassification input'!P$9:P$11)</f>
        <v>0</v>
      </c>
      <c r="AH31" s="57">
        <f>SUMIF('Reclassification input'!$C$9:$C$11,$B31,'Reclassification input'!Q$9:Q$11)</f>
        <v>0</v>
      </c>
      <c r="AI31" s="108">
        <f>SUMIF('Reclassification input'!$C$9:$C$11,$B31,'Reclassification input'!R$9:R$11)</f>
        <v>0</v>
      </c>
      <c r="AJ31" s="107">
        <f>SUMIF('Reclassification input'!$C$9:$C$11,$B31,'Reclassification input'!S$9:S$11)</f>
        <v>0</v>
      </c>
      <c r="AK31" s="57">
        <f>SUMIF('Reclassification input'!$C$9:$C$11,$B31,'Reclassification input'!T$9:T$11)</f>
        <v>0</v>
      </c>
      <c r="AL31" s="108">
        <f>SUMIF('Reclassification input'!$C$9:$C$11,$B31,'Reclassification input'!U$9:U$11)</f>
        <v>0</v>
      </c>
    </row>
    <row r="32" spans="1:38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107">
        <f>SUMIF('Reclassification input'!$C$9:$C$11,$B32,'Reclassification input'!D$9:D$11)</f>
        <v>0</v>
      </c>
      <c r="V32" s="57">
        <f>SUMIF('Reclassification input'!$C$9:$C$11,$B32,'Reclassification input'!E$9:E$11)</f>
        <v>0</v>
      </c>
      <c r="W32" s="108">
        <f>SUMIF('Reclassification input'!$C$9:$C$11,$B32,'Reclassification input'!F$9:F$11)</f>
        <v>0</v>
      </c>
      <c r="X32" s="107">
        <f>SUMIF('Reclassification input'!$C$9:$C$11,$B32,'Reclassification input'!G$9:G$11)</f>
        <v>0</v>
      </c>
      <c r="Y32" s="57">
        <f>SUMIF('Reclassification input'!$C$9:$C$11,$B32,'Reclassification input'!H$9:H$11)</f>
        <v>0</v>
      </c>
      <c r="Z32" s="108">
        <f>SUMIF('Reclassification input'!$C$9:$C$11,$B32,'Reclassification input'!I$9:I$11)</f>
        <v>0</v>
      </c>
      <c r="AA32" s="107">
        <f>SUMIF('Reclassification input'!$C$9:$C$11,$B32,'Reclassification input'!J$9:J$11)</f>
        <v>0</v>
      </c>
      <c r="AB32" s="57">
        <f>SUMIF('Reclassification input'!$C$9:$C$11,$B32,'Reclassification input'!K$9:K$11)</f>
        <v>0</v>
      </c>
      <c r="AC32" s="108">
        <f>SUMIF('Reclassification input'!$C$9:$C$11,$B32,'Reclassification input'!L$9:L$11)</f>
        <v>0</v>
      </c>
      <c r="AD32" s="107">
        <f>SUMIF('Reclassification input'!$C$9:$C$11,$B32,'Reclassification input'!M$9:M$11)</f>
        <v>0</v>
      </c>
      <c r="AE32" s="57">
        <f>SUMIF('Reclassification input'!$C$9:$C$11,$B32,'Reclassification input'!N$9:N$11)</f>
        <v>0</v>
      </c>
      <c r="AF32" s="108">
        <f>SUMIF('Reclassification input'!$C$9:$C$11,$B32,'Reclassification input'!O$9:O$11)</f>
        <v>0</v>
      </c>
      <c r="AG32" s="107">
        <f>SUMIF('Reclassification input'!$C$9:$C$11,$B32,'Reclassification input'!P$9:P$11)</f>
        <v>0</v>
      </c>
      <c r="AH32" s="57">
        <f>SUMIF('Reclassification input'!$C$9:$C$11,$B32,'Reclassification input'!Q$9:Q$11)</f>
        <v>0</v>
      </c>
      <c r="AI32" s="108">
        <f>SUMIF('Reclassification input'!$C$9:$C$11,$B32,'Reclassification input'!R$9:R$11)</f>
        <v>0</v>
      </c>
      <c r="AJ32" s="107">
        <f>SUMIF('Reclassification input'!$C$9:$C$11,$B32,'Reclassification input'!S$9:S$11)</f>
        <v>0</v>
      </c>
      <c r="AK32" s="57">
        <f>SUMIF('Reclassification input'!$C$9:$C$11,$B32,'Reclassification input'!T$9:T$11)</f>
        <v>0</v>
      </c>
      <c r="AL32" s="108">
        <f>SUMIF('Reclassification input'!$C$9:$C$11,$B32,'Reclassification input'!U$9:U$11)</f>
        <v>0</v>
      </c>
    </row>
    <row r="33" spans="1:38" s="6" customFormat="1">
      <c r="A33" s="7"/>
      <c r="B33" s="99" t="s">
        <v>18</v>
      </c>
      <c r="C33" s="125">
        <f t="shared" ref="C33:N33" si="6">SUM(C19:C32)</f>
        <v>0</v>
      </c>
      <c r="D33" s="126">
        <f t="shared" si="6"/>
        <v>0</v>
      </c>
      <c r="E33" s="127">
        <f t="shared" si="6"/>
        <v>0</v>
      </c>
      <c r="F33" s="125">
        <f t="shared" si="6"/>
        <v>0</v>
      </c>
      <c r="G33" s="126">
        <f t="shared" si="6"/>
        <v>0</v>
      </c>
      <c r="H33" s="127">
        <f t="shared" si="6"/>
        <v>0</v>
      </c>
      <c r="I33" s="125">
        <f t="shared" si="6"/>
        <v>0</v>
      </c>
      <c r="J33" s="126">
        <f t="shared" si="6"/>
        <v>0</v>
      </c>
      <c r="K33" s="127">
        <f t="shared" si="6"/>
        <v>0</v>
      </c>
      <c r="L33" s="125">
        <f t="shared" si="6"/>
        <v>0</v>
      </c>
      <c r="M33" s="126">
        <f t="shared" si="6"/>
        <v>0</v>
      </c>
      <c r="N33" s="127">
        <f t="shared" si="6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AL33" si="7">SUM(R19:R32)</f>
        <v>0</v>
      </c>
      <c r="S33" s="126">
        <f t="shared" si="7"/>
        <v>0</v>
      </c>
      <c r="T33" s="127">
        <f t="shared" si="7"/>
        <v>0</v>
      </c>
      <c r="U33" s="125">
        <f t="shared" si="7"/>
        <v>0</v>
      </c>
      <c r="V33" s="126">
        <f t="shared" si="7"/>
        <v>0</v>
      </c>
      <c r="W33" s="127">
        <f t="shared" si="7"/>
        <v>0</v>
      </c>
      <c r="X33" s="125">
        <f t="shared" si="7"/>
        <v>473.67567154997516</v>
      </c>
      <c r="Y33" s="126">
        <f t="shared" si="7"/>
        <v>941.83224966913838</v>
      </c>
      <c r="Z33" s="127">
        <f t="shared" si="7"/>
        <v>1495.6549561166564</v>
      </c>
      <c r="AA33" s="125">
        <f t="shared" si="7"/>
        <v>473.67567154997516</v>
      </c>
      <c r="AB33" s="126">
        <f t="shared" si="7"/>
        <v>941.83224966913838</v>
      </c>
      <c r="AC33" s="127">
        <f t="shared" si="7"/>
        <v>1495.6549561166564</v>
      </c>
      <c r="AD33" s="125">
        <f t="shared" si="7"/>
        <v>473.67567154997516</v>
      </c>
      <c r="AE33" s="126">
        <f t="shared" si="7"/>
        <v>941.83224966913838</v>
      </c>
      <c r="AF33" s="127">
        <f t="shared" si="7"/>
        <v>1495.6549561166564</v>
      </c>
      <c r="AG33" s="125">
        <f t="shared" si="7"/>
        <v>473.67567154997516</v>
      </c>
      <c r="AH33" s="126">
        <f t="shared" si="7"/>
        <v>941.83224966913838</v>
      </c>
      <c r="AI33" s="127">
        <f t="shared" si="7"/>
        <v>1495.6549561166564</v>
      </c>
      <c r="AJ33" s="125">
        <f t="shared" si="7"/>
        <v>473.67567154997516</v>
      </c>
      <c r="AK33" s="126">
        <f t="shared" si="7"/>
        <v>941.83224966913838</v>
      </c>
      <c r="AL33" s="127">
        <f t="shared" si="7"/>
        <v>1495.6549561166564</v>
      </c>
    </row>
    <row r="34" spans="1:38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38" s="136" customFormat="1">
      <c r="A35" s="100"/>
      <c r="B35" s="61" t="s">
        <v>32</v>
      </c>
      <c r="C35" s="109">
        <f t="shared" ref="C35:AL35" si="8">C16+C33</f>
        <v>0</v>
      </c>
      <c r="D35" s="59">
        <f t="shared" si="8"/>
        <v>0</v>
      </c>
      <c r="E35" s="110">
        <f t="shared" si="8"/>
        <v>0</v>
      </c>
      <c r="F35" s="109">
        <f t="shared" si="8"/>
        <v>0</v>
      </c>
      <c r="G35" s="59">
        <f t="shared" si="8"/>
        <v>0</v>
      </c>
      <c r="H35" s="110">
        <f t="shared" si="8"/>
        <v>0</v>
      </c>
      <c r="I35" s="109">
        <f t="shared" si="8"/>
        <v>0</v>
      </c>
      <c r="J35" s="59">
        <f t="shared" si="8"/>
        <v>0</v>
      </c>
      <c r="K35" s="110">
        <f t="shared" si="8"/>
        <v>0</v>
      </c>
      <c r="L35" s="109">
        <f t="shared" si="8"/>
        <v>0</v>
      </c>
      <c r="M35" s="59">
        <f t="shared" si="8"/>
        <v>0</v>
      </c>
      <c r="N35" s="110">
        <f t="shared" si="8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9">R16+R33</f>
        <v>0</v>
      </c>
      <c r="S35" s="59">
        <f t="shared" si="9"/>
        <v>0</v>
      </c>
      <c r="T35" s="110">
        <f t="shared" si="9"/>
        <v>0</v>
      </c>
      <c r="U35" s="109">
        <f t="shared" si="8"/>
        <v>0</v>
      </c>
      <c r="V35" s="59">
        <f t="shared" si="8"/>
        <v>0</v>
      </c>
      <c r="W35" s="110">
        <f t="shared" si="8"/>
        <v>0</v>
      </c>
      <c r="X35" s="109">
        <f t="shared" si="8"/>
        <v>1185.2463662436937</v>
      </c>
      <c r="Y35" s="59">
        <f t="shared" si="8"/>
        <v>942.54540683330106</v>
      </c>
      <c r="Z35" s="110">
        <f t="shared" si="8"/>
        <v>1773.8918152139577</v>
      </c>
      <c r="AA35" s="109">
        <f t="shared" si="8"/>
        <v>1185.2463662436937</v>
      </c>
      <c r="AB35" s="59">
        <f t="shared" si="8"/>
        <v>942.54540683330106</v>
      </c>
      <c r="AC35" s="110">
        <f t="shared" si="8"/>
        <v>1773.8918152139577</v>
      </c>
      <c r="AD35" s="109">
        <f t="shared" si="8"/>
        <v>1185.2463662436937</v>
      </c>
      <c r="AE35" s="59">
        <f t="shared" si="8"/>
        <v>942.54540683330106</v>
      </c>
      <c r="AF35" s="110">
        <f t="shared" si="8"/>
        <v>1773.8918152139577</v>
      </c>
      <c r="AG35" s="109">
        <f t="shared" si="8"/>
        <v>1185.2463662436937</v>
      </c>
      <c r="AH35" s="59">
        <f t="shared" si="8"/>
        <v>942.54540683330106</v>
      </c>
      <c r="AI35" s="110">
        <f t="shared" si="8"/>
        <v>1773.8918152139577</v>
      </c>
      <c r="AJ35" s="109">
        <f t="shared" si="8"/>
        <v>1185.2463662436937</v>
      </c>
      <c r="AK35" s="59">
        <f t="shared" si="8"/>
        <v>942.54540683330106</v>
      </c>
      <c r="AL35" s="110">
        <f t="shared" si="8"/>
        <v>1773.8918152139577</v>
      </c>
    </row>
    <row r="36" spans="1:38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>
        <f>U35-SUM('Reclassification input'!D9:D13)</f>
        <v>0</v>
      </c>
      <c r="V36" s="130">
        <f>V35-SUM('Reclassification input'!E9:E13)</f>
        <v>0</v>
      </c>
      <c r="W36" s="130">
        <f>W35-SUM('Reclassification input'!F9:F13)</f>
        <v>0</v>
      </c>
      <c r="X36" s="130">
        <f>X35-SUM('Reclassification input'!G9:G13)</f>
        <v>0</v>
      </c>
      <c r="Y36" s="130">
        <f>Y35-SUM('Reclassification input'!H9:H13)</f>
        <v>0</v>
      </c>
      <c r="Z36" s="130">
        <f>Z35-SUM('Reclassification input'!I9:I13)</f>
        <v>0</v>
      </c>
      <c r="AA36" s="130">
        <f>AA35-SUM('Reclassification input'!J9:J13)</f>
        <v>0</v>
      </c>
      <c r="AB36" s="130">
        <f>AB35-SUM('Reclassification input'!K9:K13)</f>
        <v>0</v>
      </c>
      <c r="AC36" s="130">
        <f>AC35-SUM('Reclassification input'!L9:L13)</f>
        <v>0</v>
      </c>
      <c r="AD36" s="130">
        <f>AD35-SUM('Reclassification input'!M9:M13)</f>
        <v>0</v>
      </c>
      <c r="AE36" s="130">
        <f>AE35-SUM('Reclassification input'!N9:N13)</f>
        <v>0</v>
      </c>
      <c r="AF36" s="130">
        <f>AF35-SUM('Reclassification input'!O9:O13)</f>
        <v>0</v>
      </c>
      <c r="AG36" s="130">
        <f>AG35-SUM('Reclassification input'!P9:P13)</f>
        <v>0</v>
      </c>
      <c r="AH36" s="130">
        <f>AH35-SUM('Reclassification input'!Q9:Q13)</f>
        <v>0</v>
      </c>
      <c r="AI36" s="130">
        <f>AI35-SUM('Reclassification input'!R9:R13)</f>
        <v>0</v>
      </c>
      <c r="AJ36" s="130">
        <f>AJ35-SUM('Reclassification input'!S9:S13)</f>
        <v>0</v>
      </c>
      <c r="AK36" s="130">
        <f>AK35-SUM('Reclassification input'!T9:T13)</f>
        <v>0</v>
      </c>
      <c r="AL36" s="130">
        <f>AL35-SUM('Reclassification input'!U9:U13)</f>
        <v>0</v>
      </c>
    </row>
    <row r="37" spans="1:38" s="15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5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1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s="15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15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15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15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15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15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15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15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s="15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15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15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15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5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s="15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s="15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</sheetData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theme="1"/>
  </sheetPr>
  <dimension ref="A1:AL84"/>
  <sheetViews>
    <sheetView showGridLines="0" zoomScale="85" zoomScaleNormal="85" workbookViewId="0">
      <pane xSplit="2" ySplit="2" topLeftCell="AC3" activePane="bottomRight" state="frozen"/>
      <selection activeCell="C54" sqref="C54"/>
      <selection pane="topRight" activeCell="C54" sqref="C54"/>
      <selection pane="bottomLeft" activeCell="C54" sqref="C54"/>
      <selection pane="bottomRight" activeCell="AL19" sqref="AL19"/>
    </sheetView>
  </sheetViews>
  <sheetFormatPr defaultRowHeight="12.75"/>
  <cols>
    <col min="1" max="1" width="4.7109375" customWidth="1"/>
    <col min="2" max="2" width="40.28515625" bestFit="1" customWidth="1"/>
    <col min="3" max="38" width="12.7109375" customWidth="1"/>
  </cols>
  <sheetData>
    <row r="1" spans="1:38" s="25" customFormat="1" ht="18">
      <c r="A1" s="2" t="s">
        <v>137</v>
      </c>
      <c r="B1" s="19"/>
      <c r="C1" s="19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6"/>
      <c r="R1" s="26"/>
      <c r="S1" s="26"/>
      <c r="T1" s="26"/>
      <c r="U1" s="26"/>
      <c r="V1" s="26"/>
      <c r="W1" s="21"/>
      <c r="X1" s="21"/>
      <c r="Y1" s="21"/>
      <c r="Z1" s="26"/>
      <c r="AA1" s="26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s="25" customFormat="1" ht="15.75">
      <c r="A2" s="27" t="s">
        <v>78</v>
      </c>
      <c r="B2" s="9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8"/>
      <c r="R2" s="28"/>
      <c r="S2" s="28"/>
      <c r="T2" s="28"/>
      <c r="U2" s="28"/>
      <c r="V2" s="28"/>
      <c r="W2" s="22"/>
      <c r="X2" s="22"/>
      <c r="Y2" s="22"/>
      <c r="Z2" s="28"/>
      <c r="AA2" s="28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>
      <c r="A3" s="91" t="str">
        <f>"('$000, $"&amp;Escalators!$B$11&amp;")"</f>
        <v>('$000, $2015)</v>
      </c>
    </row>
    <row r="5" spans="1:38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38">
      <c r="A6" s="128"/>
      <c r="B6" s="129" t="s">
        <v>1</v>
      </c>
      <c r="C6" s="94" t="s">
        <v>2</v>
      </c>
      <c r="D6" s="56" t="s">
        <v>11</v>
      </c>
      <c r="E6" s="104" t="s">
        <v>3</v>
      </c>
      <c r="F6" s="94" t="s">
        <v>2</v>
      </c>
      <c r="G6" s="56" t="s">
        <v>11</v>
      </c>
      <c r="H6" s="104" t="s">
        <v>3</v>
      </c>
      <c r="I6" s="94" t="s">
        <v>2</v>
      </c>
      <c r="J6" s="56" t="s">
        <v>11</v>
      </c>
      <c r="K6" s="104" t="s">
        <v>3</v>
      </c>
      <c r="L6" s="94" t="s">
        <v>2</v>
      </c>
      <c r="M6" s="56" t="s">
        <v>11</v>
      </c>
      <c r="N6" s="104" t="s">
        <v>3</v>
      </c>
      <c r="O6" s="94" t="s">
        <v>2</v>
      </c>
      <c r="P6" s="56" t="s">
        <v>11</v>
      </c>
      <c r="Q6" s="104" t="s">
        <v>3</v>
      </c>
      <c r="R6" s="94" t="s">
        <v>2</v>
      </c>
      <c r="S6" s="56" t="s">
        <v>11</v>
      </c>
      <c r="T6" s="104" t="s">
        <v>3</v>
      </c>
      <c r="U6" s="94" t="s">
        <v>2</v>
      </c>
      <c r="V6" s="56" t="s">
        <v>11</v>
      </c>
      <c r="W6" s="104" t="s">
        <v>3</v>
      </c>
      <c r="X6" s="94" t="s">
        <v>2</v>
      </c>
      <c r="Y6" s="56" t="s">
        <v>11</v>
      </c>
      <c r="Z6" s="104" t="s">
        <v>3</v>
      </c>
      <c r="AA6" s="94" t="s">
        <v>2</v>
      </c>
      <c r="AB6" s="56" t="s">
        <v>11</v>
      </c>
      <c r="AC6" s="104" t="s">
        <v>3</v>
      </c>
      <c r="AD6" s="94" t="s">
        <v>2</v>
      </c>
      <c r="AE6" s="56" t="s">
        <v>11</v>
      </c>
      <c r="AF6" s="104" t="s">
        <v>3</v>
      </c>
      <c r="AG6" s="94" t="s">
        <v>2</v>
      </c>
      <c r="AH6" s="56" t="s">
        <v>11</v>
      </c>
      <c r="AI6" s="104" t="s">
        <v>3</v>
      </c>
      <c r="AJ6" s="94" t="s">
        <v>2</v>
      </c>
      <c r="AK6" s="56" t="s">
        <v>11</v>
      </c>
      <c r="AL6" s="104" t="s">
        <v>3</v>
      </c>
    </row>
    <row r="7" spans="1:38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38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38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107">
        <f>SUMIF('Adjust Out input'!$C$9:$C$13,$B9,'Adjust Out input'!D$9:D$13)</f>
        <v>0</v>
      </c>
      <c r="V9" s="57">
        <f>SUMIF('Adjust Out input'!$C$9:$C$13,$B9,'Adjust Out input'!E$9:E$13)</f>
        <v>0</v>
      </c>
      <c r="W9" s="108">
        <f>SUMIF('Adjust Out input'!$C$9:$C$13,$B9,'Adjust Out input'!F$9:F$13)</f>
        <v>0</v>
      </c>
      <c r="X9" s="107">
        <f>SUMIF('Adjust Out input'!$C$9:$C$13,$B9,'Adjust Out input'!G$9:G$13)</f>
        <v>0</v>
      </c>
      <c r="Y9" s="57">
        <f>SUMIF('Adjust Out input'!$C$9:$C$13,$B9,'Adjust Out input'!H$9:H$13)</f>
        <v>0</v>
      </c>
      <c r="Z9" s="108">
        <f>SUMIF('Adjust Out input'!$C$9:$C$13,$B9,'Adjust Out input'!I$9:I$13)</f>
        <v>0</v>
      </c>
      <c r="AA9" s="107">
        <f>SUMIF('Adjust Out input'!$C$9:$C$13,$B9,'Adjust Out input'!J$9:J$13)</f>
        <v>0</v>
      </c>
      <c r="AB9" s="57">
        <f>SUMIF('Adjust Out input'!$C$9:$C$13,$B9,'Adjust Out input'!K$9:K$13)</f>
        <v>0</v>
      </c>
      <c r="AC9" s="108">
        <f>SUMIF('Adjust Out input'!$C$9:$C$13,$B9,'Adjust Out input'!L$9:L$13)</f>
        <v>0</v>
      </c>
      <c r="AD9" s="107">
        <f>SUMIF('Adjust Out input'!$C$9:$C$13,$B9,'Adjust Out input'!M$9:M$13)</f>
        <v>0</v>
      </c>
      <c r="AE9" s="57">
        <f>SUMIF('Adjust Out input'!$C$9:$C$13,$B9,'Adjust Out input'!N$9:N$13)</f>
        <v>0</v>
      </c>
      <c r="AF9" s="108">
        <f>SUMIF('Adjust Out input'!$C$9:$C$13,$B9,'Adjust Out input'!O$9:O$13)</f>
        <v>0</v>
      </c>
      <c r="AG9" s="107">
        <f>SUMIF('Adjust Out input'!$C$9:$C$13,$B9,'Adjust Out input'!P$9:P$13)</f>
        <v>0</v>
      </c>
      <c r="AH9" s="57">
        <f>SUMIF('Adjust Out input'!$C$9:$C$13,$B9,'Adjust Out input'!Q$9:Q$13)</f>
        <v>0</v>
      </c>
      <c r="AI9" s="108">
        <f>SUMIF('Adjust Out input'!$C$9:$C$13,$B9,'Adjust Out input'!R$9:R$13)</f>
        <v>0</v>
      </c>
      <c r="AJ9" s="107">
        <f>SUMIF('Adjust Out input'!$C$9:$C$13,$B9,'Adjust Out input'!S$9:S$13)</f>
        <v>0</v>
      </c>
      <c r="AK9" s="57">
        <f>SUMIF('Adjust Out input'!$C$9:$C$13,$B9,'Adjust Out input'!T$9:T$13)</f>
        <v>0</v>
      </c>
      <c r="AL9" s="108">
        <f>SUMIF('Adjust Out input'!$C$9:$C$13,$B9,'Adjust Out input'!U$9:U$13)</f>
        <v>0</v>
      </c>
    </row>
    <row r="10" spans="1:38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107">
        <f>SUMIF('Adjust Out input'!$C$9:$C$13,$B10,'Adjust Out input'!D$9:D$13)</f>
        <v>0</v>
      </c>
      <c r="V10" s="57">
        <f>SUMIF('Adjust Out input'!$C$9:$C$13,$B10,'Adjust Out input'!E$9:E$13)</f>
        <v>0</v>
      </c>
      <c r="W10" s="108">
        <f>SUMIF('Adjust Out input'!$C$9:$C$13,$B10,'Adjust Out input'!F$9:F$13)</f>
        <v>0</v>
      </c>
      <c r="X10" s="107">
        <f>SUMIF('Adjust Out input'!$C$9:$C$13,$B10,'Adjust Out input'!G$9:G$13)</f>
        <v>0</v>
      </c>
      <c r="Y10" s="57">
        <f>SUMIF('Adjust Out input'!$C$9:$C$13,$B10,'Adjust Out input'!H$9:H$13)</f>
        <v>0</v>
      </c>
      <c r="Z10" s="108">
        <f>SUMIF('Adjust Out input'!$C$9:$C$13,$B10,'Adjust Out input'!I$9:I$13)</f>
        <v>0</v>
      </c>
      <c r="AA10" s="107">
        <f>SUMIF('Adjust Out input'!$C$9:$C$13,$B10,'Adjust Out input'!J$9:J$13)</f>
        <v>0</v>
      </c>
      <c r="AB10" s="57">
        <f>SUMIF('Adjust Out input'!$C$9:$C$13,$B10,'Adjust Out input'!K$9:K$13)</f>
        <v>0</v>
      </c>
      <c r="AC10" s="108">
        <f>SUMIF('Adjust Out input'!$C$9:$C$13,$B10,'Adjust Out input'!L$9:L$13)</f>
        <v>0</v>
      </c>
      <c r="AD10" s="107">
        <f>SUMIF('Adjust Out input'!$C$9:$C$13,$B10,'Adjust Out input'!M$9:M$13)</f>
        <v>0</v>
      </c>
      <c r="AE10" s="57">
        <f>SUMIF('Adjust Out input'!$C$9:$C$13,$B10,'Adjust Out input'!N$9:N$13)</f>
        <v>0</v>
      </c>
      <c r="AF10" s="108">
        <f>SUMIF('Adjust Out input'!$C$9:$C$13,$B10,'Adjust Out input'!O$9:O$13)</f>
        <v>0</v>
      </c>
      <c r="AG10" s="107">
        <f>SUMIF('Adjust Out input'!$C$9:$C$13,$B10,'Adjust Out input'!P$9:P$13)</f>
        <v>0</v>
      </c>
      <c r="AH10" s="57">
        <f>SUMIF('Adjust Out input'!$C$9:$C$13,$B10,'Adjust Out input'!Q$9:Q$13)</f>
        <v>0</v>
      </c>
      <c r="AI10" s="108">
        <f>SUMIF('Adjust Out input'!$C$9:$C$13,$B10,'Adjust Out input'!R$9:R$13)</f>
        <v>0</v>
      </c>
      <c r="AJ10" s="107">
        <f>SUMIF('Adjust Out input'!$C$9:$C$13,$B10,'Adjust Out input'!S$9:S$13)</f>
        <v>0</v>
      </c>
      <c r="AK10" s="57">
        <f>SUMIF('Adjust Out input'!$C$9:$C$13,$B10,'Adjust Out input'!T$9:T$13)</f>
        <v>0</v>
      </c>
      <c r="AL10" s="108">
        <f>SUMIF('Adjust Out input'!$C$9:$C$13,$B10,'Adjust Out input'!U$9:U$13)</f>
        <v>0</v>
      </c>
    </row>
    <row r="11" spans="1:38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107">
        <f>SUMIF('Adjust Out input'!$C$9:$C$13,$B11,'Adjust Out input'!D$9:D$13)</f>
        <v>0</v>
      </c>
      <c r="V11" s="57">
        <f>SUMIF('Adjust Out input'!$C$9:$C$13,$B11,'Adjust Out input'!E$9:E$13)</f>
        <v>0</v>
      </c>
      <c r="W11" s="108">
        <f>SUMIF('Adjust Out input'!$C$9:$C$13,$B11,'Adjust Out input'!F$9:F$13)</f>
        <v>0</v>
      </c>
      <c r="X11" s="107">
        <f>SUMIF('Adjust Out input'!$C$9:$C$13,$B11,'Adjust Out input'!G$9:G$13)</f>
        <v>0</v>
      </c>
      <c r="Y11" s="57">
        <f>SUMIF('Adjust Out input'!$C$9:$C$13,$B11,'Adjust Out input'!H$9:H$13)</f>
        <v>0</v>
      </c>
      <c r="Z11" s="108">
        <f>SUMIF('Adjust Out input'!$C$9:$C$13,$B11,'Adjust Out input'!I$9:I$13)</f>
        <v>0</v>
      </c>
      <c r="AA11" s="107">
        <f>SUMIF('Adjust Out input'!$C$9:$C$13,$B11,'Adjust Out input'!J$9:J$13)</f>
        <v>0</v>
      </c>
      <c r="AB11" s="57">
        <f>SUMIF('Adjust Out input'!$C$9:$C$13,$B11,'Adjust Out input'!K$9:K$13)</f>
        <v>0</v>
      </c>
      <c r="AC11" s="108">
        <f>SUMIF('Adjust Out input'!$C$9:$C$13,$B11,'Adjust Out input'!L$9:L$13)</f>
        <v>0</v>
      </c>
      <c r="AD11" s="107">
        <f>SUMIF('Adjust Out input'!$C$9:$C$13,$B11,'Adjust Out input'!M$9:M$13)</f>
        <v>0</v>
      </c>
      <c r="AE11" s="57">
        <f>SUMIF('Adjust Out input'!$C$9:$C$13,$B11,'Adjust Out input'!N$9:N$13)</f>
        <v>0</v>
      </c>
      <c r="AF11" s="108">
        <f>SUMIF('Adjust Out input'!$C$9:$C$13,$B11,'Adjust Out input'!O$9:O$13)</f>
        <v>0</v>
      </c>
      <c r="AG11" s="107">
        <f>SUMIF('Adjust Out input'!$C$9:$C$13,$B11,'Adjust Out input'!P$9:P$13)</f>
        <v>0</v>
      </c>
      <c r="AH11" s="57">
        <f>SUMIF('Adjust Out input'!$C$9:$C$13,$B11,'Adjust Out input'!Q$9:Q$13)</f>
        <v>0</v>
      </c>
      <c r="AI11" s="108">
        <f>SUMIF('Adjust Out input'!$C$9:$C$13,$B11,'Adjust Out input'!R$9:R$13)</f>
        <v>0</v>
      </c>
      <c r="AJ11" s="107">
        <f>SUMIF('Adjust Out input'!$C$9:$C$13,$B11,'Adjust Out input'!S$9:S$13)</f>
        <v>0</v>
      </c>
      <c r="AK11" s="57">
        <f>SUMIF('Adjust Out input'!$C$9:$C$13,$B11,'Adjust Out input'!T$9:T$13)</f>
        <v>0</v>
      </c>
      <c r="AL11" s="108">
        <f>SUMIF('Adjust Out input'!$C$9:$C$13,$B11,'Adjust Out input'!U$9:U$13)</f>
        <v>0</v>
      </c>
    </row>
    <row r="12" spans="1:38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107">
        <f>SUMIF('Adjust Out input'!$C$9:$C$13,$B12,'Adjust Out input'!D$9:D$13)</f>
        <v>0</v>
      </c>
      <c r="V12" s="57">
        <f>SUMIF('Adjust Out input'!$C$9:$C$13,$B12,'Adjust Out input'!E$9:E$13)</f>
        <v>0</v>
      </c>
      <c r="W12" s="108">
        <f>SUMIF('Adjust Out input'!$C$9:$C$13,$B12,'Adjust Out input'!F$9:F$13)</f>
        <v>0</v>
      </c>
      <c r="X12" s="107">
        <f>SUMIF('Adjust Out input'!$C$9:$C$13,$B12,'Adjust Out input'!G$9:G$13)</f>
        <v>0</v>
      </c>
      <c r="Y12" s="57">
        <f>SUMIF('Adjust Out input'!$C$9:$C$13,$B12,'Adjust Out input'!H$9:H$13)</f>
        <v>0</v>
      </c>
      <c r="Z12" s="108">
        <f>SUMIF('Adjust Out input'!$C$9:$C$13,$B12,'Adjust Out input'!I$9:I$13)</f>
        <v>0</v>
      </c>
      <c r="AA12" s="107">
        <f>SUMIF('Adjust Out input'!$C$9:$C$13,$B12,'Adjust Out input'!J$9:J$13)</f>
        <v>0</v>
      </c>
      <c r="AB12" s="57">
        <f>SUMIF('Adjust Out input'!$C$9:$C$13,$B12,'Adjust Out input'!K$9:K$13)</f>
        <v>0</v>
      </c>
      <c r="AC12" s="108">
        <f>SUMIF('Adjust Out input'!$C$9:$C$13,$B12,'Adjust Out input'!L$9:L$13)</f>
        <v>0</v>
      </c>
      <c r="AD12" s="107">
        <f>SUMIF('Adjust Out input'!$C$9:$C$13,$B12,'Adjust Out input'!M$9:M$13)</f>
        <v>0</v>
      </c>
      <c r="AE12" s="57">
        <f>SUMIF('Adjust Out input'!$C$9:$C$13,$B12,'Adjust Out input'!N$9:N$13)</f>
        <v>0</v>
      </c>
      <c r="AF12" s="108">
        <f>SUMIF('Adjust Out input'!$C$9:$C$13,$B12,'Adjust Out input'!O$9:O$13)</f>
        <v>0</v>
      </c>
      <c r="AG12" s="107">
        <f>SUMIF('Adjust Out input'!$C$9:$C$13,$B12,'Adjust Out input'!P$9:P$13)</f>
        <v>0</v>
      </c>
      <c r="AH12" s="57">
        <f>SUMIF('Adjust Out input'!$C$9:$C$13,$B12,'Adjust Out input'!Q$9:Q$13)</f>
        <v>0</v>
      </c>
      <c r="AI12" s="108">
        <f>SUMIF('Adjust Out input'!$C$9:$C$13,$B12,'Adjust Out input'!R$9:R$13)</f>
        <v>0</v>
      </c>
      <c r="AJ12" s="107">
        <f>SUMIF('Adjust Out input'!$C$9:$C$13,$B12,'Adjust Out input'!S$9:S$13)</f>
        <v>0</v>
      </c>
      <c r="AK12" s="57">
        <f>SUMIF('Adjust Out input'!$C$9:$C$13,$B12,'Adjust Out input'!T$9:T$13)</f>
        <v>0</v>
      </c>
      <c r="AL12" s="108">
        <f>SUMIF('Adjust Out input'!$C$9:$C$13,$B12,'Adjust Out input'!U$9:U$13)</f>
        <v>0</v>
      </c>
    </row>
    <row r="13" spans="1:38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107">
        <f>SUMIF('Adjust Out input'!$C$9:$C$13,$B13,'Adjust Out input'!D$9:D$13)</f>
        <v>0</v>
      </c>
      <c r="V13" s="57">
        <f>SUMIF('Adjust Out input'!$C$9:$C$13,$B13,'Adjust Out input'!E$9:E$13)</f>
        <v>0</v>
      </c>
      <c r="W13" s="108">
        <f>SUMIF('Adjust Out input'!$C$9:$C$13,$B13,'Adjust Out input'!F$9:F$13)</f>
        <v>-418.58957933665266</v>
      </c>
      <c r="X13" s="107">
        <f>SUMIF('Adjust Out input'!$C$9:$C$13,$B13,'Adjust Out input'!G$9:G$13)</f>
        <v>0</v>
      </c>
      <c r="Y13" s="57">
        <f>SUMIF('Adjust Out input'!$C$9:$C$13,$B13,'Adjust Out input'!H$9:H$13)</f>
        <v>0</v>
      </c>
      <c r="Z13" s="108">
        <f>SUMIF('Adjust Out input'!$C$9:$C$13,$B13,'Adjust Out input'!I$9:I$13)</f>
        <v>-418.58957933665266</v>
      </c>
      <c r="AA13" s="107">
        <f>SUMIF('Adjust Out input'!$C$9:$C$13,$B13,'Adjust Out input'!J$9:J$13)</f>
        <v>0</v>
      </c>
      <c r="AB13" s="57">
        <f>SUMIF('Adjust Out input'!$C$9:$C$13,$B13,'Adjust Out input'!K$9:K$13)</f>
        <v>0</v>
      </c>
      <c r="AC13" s="108">
        <f>SUMIF('Adjust Out input'!$C$9:$C$13,$B13,'Adjust Out input'!L$9:L$13)</f>
        <v>-418.58957933665266</v>
      </c>
      <c r="AD13" s="107">
        <f>SUMIF('Adjust Out input'!$C$9:$C$13,$B13,'Adjust Out input'!M$9:M$13)</f>
        <v>0</v>
      </c>
      <c r="AE13" s="57">
        <f>SUMIF('Adjust Out input'!$C$9:$C$13,$B13,'Adjust Out input'!N$9:N$13)</f>
        <v>0</v>
      </c>
      <c r="AF13" s="108">
        <f>SUMIF('Adjust Out input'!$C$9:$C$13,$B13,'Adjust Out input'!O$9:O$13)</f>
        <v>-418.58957933665266</v>
      </c>
      <c r="AG13" s="107">
        <f>SUMIF('Adjust Out input'!$C$9:$C$13,$B13,'Adjust Out input'!P$9:P$13)</f>
        <v>0</v>
      </c>
      <c r="AH13" s="57">
        <f>SUMIF('Adjust Out input'!$C$9:$C$13,$B13,'Adjust Out input'!Q$9:Q$13)</f>
        <v>0</v>
      </c>
      <c r="AI13" s="108">
        <f>SUMIF('Adjust Out input'!$C$9:$C$13,$B13,'Adjust Out input'!R$9:R$13)</f>
        <v>-418.58957933665266</v>
      </c>
      <c r="AJ13" s="107">
        <f>SUMIF('Adjust Out input'!$C$9:$C$13,$B13,'Adjust Out input'!S$9:S$13)</f>
        <v>0</v>
      </c>
      <c r="AK13" s="57">
        <f>SUMIF('Adjust Out input'!$C$9:$C$13,$B13,'Adjust Out input'!T$9:T$13)</f>
        <v>0</v>
      </c>
      <c r="AL13" s="108">
        <f>SUMIF('Adjust Out input'!$C$9:$C$13,$B13,'Adjust Out input'!U$9:U$13)</f>
        <v>-418.58957933665266</v>
      </c>
    </row>
    <row r="14" spans="1:38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107">
        <f>SUMIF('Adjust Out input'!$C$9:$C$13,$B14,'Adjust Out input'!D$9:D$13)</f>
        <v>0</v>
      </c>
      <c r="V14" s="57">
        <f>SUMIF('Adjust Out input'!$C$9:$C$13,$B14,'Adjust Out input'!E$9:E$13)</f>
        <v>0</v>
      </c>
      <c r="W14" s="108">
        <f>SUMIF('Adjust Out input'!$C$9:$C$13,$B14,'Adjust Out input'!F$9:F$13)</f>
        <v>0</v>
      </c>
      <c r="X14" s="107">
        <f>SUMIF('Adjust Out input'!$C$9:$C$13,$B14,'Adjust Out input'!G$9:G$13)</f>
        <v>0</v>
      </c>
      <c r="Y14" s="57">
        <f>SUMIF('Adjust Out input'!$C$9:$C$13,$B14,'Adjust Out input'!H$9:H$13)</f>
        <v>0</v>
      </c>
      <c r="Z14" s="108">
        <f>SUMIF('Adjust Out input'!$C$9:$C$13,$B14,'Adjust Out input'!I$9:I$13)</f>
        <v>0</v>
      </c>
      <c r="AA14" s="107">
        <f>SUMIF('Adjust Out input'!$C$9:$C$13,$B14,'Adjust Out input'!J$9:J$13)</f>
        <v>0</v>
      </c>
      <c r="AB14" s="57">
        <f>SUMIF('Adjust Out input'!$C$9:$C$13,$B14,'Adjust Out input'!K$9:K$13)</f>
        <v>0</v>
      </c>
      <c r="AC14" s="108">
        <f>SUMIF('Adjust Out input'!$C$9:$C$13,$B14,'Adjust Out input'!L$9:L$13)</f>
        <v>0</v>
      </c>
      <c r="AD14" s="107">
        <f>SUMIF('Adjust Out input'!$C$9:$C$13,$B14,'Adjust Out input'!M$9:M$13)</f>
        <v>0</v>
      </c>
      <c r="AE14" s="57">
        <f>SUMIF('Adjust Out input'!$C$9:$C$13,$B14,'Adjust Out input'!N$9:N$13)</f>
        <v>0</v>
      </c>
      <c r="AF14" s="108">
        <f>SUMIF('Adjust Out input'!$C$9:$C$13,$B14,'Adjust Out input'!O$9:O$13)</f>
        <v>0</v>
      </c>
      <c r="AG14" s="107">
        <f>SUMIF('Adjust Out input'!$C$9:$C$13,$B14,'Adjust Out input'!P$9:P$13)</f>
        <v>0</v>
      </c>
      <c r="AH14" s="57">
        <f>SUMIF('Adjust Out input'!$C$9:$C$13,$B14,'Adjust Out input'!Q$9:Q$13)</f>
        <v>0</v>
      </c>
      <c r="AI14" s="108">
        <f>SUMIF('Adjust Out input'!$C$9:$C$13,$B14,'Adjust Out input'!R$9:R$13)</f>
        <v>0</v>
      </c>
      <c r="AJ14" s="107">
        <f>SUMIF('Adjust Out input'!$C$9:$C$13,$B14,'Adjust Out input'!S$9:S$13)</f>
        <v>0</v>
      </c>
      <c r="AK14" s="57">
        <f>SUMIF('Adjust Out input'!$C$9:$C$13,$B14,'Adjust Out input'!T$9:T$13)</f>
        <v>0</v>
      </c>
      <c r="AL14" s="108">
        <f>SUMIF('Adjust Out input'!$C$9:$C$13,$B14,'Adjust Out input'!U$9:U$13)</f>
        <v>0</v>
      </c>
    </row>
    <row r="15" spans="1:38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107">
        <f>SUMIF('Adjust Out input'!$C$9:$C$13,$B15,'Adjust Out input'!D$9:D$13)</f>
        <v>0</v>
      </c>
      <c r="V15" s="57">
        <f>SUMIF('Adjust Out input'!$C$9:$C$13,$B15,'Adjust Out input'!E$9:E$13)</f>
        <v>0</v>
      </c>
      <c r="W15" s="108">
        <f>SUMIF('Adjust Out input'!$C$9:$C$13,$B15,'Adjust Out input'!F$9:F$13)</f>
        <v>0</v>
      </c>
      <c r="X15" s="107">
        <f>SUMIF('Adjust Out input'!$C$9:$C$13,$B15,'Adjust Out input'!G$9:G$13)</f>
        <v>0</v>
      </c>
      <c r="Y15" s="57">
        <f>SUMIF('Adjust Out input'!$C$9:$C$13,$B15,'Adjust Out input'!H$9:H$13)</f>
        <v>0</v>
      </c>
      <c r="Z15" s="108">
        <f>SUMIF('Adjust Out input'!$C$9:$C$13,$B15,'Adjust Out input'!I$9:I$13)</f>
        <v>0</v>
      </c>
      <c r="AA15" s="107">
        <f>SUMIF('Adjust Out input'!$C$9:$C$13,$B15,'Adjust Out input'!J$9:J$13)</f>
        <v>0</v>
      </c>
      <c r="AB15" s="57">
        <f>SUMIF('Adjust Out input'!$C$9:$C$13,$B15,'Adjust Out input'!K$9:K$13)</f>
        <v>0</v>
      </c>
      <c r="AC15" s="108">
        <f>SUMIF('Adjust Out input'!$C$9:$C$13,$B15,'Adjust Out input'!L$9:L$13)</f>
        <v>0</v>
      </c>
      <c r="AD15" s="107">
        <f>SUMIF('Adjust Out input'!$C$9:$C$13,$B15,'Adjust Out input'!M$9:M$13)</f>
        <v>0</v>
      </c>
      <c r="AE15" s="57">
        <f>SUMIF('Adjust Out input'!$C$9:$C$13,$B15,'Adjust Out input'!N$9:N$13)</f>
        <v>0</v>
      </c>
      <c r="AF15" s="108">
        <f>SUMIF('Adjust Out input'!$C$9:$C$13,$B15,'Adjust Out input'!O$9:O$13)</f>
        <v>0</v>
      </c>
      <c r="AG15" s="107">
        <f>SUMIF('Adjust Out input'!$C$9:$C$13,$B15,'Adjust Out input'!P$9:P$13)</f>
        <v>0</v>
      </c>
      <c r="AH15" s="57">
        <f>SUMIF('Adjust Out input'!$C$9:$C$13,$B15,'Adjust Out input'!Q$9:Q$13)</f>
        <v>0</v>
      </c>
      <c r="AI15" s="108">
        <f>SUMIF('Adjust Out input'!$C$9:$C$13,$B15,'Adjust Out input'!R$9:R$13)</f>
        <v>0</v>
      </c>
      <c r="AJ15" s="107">
        <f>SUMIF('Adjust Out input'!$C$9:$C$13,$B15,'Adjust Out input'!S$9:S$13)</f>
        <v>0</v>
      </c>
      <c r="AK15" s="57">
        <f>SUMIF('Adjust Out input'!$C$9:$C$13,$B15,'Adjust Out input'!T$9:T$13)</f>
        <v>0</v>
      </c>
      <c r="AL15" s="108">
        <f>SUMIF('Adjust Out input'!$C$9:$C$13,$B15,'Adjust Out input'!U$9:U$13)</f>
        <v>0</v>
      </c>
    </row>
    <row r="16" spans="1:38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AL16" si="5">SUM(S9:S15)</f>
        <v>0</v>
      </c>
      <c r="T16" s="127">
        <f t="shared" si="5"/>
        <v>0</v>
      </c>
      <c r="U16" s="125">
        <f t="shared" si="5"/>
        <v>0</v>
      </c>
      <c r="V16" s="126">
        <f t="shared" si="5"/>
        <v>0</v>
      </c>
      <c r="W16" s="127">
        <f t="shared" si="5"/>
        <v>-418.58957933665266</v>
      </c>
      <c r="X16" s="125">
        <f t="shared" si="5"/>
        <v>0</v>
      </c>
      <c r="Y16" s="126">
        <f t="shared" si="5"/>
        <v>0</v>
      </c>
      <c r="Z16" s="127">
        <f t="shared" si="5"/>
        <v>-418.58957933665266</v>
      </c>
      <c r="AA16" s="125">
        <f t="shared" si="5"/>
        <v>0</v>
      </c>
      <c r="AB16" s="126">
        <f t="shared" si="5"/>
        <v>0</v>
      </c>
      <c r="AC16" s="127">
        <f t="shared" si="5"/>
        <v>-418.58957933665266</v>
      </c>
      <c r="AD16" s="125">
        <f t="shared" si="5"/>
        <v>0</v>
      </c>
      <c r="AE16" s="126">
        <f t="shared" si="5"/>
        <v>0</v>
      </c>
      <c r="AF16" s="127">
        <f t="shared" si="5"/>
        <v>-418.58957933665266</v>
      </c>
      <c r="AG16" s="125">
        <f t="shared" si="5"/>
        <v>0</v>
      </c>
      <c r="AH16" s="126">
        <f t="shared" si="5"/>
        <v>0</v>
      </c>
      <c r="AI16" s="127">
        <f t="shared" si="5"/>
        <v>-418.58957933665266</v>
      </c>
      <c r="AJ16" s="125">
        <f t="shared" si="5"/>
        <v>0</v>
      </c>
      <c r="AK16" s="126">
        <f t="shared" si="5"/>
        <v>0</v>
      </c>
      <c r="AL16" s="127">
        <f t="shared" si="5"/>
        <v>-418.58957933665266</v>
      </c>
    </row>
    <row r="17" spans="1:38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107">
        <f>SUMIF('Adjust Out input'!$C$9:$C$13,$B19,'Adjust Out input'!D$9:D$13)</f>
        <v>0</v>
      </c>
      <c r="V19" s="57">
        <f>SUMIF('Adjust Out input'!$C$9:$C$13,$B19,'Adjust Out input'!E$9:E$13)</f>
        <v>0</v>
      </c>
      <c r="W19" s="108">
        <f>SUMIF('Adjust Out input'!$C$9:$C$13,$B19,'Adjust Out input'!F$9:F$13)</f>
        <v>0</v>
      </c>
      <c r="X19" s="107">
        <f>SUMIF('Adjust Out input'!$C$9:$C$13,$B19,'Adjust Out input'!G$9:G$13)</f>
        <v>0</v>
      </c>
      <c r="Y19" s="57">
        <f>SUMIF('Adjust Out input'!$C$9:$C$13,$B19,'Adjust Out input'!H$9:H$13)</f>
        <v>0</v>
      </c>
      <c r="Z19" s="108">
        <f>SUMIF('Adjust Out input'!$C$9:$C$13,$B19,'Adjust Out input'!I$9:I$13)</f>
        <v>0</v>
      </c>
      <c r="AA19" s="107">
        <f>SUMIF('Adjust Out input'!$C$9:$C$13,$B19,'Adjust Out input'!J$9:J$13)</f>
        <v>0</v>
      </c>
      <c r="AB19" s="57">
        <f>SUMIF('Adjust Out input'!$C$9:$C$13,$B19,'Adjust Out input'!K$9:K$13)</f>
        <v>0</v>
      </c>
      <c r="AC19" s="108">
        <f>SUMIF('Adjust Out input'!$C$9:$C$13,$B19,'Adjust Out input'!L$9:L$13)</f>
        <v>0</v>
      </c>
      <c r="AD19" s="107">
        <f>SUMIF('Adjust Out input'!$C$9:$C$13,$B19,'Adjust Out input'!M$9:M$13)</f>
        <v>0</v>
      </c>
      <c r="AE19" s="57">
        <f>SUMIF('Adjust Out input'!$C$9:$C$13,$B19,'Adjust Out input'!N$9:N$13)</f>
        <v>0</v>
      </c>
      <c r="AF19" s="108">
        <f>SUMIF('Adjust Out input'!$C$9:$C$13,$B19,'Adjust Out input'!O$9:O$13)</f>
        <v>0</v>
      </c>
      <c r="AG19" s="107">
        <f>SUMIF('Adjust Out input'!$C$9:$C$13,$B19,'Adjust Out input'!P$9:P$13)</f>
        <v>0</v>
      </c>
      <c r="AH19" s="57">
        <f>SUMIF('Adjust Out input'!$C$9:$C$13,$B19,'Adjust Out input'!Q$9:Q$13)</f>
        <v>0</v>
      </c>
      <c r="AI19" s="108">
        <f>SUMIF('Adjust Out input'!$C$9:$C$13,$B19,'Adjust Out input'!R$9:R$13)</f>
        <v>0</v>
      </c>
      <c r="AJ19" s="107">
        <f>SUMIF('Adjust Out input'!$C$9:$C$13,$B19,'Adjust Out input'!S$9:S$13)</f>
        <v>0</v>
      </c>
      <c r="AK19" s="57">
        <f>SUMIF('Adjust Out input'!$C$9:$C$13,$B19,'Adjust Out input'!T$9:T$13)</f>
        <v>0</v>
      </c>
      <c r="AL19" s="108">
        <f>SUMIF('Adjust Out input'!$C$9:$C$13,$B19,'Adjust Out input'!U$9:U$13)</f>
        <v>0</v>
      </c>
    </row>
    <row r="20" spans="1:38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107">
        <f>SUMIF('Adjust Out input'!$C$9:$C$13,$B20,'Adjust Out input'!D$9:D$13)</f>
        <v>0</v>
      </c>
      <c r="V20" s="57">
        <f>SUMIF('Adjust Out input'!$C$9:$C$13,$B20,'Adjust Out input'!E$9:E$13)</f>
        <v>0</v>
      </c>
      <c r="W20" s="108">
        <f>SUMIF('Adjust Out input'!$C$9:$C$13,$B20,'Adjust Out input'!F$9:F$13)</f>
        <v>0</v>
      </c>
      <c r="X20" s="107">
        <f>SUMIF('Adjust Out input'!$C$9:$C$13,$B20,'Adjust Out input'!G$9:G$13)</f>
        <v>0</v>
      </c>
      <c r="Y20" s="57">
        <f>SUMIF('Adjust Out input'!$C$9:$C$13,$B20,'Adjust Out input'!H$9:H$13)</f>
        <v>0</v>
      </c>
      <c r="Z20" s="108">
        <f>SUMIF('Adjust Out input'!$C$9:$C$13,$B20,'Adjust Out input'!I$9:I$13)</f>
        <v>0</v>
      </c>
      <c r="AA20" s="107">
        <f>SUMIF('Adjust Out input'!$C$9:$C$13,$B20,'Adjust Out input'!J$9:J$13)</f>
        <v>0</v>
      </c>
      <c r="AB20" s="57">
        <f>SUMIF('Adjust Out input'!$C$9:$C$13,$B20,'Adjust Out input'!K$9:K$13)</f>
        <v>0</v>
      </c>
      <c r="AC20" s="108">
        <f>SUMIF('Adjust Out input'!$C$9:$C$13,$B20,'Adjust Out input'!L$9:L$13)</f>
        <v>0</v>
      </c>
      <c r="AD20" s="107">
        <f>SUMIF('Adjust Out input'!$C$9:$C$13,$B20,'Adjust Out input'!M$9:M$13)</f>
        <v>0</v>
      </c>
      <c r="AE20" s="57">
        <f>SUMIF('Adjust Out input'!$C$9:$C$13,$B20,'Adjust Out input'!N$9:N$13)</f>
        <v>0</v>
      </c>
      <c r="AF20" s="108">
        <f>SUMIF('Adjust Out input'!$C$9:$C$13,$B20,'Adjust Out input'!O$9:O$13)</f>
        <v>0</v>
      </c>
      <c r="AG20" s="107">
        <f>SUMIF('Adjust Out input'!$C$9:$C$13,$B20,'Adjust Out input'!P$9:P$13)</f>
        <v>0</v>
      </c>
      <c r="AH20" s="57">
        <f>SUMIF('Adjust Out input'!$C$9:$C$13,$B20,'Adjust Out input'!Q$9:Q$13)</f>
        <v>0</v>
      </c>
      <c r="AI20" s="108">
        <f>SUMIF('Adjust Out input'!$C$9:$C$13,$B20,'Adjust Out input'!R$9:R$13)</f>
        <v>0</v>
      </c>
      <c r="AJ20" s="107">
        <f>SUMIF('Adjust Out input'!$C$9:$C$13,$B20,'Adjust Out input'!S$9:S$13)</f>
        <v>0</v>
      </c>
      <c r="AK20" s="57">
        <f>SUMIF('Adjust Out input'!$C$9:$C$13,$B20,'Adjust Out input'!T$9:T$13)</f>
        <v>0</v>
      </c>
      <c r="AL20" s="108">
        <f>SUMIF('Adjust Out input'!$C$9:$C$13,$B20,'Adjust Out input'!U$9:U$13)</f>
        <v>0</v>
      </c>
    </row>
    <row r="21" spans="1:38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107">
        <f>SUMIF('Adjust Out input'!$C$9:$C$13,$B21,'Adjust Out input'!D$9:D$13)</f>
        <v>0</v>
      </c>
      <c r="V21" s="57">
        <f>SUMIF('Adjust Out input'!$C$9:$C$13,$B21,'Adjust Out input'!E$9:E$13)</f>
        <v>0</v>
      </c>
      <c r="W21" s="108">
        <f>SUMIF('Adjust Out input'!$C$9:$C$13,$B21,'Adjust Out input'!F$9:F$13)</f>
        <v>0</v>
      </c>
      <c r="X21" s="107">
        <f>SUMIF('Adjust Out input'!$C$9:$C$13,$B21,'Adjust Out input'!G$9:G$13)</f>
        <v>0</v>
      </c>
      <c r="Y21" s="57">
        <f>SUMIF('Adjust Out input'!$C$9:$C$13,$B21,'Adjust Out input'!H$9:H$13)</f>
        <v>0</v>
      </c>
      <c r="Z21" s="108">
        <f>SUMIF('Adjust Out input'!$C$9:$C$13,$B21,'Adjust Out input'!I$9:I$13)</f>
        <v>0</v>
      </c>
      <c r="AA21" s="107">
        <f>SUMIF('Adjust Out input'!$C$9:$C$13,$B21,'Adjust Out input'!J$9:J$13)</f>
        <v>0</v>
      </c>
      <c r="AB21" s="57">
        <f>SUMIF('Adjust Out input'!$C$9:$C$13,$B21,'Adjust Out input'!K$9:K$13)</f>
        <v>0</v>
      </c>
      <c r="AC21" s="108">
        <f>SUMIF('Adjust Out input'!$C$9:$C$13,$B21,'Adjust Out input'!L$9:L$13)</f>
        <v>0</v>
      </c>
      <c r="AD21" s="107">
        <f>SUMIF('Adjust Out input'!$C$9:$C$13,$B21,'Adjust Out input'!M$9:M$13)</f>
        <v>0</v>
      </c>
      <c r="AE21" s="57">
        <f>SUMIF('Adjust Out input'!$C$9:$C$13,$B21,'Adjust Out input'!N$9:N$13)</f>
        <v>0</v>
      </c>
      <c r="AF21" s="108">
        <f>SUMIF('Adjust Out input'!$C$9:$C$13,$B21,'Adjust Out input'!O$9:O$13)</f>
        <v>0</v>
      </c>
      <c r="AG21" s="107">
        <f>SUMIF('Adjust Out input'!$C$9:$C$13,$B21,'Adjust Out input'!P$9:P$13)</f>
        <v>0</v>
      </c>
      <c r="AH21" s="57">
        <f>SUMIF('Adjust Out input'!$C$9:$C$13,$B21,'Adjust Out input'!Q$9:Q$13)</f>
        <v>0</v>
      </c>
      <c r="AI21" s="108">
        <f>SUMIF('Adjust Out input'!$C$9:$C$13,$B21,'Adjust Out input'!R$9:R$13)</f>
        <v>0</v>
      </c>
      <c r="AJ21" s="107">
        <f>SUMIF('Adjust Out input'!$C$9:$C$13,$B21,'Adjust Out input'!S$9:S$13)</f>
        <v>0</v>
      </c>
      <c r="AK21" s="57">
        <f>SUMIF('Adjust Out input'!$C$9:$C$13,$B21,'Adjust Out input'!T$9:T$13)</f>
        <v>0</v>
      </c>
      <c r="AL21" s="108">
        <f>SUMIF('Adjust Out input'!$C$9:$C$13,$B21,'Adjust Out input'!U$9:U$13)</f>
        <v>0</v>
      </c>
    </row>
    <row r="22" spans="1:38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107">
        <f>SUMIF('Adjust Out input'!$C$9:$C$13,$B22,'Adjust Out input'!D$9:D$13)</f>
        <v>0</v>
      </c>
      <c r="V22" s="57">
        <f>SUMIF('Adjust Out input'!$C$9:$C$13,$B22,'Adjust Out input'!E$9:E$13)</f>
        <v>0</v>
      </c>
      <c r="W22" s="108">
        <f>SUMIF('Adjust Out input'!$C$9:$C$13,$B22,'Adjust Out input'!F$9:F$13)</f>
        <v>0</v>
      </c>
      <c r="X22" s="107">
        <f>SUMIF('Adjust Out input'!$C$9:$C$13,$B22,'Adjust Out input'!G$9:G$13)</f>
        <v>0</v>
      </c>
      <c r="Y22" s="57">
        <f>SUMIF('Adjust Out input'!$C$9:$C$13,$B22,'Adjust Out input'!H$9:H$13)</f>
        <v>0</v>
      </c>
      <c r="Z22" s="108">
        <f>SUMIF('Adjust Out input'!$C$9:$C$13,$B22,'Adjust Out input'!I$9:I$13)</f>
        <v>0</v>
      </c>
      <c r="AA22" s="107">
        <f>SUMIF('Adjust Out input'!$C$9:$C$13,$B22,'Adjust Out input'!J$9:J$13)</f>
        <v>0</v>
      </c>
      <c r="AB22" s="57">
        <f>SUMIF('Adjust Out input'!$C$9:$C$13,$B22,'Adjust Out input'!K$9:K$13)</f>
        <v>0</v>
      </c>
      <c r="AC22" s="108">
        <f>SUMIF('Adjust Out input'!$C$9:$C$13,$B22,'Adjust Out input'!L$9:L$13)</f>
        <v>0</v>
      </c>
      <c r="AD22" s="107">
        <f>SUMIF('Adjust Out input'!$C$9:$C$13,$B22,'Adjust Out input'!M$9:M$13)</f>
        <v>0</v>
      </c>
      <c r="AE22" s="57">
        <f>SUMIF('Adjust Out input'!$C$9:$C$13,$B22,'Adjust Out input'!N$9:N$13)</f>
        <v>0</v>
      </c>
      <c r="AF22" s="108">
        <f>SUMIF('Adjust Out input'!$C$9:$C$13,$B22,'Adjust Out input'!O$9:O$13)</f>
        <v>0</v>
      </c>
      <c r="AG22" s="107">
        <f>SUMIF('Adjust Out input'!$C$9:$C$13,$B22,'Adjust Out input'!P$9:P$13)</f>
        <v>0</v>
      </c>
      <c r="AH22" s="57">
        <f>SUMIF('Adjust Out input'!$C$9:$C$13,$B22,'Adjust Out input'!Q$9:Q$13)</f>
        <v>0</v>
      </c>
      <c r="AI22" s="108">
        <f>SUMIF('Adjust Out input'!$C$9:$C$13,$B22,'Adjust Out input'!R$9:R$13)</f>
        <v>0</v>
      </c>
      <c r="AJ22" s="107">
        <f>SUMIF('Adjust Out input'!$C$9:$C$13,$B22,'Adjust Out input'!S$9:S$13)</f>
        <v>0</v>
      </c>
      <c r="AK22" s="57">
        <f>SUMIF('Adjust Out input'!$C$9:$C$13,$B22,'Adjust Out input'!T$9:T$13)</f>
        <v>0</v>
      </c>
      <c r="AL22" s="108">
        <f>SUMIF('Adjust Out input'!$C$9:$C$13,$B22,'Adjust Out input'!U$9:U$13)</f>
        <v>0</v>
      </c>
    </row>
    <row r="23" spans="1:38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107">
        <f>SUMIF('Adjust Out input'!$C$9:$C$13,$B23,'Adjust Out input'!D$9:D$13)</f>
        <v>0</v>
      </c>
      <c r="V23" s="57">
        <f>SUMIF('Adjust Out input'!$C$9:$C$13,$B23,'Adjust Out input'!E$9:E$13)</f>
        <v>0</v>
      </c>
      <c r="W23" s="108">
        <f>SUMIF('Adjust Out input'!$C$9:$C$13,$B23,'Adjust Out input'!F$9:F$13)</f>
        <v>0</v>
      </c>
      <c r="X23" s="107">
        <f>SUMIF('Adjust Out input'!$C$9:$C$13,$B23,'Adjust Out input'!G$9:G$13)</f>
        <v>0</v>
      </c>
      <c r="Y23" s="57">
        <f>SUMIF('Adjust Out input'!$C$9:$C$13,$B23,'Adjust Out input'!H$9:H$13)</f>
        <v>0</v>
      </c>
      <c r="Z23" s="108">
        <f>SUMIF('Adjust Out input'!$C$9:$C$13,$B23,'Adjust Out input'!I$9:I$13)</f>
        <v>0</v>
      </c>
      <c r="AA23" s="107">
        <f>SUMIF('Adjust Out input'!$C$9:$C$13,$B23,'Adjust Out input'!J$9:J$13)</f>
        <v>0</v>
      </c>
      <c r="AB23" s="57">
        <f>SUMIF('Adjust Out input'!$C$9:$C$13,$B23,'Adjust Out input'!K$9:K$13)</f>
        <v>0</v>
      </c>
      <c r="AC23" s="108">
        <f>SUMIF('Adjust Out input'!$C$9:$C$13,$B23,'Adjust Out input'!L$9:L$13)</f>
        <v>0</v>
      </c>
      <c r="AD23" s="107">
        <f>SUMIF('Adjust Out input'!$C$9:$C$13,$B23,'Adjust Out input'!M$9:M$13)</f>
        <v>0</v>
      </c>
      <c r="AE23" s="57">
        <f>SUMIF('Adjust Out input'!$C$9:$C$13,$B23,'Adjust Out input'!N$9:N$13)</f>
        <v>0</v>
      </c>
      <c r="AF23" s="108">
        <f>SUMIF('Adjust Out input'!$C$9:$C$13,$B23,'Adjust Out input'!O$9:O$13)</f>
        <v>0</v>
      </c>
      <c r="AG23" s="107">
        <f>SUMIF('Adjust Out input'!$C$9:$C$13,$B23,'Adjust Out input'!P$9:P$13)</f>
        <v>0</v>
      </c>
      <c r="AH23" s="57">
        <f>SUMIF('Adjust Out input'!$C$9:$C$13,$B23,'Adjust Out input'!Q$9:Q$13)</f>
        <v>0</v>
      </c>
      <c r="AI23" s="108">
        <f>SUMIF('Adjust Out input'!$C$9:$C$13,$B23,'Adjust Out input'!R$9:R$13)</f>
        <v>0</v>
      </c>
      <c r="AJ23" s="107">
        <f>SUMIF('Adjust Out input'!$C$9:$C$13,$B23,'Adjust Out input'!S$9:S$13)</f>
        <v>0</v>
      </c>
      <c r="AK23" s="57">
        <f>SUMIF('Adjust Out input'!$C$9:$C$13,$B23,'Adjust Out input'!T$9:T$13)</f>
        <v>0</v>
      </c>
      <c r="AL23" s="108">
        <f>SUMIF('Adjust Out input'!$C$9:$C$13,$B23,'Adjust Out input'!U$9:U$13)</f>
        <v>0</v>
      </c>
    </row>
    <row r="24" spans="1:38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107">
        <f>SUMIF('Adjust Out input'!$C$9:$C$13,$B24,'Adjust Out input'!D$9:D$13)</f>
        <v>0</v>
      </c>
      <c r="V24" s="57">
        <f>SUMIF('Adjust Out input'!$C$9:$C$13,$B24,'Adjust Out input'!E$9:E$13)</f>
        <v>0</v>
      </c>
      <c r="W24" s="108">
        <f>SUMIF('Adjust Out input'!$C$9:$C$13,$B24,'Adjust Out input'!F$9:F$13)</f>
        <v>0</v>
      </c>
      <c r="X24" s="107">
        <f>SUMIF('Adjust Out input'!$C$9:$C$13,$B24,'Adjust Out input'!G$9:G$13)</f>
        <v>0</v>
      </c>
      <c r="Y24" s="57">
        <f>SUMIF('Adjust Out input'!$C$9:$C$13,$B24,'Adjust Out input'!H$9:H$13)</f>
        <v>0</v>
      </c>
      <c r="Z24" s="108">
        <f>SUMIF('Adjust Out input'!$C$9:$C$13,$B24,'Adjust Out input'!I$9:I$13)</f>
        <v>0</v>
      </c>
      <c r="AA24" s="107">
        <f>SUMIF('Adjust Out input'!$C$9:$C$13,$B24,'Adjust Out input'!J$9:J$13)</f>
        <v>0</v>
      </c>
      <c r="AB24" s="57">
        <f>SUMIF('Adjust Out input'!$C$9:$C$13,$B24,'Adjust Out input'!K$9:K$13)</f>
        <v>0</v>
      </c>
      <c r="AC24" s="108">
        <f>SUMIF('Adjust Out input'!$C$9:$C$13,$B24,'Adjust Out input'!L$9:L$13)</f>
        <v>0</v>
      </c>
      <c r="AD24" s="107">
        <f>SUMIF('Adjust Out input'!$C$9:$C$13,$B24,'Adjust Out input'!M$9:M$13)</f>
        <v>0</v>
      </c>
      <c r="AE24" s="57">
        <f>SUMIF('Adjust Out input'!$C$9:$C$13,$B24,'Adjust Out input'!N$9:N$13)</f>
        <v>0</v>
      </c>
      <c r="AF24" s="108">
        <f>SUMIF('Adjust Out input'!$C$9:$C$13,$B24,'Adjust Out input'!O$9:O$13)</f>
        <v>0</v>
      </c>
      <c r="AG24" s="107">
        <f>SUMIF('Adjust Out input'!$C$9:$C$13,$B24,'Adjust Out input'!P$9:P$13)</f>
        <v>0</v>
      </c>
      <c r="AH24" s="57">
        <f>SUMIF('Adjust Out input'!$C$9:$C$13,$B24,'Adjust Out input'!Q$9:Q$13)</f>
        <v>0</v>
      </c>
      <c r="AI24" s="108">
        <f>SUMIF('Adjust Out input'!$C$9:$C$13,$B24,'Adjust Out input'!R$9:R$13)</f>
        <v>0</v>
      </c>
      <c r="AJ24" s="107">
        <f>SUMIF('Adjust Out input'!$C$9:$C$13,$B24,'Adjust Out input'!S$9:S$13)</f>
        <v>0</v>
      </c>
      <c r="AK24" s="57">
        <f>SUMIF('Adjust Out input'!$C$9:$C$13,$B24,'Adjust Out input'!T$9:T$13)</f>
        <v>0</v>
      </c>
      <c r="AL24" s="108">
        <f>SUMIF('Adjust Out input'!$C$9:$C$13,$B24,'Adjust Out input'!U$9:U$13)</f>
        <v>0</v>
      </c>
    </row>
    <row r="25" spans="1:38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107">
        <f>SUMIF('Adjust Out input'!$C$9:$C$13,$B25,'Adjust Out input'!D$9:D$13)</f>
        <v>0</v>
      </c>
      <c r="V25" s="57">
        <f>SUMIF('Adjust Out input'!$C$9:$C$13,$B25,'Adjust Out input'!E$9:E$13)</f>
        <v>0</v>
      </c>
      <c r="W25" s="108">
        <f>SUMIF('Adjust Out input'!$C$9:$C$13,$B25,'Adjust Out input'!F$9:F$13)</f>
        <v>0</v>
      </c>
      <c r="X25" s="107">
        <f>SUMIF('Adjust Out input'!$C$9:$C$13,$B25,'Adjust Out input'!G$9:G$13)</f>
        <v>0</v>
      </c>
      <c r="Y25" s="57">
        <f>SUMIF('Adjust Out input'!$C$9:$C$13,$B25,'Adjust Out input'!H$9:H$13)</f>
        <v>0</v>
      </c>
      <c r="Z25" s="108">
        <f>SUMIF('Adjust Out input'!$C$9:$C$13,$B25,'Adjust Out input'!I$9:I$13)</f>
        <v>0</v>
      </c>
      <c r="AA25" s="107">
        <f>SUMIF('Adjust Out input'!$C$9:$C$13,$B25,'Adjust Out input'!J$9:J$13)</f>
        <v>0</v>
      </c>
      <c r="AB25" s="57">
        <f>SUMIF('Adjust Out input'!$C$9:$C$13,$B25,'Adjust Out input'!K$9:K$13)</f>
        <v>0</v>
      </c>
      <c r="AC25" s="108">
        <f>SUMIF('Adjust Out input'!$C$9:$C$13,$B25,'Adjust Out input'!L$9:L$13)</f>
        <v>0</v>
      </c>
      <c r="AD25" s="107">
        <f>SUMIF('Adjust Out input'!$C$9:$C$13,$B25,'Adjust Out input'!M$9:M$13)</f>
        <v>0</v>
      </c>
      <c r="AE25" s="57">
        <f>SUMIF('Adjust Out input'!$C$9:$C$13,$B25,'Adjust Out input'!N$9:N$13)</f>
        <v>0</v>
      </c>
      <c r="AF25" s="108">
        <f>SUMIF('Adjust Out input'!$C$9:$C$13,$B25,'Adjust Out input'!O$9:O$13)</f>
        <v>0</v>
      </c>
      <c r="AG25" s="107">
        <f>SUMIF('Adjust Out input'!$C$9:$C$13,$B25,'Adjust Out input'!P$9:P$13)</f>
        <v>0</v>
      </c>
      <c r="AH25" s="57">
        <f>SUMIF('Adjust Out input'!$C$9:$C$13,$B25,'Adjust Out input'!Q$9:Q$13)</f>
        <v>0</v>
      </c>
      <c r="AI25" s="108">
        <f>SUMIF('Adjust Out input'!$C$9:$C$13,$B25,'Adjust Out input'!R$9:R$13)</f>
        <v>0</v>
      </c>
      <c r="AJ25" s="107">
        <f>SUMIF('Adjust Out input'!$C$9:$C$13,$B25,'Adjust Out input'!S$9:S$13)</f>
        <v>0</v>
      </c>
      <c r="AK25" s="57">
        <f>SUMIF('Adjust Out input'!$C$9:$C$13,$B25,'Adjust Out input'!T$9:T$13)</f>
        <v>0</v>
      </c>
      <c r="AL25" s="108">
        <f>SUMIF('Adjust Out input'!$C$9:$C$13,$B25,'Adjust Out input'!U$9:U$13)</f>
        <v>0</v>
      </c>
    </row>
    <row r="26" spans="1:38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107">
        <f>SUMIF('Adjust Out input'!$C$9:$C$13,$B26,'Adjust Out input'!D$9:D$13)</f>
        <v>0</v>
      </c>
      <c r="V26" s="57">
        <f>SUMIF('Adjust Out input'!$C$9:$C$13,$B26,'Adjust Out input'!E$9:E$13)</f>
        <v>0</v>
      </c>
      <c r="W26" s="108">
        <f>SUMIF('Adjust Out input'!$C$9:$C$13,$B26,'Adjust Out input'!F$9:F$13)</f>
        <v>-486.97563105903686</v>
      </c>
      <c r="X26" s="107">
        <f>SUMIF('Adjust Out input'!$C$9:$C$13,$B26,'Adjust Out input'!G$9:G$13)</f>
        <v>0</v>
      </c>
      <c r="Y26" s="57">
        <f>SUMIF('Adjust Out input'!$C$9:$C$13,$B26,'Adjust Out input'!H$9:H$13)</f>
        <v>0</v>
      </c>
      <c r="Z26" s="108">
        <f>SUMIF('Adjust Out input'!$C$9:$C$13,$B26,'Adjust Out input'!I$9:I$13)</f>
        <v>-486.97563105903686</v>
      </c>
      <c r="AA26" s="107">
        <f>SUMIF('Adjust Out input'!$C$9:$C$13,$B26,'Adjust Out input'!J$9:J$13)</f>
        <v>0</v>
      </c>
      <c r="AB26" s="57">
        <f>SUMIF('Adjust Out input'!$C$9:$C$13,$B26,'Adjust Out input'!K$9:K$13)</f>
        <v>0</v>
      </c>
      <c r="AC26" s="108">
        <f>SUMIF('Adjust Out input'!$C$9:$C$13,$B26,'Adjust Out input'!L$9:L$13)</f>
        <v>-486.97563105903686</v>
      </c>
      <c r="AD26" s="107">
        <f>SUMIF('Adjust Out input'!$C$9:$C$13,$B26,'Adjust Out input'!M$9:M$13)</f>
        <v>0</v>
      </c>
      <c r="AE26" s="57">
        <f>SUMIF('Adjust Out input'!$C$9:$C$13,$B26,'Adjust Out input'!N$9:N$13)</f>
        <v>0</v>
      </c>
      <c r="AF26" s="108">
        <f>SUMIF('Adjust Out input'!$C$9:$C$13,$B26,'Adjust Out input'!O$9:O$13)</f>
        <v>-486.97563105903686</v>
      </c>
      <c r="AG26" s="107">
        <f>SUMIF('Adjust Out input'!$C$9:$C$13,$B26,'Adjust Out input'!P$9:P$13)</f>
        <v>0</v>
      </c>
      <c r="AH26" s="57">
        <f>SUMIF('Adjust Out input'!$C$9:$C$13,$B26,'Adjust Out input'!Q$9:Q$13)</f>
        <v>0</v>
      </c>
      <c r="AI26" s="108">
        <f>SUMIF('Adjust Out input'!$C$9:$C$13,$B26,'Adjust Out input'!R$9:R$13)</f>
        <v>-486.97563105903686</v>
      </c>
      <c r="AJ26" s="107">
        <f>SUMIF('Adjust Out input'!$C$9:$C$13,$B26,'Adjust Out input'!S$9:S$13)</f>
        <v>0</v>
      </c>
      <c r="AK26" s="57">
        <f>SUMIF('Adjust Out input'!$C$9:$C$13,$B26,'Adjust Out input'!T$9:T$13)</f>
        <v>0</v>
      </c>
      <c r="AL26" s="108">
        <f>SUMIF('Adjust Out input'!$C$9:$C$13,$B26,'Adjust Out input'!U$9:U$13)</f>
        <v>-486.97563105903686</v>
      </c>
    </row>
    <row r="27" spans="1:38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107">
        <f>SUMIF('Adjust Out input'!$C$9:$C$13,$B27,'Adjust Out input'!D$9:D$13)</f>
        <v>0</v>
      </c>
      <c r="V27" s="57">
        <f>SUMIF('Adjust Out input'!$C$9:$C$13,$B27,'Adjust Out input'!E$9:E$13)</f>
        <v>0</v>
      </c>
      <c r="W27" s="108">
        <f>SUMIF('Adjust Out input'!$C$9:$C$13,$B27,'Adjust Out input'!F$9:F$13)</f>
        <v>0</v>
      </c>
      <c r="X27" s="107">
        <f>SUMIF('Adjust Out input'!$C$9:$C$13,$B27,'Adjust Out input'!G$9:G$13)</f>
        <v>0</v>
      </c>
      <c r="Y27" s="57">
        <f>SUMIF('Adjust Out input'!$C$9:$C$13,$B27,'Adjust Out input'!H$9:H$13)</f>
        <v>0</v>
      </c>
      <c r="Z27" s="108">
        <f>SUMIF('Adjust Out input'!$C$9:$C$13,$B27,'Adjust Out input'!I$9:I$13)</f>
        <v>0</v>
      </c>
      <c r="AA27" s="107">
        <f>SUMIF('Adjust Out input'!$C$9:$C$13,$B27,'Adjust Out input'!J$9:J$13)</f>
        <v>0</v>
      </c>
      <c r="AB27" s="57">
        <f>SUMIF('Adjust Out input'!$C$9:$C$13,$B27,'Adjust Out input'!K$9:K$13)</f>
        <v>0</v>
      </c>
      <c r="AC27" s="108">
        <f>SUMIF('Adjust Out input'!$C$9:$C$13,$B27,'Adjust Out input'!L$9:L$13)</f>
        <v>0</v>
      </c>
      <c r="AD27" s="107">
        <f>SUMIF('Adjust Out input'!$C$9:$C$13,$B27,'Adjust Out input'!M$9:M$13)</f>
        <v>0</v>
      </c>
      <c r="AE27" s="57">
        <f>SUMIF('Adjust Out input'!$C$9:$C$13,$B27,'Adjust Out input'!N$9:N$13)</f>
        <v>0</v>
      </c>
      <c r="AF27" s="108">
        <f>SUMIF('Adjust Out input'!$C$9:$C$13,$B27,'Adjust Out input'!O$9:O$13)</f>
        <v>0</v>
      </c>
      <c r="AG27" s="107">
        <f>SUMIF('Adjust Out input'!$C$9:$C$13,$B27,'Adjust Out input'!P$9:P$13)</f>
        <v>0</v>
      </c>
      <c r="AH27" s="57">
        <f>SUMIF('Adjust Out input'!$C$9:$C$13,$B27,'Adjust Out input'!Q$9:Q$13)</f>
        <v>0</v>
      </c>
      <c r="AI27" s="108">
        <f>SUMIF('Adjust Out input'!$C$9:$C$13,$B27,'Adjust Out input'!R$9:R$13)</f>
        <v>0</v>
      </c>
      <c r="AJ27" s="107">
        <f>SUMIF('Adjust Out input'!$C$9:$C$13,$B27,'Adjust Out input'!S$9:S$13)</f>
        <v>0</v>
      </c>
      <c r="AK27" s="57">
        <f>SUMIF('Adjust Out input'!$C$9:$C$13,$B27,'Adjust Out input'!T$9:T$13)</f>
        <v>0</v>
      </c>
      <c r="AL27" s="108">
        <f>SUMIF('Adjust Out input'!$C$9:$C$13,$B27,'Adjust Out input'!U$9:U$13)</f>
        <v>0</v>
      </c>
    </row>
    <row r="28" spans="1:38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107">
        <f>SUMIF('Adjust Out input'!$C$9:$C$13,$B28,'Adjust Out input'!D$9:D$13)</f>
        <v>0</v>
      </c>
      <c r="V28" s="57">
        <f>SUMIF('Adjust Out input'!$C$9:$C$13,$B28,'Adjust Out input'!E$9:E$13)</f>
        <v>0</v>
      </c>
      <c r="W28" s="108">
        <f>SUMIF('Adjust Out input'!$C$9:$C$13,$B28,'Adjust Out input'!F$9:F$13)</f>
        <v>0</v>
      </c>
      <c r="X28" s="107">
        <f>SUMIF('Adjust Out input'!$C$9:$C$13,$B28,'Adjust Out input'!G$9:G$13)</f>
        <v>0</v>
      </c>
      <c r="Y28" s="57">
        <f>SUMIF('Adjust Out input'!$C$9:$C$13,$B28,'Adjust Out input'!H$9:H$13)</f>
        <v>0</v>
      </c>
      <c r="Z28" s="108">
        <f>SUMIF('Adjust Out input'!$C$9:$C$13,$B28,'Adjust Out input'!I$9:I$13)</f>
        <v>0</v>
      </c>
      <c r="AA28" s="107">
        <f>SUMIF('Adjust Out input'!$C$9:$C$13,$B28,'Adjust Out input'!J$9:J$13)</f>
        <v>0</v>
      </c>
      <c r="AB28" s="57">
        <f>SUMIF('Adjust Out input'!$C$9:$C$13,$B28,'Adjust Out input'!K$9:K$13)</f>
        <v>0</v>
      </c>
      <c r="AC28" s="108">
        <f>SUMIF('Adjust Out input'!$C$9:$C$13,$B28,'Adjust Out input'!L$9:L$13)</f>
        <v>0</v>
      </c>
      <c r="AD28" s="107">
        <f>SUMIF('Adjust Out input'!$C$9:$C$13,$B28,'Adjust Out input'!M$9:M$13)</f>
        <v>0</v>
      </c>
      <c r="AE28" s="57">
        <f>SUMIF('Adjust Out input'!$C$9:$C$13,$B28,'Adjust Out input'!N$9:N$13)</f>
        <v>0</v>
      </c>
      <c r="AF28" s="108">
        <f>SUMIF('Adjust Out input'!$C$9:$C$13,$B28,'Adjust Out input'!O$9:O$13)</f>
        <v>0</v>
      </c>
      <c r="AG28" s="107">
        <f>SUMIF('Adjust Out input'!$C$9:$C$13,$B28,'Adjust Out input'!P$9:P$13)</f>
        <v>0</v>
      </c>
      <c r="AH28" s="57">
        <f>SUMIF('Adjust Out input'!$C$9:$C$13,$B28,'Adjust Out input'!Q$9:Q$13)</f>
        <v>0</v>
      </c>
      <c r="AI28" s="108">
        <f>SUMIF('Adjust Out input'!$C$9:$C$13,$B28,'Adjust Out input'!R$9:R$13)</f>
        <v>0</v>
      </c>
      <c r="AJ28" s="107">
        <f>SUMIF('Adjust Out input'!$C$9:$C$13,$B28,'Adjust Out input'!S$9:S$13)</f>
        <v>0</v>
      </c>
      <c r="AK28" s="57">
        <f>SUMIF('Adjust Out input'!$C$9:$C$13,$B28,'Adjust Out input'!T$9:T$13)</f>
        <v>0</v>
      </c>
      <c r="AL28" s="108">
        <f>SUMIF('Adjust Out input'!$C$9:$C$13,$B28,'Adjust Out input'!U$9:U$13)</f>
        <v>0</v>
      </c>
    </row>
    <row r="29" spans="1:38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107">
        <f>SUMIF('Adjust Out input'!$C$9:$C$13,$B29,'Adjust Out input'!D$9:D$13)</f>
        <v>0</v>
      </c>
      <c r="V29" s="57">
        <f>SUMIF('Adjust Out input'!$C$9:$C$13,$B29,'Adjust Out input'!E$9:E$13)</f>
        <v>0</v>
      </c>
      <c r="W29" s="108">
        <f>SUMIF('Adjust Out input'!$C$9:$C$13,$B29,'Adjust Out input'!F$9:F$13)</f>
        <v>-79.908443655948815</v>
      </c>
      <c r="X29" s="107">
        <f>SUMIF('Adjust Out input'!$C$9:$C$13,$B29,'Adjust Out input'!G$9:G$13)</f>
        <v>0</v>
      </c>
      <c r="Y29" s="57">
        <f>SUMIF('Adjust Out input'!$C$9:$C$13,$B29,'Adjust Out input'!H$9:H$13)</f>
        <v>0</v>
      </c>
      <c r="Z29" s="108">
        <f>SUMIF('Adjust Out input'!$C$9:$C$13,$B29,'Adjust Out input'!I$9:I$13)</f>
        <v>-79.908443655948815</v>
      </c>
      <c r="AA29" s="107">
        <f>SUMIF('Adjust Out input'!$C$9:$C$13,$B29,'Adjust Out input'!J$9:J$13)</f>
        <v>0</v>
      </c>
      <c r="AB29" s="57">
        <f>SUMIF('Adjust Out input'!$C$9:$C$13,$B29,'Adjust Out input'!K$9:K$13)</f>
        <v>0</v>
      </c>
      <c r="AC29" s="108">
        <f>SUMIF('Adjust Out input'!$C$9:$C$13,$B29,'Adjust Out input'!L$9:L$13)</f>
        <v>-79.908443655948815</v>
      </c>
      <c r="AD29" s="107">
        <f>SUMIF('Adjust Out input'!$C$9:$C$13,$B29,'Adjust Out input'!M$9:M$13)</f>
        <v>0</v>
      </c>
      <c r="AE29" s="57">
        <f>SUMIF('Adjust Out input'!$C$9:$C$13,$B29,'Adjust Out input'!N$9:N$13)</f>
        <v>0</v>
      </c>
      <c r="AF29" s="108">
        <f>SUMIF('Adjust Out input'!$C$9:$C$13,$B29,'Adjust Out input'!O$9:O$13)</f>
        <v>-79.908443655948815</v>
      </c>
      <c r="AG29" s="107">
        <f>SUMIF('Adjust Out input'!$C$9:$C$13,$B29,'Adjust Out input'!P$9:P$13)</f>
        <v>0</v>
      </c>
      <c r="AH29" s="57">
        <f>SUMIF('Adjust Out input'!$C$9:$C$13,$B29,'Adjust Out input'!Q$9:Q$13)</f>
        <v>0</v>
      </c>
      <c r="AI29" s="108">
        <f>SUMIF('Adjust Out input'!$C$9:$C$13,$B29,'Adjust Out input'!R$9:R$13)</f>
        <v>-79.908443655948815</v>
      </c>
      <c r="AJ29" s="107">
        <f>SUMIF('Adjust Out input'!$C$9:$C$13,$B29,'Adjust Out input'!S$9:S$13)</f>
        <v>0</v>
      </c>
      <c r="AK29" s="57">
        <f>SUMIF('Adjust Out input'!$C$9:$C$13,$B29,'Adjust Out input'!T$9:T$13)</f>
        <v>0</v>
      </c>
      <c r="AL29" s="108">
        <f>SUMIF('Adjust Out input'!$C$9:$C$13,$B29,'Adjust Out input'!U$9:U$13)</f>
        <v>-79.908443655948815</v>
      </c>
    </row>
    <row r="30" spans="1:38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107">
        <f>SUMIF('Adjust Out input'!$C$9:$C$13,$B30,'Adjust Out input'!D$9:D$13)</f>
        <v>0</v>
      </c>
      <c r="V30" s="57">
        <f>SUMIF('Adjust Out input'!$C$9:$C$13,$B30,'Adjust Out input'!E$9:E$13)</f>
        <v>0</v>
      </c>
      <c r="W30" s="108">
        <f>SUMIF('Adjust Out input'!$C$9:$C$13,$B30,'Adjust Out input'!F$9:F$13)</f>
        <v>0</v>
      </c>
      <c r="X30" s="107">
        <f>SUMIF('Adjust Out input'!$C$9:$C$13,$B30,'Adjust Out input'!G$9:G$13)</f>
        <v>0</v>
      </c>
      <c r="Y30" s="57">
        <f>SUMIF('Adjust Out input'!$C$9:$C$13,$B30,'Adjust Out input'!H$9:H$13)</f>
        <v>0</v>
      </c>
      <c r="Z30" s="108">
        <f>SUMIF('Adjust Out input'!$C$9:$C$13,$B30,'Adjust Out input'!I$9:I$13)</f>
        <v>0</v>
      </c>
      <c r="AA30" s="107">
        <f>SUMIF('Adjust Out input'!$C$9:$C$13,$B30,'Adjust Out input'!J$9:J$13)</f>
        <v>0</v>
      </c>
      <c r="AB30" s="57">
        <f>SUMIF('Adjust Out input'!$C$9:$C$13,$B30,'Adjust Out input'!K$9:K$13)</f>
        <v>0</v>
      </c>
      <c r="AC30" s="108">
        <f>SUMIF('Adjust Out input'!$C$9:$C$13,$B30,'Adjust Out input'!L$9:L$13)</f>
        <v>0</v>
      </c>
      <c r="AD30" s="107">
        <f>SUMIF('Adjust Out input'!$C$9:$C$13,$B30,'Adjust Out input'!M$9:M$13)</f>
        <v>0</v>
      </c>
      <c r="AE30" s="57">
        <f>SUMIF('Adjust Out input'!$C$9:$C$13,$B30,'Adjust Out input'!N$9:N$13)</f>
        <v>0</v>
      </c>
      <c r="AF30" s="108">
        <f>SUMIF('Adjust Out input'!$C$9:$C$13,$B30,'Adjust Out input'!O$9:O$13)</f>
        <v>0</v>
      </c>
      <c r="AG30" s="107">
        <f>SUMIF('Adjust Out input'!$C$9:$C$13,$B30,'Adjust Out input'!P$9:P$13)</f>
        <v>0</v>
      </c>
      <c r="AH30" s="57">
        <f>SUMIF('Adjust Out input'!$C$9:$C$13,$B30,'Adjust Out input'!Q$9:Q$13)</f>
        <v>0</v>
      </c>
      <c r="AI30" s="108">
        <f>SUMIF('Adjust Out input'!$C$9:$C$13,$B30,'Adjust Out input'!R$9:R$13)</f>
        <v>0</v>
      </c>
      <c r="AJ30" s="107">
        <f>SUMIF('Adjust Out input'!$C$9:$C$13,$B30,'Adjust Out input'!S$9:S$13)</f>
        <v>0</v>
      </c>
      <c r="AK30" s="57">
        <f>SUMIF('Adjust Out input'!$C$9:$C$13,$B30,'Adjust Out input'!T$9:T$13)</f>
        <v>0</v>
      </c>
      <c r="AL30" s="108">
        <f>SUMIF('Adjust Out input'!$C$9:$C$13,$B30,'Adjust Out input'!U$9:U$13)</f>
        <v>0</v>
      </c>
    </row>
    <row r="31" spans="1:38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107">
        <f>SUMIF('Adjust Out input'!$C$9:$C$13,$B31,'Adjust Out input'!D$9:D$13)</f>
        <v>0</v>
      </c>
      <c r="V31" s="57">
        <f>SUMIF('Adjust Out input'!$C$9:$C$13,$B31,'Adjust Out input'!E$9:E$13)</f>
        <v>0</v>
      </c>
      <c r="W31" s="108">
        <f>SUMIF('Adjust Out input'!$C$9:$C$13,$B31,'Adjust Out input'!F$9:F$13)</f>
        <v>0</v>
      </c>
      <c r="X31" s="107">
        <f>SUMIF('Adjust Out input'!$C$9:$C$13,$B31,'Adjust Out input'!G$9:G$13)</f>
        <v>0</v>
      </c>
      <c r="Y31" s="57">
        <f>SUMIF('Adjust Out input'!$C$9:$C$13,$B31,'Adjust Out input'!H$9:H$13)</f>
        <v>0</v>
      </c>
      <c r="Z31" s="108">
        <f>SUMIF('Adjust Out input'!$C$9:$C$13,$B31,'Adjust Out input'!I$9:I$13)</f>
        <v>0</v>
      </c>
      <c r="AA31" s="107">
        <f>SUMIF('Adjust Out input'!$C$9:$C$13,$B31,'Adjust Out input'!J$9:J$13)</f>
        <v>0</v>
      </c>
      <c r="AB31" s="57">
        <f>SUMIF('Adjust Out input'!$C$9:$C$13,$B31,'Adjust Out input'!K$9:K$13)</f>
        <v>0</v>
      </c>
      <c r="AC31" s="108">
        <f>SUMIF('Adjust Out input'!$C$9:$C$13,$B31,'Adjust Out input'!L$9:L$13)</f>
        <v>0</v>
      </c>
      <c r="AD31" s="107">
        <f>SUMIF('Adjust Out input'!$C$9:$C$13,$B31,'Adjust Out input'!M$9:M$13)</f>
        <v>0</v>
      </c>
      <c r="AE31" s="57">
        <f>SUMIF('Adjust Out input'!$C$9:$C$13,$B31,'Adjust Out input'!N$9:N$13)</f>
        <v>0</v>
      </c>
      <c r="AF31" s="108">
        <f>SUMIF('Adjust Out input'!$C$9:$C$13,$B31,'Adjust Out input'!O$9:O$13)</f>
        <v>0</v>
      </c>
      <c r="AG31" s="107">
        <f>SUMIF('Adjust Out input'!$C$9:$C$13,$B31,'Adjust Out input'!P$9:P$13)</f>
        <v>0</v>
      </c>
      <c r="AH31" s="57">
        <f>SUMIF('Adjust Out input'!$C$9:$C$13,$B31,'Adjust Out input'!Q$9:Q$13)</f>
        <v>0</v>
      </c>
      <c r="AI31" s="108">
        <f>SUMIF('Adjust Out input'!$C$9:$C$13,$B31,'Adjust Out input'!R$9:R$13)</f>
        <v>0</v>
      </c>
      <c r="AJ31" s="107">
        <f>SUMIF('Adjust Out input'!$C$9:$C$13,$B31,'Adjust Out input'!S$9:S$13)</f>
        <v>0</v>
      </c>
      <c r="AK31" s="57">
        <f>SUMIF('Adjust Out input'!$C$9:$C$13,$B31,'Adjust Out input'!T$9:T$13)</f>
        <v>0</v>
      </c>
      <c r="AL31" s="108">
        <f>SUMIF('Adjust Out input'!$C$9:$C$13,$B31,'Adjust Out input'!U$9:U$13)</f>
        <v>0</v>
      </c>
    </row>
    <row r="32" spans="1:38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107">
        <f>SUMIF('Adjust Out input'!$C$9:$C$13,$B32,'Adjust Out input'!D$9:D$13)</f>
        <v>-1086.0335747819265</v>
      </c>
      <c r="V32" s="57">
        <f>SUMIF('Adjust Out input'!$C$9:$C$13,$B32,'Adjust Out input'!E$9:E$13)</f>
        <v>0</v>
      </c>
      <c r="W32" s="108">
        <f>SUMIF('Adjust Out input'!$C$9:$C$13,$B32,'Adjust Out input'!F$9:F$13)</f>
        <v>0</v>
      </c>
      <c r="X32" s="107">
        <f>SUMIF('Adjust Out input'!$C$9:$C$13,$B32,'Adjust Out input'!G$9:G$13)</f>
        <v>-1086.0335747819265</v>
      </c>
      <c r="Y32" s="57">
        <f>SUMIF('Adjust Out input'!$C$9:$C$13,$B32,'Adjust Out input'!H$9:H$13)</f>
        <v>0</v>
      </c>
      <c r="Z32" s="108">
        <f>SUMIF('Adjust Out input'!$C$9:$C$13,$B32,'Adjust Out input'!I$9:I$13)</f>
        <v>0</v>
      </c>
      <c r="AA32" s="107">
        <f>SUMIF('Adjust Out input'!$C$9:$C$13,$B32,'Adjust Out input'!J$9:J$13)</f>
        <v>-1086.0335747819265</v>
      </c>
      <c r="AB32" s="57">
        <f>SUMIF('Adjust Out input'!$C$9:$C$13,$B32,'Adjust Out input'!K$9:K$13)</f>
        <v>0</v>
      </c>
      <c r="AC32" s="108">
        <f>SUMIF('Adjust Out input'!$C$9:$C$13,$B32,'Adjust Out input'!L$9:L$13)</f>
        <v>0</v>
      </c>
      <c r="AD32" s="107">
        <f>SUMIF('Adjust Out input'!$C$9:$C$13,$B32,'Adjust Out input'!M$9:M$13)</f>
        <v>-1086.0335747819265</v>
      </c>
      <c r="AE32" s="57">
        <f>SUMIF('Adjust Out input'!$C$9:$C$13,$B32,'Adjust Out input'!N$9:N$13)</f>
        <v>0</v>
      </c>
      <c r="AF32" s="108">
        <f>SUMIF('Adjust Out input'!$C$9:$C$13,$B32,'Adjust Out input'!O$9:O$13)</f>
        <v>0</v>
      </c>
      <c r="AG32" s="107">
        <f>SUMIF('Adjust Out input'!$C$9:$C$13,$B32,'Adjust Out input'!P$9:P$13)</f>
        <v>-1086.0335747819265</v>
      </c>
      <c r="AH32" s="57">
        <f>SUMIF('Adjust Out input'!$C$9:$C$13,$B32,'Adjust Out input'!Q$9:Q$13)</f>
        <v>0</v>
      </c>
      <c r="AI32" s="108">
        <f>SUMIF('Adjust Out input'!$C$9:$C$13,$B32,'Adjust Out input'!R$9:R$13)</f>
        <v>0</v>
      </c>
      <c r="AJ32" s="107">
        <f>SUMIF('Adjust Out input'!$C$9:$C$13,$B32,'Adjust Out input'!S$9:S$13)</f>
        <v>-1086.0335747819265</v>
      </c>
      <c r="AK32" s="57">
        <f>SUMIF('Adjust Out input'!$C$9:$C$13,$B32,'Adjust Out input'!T$9:T$13)</f>
        <v>0</v>
      </c>
      <c r="AL32" s="108">
        <f>SUMIF('Adjust Out input'!$C$9:$C$13,$B32,'Adjust Out input'!U$9:U$13)</f>
        <v>0</v>
      </c>
    </row>
    <row r="33" spans="1:38" s="6" customFormat="1">
      <c r="A33" s="7"/>
      <c r="B33" s="99" t="s">
        <v>18</v>
      </c>
      <c r="C33" s="125">
        <f t="shared" ref="C33:N33" si="6">SUM(C19:C32)</f>
        <v>0</v>
      </c>
      <c r="D33" s="126">
        <f t="shared" si="6"/>
        <v>0</v>
      </c>
      <c r="E33" s="127">
        <f t="shared" si="6"/>
        <v>0</v>
      </c>
      <c r="F33" s="125">
        <f t="shared" si="6"/>
        <v>0</v>
      </c>
      <c r="G33" s="126">
        <f t="shared" si="6"/>
        <v>0</v>
      </c>
      <c r="H33" s="127">
        <f t="shared" si="6"/>
        <v>0</v>
      </c>
      <c r="I33" s="125">
        <f t="shared" si="6"/>
        <v>0</v>
      </c>
      <c r="J33" s="126">
        <f t="shared" si="6"/>
        <v>0</v>
      </c>
      <c r="K33" s="127">
        <f t="shared" si="6"/>
        <v>0</v>
      </c>
      <c r="L33" s="125">
        <f t="shared" si="6"/>
        <v>0</v>
      </c>
      <c r="M33" s="126">
        <f t="shared" si="6"/>
        <v>0</v>
      </c>
      <c r="N33" s="127">
        <f t="shared" si="6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AL33" si="7">SUM(R19:R32)</f>
        <v>0</v>
      </c>
      <c r="S33" s="126">
        <f t="shared" si="7"/>
        <v>0</v>
      </c>
      <c r="T33" s="127">
        <f t="shared" si="7"/>
        <v>0</v>
      </c>
      <c r="U33" s="125">
        <f t="shared" si="7"/>
        <v>-1086.0335747819265</v>
      </c>
      <c r="V33" s="126">
        <f t="shared" si="7"/>
        <v>0</v>
      </c>
      <c r="W33" s="127">
        <f t="shared" si="7"/>
        <v>-566.88407471498567</v>
      </c>
      <c r="X33" s="125">
        <f t="shared" si="7"/>
        <v>-1086.0335747819265</v>
      </c>
      <c r="Y33" s="126">
        <f t="shared" si="7"/>
        <v>0</v>
      </c>
      <c r="Z33" s="127">
        <f t="shared" si="7"/>
        <v>-566.88407471498567</v>
      </c>
      <c r="AA33" s="125">
        <f t="shared" si="7"/>
        <v>-1086.0335747819265</v>
      </c>
      <c r="AB33" s="126">
        <f t="shared" si="7"/>
        <v>0</v>
      </c>
      <c r="AC33" s="127">
        <f t="shared" si="7"/>
        <v>-566.88407471498567</v>
      </c>
      <c r="AD33" s="125">
        <f t="shared" si="7"/>
        <v>-1086.0335747819265</v>
      </c>
      <c r="AE33" s="126">
        <f t="shared" si="7"/>
        <v>0</v>
      </c>
      <c r="AF33" s="127">
        <f t="shared" si="7"/>
        <v>-566.88407471498567</v>
      </c>
      <c r="AG33" s="125">
        <f t="shared" si="7"/>
        <v>-1086.0335747819265</v>
      </c>
      <c r="AH33" s="126">
        <f t="shared" si="7"/>
        <v>0</v>
      </c>
      <c r="AI33" s="127">
        <f t="shared" si="7"/>
        <v>-566.88407471498567</v>
      </c>
      <c r="AJ33" s="125">
        <f t="shared" si="7"/>
        <v>-1086.0335747819265</v>
      </c>
      <c r="AK33" s="126">
        <f t="shared" si="7"/>
        <v>0</v>
      </c>
      <c r="AL33" s="127">
        <f t="shared" si="7"/>
        <v>-566.88407471498567</v>
      </c>
    </row>
    <row r="34" spans="1:38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38" s="136" customFormat="1">
      <c r="A35" s="100"/>
      <c r="B35" s="61" t="s">
        <v>32</v>
      </c>
      <c r="C35" s="109">
        <f t="shared" ref="C35:AL35" si="8">C16+C33</f>
        <v>0</v>
      </c>
      <c r="D35" s="59">
        <f t="shared" si="8"/>
        <v>0</v>
      </c>
      <c r="E35" s="110">
        <f t="shared" si="8"/>
        <v>0</v>
      </c>
      <c r="F35" s="109">
        <f t="shared" si="8"/>
        <v>0</v>
      </c>
      <c r="G35" s="59">
        <f t="shared" si="8"/>
        <v>0</v>
      </c>
      <c r="H35" s="110">
        <f t="shared" si="8"/>
        <v>0</v>
      </c>
      <c r="I35" s="109">
        <f t="shared" si="8"/>
        <v>0</v>
      </c>
      <c r="J35" s="59">
        <f t="shared" si="8"/>
        <v>0</v>
      </c>
      <c r="K35" s="110">
        <f t="shared" si="8"/>
        <v>0</v>
      </c>
      <c r="L35" s="109">
        <f t="shared" si="8"/>
        <v>0</v>
      </c>
      <c r="M35" s="59">
        <f t="shared" si="8"/>
        <v>0</v>
      </c>
      <c r="N35" s="110">
        <f t="shared" si="8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9">R16+R33</f>
        <v>0</v>
      </c>
      <c r="S35" s="59">
        <f t="shared" si="9"/>
        <v>0</v>
      </c>
      <c r="T35" s="110">
        <f t="shared" si="9"/>
        <v>0</v>
      </c>
      <c r="U35" s="109">
        <f t="shared" si="8"/>
        <v>-1086.0335747819265</v>
      </c>
      <c r="V35" s="59">
        <f t="shared" si="8"/>
        <v>0</v>
      </c>
      <c r="W35" s="110">
        <f t="shared" si="8"/>
        <v>-985.47365405163828</v>
      </c>
      <c r="X35" s="109">
        <f t="shared" si="8"/>
        <v>-1086.0335747819265</v>
      </c>
      <c r="Y35" s="59">
        <f t="shared" si="8"/>
        <v>0</v>
      </c>
      <c r="Z35" s="110">
        <f t="shared" si="8"/>
        <v>-985.47365405163828</v>
      </c>
      <c r="AA35" s="109">
        <f t="shared" si="8"/>
        <v>-1086.0335747819265</v>
      </c>
      <c r="AB35" s="59">
        <f t="shared" si="8"/>
        <v>0</v>
      </c>
      <c r="AC35" s="110">
        <f t="shared" si="8"/>
        <v>-985.47365405163828</v>
      </c>
      <c r="AD35" s="109">
        <f t="shared" si="8"/>
        <v>-1086.0335747819265</v>
      </c>
      <c r="AE35" s="59">
        <f t="shared" si="8"/>
        <v>0</v>
      </c>
      <c r="AF35" s="110">
        <f t="shared" si="8"/>
        <v>-985.47365405163828</v>
      </c>
      <c r="AG35" s="109">
        <f t="shared" si="8"/>
        <v>-1086.0335747819265</v>
      </c>
      <c r="AH35" s="59">
        <f t="shared" si="8"/>
        <v>0</v>
      </c>
      <c r="AI35" s="110">
        <f t="shared" si="8"/>
        <v>-985.47365405163828</v>
      </c>
      <c r="AJ35" s="109">
        <f t="shared" si="8"/>
        <v>-1086.0335747819265</v>
      </c>
      <c r="AK35" s="59">
        <f t="shared" si="8"/>
        <v>0</v>
      </c>
      <c r="AL35" s="110">
        <f t="shared" si="8"/>
        <v>-985.47365405163828</v>
      </c>
    </row>
    <row r="36" spans="1:38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>
        <f>U35-SUM('Adjust Out input'!D9:D13)</f>
        <v>0</v>
      </c>
      <c r="V36" s="130">
        <f>V35-SUM('Adjust Out input'!E9:E13)</f>
        <v>0</v>
      </c>
      <c r="W36" s="130">
        <f>W35-SUM('Adjust Out input'!F9:F13)</f>
        <v>0</v>
      </c>
      <c r="X36" s="130">
        <f>X35-SUM('Adjust Out input'!G9:G13)</f>
        <v>0</v>
      </c>
      <c r="Y36" s="130">
        <f>Y35-SUM('Adjust Out input'!H9:H13)</f>
        <v>0</v>
      </c>
      <c r="Z36" s="130">
        <f>Z35-SUM('Adjust Out input'!I9:I13)</f>
        <v>0</v>
      </c>
      <c r="AA36" s="130">
        <f>AA35-SUM('Adjust Out input'!J9:J13)</f>
        <v>0</v>
      </c>
      <c r="AB36" s="130">
        <f>AB35-SUM('Adjust Out input'!K9:K13)</f>
        <v>0</v>
      </c>
      <c r="AC36" s="130">
        <f>AC35-SUM('Adjust Out input'!L9:L13)</f>
        <v>0</v>
      </c>
      <c r="AD36" s="130">
        <f>AD35-SUM('Adjust Out input'!M9:M13)</f>
        <v>0</v>
      </c>
      <c r="AE36" s="130">
        <f>AE35-SUM('Adjust Out input'!N9:N13)</f>
        <v>0</v>
      </c>
      <c r="AF36" s="130">
        <f>AF35-SUM('Adjust Out input'!O9:O13)</f>
        <v>0</v>
      </c>
      <c r="AG36" s="130">
        <f>AG35-SUM('Adjust Out input'!P9:P13)</f>
        <v>0</v>
      </c>
      <c r="AH36" s="130">
        <f>AH35-SUM('Adjust Out input'!Q9:Q13)</f>
        <v>0</v>
      </c>
      <c r="AI36" s="130">
        <f>AI35-SUM('Adjust Out input'!R9:R13)</f>
        <v>0</v>
      </c>
      <c r="AJ36" s="130">
        <f>AJ35-SUM('Adjust Out input'!S9:S13)</f>
        <v>0</v>
      </c>
      <c r="AK36" s="130">
        <f>AK35-SUM('Adjust Out input'!T9:T13)</f>
        <v>0</v>
      </c>
      <c r="AL36" s="130">
        <f>AL35-SUM('Adjust Out input'!U9:U13)</f>
        <v>0</v>
      </c>
    </row>
    <row r="37" spans="1:38" s="15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5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1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s="15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15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15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15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15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15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15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15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s="15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15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15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15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5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s="15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s="15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</sheetData>
  <phoneticPr fontId="86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>
    <tabColor theme="1"/>
  </sheetPr>
  <dimension ref="A1:AL84"/>
  <sheetViews>
    <sheetView showGridLines="0" zoomScale="85" zoomScaleNormal="85" workbookViewId="0">
      <pane xSplit="2" ySplit="2" topLeftCell="U3" activePane="bottomRight" state="frozen"/>
      <selection activeCell="C54" sqref="C54"/>
      <selection pane="topRight" activeCell="C54" sqref="C54"/>
      <selection pane="bottomLeft" activeCell="C54" sqref="C54"/>
      <selection pane="bottomRight" activeCell="AL19" sqref="AL19"/>
    </sheetView>
  </sheetViews>
  <sheetFormatPr defaultRowHeight="12.75"/>
  <cols>
    <col min="1" max="1" width="4.7109375" customWidth="1"/>
    <col min="2" max="2" width="40.28515625" bestFit="1" customWidth="1"/>
    <col min="3" max="38" width="12.7109375" customWidth="1"/>
  </cols>
  <sheetData>
    <row r="1" spans="1:38" s="25" customFormat="1" ht="18">
      <c r="A1" s="2" t="s">
        <v>137</v>
      </c>
      <c r="B1" s="19"/>
      <c r="C1" s="19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6"/>
      <c r="R1" s="26"/>
      <c r="S1" s="26"/>
      <c r="T1" s="26"/>
      <c r="U1" s="26"/>
      <c r="V1" s="26"/>
      <c r="W1" s="21"/>
      <c r="X1" s="21"/>
      <c r="Y1" s="21"/>
      <c r="Z1" s="26"/>
      <c r="AA1" s="26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s="25" customFormat="1" ht="15.75">
      <c r="A2" s="27" t="s">
        <v>79</v>
      </c>
      <c r="B2" s="9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8"/>
      <c r="R2" s="28"/>
      <c r="S2" s="28"/>
      <c r="T2" s="28"/>
      <c r="U2" s="28"/>
      <c r="V2" s="28"/>
      <c r="W2" s="22"/>
      <c r="X2" s="22"/>
      <c r="Y2" s="22"/>
      <c r="Z2" s="28"/>
      <c r="AA2" s="28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>
      <c r="A3" s="91" t="str">
        <f>"('$000, $"&amp;Escalators!$B$11&amp;")"</f>
        <v>('$000, $2015)</v>
      </c>
    </row>
    <row r="5" spans="1:38">
      <c r="A5" s="229"/>
      <c r="B5" s="228"/>
      <c r="C5" s="101"/>
      <c r="D5" s="233">
        <v>2009</v>
      </c>
      <c r="E5" s="103"/>
      <c r="F5" s="101"/>
      <c r="G5" s="233">
        <f>D5+1</f>
        <v>2010</v>
      </c>
      <c r="H5" s="103"/>
      <c r="I5" s="101"/>
      <c r="J5" s="233">
        <f>G5+1</f>
        <v>2011</v>
      </c>
      <c r="K5" s="103"/>
      <c r="L5" s="101"/>
      <c r="M5" s="233">
        <f>J5+1</f>
        <v>2012</v>
      </c>
      <c r="N5" s="103"/>
      <c r="O5" s="101"/>
      <c r="P5" s="233">
        <f>M5+1</f>
        <v>2013</v>
      </c>
      <c r="Q5" s="103"/>
      <c r="R5" s="101"/>
      <c r="S5" s="233">
        <f>P5+1</f>
        <v>2014</v>
      </c>
      <c r="T5" s="103"/>
      <c r="U5" s="101"/>
      <c r="V5" s="233">
        <f>S5+1</f>
        <v>2015</v>
      </c>
      <c r="W5" s="103"/>
      <c r="X5" s="101"/>
      <c r="Y5" s="233">
        <f>V5+1</f>
        <v>2016</v>
      </c>
      <c r="Z5" s="103"/>
      <c r="AA5" s="101"/>
      <c r="AB5" s="233">
        <f>Y5+1</f>
        <v>2017</v>
      </c>
      <c r="AC5" s="103"/>
      <c r="AD5" s="101"/>
      <c r="AE5" s="233">
        <f>AB5+1</f>
        <v>2018</v>
      </c>
      <c r="AF5" s="103"/>
      <c r="AG5" s="101"/>
      <c r="AH5" s="233">
        <f>AE5+1</f>
        <v>2019</v>
      </c>
      <c r="AI5" s="103"/>
      <c r="AJ5" s="101"/>
      <c r="AK5" s="233">
        <f>AH5+1</f>
        <v>2020</v>
      </c>
      <c r="AL5" s="103"/>
    </row>
    <row r="6" spans="1:38">
      <c r="A6" s="128"/>
      <c r="B6" s="129" t="s">
        <v>1</v>
      </c>
      <c r="C6" s="225" t="s">
        <v>2</v>
      </c>
      <c r="D6" s="227" t="s">
        <v>11</v>
      </c>
      <c r="E6" s="104" t="s">
        <v>3</v>
      </c>
      <c r="F6" s="225" t="s">
        <v>2</v>
      </c>
      <c r="G6" s="227" t="s">
        <v>11</v>
      </c>
      <c r="H6" s="104" t="s">
        <v>3</v>
      </c>
      <c r="I6" s="225" t="s">
        <v>2</v>
      </c>
      <c r="J6" s="227" t="s">
        <v>11</v>
      </c>
      <c r="K6" s="104" t="s">
        <v>3</v>
      </c>
      <c r="L6" s="225" t="s">
        <v>2</v>
      </c>
      <c r="M6" s="227" t="s">
        <v>11</v>
      </c>
      <c r="N6" s="104" t="s">
        <v>3</v>
      </c>
      <c r="O6" s="225" t="s">
        <v>2</v>
      </c>
      <c r="P6" s="227" t="s">
        <v>11</v>
      </c>
      <c r="Q6" s="104" t="s">
        <v>3</v>
      </c>
      <c r="R6" s="225" t="s">
        <v>2</v>
      </c>
      <c r="S6" s="227" t="s">
        <v>11</v>
      </c>
      <c r="T6" s="104" t="s">
        <v>3</v>
      </c>
      <c r="U6" s="225" t="s">
        <v>2</v>
      </c>
      <c r="V6" s="227" t="s">
        <v>11</v>
      </c>
      <c r="W6" s="104" t="s">
        <v>3</v>
      </c>
      <c r="X6" s="225" t="s">
        <v>2</v>
      </c>
      <c r="Y6" s="227" t="s">
        <v>11</v>
      </c>
      <c r="Z6" s="104" t="s">
        <v>3</v>
      </c>
      <c r="AA6" s="225" t="s">
        <v>2</v>
      </c>
      <c r="AB6" s="227" t="s">
        <v>11</v>
      </c>
      <c r="AC6" s="104" t="s">
        <v>3</v>
      </c>
      <c r="AD6" s="225" t="s">
        <v>2</v>
      </c>
      <c r="AE6" s="227" t="s">
        <v>11</v>
      </c>
      <c r="AF6" s="104" t="s">
        <v>3</v>
      </c>
      <c r="AG6" s="225" t="s">
        <v>2</v>
      </c>
      <c r="AH6" s="227" t="s">
        <v>11</v>
      </c>
      <c r="AI6" s="104" t="s">
        <v>3</v>
      </c>
      <c r="AJ6" s="225" t="s">
        <v>2</v>
      </c>
      <c r="AK6" s="227" t="s">
        <v>11</v>
      </c>
      <c r="AL6" s="104" t="s">
        <v>3</v>
      </c>
    </row>
    <row r="7" spans="1:38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38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38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107">
        <f>SUMIF('Adjust In input'!$C$9:$C$13,$B9,'Adjust In input'!D$9:D$13)</f>
        <v>0</v>
      </c>
      <c r="V9" s="57">
        <f>SUMIF('Adjust In input'!$C$9:$C$13,$B9,'Adjust In input'!E$9:E$13)</f>
        <v>0</v>
      </c>
      <c r="W9" s="108">
        <f>SUMIF('Adjust In input'!$C$9:$C$13,$B9,'Adjust In input'!F$9:F$13)</f>
        <v>0</v>
      </c>
      <c r="X9" s="107">
        <f>SUMIF('Adjust In input'!$C$9:$C$13,$B9,'Adjust In input'!G$9:G$13)</f>
        <v>0</v>
      </c>
      <c r="Y9" s="57">
        <f>SUMIF('Adjust In input'!$C$9:$C$13,$B9,'Adjust In input'!H$9:H$13)</f>
        <v>0</v>
      </c>
      <c r="Z9" s="108">
        <f>SUMIF('Adjust In input'!$C$9:$C$13,$B9,'Adjust In input'!I$9:I$13)</f>
        <v>0</v>
      </c>
      <c r="AA9" s="107">
        <f>SUMIF('Adjust In input'!$C$9:$C$13,$B9,'Adjust In input'!J$9:J$13)</f>
        <v>0</v>
      </c>
      <c r="AB9" s="57">
        <f>SUMIF('Adjust In input'!$C$9:$C$13,$B9,'Adjust In input'!K$9:K$13)</f>
        <v>0</v>
      </c>
      <c r="AC9" s="108">
        <f>SUMIF('Adjust In input'!$C$9:$C$13,$B9,'Adjust In input'!L$9:L$13)</f>
        <v>0</v>
      </c>
      <c r="AD9" s="107">
        <f>SUMIF('Adjust In input'!$C$9:$C$13,$B9,'Adjust In input'!M$9:M$13)</f>
        <v>0</v>
      </c>
      <c r="AE9" s="57">
        <f>SUMIF('Adjust In input'!$C$9:$C$13,$B9,'Adjust In input'!N$9:N$13)</f>
        <v>0</v>
      </c>
      <c r="AF9" s="108">
        <f>SUMIF('Adjust In input'!$C$9:$C$13,$B9,'Adjust In input'!O$9:O$13)</f>
        <v>0</v>
      </c>
      <c r="AG9" s="107">
        <f>SUMIF('Adjust In input'!$C$9:$C$13,$B9,'Adjust In input'!P$9:P$13)</f>
        <v>0</v>
      </c>
      <c r="AH9" s="57">
        <f>SUMIF('Adjust In input'!$C$9:$C$13,$B9,'Adjust In input'!Q$9:Q$13)</f>
        <v>0</v>
      </c>
      <c r="AI9" s="108">
        <f>SUMIF('Adjust In input'!$C$9:$C$13,$B9,'Adjust In input'!R$9:R$13)</f>
        <v>0</v>
      </c>
      <c r="AJ9" s="107">
        <f>SUMIF('Adjust In input'!$C$9:$C$13,$B9,'Adjust In input'!S$9:S$13)</f>
        <v>0</v>
      </c>
      <c r="AK9" s="57">
        <f>SUMIF('Adjust In input'!$C$9:$C$13,$B9,'Adjust In input'!T$9:T$13)</f>
        <v>0</v>
      </c>
      <c r="AL9" s="108">
        <f>SUMIF('Adjust In input'!$C$9:$C$13,$B9,'Adjust In input'!U$9:U$13)</f>
        <v>0</v>
      </c>
    </row>
    <row r="10" spans="1:38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107">
        <f>SUMIF('Adjust In input'!$C$9:$C$13,$B10,'Adjust In input'!D$9:D$13)</f>
        <v>0</v>
      </c>
      <c r="V10" s="57">
        <f>SUMIF('Adjust In input'!$C$9:$C$13,$B10,'Adjust In input'!E$9:E$13)</f>
        <v>0</v>
      </c>
      <c r="W10" s="108">
        <f>SUMIF('Adjust In input'!$C$9:$C$13,$B10,'Adjust In input'!F$9:F$13)</f>
        <v>0</v>
      </c>
      <c r="X10" s="107">
        <f>SUMIF('Adjust In input'!$C$9:$C$13,$B10,'Adjust In input'!G$9:G$13)</f>
        <v>0</v>
      </c>
      <c r="Y10" s="57">
        <f>SUMIF('Adjust In input'!$C$9:$C$13,$B10,'Adjust In input'!H$9:H$13)</f>
        <v>0</v>
      </c>
      <c r="Z10" s="108">
        <f>SUMIF('Adjust In input'!$C$9:$C$13,$B10,'Adjust In input'!I$9:I$13)</f>
        <v>0</v>
      </c>
      <c r="AA10" s="107">
        <f>SUMIF('Adjust In input'!$C$9:$C$13,$B10,'Adjust In input'!J$9:J$13)</f>
        <v>0</v>
      </c>
      <c r="AB10" s="57">
        <f>SUMIF('Adjust In input'!$C$9:$C$13,$B10,'Adjust In input'!K$9:K$13)</f>
        <v>0</v>
      </c>
      <c r="AC10" s="108">
        <f>SUMIF('Adjust In input'!$C$9:$C$13,$B10,'Adjust In input'!L$9:L$13)</f>
        <v>0</v>
      </c>
      <c r="AD10" s="107">
        <f>SUMIF('Adjust In input'!$C$9:$C$13,$B10,'Adjust In input'!M$9:M$13)</f>
        <v>0</v>
      </c>
      <c r="AE10" s="57">
        <f>SUMIF('Adjust In input'!$C$9:$C$13,$B10,'Adjust In input'!N$9:N$13)</f>
        <v>0</v>
      </c>
      <c r="AF10" s="108">
        <f>SUMIF('Adjust In input'!$C$9:$C$13,$B10,'Adjust In input'!O$9:O$13)</f>
        <v>0</v>
      </c>
      <c r="AG10" s="107">
        <f>SUMIF('Adjust In input'!$C$9:$C$13,$B10,'Adjust In input'!P$9:P$13)</f>
        <v>0</v>
      </c>
      <c r="AH10" s="57">
        <f>SUMIF('Adjust In input'!$C$9:$C$13,$B10,'Adjust In input'!Q$9:Q$13)</f>
        <v>0</v>
      </c>
      <c r="AI10" s="108">
        <f>SUMIF('Adjust In input'!$C$9:$C$13,$B10,'Adjust In input'!R$9:R$13)</f>
        <v>0</v>
      </c>
      <c r="AJ10" s="107">
        <f>SUMIF('Adjust In input'!$C$9:$C$13,$B10,'Adjust In input'!S$9:S$13)</f>
        <v>0</v>
      </c>
      <c r="AK10" s="57">
        <f>SUMIF('Adjust In input'!$C$9:$C$13,$B10,'Adjust In input'!T$9:T$13)</f>
        <v>0</v>
      </c>
      <c r="AL10" s="108">
        <f>SUMIF('Adjust In input'!$C$9:$C$13,$B10,'Adjust In input'!U$9:U$13)</f>
        <v>0</v>
      </c>
    </row>
    <row r="11" spans="1:38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107">
        <f>SUMIF('Adjust In input'!$C$9:$C$13,$B11,'Adjust In input'!D$9:D$13)</f>
        <v>0</v>
      </c>
      <c r="V11" s="57">
        <f>SUMIF('Adjust In input'!$C$9:$C$13,$B11,'Adjust In input'!E$9:E$13)</f>
        <v>0</v>
      </c>
      <c r="W11" s="108">
        <f>SUMIF('Adjust In input'!$C$9:$C$13,$B11,'Adjust In input'!F$9:F$13)</f>
        <v>0</v>
      </c>
      <c r="X11" s="107">
        <f>SUMIF('Adjust In input'!$C$9:$C$13,$B11,'Adjust In input'!G$9:G$13)</f>
        <v>0</v>
      </c>
      <c r="Y11" s="57">
        <f>SUMIF('Adjust In input'!$C$9:$C$13,$B11,'Adjust In input'!H$9:H$13)</f>
        <v>0</v>
      </c>
      <c r="Z11" s="108">
        <f>SUMIF('Adjust In input'!$C$9:$C$13,$B11,'Adjust In input'!I$9:I$13)</f>
        <v>0</v>
      </c>
      <c r="AA11" s="107">
        <f>SUMIF('Adjust In input'!$C$9:$C$13,$B11,'Adjust In input'!J$9:J$13)</f>
        <v>0</v>
      </c>
      <c r="AB11" s="57">
        <f>SUMIF('Adjust In input'!$C$9:$C$13,$B11,'Adjust In input'!K$9:K$13)</f>
        <v>0</v>
      </c>
      <c r="AC11" s="108">
        <f>SUMIF('Adjust In input'!$C$9:$C$13,$B11,'Adjust In input'!L$9:L$13)</f>
        <v>0</v>
      </c>
      <c r="AD11" s="107">
        <f>SUMIF('Adjust In input'!$C$9:$C$13,$B11,'Adjust In input'!M$9:M$13)</f>
        <v>0</v>
      </c>
      <c r="AE11" s="57">
        <f>SUMIF('Adjust In input'!$C$9:$C$13,$B11,'Adjust In input'!N$9:N$13)</f>
        <v>0</v>
      </c>
      <c r="AF11" s="108">
        <f>SUMIF('Adjust In input'!$C$9:$C$13,$B11,'Adjust In input'!O$9:O$13)</f>
        <v>0</v>
      </c>
      <c r="AG11" s="107">
        <f>SUMIF('Adjust In input'!$C$9:$C$13,$B11,'Adjust In input'!P$9:P$13)</f>
        <v>0</v>
      </c>
      <c r="AH11" s="57">
        <f>SUMIF('Adjust In input'!$C$9:$C$13,$B11,'Adjust In input'!Q$9:Q$13)</f>
        <v>0</v>
      </c>
      <c r="AI11" s="108">
        <f>SUMIF('Adjust In input'!$C$9:$C$13,$B11,'Adjust In input'!R$9:R$13)</f>
        <v>0</v>
      </c>
      <c r="AJ11" s="107">
        <f>SUMIF('Adjust In input'!$C$9:$C$13,$B11,'Adjust In input'!S$9:S$13)</f>
        <v>0</v>
      </c>
      <c r="AK11" s="57">
        <f>SUMIF('Adjust In input'!$C$9:$C$13,$B11,'Adjust In input'!T$9:T$13)</f>
        <v>0</v>
      </c>
      <c r="AL11" s="108">
        <f>SUMIF('Adjust In input'!$C$9:$C$13,$B11,'Adjust In input'!U$9:U$13)</f>
        <v>0</v>
      </c>
    </row>
    <row r="12" spans="1:38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107">
        <f>SUMIF('Adjust In input'!$C$9:$C$13,$B12,'Adjust In input'!D$9:D$13)</f>
        <v>0</v>
      </c>
      <c r="V12" s="57">
        <f>SUMIF('Adjust In input'!$C$9:$C$13,$B12,'Adjust In input'!E$9:E$13)</f>
        <v>0</v>
      </c>
      <c r="W12" s="108">
        <f>SUMIF('Adjust In input'!$C$9:$C$13,$B12,'Adjust In input'!F$9:F$13)</f>
        <v>0</v>
      </c>
      <c r="X12" s="107">
        <f>SUMIF('Adjust In input'!$C$9:$C$13,$B12,'Adjust In input'!G$9:G$13)</f>
        <v>0</v>
      </c>
      <c r="Y12" s="57">
        <f>SUMIF('Adjust In input'!$C$9:$C$13,$B12,'Adjust In input'!H$9:H$13)</f>
        <v>0</v>
      </c>
      <c r="Z12" s="108">
        <f>SUMIF('Adjust In input'!$C$9:$C$13,$B12,'Adjust In input'!I$9:I$13)</f>
        <v>0</v>
      </c>
      <c r="AA12" s="107">
        <f>SUMIF('Adjust In input'!$C$9:$C$13,$B12,'Adjust In input'!J$9:J$13)</f>
        <v>0</v>
      </c>
      <c r="AB12" s="57">
        <f>SUMIF('Adjust In input'!$C$9:$C$13,$B12,'Adjust In input'!K$9:K$13)</f>
        <v>0</v>
      </c>
      <c r="AC12" s="108">
        <f>SUMIF('Adjust In input'!$C$9:$C$13,$B12,'Adjust In input'!L$9:L$13)</f>
        <v>0</v>
      </c>
      <c r="AD12" s="107">
        <f>SUMIF('Adjust In input'!$C$9:$C$13,$B12,'Adjust In input'!M$9:M$13)</f>
        <v>0</v>
      </c>
      <c r="AE12" s="57">
        <f>SUMIF('Adjust In input'!$C$9:$C$13,$B12,'Adjust In input'!N$9:N$13)</f>
        <v>0</v>
      </c>
      <c r="AF12" s="108">
        <f>SUMIF('Adjust In input'!$C$9:$C$13,$B12,'Adjust In input'!O$9:O$13)</f>
        <v>0</v>
      </c>
      <c r="AG12" s="107">
        <f>SUMIF('Adjust In input'!$C$9:$C$13,$B12,'Adjust In input'!P$9:P$13)</f>
        <v>0</v>
      </c>
      <c r="AH12" s="57">
        <f>SUMIF('Adjust In input'!$C$9:$C$13,$B12,'Adjust In input'!Q$9:Q$13)</f>
        <v>0</v>
      </c>
      <c r="AI12" s="108">
        <f>SUMIF('Adjust In input'!$C$9:$C$13,$B12,'Adjust In input'!R$9:R$13)</f>
        <v>0</v>
      </c>
      <c r="AJ12" s="107">
        <f>SUMIF('Adjust In input'!$C$9:$C$13,$B12,'Adjust In input'!S$9:S$13)</f>
        <v>0</v>
      </c>
      <c r="AK12" s="57">
        <f>SUMIF('Adjust In input'!$C$9:$C$13,$B12,'Adjust In input'!T$9:T$13)</f>
        <v>0</v>
      </c>
      <c r="AL12" s="108">
        <f>SUMIF('Adjust In input'!$C$9:$C$13,$B12,'Adjust In input'!U$9:U$13)</f>
        <v>0</v>
      </c>
    </row>
    <row r="13" spans="1:38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107">
        <f>SUMIF('Adjust In input'!$C$9:$C$13,$B13,'Adjust In input'!D$9:D$13)</f>
        <v>0</v>
      </c>
      <c r="V13" s="57">
        <f>SUMIF('Adjust In input'!$C$9:$C$13,$B13,'Adjust In input'!E$9:E$13)</f>
        <v>0</v>
      </c>
      <c r="W13" s="108">
        <f>SUMIF('Adjust In input'!$C$9:$C$13,$B13,'Adjust In input'!F$9:F$13)</f>
        <v>599.07456697531359</v>
      </c>
      <c r="X13" s="107">
        <f>SUMIF('Adjust In input'!$C$9:$C$13,$B13,'Adjust In input'!G$9:G$13)</f>
        <v>0</v>
      </c>
      <c r="Y13" s="57">
        <f>SUMIF('Adjust In input'!$C$9:$C$13,$B13,'Adjust In input'!H$9:H$13)</f>
        <v>0</v>
      </c>
      <c r="Z13" s="108">
        <f>SUMIF('Adjust In input'!$C$9:$C$13,$B13,'Adjust In input'!I$9:I$13)</f>
        <v>200</v>
      </c>
      <c r="AA13" s="107">
        <f>SUMIF('Adjust In input'!$C$9:$C$13,$B13,'Adjust In input'!J$9:J$13)</f>
        <v>0</v>
      </c>
      <c r="AB13" s="57">
        <f>SUMIF('Adjust In input'!$C$9:$C$13,$B13,'Adjust In input'!K$9:K$13)</f>
        <v>0</v>
      </c>
      <c r="AC13" s="108">
        <f>SUMIF('Adjust In input'!$C$9:$C$13,$B13,'Adjust In input'!L$9:L$13)</f>
        <v>200</v>
      </c>
      <c r="AD13" s="107">
        <f>SUMIF('Adjust In input'!$C$9:$C$13,$B13,'Adjust In input'!M$9:M$13)</f>
        <v>0</v>
      </c>
      <c r="AE13" s="57">
        <f>SUMIF('Adjust In input'!$C$9:$C$13,$B13,'Adjust In input'!N$9:N$13)</f>
        <v>0</v>
      </c>
      <c r="AF13" s="108">
        <f>SUMIF('Adjust In input'!$C$9:$C$13,$B13,'Adjust In input'!O$9:O$13)</f>
        <v>200</v>
      </c>
      <c r="AG13" s="107">
        <f>SUMIF('Adjust In input'!$C$9:$C$13,$B13,'Adjust In input'!P$9:P$13)</f>
        <v>0</v>
      </c>
      <c r="AH13" s="57">
        <f>SUMIF('Adjust In input'!$C$9:$C$13,$B13,'Adjust In input'!Q$9:Q$13)</f>
        <v>0</v>
      </c>
      <c r="AI13" s="108">
        <f>SUMIF('Adjust In input'!$C$9:$C$13,$B13,'Adjust In input'!R$9:R$13)</f>
        <v>200</v>
      </c>
      <c r="AJ13" s="107">
        <f>SUMIF('Adjust In input'!$C$9:$C$13,$B13,'Adjust In input'!S$9:S$13)</f>
        <v>0</v>
      </c>
      <c r="AK13" s="57">
        <f>SUMIF('Adjust In input'!$C$9:$C$13,$B13,'Adjust In input'!T$9:T$13)</f>
        <v>0</v>
      </c>
      <c r="AL13" s="108">
        <f>SUMIF('Adjust In input'!$C$9:$C$13,$B13,'Adjust In input'!U$9:U$13)</f>
        <v>200</v>
      </c>
    </row>
    <row r="14" spans="1:38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107">
        <f>SUMIF('Adjust In input'!$C$9:$C$13,$B14,'Adjust In input'!D$9:D$13)</f>
        <v>0</v>
      </c>
      <c r="V14" s="57">
        <f>SUMIF('Adjust In input'!$C$9:$C$13,$B14,'Adjust In input'!E$9:E$13)</f>
        <v>0</v>
      </c>
      <c r="W14" s="108">
        <f>SUMIF('Adjust In input'!$C$9:$C$13,$B14,'Adjust In input'!F$9:F$13)</f>
        <v>0</v>
      </c>
      <c r="X14" s="107">
        <f>SUMIF('Adjust In input'!$C$9:$C$13,$B14,'Adjust In input'!G$9:G$13)</f>
        <v>0</v>
      </c>
      <c r="Y14" s="57">
        <f>SUMIF('Adjust In input'!$C$9:$C$13,$B14,'Adjust In input'!H$9:H$13)</f>
        <v>0</v>
      </c>
      <c r="Z14" s="108">
        <f>SUMIF('Adjust In input'!$C$9:$C$13,$B14,'Adjust In input'!I$9:I$13)</f>
        <v>0</v>
      </c>
      <c r="AA14" s="107">
        <f>SUMIF('Adjust In input'!$C$9:$C$13,$B14,'Adjust In input'!J$9:J$13)</f>
        <v>0</v>
      </c>
      <c r="AB14" s="57">
        <f>SUMIF('Adjust In input'!$C$9:$C$13,$B14,'Adjust In input'!K$9:K$13)</f>
        <v>0</v>
      </c>
      <c r="AC14" s="108">
        <f>SUMIF('Adjust In input'!$C$9:$C$13,$B14,'Adjust In input'!L$9:L$13)</f>
        <v>0</v>
      </c>
      <c r="AD14" s="107">
        <f>SUMIF('Adjust In input'!$C$9:$C$13,$B14,'Adjust In input'!M$9:M$13)</f>
        <v>0</v>
      </c>
      <c r="AE14" s="57">
        <f>SUMIF('Adjust In input'!$C$9:$C$13,$B14,'Adjust In input'!N$9:N$13)</f>
        <v>0</v>
      </c>
      <c r="AF14" s="108">
        <f>SUMIF('Adjust In input'!$C$9:$C$13,$B14,'Adjust In input'!O$9:O$13)</f>
        <v>0</v>
      </c>
      <c r="AG14" s="107">
        <f>SUMIF('Adjust In input'!$C$9:$C$13,$B14,'Adjust In input'!P$9:P$13)</f>
        <v>0</v>
      </c>
      <c r="AH14" s="57">
        <f>SUMIF('Adjust In input'!$C$9:$C$13,$B14,'Adjust In input'!Q$9:Q$13)</f>
        <v>0</v>
      </c>
      <c r="AI14" s="108">
        <f>SUMIF('Adjust In input'!$C$9:$C$13,$B14,'Adjust In input'!R$9:R$13)</f>
        <v>0</v>
      </c>
      <c r="AJ14" s="107">
        <f>SUMIF('Adjust In input'!$C$9:$C$13,$B14,'Adjust In input'!S$9:S$13)</f>
        <v>0</v>
      </c>
      <c r="AK14" s="57">
        <f>SUMIF('Adjust In input'!$C$9:$C$13,$B14,'Adjust In input'!T$9:T$13)</f>
        <v>0</v>
      </c>
      <c r="AL14" s="108">
        <f>SUMIF('Adjust In input'!$C$9:$C$13,$B14,'Adjust In input'!U$9:U$13)</f>
        <v>0</v>
      </c>
    </row>
    <row r="15" spans="1:38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107">
        <f>SUMIF('Adjust In input'!$C$9:$C$13,$B15,'Adjust In input'!D$9:D$13)</f>
        <v>0</v>
      </c>
      <c r="V15" s="57">
        <f>SUMIF('Adjust In input'!$C$9:$C$13,$B15,'Adjust In input'!E$9:E$13)</f>
        <v>0</v>
      </c>
      <c r="W15" s="108">
        <f>SUMIF('Adjust In input'!$C$9:$C$13,$B15,'Adjust In input'!F$9:F$13)</f>
        <v>0</v>
      </c>
      <c r="X15" s="107">
        <f>SUMIF('Adjust In input'!$C$9:$C$13,$B15,'Adjust In input'!G$9:G$13)</f>
        <v>0</v>
      </c>
      <c r="Y15" s="57">
        <f>SUMIF('Adjust In input'!$C$9:$C$13,$B15,'Adjust In input'!H$9:H$13)</f>
        <v>0</v>
      </c>
      <c r="Z15" s="108">
        <f>SUMIF('Adjust In input'!$C$9:$C$13,$B15,'Adjust In input'!I$9:I$13)</f>
        <v>0</v>
      </c>
      <c r="AA15" s="107">
        <f>SUMIF('Adjust In input'!$C$9:$C$13,$B15,'Adjust In input'!J$9:J$13)</f>
        <v>0</v>
      </c>
      <c r="AB15" s="57">
        <f>SUMIF('Adjust In input'!$C$9:$C$13,$B15,'Adjust In input'!K$9:K$13)</f>
        <v>0</v>
      </c>
      <c r="AC15" s="108">
        <f>SUMIF('Adjust In input'!$C$9:$C$13,$B15,'Adjust In input'!L$9:L$13)</f>
        <v>0</v>
      </c>
      <c r="AD15" s="107">
        <f>SUMIF('Adjust In input'!$C$9:$C$13,$B15,'Adjust In input'!M$9:M$13)</f>
        <v>0</v>
      </c>
      <c r="AE15" s="57">
        <f>SUMIF('Adjust In input'!$C$9:$C$13,$B15,'Adjust In input'!N$9:N$13)</f>
        <v>0</v>
      </c>
      <c r="AF15" s="108">
        <f>SUMIF('Adjust In input'!$C$9:$C$13,$B15,'Adjust In input'!O$9:O$13)</f>
        <v>0</v>
      </c>
      <c r="AG15" s="107">
        <f>SUMIF('Adjust In input'!$C$9:$C$13,$B15,'Adjust In input'!P$9:P$13)</f>
        <v>0</v>
      </c>
      <c r="AH15" s="57">
        <f>SUMIF('Adjust In input'!$C$9:$C$13,$B15,'Adjust In input'!Q$9:Q$13)</f>
        <v>0</v>
      </c>
      <c r="AI15" s="108">
        <f>SUMIF('Adjust In input'!$C$9:$C$13,$B15,'Adjust In input'!R$9:R$13)</f>
        <v>0</v>
      </c>
      <c r="AJ15" s="107">
        <f>SUMIF('Adjust In input'!$C$9:$C$13,$B15,'Adjust In input'!S$9:S$13)</f>
        <v>0</v>
      </c>
      <c r="AK15" s="57">
        <f>SUMIF('Adjust In input'!$C$9:$C$13,$B15,'Adjust In input'!T$9:T$13)</f>
        <v>0</v>
      </c>
      <c r="AL15" s="108">
        <f>SUMIF('Adjust In input'!$C$9:$C$13,$B15,'Adjust In input'!U$9:U$13)</f>
        <v>0</v>
      </c>
    </row>
    <row r="16" spans="1:38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AL16" si="5">SUM(S9:S15)</f>
        <v>0</v>
      </c>
      <c r="T16" s="127">
        <f t="shared" si="5"/>
        <v>0</v>
      </c>
      <c r="U16" s="125">
        <f t="shared" si="5"/>
        <v>0</v>
      </c>
      <c r="V16" s="126">
        <f t="shared" si="5"/>
        <v>0</v>
      </c>
      <c r="W16" s="127">
        <f t="shared" si="5"/>
        <v>599.07456697531359</v>
      </c>
      <c r="X16" s="125">
        <f t="shared" si="5"/>
        <v>0</v>
      </c>
      <c r="Y16" s="126">
        <f t="shared" si="5"/>
        <v>0</v>
      </c>
      <c r="Z16" s="127">
        <f t="shared" si="5"/>
        <v>200</v>
      </c>
      <c r="AA16" s="125">
        <f t="shared" si="5"/>
        <v>0</v>
      </c>
      <c r="AB16" s="126">
        <f t="shared" si="5"/>
        <v>0</v>
      </c>
      <c r="AC16" s="127">
        <f t="shared" si="5"/>
        <v>200</v>
      </c>
      <c r="AD16" s="125">
        <f t="shared" si="5"/>
        <v>0</v>
      </c>
      <c r="AE16" s="126">
        <f t="shared" si="5"/>
        <v>0</v>
      </c>
      <c r="AF16" s="127">
        <f t="shared" si="5"/>
        <v>200</v>
      </c>
      <c r="AG16" s="125">
        <f t="shared" si="5"/>
        <v>0</v>
      </c>
      <c r="AH16" s="126">
        <f t="shared" si="5"/>
        <v>0</v>
      </c>
      <c r="AI16" s="127">
        <f t="shared" si="5"/>
        <v>200</v>
      </c>
      <c r="AJ16" s="125">
        <f t="shared" si="5"/>
        <v>0</v>
      </c>
      <c r="AK16" s="126">
        <f t="shared" si="5"/>
        <v>0</v>
      </c>
      <c r="AL16" s="127">
        <f t="shared" si="5"/>
        <v>200</v>
      </c>
    </row>
    <row r="17" spans="1:38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107">
        <f>SUMIF('Adjust In input'!$C$9:$C$13,$B19,'Adjust In input'!D$9:D$13)</f>
        <v>0</v>
      </c>
      <c r="V19" s="57">
        <f>SUMIF('Adjust In input'!$C$9:$C$13,$B19,'Adjust In input'!E$9:E$13)</f>
        <v>0</v>
      </c>
      <c r="W19" s="108">
        <f>SUMIF('Adjust In input'!$C$9:$C$13,$B19,'Adjust In input'!F$9:F$13)</f>
        <v>0</v>
      </c>
      <c r="X19" s="107">
        <f>SUMIF('Adjust In input'!$C$9:$C$13,$B19,'Adjust In input'!G$9:G$13)</f>
        <v>0</v>
      </c>
      <c r="Y19" s="57">
        <f>SUMIF('Adjust In input'!$C$9:$C$13,$B19,'Adjust In input'!H$9:H$13)</f>
        <v>0</v>
      </c>
      <c r="Z19" s="108">
        <f>SUMIF('Adjust In input'!$C$9:$C$13,$B19,'Adjust In input'!I$9:I$13)</f>
        <v>0</v>
      </c>
      <c r="AA19" s="107">
        <f>SUMIF('Adjust In input'!$C$9:$C$13,$B19,'Adjust In input'!J$9:J$13)</f>
        <v>0</v>
      </c>
      <c r="AB19" s="57">
        <f>SUMIF('Adjust In input'!$C$9:$C$13,$B19,'Adjust In input'!K$9:K$13)</f>
        <v>0</v>
      </c>
      <c r="AC19" s="108">
        <f>SUMIF('Adjust In input'!$C$9:$C$13,$B19,'Adjust In input'!L$9:L$13)</f>
        <v>0</v>
      </c>
      <c r="AD19" s="107">
        <f>SUMIF('Adjust In input'!$C$9:$C$13,$B19,'Adjust In input'!M$9:M$13)</f>
        <v>0</v>
      </c>
      <c r="AE19" s="57">
        <f>SUMIF('Adjust In input'!$C$9:$C$13,$B19,'Adjust In input'!N$9:N$13)</f>
        <v>0</v>
      </c>
      <c r="AF19" s="108">
        <f>SUMIF('Adjust In input'!$C$9:$C$13,$B19,'Adjust In input'!O$9:O$13)</f>
        <v>0</v>
      </c>
      <c r="AG19" s="107">
        <f>SUMIF('Adjust In input'!$C$9:$C$13,$B19,'Adjust In input'!P$9:P$13)</f>
        <v>0</v>
      </c>
      <c r="AH19" s="57">
        <f>SUMIF('Adjust In input'!$C$9:$C$13,$B19,'Adjust In input'!Q$9:Q$13)</f>
        <v>0</v>
      </c>
      <c r="AI19" s="108">
        <f>SUMIF('Adjust In input'!$C$9:$C$13,$B19,'Adjust In input'!R$9:R$13)</f>
        <v>0</v>
      </c>
      <c r="AJ19" s="107">
        <f>SUMIF('Adjust In input'!$C$9:$C$13,$B19,'Adjust In input'!S$9:S$13)</f>
        <v>0</v>
      </c>
      <c r="AK19" s="57">
        <f>SUMIF('Adjust In input'!$C$9:$C$13,$B19,'Adjust In input'!T$9:T$13)</f>
        <v>0</v>
      </c>
      <c r="AL19" s="108">
        <f>SUMIF('Adjust In input'!$C$9:$C$13,$B19,'Adjust In input'!U$9:U$13)</f>
        <v>0</v>
      </c>
    </row>
    <row r="20" spans="1:38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107">
        <f>SUMIF('Adjust In input'!$C$9:$C$13,$B20,'Adjust In input'!D$9:D$13)</f>
        <v>0</v>
      </c>
      <c r="V20" s="57">
        <f>SUMIF('Adjust In input'!$C$9:$C$13,$B20,'Adjust In input'!E$9:E$13)</f>
        <v>0</v>
      </c>
      <c r="W20" s="108">
        <f>SUMIF('Adjust In input'!$C$9:$C$13,$B20,'Adjust In input'!F$9:F$13)</f>
        <v>0</v>
      </c>
      <c r="X20" s="107">
        <f>SUMIF('Adjust In input'!$C$9:$C$13,$B20,'Adjust In input'!G$9:G$13)</f>
        <v>0</v>
      </c>
      <c r="Y20" s="57">
        <f>SUMIF('Adjust In input'!$C$9:$C$13,$B20,'Adjust In input'!H$9:H$13)</f>
        <v>0</v>
      </c>
      <c r="Z20" s="108">
        <f>SUMIF('Adjust In input'!$C$9:$C$13,$B20,'Adjust In input'!I$9:I$13)</f>
        <v>0</v>
      </c>
      <c r="AA20" s="107">
        <f>SUMIF('Adjust In input'!$C$9:$C$13,$B20,'Adjust In input'!J$9:J$13)</f>
        <v>0</v>
      </c>
      <c r="AB20" s="57">
        <f>SUMIF('Adjust In input'!$C$9:$C$13,$B20,'Adjust In input'!K$9:K$13)</f>
        <v>0</v>
      </c>
      <c r="AC20" s="108">
        <f>SUMIF('Adjust In input'!$C$9:$C$13,$B20,'Adjust In input'!L$9:L$13)</f>
        <v>0</v>
      </c>
      <c r="AD20" s="107">
        <f>SUMIF('Adjust In input'!$C$9:$C$13,$B20,'Adjust In input'!M$9:M$13)</f>
        <v>0</v>
      </c>
      <c r="AE20" s="57">
        <f>SUMIF('Adjust In input'!$C$9:$C$13,$B20,'Adjust In input'!N$9:N$13)</f>
        <v>0</v>
      </c>
      <c r="AF20" s="108">
        <f>SUMIF('Adjust In input'!$C$9:$C$13,$B20,'Adjust In input'!O$9:O$13)</f>
        <v>0</v>
      </c>
      <c r="AG20" s="107">
        <f>SUMIF('Adjust In input'!$C$9:$C$13,$B20,'Adjust In input'!P$9:P$13)</f>
        <v>0</v>
      </c>
      <c r="AH20" s="57">
        <f>SUMIF('Adjust In input'!$C$9:$C$13,$B20,'Adjust In input'!Q$9:Q$13)</f>
        <v>0</v>
      </c>
      <c r="AI20" s="108">
        <f>SUMIF('Adjust In input'!$C$9:$C$13,$B20,'Adjust In input'!R$9:R$13)</f>
        <v>0</v>
      </c>
      <c r="AJ20" s="107">
        <f>SUMIF('Adjust In input'!$C$9:$C$13,$B20,'Adjust In input'!S$9:S$13)</f>
        <v>0</v>
      </c>
      <c r="AK20" s="57">
        <f>SUMIF('Adjust In input'!$C$9:$C$13,$B20,'Adjust In input'!T$9:T$13)</f>
        <v>0</v>
      </c>
      <c r="AL20" s="108">
        <f>SUMIF('Adjust In input'!$C$9:$C$13,$B20,'Adjust In input'!U$9:U$13)</f>
        <v>0</v>
      </c>
    </row>
    <row r="21" spans="1:38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107">
        <f>SUMIF('Adjust In input'!$C$9:$C$13,$B21,'Adjust In input'!D$9:D$13)</f>
        <v>0</v>
      </c>
      <c r="V21" s="57">
        <f>SUMIF('Adjust In input'!$C$9:$C$13,$B21,'Adjust In input'!E$9:E$13)</f>
        <v>0</v>
      </c>
      <c r="W21" s="108">
        <f>SUMIF('Adjust In input'!$C$9:$C$13,$B21,'Adjust In input'!F$9:F$13)</f>
        <v>0</v>
      </c>
      <c r="X21" s="107">
        <f>SUMIF('Adjust In input'!$C$9:$C$13,$B21,'Adjust In input'!G$9:G$13)</f>
        <v>0</v>
      </c>
      <c r="Y21" s="57">
        <f>SUMIF('Adjust In input'!$C$9:$C$13,$B21,'Adjust In input'!H$9:H$13)</f>
        <v>0</v>
      </c>
      <c r="Z21" s="108">
        <f>SUMIF('Adjust In input'!$C$9:$C$13,$B21,'Adjust In input'!I$9:I$13)</f>
        <v>0</v>
      </c>
      <c r="AA21" s="107">
        <f>SUMIF('Adjust In input'!$C$9:$C$13,$B21,'Adjust In input'!J$9:J$13)</f>
        <v>0</v>
      </c>
      <c r="AB21" s="57">
        <f>SUMIF('Adjust In input'!$C$9:$C$13,$B21,'Adjust In input'!K$9:K$13)</f>
        <v>0</v>
      </c>
      <c r="AC21" s="108">
        <f>SUMIF('Adjust In input'!$C$9:$C$13,$B21,'Adjust In input'!L$9:L$13)</f>
        <v>0</v>
      </c>
      <c r="AD21" s="107">
        <f>SUMIF('Adjust In input'!$C$9:$C$13,$B21,'Adjust In input'!M$9:M$13)</f>
        <v>0</v>
      </c>
      <c r="AE21" s="57">
        <f>SUMIF('Adjust In input'!$C$9:$C$13,$B21,'Adjust In input'!N$9:N$13)</f>
        <v>0</v>
      </c>
      <c r="AF21" s="108">
        <f>SUMIF('Adjust In input'!$C$9:$C$13,$B21,'Adjust In input'!O$9:O$13)</f>
        <v>0</v>
      </c>
      <c r="AG21" s="107">
        <f>SUMIF('Adjust In input'!$C$9:$C$13,$B21,'Adjust In input'!P$9:P$13)</f>
        <v>0</v>
      </c>
      <c r="AH21" s="57">
        <f>SUMIF('Adjust In input'!$C$9:$C$13,$B21,'Adjust In input'!Q$9:Q$13)</f>
        <v>0</v>
      </c>
      <c r="AI21" s="108">
        <f>SUMIF('Adjust In input'!$C$9:$C$13,$B21,'Adjust In input'!R$9:R$13)</f>
        <v>0</v>
      </c>
      <c r="AJ21" s="107">
        <f>SUMIF('Adjust In input'!$C$9:$C$13,$B21,'Adjust In input'!S$9:S$13)</f>
        <v>0</v>
      </c>
      <c r="AK21" s="57">
        <f>SUMIF('Adjust In input'!$C$9:$C$13,$B21,'Adjust In input'!T$9:T$13)</f>
        <v>0</v>
      </c>
      <c r="AL21" s="108">
        <f>SUMIF('Adjust In input'!$C$9:$C$13,$B21,'Adjust In input'!U$9:U$13)</f>
        <v>0</v>
      </c>
    </row>
    <row r="22" spans="1:38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107">
        <f>SUMIF('Adjust In input'!$C$9:$C$13,$B22,'Adjust In input'!D$9:D$13)</f>
        <v>0</v>
      </c>
      <c r="V22" s="57">
        <f>SUMIF('Adjust In input'!$C$9:$C$13,$B22,'Adjust In input'!E$9:E$13)</f>
        <v>0</v>
      </c>
      <c r="W22" s="108">
        <f>SUMIF('Adjust In input'!$C$9:$C$13,$B22,'Adjust In input'!F$9:F$13)</f>
        <v>0</v>
      </c>
      <c r="X22" s="107">
        <f>SUMIF('Adjust In input'!$C$9:$C$13,$B22,'Adjust In input'!G$9:G$13)</f>
        <v>0</v>
      </c>
      <c r="Y22" s="57">
        <f>SUMIF('Adjust In input'!$C$9:$C$13,$B22,'Adjust In input'!H$9:H$13)</f>
        <v>0</v>
      </c>
      <c r="Z22" s="108">
        <f>SUMIF('Adjust In input'!$C$9:$C$13,$B22,'Adjust In input'!I$9:I$13)</f>
        <v>0</v>
      </c>
      <c r="AA22" s="107">
        <f>SUMIF('Adjust In input'!$C$9:$C$13,$B22,'Adjust In input'!J$9:J$13)</f>
        <v>0</v>
      </c>
      <c r="AB22" s="57">
        <f>SUMIF('Adjust In input'!$C$9:$C$13,$B22,'Adjust In input'!K$9:K$13)</f>
        <v>0</v>
      </c>
      <c r="AC22" s="108">
        <f>SUMIF('Adjust In input'!$C$9:$C$13,$B22,'Adjust In input'!L$9:L$13)</f>
        <v>0</v>
      </c>
      <c r="AD22" s="107">
        <f>SUMIF('Adjust In input'!$C$9:$C$13,$B22,'Adjust In input'!M$9:M$13)</f>
        <v>0</v>
      </c>
      <c r="AE22" s="57">
        <f>SUMIF('Adjust In input'!$C$9:$C$13,$B22,'Adjust In input'!N$9:N$13)</f>
        <v>0</v>
      </c>
      <c r="AF22" s="108">
        <f>SUMIF('Adjust In input'!$C$9:$C$13,$B22,'Adjust In input'!O$9:O$13)</f>
        <v>0</v>
      </c>
      <c r="AG22" s="107">
        <f>SUMIF('Adjust In input'!$C$9:$C$13,$B22,'Adjust In input'!P$9:P$13)</f>
        <v>0</v>
      </c>
      <c r="AH22" s="57">
        <f>SUMIF('Adjust In input'!$C$9:$C$13,$B22,'Adjust In input'!Q$9:Q$13)</f>
        <v>0</v>
      </c>
      <c r="AI22" s="108">
        <f>SUMIF('Adjust In input'!$C$9:$C$13,$B22,'Adjust In input'!R$9:R$13)</f>
        <v>0</v>
      </c>
      <c r="AJ22" s="107">
        <f>SUMIF('Adjust In input'!$C$9:$C$13,$B22,'Adjust In input'!S$9:S$13)</f>
        <v>0</v>
      </c>
      <c r="AK22" s="57">
        <f>SUMIF('Adjust In input'!$C$9:$C$13,$B22,'Adjust In input'!T$9:T$13)</f>
        <v>0</v>
      </c>
      <c r="AL22" s="108">
        <f>SUMIF('Adjust In input'!$C$9:$C$13,$B22,'Adjust In input'!U$9:U$13)</f>
        <v>0</v>
      </c>
    </row>
    <row r="23" spans="1:38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107">
        <f>SUMIF('Adjust In input'!$C$9:$C$13,$B23,'Adjust In input'!D$9:D$13)</f>
        <v>0</v>
      </c>
      <c r="V23" s="57">
        <f>SUMIF('Adjust In input'!$C$9:$C$13,$B23,'Adjust In input'!E$9:E$13)</f>
        <v>0</v>
      </c>
      <c r="W23" s="108">
        <f>SUMIF('Adjust In input'!$C$9:$C$13,$B23,'Adjust In input'!F$9:F$13)</f>
        <v>0</v>
      </c>
      <c r="X23" s="107">
        <f>SUMIF('Adjust In input'!$C$9:$C$13,$B23,'Adjust In input'!G$9:G$13)</f>
        <v>0</v>
      </c>
      <c r="Y23" s="57">
        <f>SUMIF('Adjust In input'!$C$9:$C$13,$B23,'Adjust In input'!H$9:H$13)</f>
        <v>0</v>
      </c>
      <c r="Z23" s="108">
        <f>SUMIF('Adjust In input'!$C$9:$C$13,$B23,'Adjust In input'!I$9:I$13)</f>
        <v>0</v>
      </c>
      <c r="AA23" s="107">
        <f>SUMIF('Adjust In input'!$C$9:$C$13,$B23,'Adjust In input'!J$9:J$13)</f>
        <v>0</v>
      </c>
      <c r="AB23" s="57">
        <f>SUMIF('Adjust In input'!$C$9:$C$13,$B23,'Adjust In input'!K$9:K$13)</f>
        <v>0</v>
      </c>
      <c r="AC23" s="108">
        <f>SUMIF('Adjust In input'!$C$9:$C$13,$B23,'Adjust In input'!L$9:L$13)</f>
        <v>0</v>
      </c>
      <c r="AD23" s="107">
        <f>SUMIF('Adjust In input'!$C$9:$C$13,$B23,'Adjust In input'!M$9:M$13)</f>
        <v>0</v>
      </c>
      <c r="AE23" s="57">
        <f>SUMIF('Adjust In input'!$C$9:$C$13,$B23,'Adjust In input'!N$9:N$13)</f>
        <v>0</v>
      </c>
      <c r="AF23" s="108">
        <f>SUMIF('Adjust In input'!$C$9:$C$13,$B23,'Adjust In input'!O$9:O$13)</f>
        <v>0</v>
      </c>
      <c r="AG23" s="107">
        <f>SUMIF('Adjust In input'!$C$9:$C$13,$B23,'Adjust In input'!P$9:P$13)</f>
        <v>0</v>
      </c>
      <c r="AH23" s="57">
        <f>SUMIF('Adjust In input'!$C$9:$C$13,$B23,'Adjust In input'!Q$9:Q$13)</f>
        <v>0</v>
      </c>
      <c r="AI23" s="108">
        <f>SUMIF('Adjust In input'!$C$9:$C$13,$B23,'Adjust In input'!R$9:R$13)</f>
        <v>0</v>
      </c>
      <c r="AJ23" s="107">
        <f>SUMIF('Adjust In input'!$C$9:$C$13,$B23,'Adjust In input'!S$9:S$13)</f>
        <v>0</v>
      </c>
      <c r="AK23" s="57">
        <f>SUMIF('Adjust In input'!$C$9:$C$13,$B23,'Adjust In input'!T$9:T$13)</f>
        <v>0</v>
      </c>
      <c r="AL23" s="108">
        <f>SUMIF('Adjust In input'!$C$9:$C$13,$B23,'Adjust In input'!U$9:U$13)</f>
        <v>0</v>
      </c>
    </row>
    <row r="24" spans="1:38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107">
        <f>SUMIF('Adjust In input'!$C$9:$C$13,$B24,'Adjust In input'!D$9:D$13)</f>
        <v>0</v>
      </c>
      <c r="V24" s="57">
        <f>SUMIF('Adjust In input'!$C$9:$C$13,$B24,'Adjust In input'!E$9:E$13)</f>
        <v>0</v>
      </c>
      <c r="W24" s="108">
        <f>SUMIF('Adjust In input'!$C$9:$C$13,$B24,'Adjust In input'!F$9:F$13)</f>
        <v>0</v>
      </c>
      <c r="X24" s="107">
        <f>SUMIF('Adjust In input'!$C$9:$C$13,$B24,'Adjust In input'!G$9:G$13)</f>
        <v>0</v>
      </c>
      <c r="Y24" s="57">
        <f>SUMIF('Adjust In input'!$C$9:$C$13,$B24,'Adjust In input'!H$9:H$13)</f>
        <v>0</v>
      </c>
      <c r="Z24" s="108">
        <f>SUMIF('Adjust In input'!$C$9:$C$13,$B24,'Adjust In input'!I$9:I$13)</f>
        <v>0</v>
      </c>
      <c r="AA24" s="107">
        <f>SUMIF('Adjust In input'!$C$9:$C$13,$B24,'Adjust In input'!J$9:J$13)</f>
        <v>0</v>
      </c>
      <c r="AB24" s="57">
        <f>SUMIF('Adjust In input'!$C$9:$C$13,$B24,'Adjust In input'!K$9:K$13)</f>
        <v>0</v>
      </c>
      <c r="AC24" s="108">
        <f>SUMIF('Adjust In input'!$C$9:$C$13,$B24,'Adjust In input'!L$9:L$13)</f>
        <v>0</v>
      </c>
      <c r="AD24" s="107">
        <f>SUMIF('Adjust In input'!$C$9:$C$13,$B24,'Adjust In input'!M$9:M$13)</f>
        <v>0</v>
      </c>
      <c r="AE24" s="57">
        <f>SUMIF('Adjust In input'!$C$9:$C$13,$B24,'Adjust In input'!N$9:N$13)</f>
        <v>0</v>
      </c>
      <c r="AF24" s="108">
        <f>SUMIF('Adjust In input'!$C$9:$C$13,$B24,'Adjust In input'!O$9:O$13)</f>
        <v>0</v>
      </c>
      <c r="AG24" s="107">
        <f>SUMIF('Adjust In input'!$C$9:$C$13,$B24,'Adjust In input'!P$9:P$13)</f>
        <v>0</v>
      </c>
      <c r="AH24" s="57">
        <f>SUMIF('Adjust In input'!$C$9:$C$13,$B24,'Adjust In input'!Q$9:Q$13)</f>
        <v>0</v>
      </c>
      <c r="AI24" s="108">
        <f>SUMIF('Adjust In input'!$C$9:$C$13,$B24,'Adjust In input'!R$9:R$13)</f>
        <v>0</v>
      </c>
      <c r="AJ24" s="107">
        <f>SUMIF('Adjust In input'!$C$9:$C$13,$B24,'Adjust In input'!S$9:S$13)</f>
        <v>0</v>
      </c>
      <c r="AK24" s="57">
        <f>SUMIF('Adjust In input'!$C$9:$C$13,$B24,'Adjust In input'!T$9:T$13)</f>
        <v>0</v>
      </c>
      <c r="AL24" s="108">
        <f>SUMIF('Adjust In input'!$C$9:$C$13,$B24,'Adjust In input'!U$9:U$13)</f>
        <v>0</v>
      </c>
    </row>
    <row r="25" spans="1:38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107">
        <f>SUMIF('Adjust In input'!$C$9:$C$13,$B25,'Adjust In input'!D$9:D$13)</f>
        <v>0</v>
      </c>
      <c r="V25" s="57">
        <f>SUMIF('Adjust In input'!$C$9:$C$13,$B25,'Adjust In input'!E$9:E$13)</f>
        <v>0</v>
      </c>
      <c r="W25" s="108">
        <f>SUMIF('Adjust In input'!$C$9:$C$13,$B25,'Adjust In input'!F$9:F$13)</f>
        <v>0</v>
      </c>
      <c r="X25" s="107">
        <f>SUMIF('Adjust In input'!$C$9:$C$13,$B25,'Adjust In input'!G$9:G$13)</f>
        <v>0</v>
      </c>
      <c r="Y25" s="57">
        <f>SUMIF('Adjust In input'!$C$9:$C$13,$B25,'Adjust In input'!H$9:H$13)</f>
        <v>0</v>
      </c>
      <c r="Z25" s="108">
        <f>SUMIF('Adjust In input'!$C$9:$C$13,$B25,'Adjust In input'!I$9:I$13)</f>
        <v>0</v>
      </c>
      <c r="AA25" s="107">
        <f>SUMIF('Adjust In input'!$C$9:$C$13,$B25,'Adjust In input'!J$9:J$13)</f>
        <v>0</v>
      </c>
      <c r="AB25" s="57">
        <f>SUMIF('Adjust In input'!$C$9:$C$13,$B25,'Adjust In input'!K$9:K$13)</f>
        <v>0</v>
      </c>
      <c r="AC25" s="108">
        <f>SUMIF('Adjust In input'!$C$9:$C$13,$B25,'Adjust In input'!L$9:L$13)</f>
        <v>0</v>
      </c>
      <c r="AD25" s="107">
        <f>SUMIF('Adjust In input'!$C$9:$C$13,$B25,'Adjust In input'!M$9:M$13)</f>
        <v>0</v>
      </c>
      <c r="AE25" s="57">
        <f>SUMIF('Adjust In input'!$C$9:$C$13,$B25,'Adjust In input'!N$9:N$13)</f>
        <v>0</v>
      </c>
      <c r="AF25" s="108">
        <f>SUMIF('Adjust In input'!$C$9:$C$13,$B25,'Adjust In input'!O$9:O$13)</f>
        <v>0</v>
      </c>
      <c r="AG25" s="107">
        <f>SUMIF('Adjust In input'!$C$9:$C$13,$B25,'Adjust In input'!P$9:P$13)</f>
        <v>0</v>
      </c>
      <c r="AH25" s="57">
        <f>SUMIF('Adjust In input'!$C$9:$C$13,$B25,'Adjust In input'!Q$9:Q$13)</f>
        <v>0</v>
      </c>
      <c r="AI25" s="108">
        <f>SUMIF('Adjust In input'!$C$9:$C$13,$B25,'Adjust In input'!R$9:R$13)</f>
        <v>0</v>
      </c>
      <c r="AJ25" s="107">
        <f>SUMIF('Adjust In input'!$C$9:$C$13,$B25,'Adjust In input'!S$9:S$13)</f>
        <v>0</v>
      </c>
      <c r="AK25" s="57">
        <f>SUMIF('Adjust In input'!$C$9:$C$13,$B25,'Adjust In input'!T$9:T$13)</f>
        <v>0</v>
      </c>
      <c r="AL25" s="108">
        <f>SUMIF('Adjust In input'!$C$9:$C$13,$B25,'Adjust In input'!U$9:U$13)</f>
        <v>0</v>
      </c>
    </row>
    <row r="26" spans="1:38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107">
        <f>SUMIF('Adjust In input'!$C$9:$C$13,$B26,'Adjust In input'!D$9:D$13)</f>
        <v>0</v>
      </c>
      <c r="V26" s="57">
        <f>SUMIF('Adjust In input'!$C$9:$C$13,$B26,'Adjust In input'!E$9:E$13)</f>
        <v>0</v>
      </c>
      <c r="W26" s="108">
        <f>SUMIF('Adjust In input'!$C$9:$C$13,$B26,'Adjust In input'!F$9:F$13)</f>
        <v>506.55774025505923</v>
      </c>
      <c r="X26" s="107">
        <f>SUMIF('Adjust In input'!$C$9:$C$13,$B26,'Adjust In input'!G$9:G$13)</f>
        <v>0</v>
      </c>
      <c r="Y26" s="57">
        <f>SUMIF('Adjust In input'!$C$9:$C$13,$B26,'Adjust In input'!H$9:H$13)</f>
        <v>0</v>
      </c>
      <c r="Z26" s="108">
        <f>SUMIF('Adjust In input'!$C$9:$C$13,$B26,'Adjust In input'!I$9:I$13)</f>
        <v>0</v>
      </c>
      <c r="AA26" s="107">
        <f>SUMIF('Adjust In input'!$C$9:$C$13,$B26,'Adjust In input'!J$9:J$13)</f>
        <v>0</v>
      </c>
      <c r="AB26" s="57">
        <f>SUMIF('Adjust In input'!$C$9:$C$13,$B26,'Adjust In input'!K$9:K$13)</f>
        <v>0</v>
      </c>
      <c r="AC26" s="108">
        <f>SUMIF('Adjust In input'!$C$9:$C$13,$B26,'Adjust In input'!L$9:L$13)</f>
        <v>0</v>
      </c>
      <c r="AD26" s="107">
        <f>SUMIF('Adjust In input'!$C$9:$C$13,$B26,'Adjust In input'!M$9:M$13)</f>
        <v>0</v>
      </c>
      <c r="AE26" s="57">
        <f>SUMIF('Adjust In input'!$C$9:$C$13,$B26,'Adjust In input'!N$9:N$13)</f>
        <v>0</v>
      </c>
      <c r="AF26" s="108">
        <f>SUMIF('Adjust In input'!$C$9:$C$13,$B26,'Adjust In input'!O$9:O$13)</f>
        <v>395.70625669046495</v>
      </c>
      <c r="AG26" s="107">
        <f>SUMIF('Adjust In input'!$C$9:$C$13,$B26,'Adjust In input'!P$9:P$13)</f>
        <v>0</v>
      </c>
      <c r="AH26" s="57">
        <f>SUMIF('Adjust In input'!$C$9:$C$13,$B26,'Adjust In input'!Q$9:Q$13)</f>
        <v>0</v>
      </c>
      <c r="AI26" s="108">
        <f>SUMIF('Adjust In input'!$C$9:$C$13,$B26,'Adjust In input'!R$9:R$13)</f>
        <v>583.30948332661615</v>
      </c>
      <c r="AJ26" s="107">
        <f>SUMIF('Adjust In input'!$C$9:$C$13,$B26,'Adjust In input'!S$9:S$13)</f>
        <v>0</v>
      </c>
      <c r="AK26" s="57">
        <f>SUMIF('Adjust In input'!$C$9:$C$13,$B26,'Adjust In input'!T$9:T$13)</f>
        <v>0</v>
      </c>
      <c r="AL26" s="108">
        <f>SUMIF('Adjust In input'!$C$9:$C$13,$B26,'Adjust In input'!U$9:U$13)</f>
        <v>600.10434687854388</v>
      </c>
    </row>
    <row r="27" spans="1:38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107">
        <f>SUMIF('Adjust In input'!$C$9:$C$13,$B27,'Adjust In input'!D$9:D$13)</f>
        <v>0</v>
      </c>
      <c r="V27" s="57">
        <f>SUMIF('Adjust In input'!$C$9:$C$13,$B27,'Adjust In input'!E$9:E$13)</f>
        <v>0</v>
      </c>
      <c r="W27" s="108">
        <f>SUMIF('Adjust In input'!$C$9:$C$13,$B27,'Adjust In input'!F$9:F$13)</f>
        <v>0</v>
      </c>
      <c r="X27" s="107">
        <f>SUMIF('Adjust In input'!$C$9:$C$13,$B27,'Adjust In input'!G$9:G$13)</f>
        <v>0</v>
      </c>
      <c r="Y27" s="57">
        <f>SUMIF('Adjust In input'!$C$9:$C$13,$B27,'Adjust In input'!H$9:H$13)</f>
        <v>0</v>
      </c>
      <c r="Z27" s="108">
        <f>SUMIF('Adjust In input'!$C$9:$C$13,$B27,'Adjust In input'!I$9:I$13)</f>
        <v>0</v>
      </c>
      <c r="AA27" s="107">
        <f>SUMIF('Adjust In input'!$C$9:$C$13,$B27,'Adjust In input'!J$9:J$13)</f>
        <v>0</v>
      </c>
      <c r="AB27" s="57">
        <f>SUMIF('Adjust In input'!$C$9:$C$13,$B27,'Adjust In input'!K$9:K$13)</f>
        <v>0</v>
      </c>
      <c r="AC27" s="108">
        <f>SUMIF('Adjust In input'!$C$9:$C$13,$B27,'Adjust In input'!L$9:L$13)</f>
        <v>0</v>
      </c>
      <c r="AD27" s="107">
        <f>SUMIF('Adjust In input'!$C$9:$C$13,$B27,'Adjust In input'!M$9:M$13)</f>
        <v>0</v>
      </c>
      <c r="AE27" s="57">
        <f>SUMIF('Adjust In input'!$C$9:$C$13,$B27,'Adjust In input'!N$9:N$13)</f>
        <v>0</v>
      </c>
      <c r="AF27" s="108">
        <f>SUMIF('Adjust In input'!$C$9:$C$13,$B27,'Adjust In input'!O$9:O$13)</f>
        <v>0</v>
      </c>
      <c r="AG27" s="107">
        <f>SUMIF('Adjust In input'!$C$9:$C$13,$B27,'Adjust In input'!P$9:P$13)</f>
        <v>0</v>
      </c>
      <c r="AH27" s="57">
        <f>SUMIF('Adjust In input'!$C$9:$C$13,$B27,'Adjust In input'!Q$9:Q$13)</f>
        <v>0</v>
      </c>
      <c r="AI27" s="108">
        <f>SUMIF('Adjust In input'!$C$9:$C$13,$B27,'Adjust In input'!R$9:R$13)</f>
        <v>0</v>
      </c>
      <c r="AJ27" s="107">
        <f>SUMIF('Adjust In input'!$C$9:$C$13,$B27,'Adjust In input'!S$9:S$13)</f>
        <v>0</v>
      </c>
      <c r="AK27" s="57">
        <f>SUMIF('Adjust In input'!$C$9:$C$13,$B27,'Adjust In input'!T$9:T$13)</f>
        <v>0</v>
      </c>
      <c r="AL27" s="108">
        <f>SUMIF('Adjust In input'!$C$9:$C$13,$B27,'Adjust In input'!U$9:U$13)</f>
        <v>0</v>
      </c>
    </row>
    <row r="28" spans="1:38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107">
        <f>SUMIF('Adjust In input'!$C$9:$C$13,$B28,'Adjust In input'!D$9:D$13)</f>
        <v>0</v>
      </c>
      <c r="V28" s="57">
        <f>SUMIF('Adjust In input'!$C$9:$C$13,$B28,'Adjust In input'!E$9:E$13)</f>
        <v>0</v>
      </c>
      <c r="W28" s="108">
        <f>SUMIF('Adjust In input'!$C$9:$C$13,$B28,'Adjust In input'!F$9:F$13)</f>
        <v>0</v>
      </c>
      <c r="X28" s="107">
        <f>SUMIF('Adjust In input'!$C$9:$C$13,$B28,'Adjust In input'!G$9:G$13)</f>
        <v>0</v>
      </c>
      <c r="Y28" s="57">
        <f>SUMIF('Adjust In input'!$C$9:$C$13,$B28,'Adjust In input'!H$9:H$13)</f>
        <v>0</v>
      </c>
      <c r="Z28" s="108">
        <f>SUMIF('Adjust In input'!$C$9:$C$13,$B28,'Adjust In input'!I$9:I$13)</f>
        <v>0</v>
      </c>
      <c r="AA28" s="107">
        <f>SUMIF('Adjust In input'!$C$9:$C$13,$B28,'Adjust In input'!J$9:J$13)</f>
        <v>0</v>
      </c>
      <c r="AB28" s="57">
        <f>SUMIF('Adjust In input'!$C$9:$C$13,$B28,'Adjust In input'!K$9:K$13)</f>
        <v>0</v>
      </c>
      <c r="AC28" s="108">
        <f>SUMIF('Adjust In input'!$C$9:$C$13,$B28,'Adjust In input'!L$9:L$13)</f>
        <v>0</v>
      </c>
      <c r="AD28" s="107">
        <f>SUMIF('Adjust In input'!$C$9:$C$13,$B28,'Adjust In input'!M$9:M$13)</f>
        <v>0</v>
      </c>
      <c r="AE28" s="57">
        <f>SUMIF('Adjust In input'!$C$9:$C$13,$B28,'Adjust In input'!N$9:N$13)</f>
        <v>0</v>
      </c>
      <c r="AF28" s="108">
        <f>SUMIF('Adjust In input'!$C$9:$C$13,$B28,'Adjust In input'!O$9:O$13)</f>
        <v>0</v>
      </c>
      <c r="AG28" s="107">
        <f>SUMIF('Adjust In input'!$C$9:$C$13,$B28,'Adjust In input'!P$9:P$13)</f>
        <v>0</v>
      </c>
      <c r="AH28" s="57">
        <f>SUMIF('Adjust In input'!$C$9:$C$13,$B28,'Adjust In input'!Q$9:Q$13)</f>
        <v>0</v>
      </c>
      <c r="AI28" s="108">
        <f>SUMIF('Adjust In input'!$C$9:$C$13,$B28,'Adjust In input'!R$9:R$13)</f>
        <v>0</v>
      </c>
      <c r="AJ28" s="107">
        <f>SUMIF('Adjust In input'!$C$9:$C$13,$B28,'Adjust In input'!S$9:S$13)</f>
        <v>0</v>
      </c>
      <c r="AK28" s="57">
        <f>SUMIF('Adjust In input'!$C$9:$C$13,$B28,'Adjust In input'!T$9:T$13)</f>
        <v>0</v>
      </c>
      <c r="AL28" s="108">
        <f>SUMIF('Adjust In input'!$C$9:$C$13,$B28,'Adjust In input'!U$9:U$13)</f>
        <v>0</v>
      </c>
    </row>
    <row r="29" spans="1:38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107">
        <f>SUMIF('Adjust In input'!$C$9:$C$13,$B29,'Adjust In input'!D$9:D$13)</f>
        <v>0</v>
      </c>
      <c r="V29" s="57">
        <f>SUMIF('Adjust In input'!$C$9:$C$13,$B29,'Adjust In input'!E$9:E$13)</f>
        <v>0</v>
      </c>
      <c r="W29" s="108">
        <f>SUMIF('Adjust In input'!$C$9:$C$13,$B29,'Adjust In input'!F$9:F$13)</f>
        <v>28.604306548561745</v>
      </c>
      <c r="X29" s="107">
        <f>SUMIF('Adjust In input'!$C$9:$C$13,$B29,'Adjust In input'!G$9:G$13)</f>
        <v>0</v>
      </c>
      <c r="Y29" s="57">
        <f>SUMIF('Adjust In input'!$C$9:$C$13,$B29,'Adjust In input'!H$9:H$13)</f>
        <v>0</v>
      </c>
      <c r="Z29" s="108">
        <f>SUMIF('Adjust In input'!$C$9:$C$13,$B29,'Adjust In input'!I$9:I$13)</f>
        <v>29.167104928665566</v>
      </c>
      <c r="AA29" s="107">
        <f>SUMIF('Adjust In input'!$C$9:$C$13,$B29,'Adjust In input'!J$9:J$13)</f>
        <v>0</v>
      </c>
      <c r="AB29" s="57">
        <f>SUMIF('Adjust In input'!$C$9:$C$13,$B29,'Adjust In input'!K$9:K$13)</f>
        <v>0</v>
      </c>
      <c r="AC29" s="108">
        <f>SUMIF('Adjust In input'!$C$9:$C$13,$B29,'Adjust In input'!L$9:L$13)</f>
        <v>29.634729512464713</v>
      </c>
      <c r="AD29" s="107">
        <f>SUMIF('Adjust In input'!$C$9:$C$13,$B29,'Adjust In input'!M$9:M$13)</f>
        <v>0</v>
      </c>
      <c r="AE29" s="57">
        <f>SUMIF('Adjust In input'!$C$9:$C$13,$B29,'Adjust In input'!N$9:N$13)</f>
        <v>0</v>
      </c>
      <c r="AF29" s="108">
        <f>SUMIF('Adjust In input'!$C$9:$C$13,$B29,'Adjust In input'!O$9:O$13)</f>
        <v>30.107672352898163</v>
      </c>
      <c r="AG29" s="107">
        <f>SUMIF('Adjust In input'!$C$9:$C$13,$B29,'Adjust In input'!P$9:P$13)</f>
        <v>0</v>
      </c>
      <c r="AH29" s="57">
        <f>SUMIF('Adjust In input'!$C$9:$C$13,$B29,'Adjust In input'!Q$9:Q$13)</f>
        <v>0</v>
      </c>
      <c r="AI29" s="108">
        <f>SUMIF('Adjust In input'!$C$9:$C$13,$B29,'Adjust In input'!R$9:R$13)</f>
        <v>30.586012325341077</v>
      </c>
      <c r="AJ29" s="107">
        <f>SUMIF('Adjust In input'!$C$9:$C$13,$B29,'Adjust In input'!S$9:S$13)</f>
        <v>0</v>
      </c>
      <c r="AK29" s="57">
        <f>SUMIF('Adjust In input'!$C$9:$C$13,$B29,'Adjust In input'!T$9:T$13)</f>
        <v>0</v>
      </c>
      <c r="AL29" s="108">
        <f>SUMIF('Adjust In input'!$C$9:$C$13,$B29,'Adjust In input'!U$9:U$13)</f>
        <v>31.069829474973787</v>
      </c>
    </row>
    <row r="30" spans="1:38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107">
        <f>SUMIF('Adjust In input'!$C$9:$C$13,$B30,'Adjust In input'!D$9:D$13)</f>
        <v>0</v>
      </c>
      <c r="V30" s="57">
        <f>SUMIF('Adjust In input'!$C$9:$C$13,$B30,'Adjust In input'!E$9:E$13)</f>
        <v>0</v>
      </c>
      <c r="W30" s="108">
        <f>SUMIF('Adjust In input'!$C$9:$C$13,$B30,'Adjust In input'!F$9:F$13)</f>
        <v>0</v>
      </c>
      <c r="X30" s="107">
        <f>SUMIF('Adjust In input'!$C$9:$C$13,$B30,'Adjust In input'!G$9:G$13)</f>
        <v>0</v>
      </c>
      <c r="Y30" s="57">
        <f>SUMIF('Adjust In input'!$C$9:$C$13,$B30,'Adjust In input'!H$9:H$13)</f>
        <v>0</v>
      </c>
      <c r="Z30" s="108">
        <f>SUMIF('Adjust In input'!$C$9:$C$13,$B30,'Adjust In input'!I$9:I$13)</f>
        <v>0</v>
      </c>
      <c r="AA30" s="107">
        <f>SUMIF('Adjust In input'!$C$9:$C$13,$B30,'Adjust In input'!J$9:J$13)</f>
        <v>0</v>
      </c>
      <c r="AB30" s="57">
        <f>SUMIF('Adjust In input'!$C$9:$C$13,$B30,'Adjust In input'!K$9:K$13)</f>
        <v>0</v>
      </c>
      <c r="AC30" s="108">
        <f>SUMIF('Adjust In input'!$C$9:$C$13,$B30,'Adjust In input'!L$9:L$13)</f>
        <v>0</v>
      </c>
      <c r="AD30" s="107">
        <f>SUMIF('Adjust In input'!$C$9:$C$13,$B30,'Adjust In input'!M$9:M$13)</f>
        <v>0</v>
      </c>
      <c r="AE30" s="57">
        <f>SUMIF('Adjust In input'!$C$9:$C$13,$B30,'Adjust In input'!N$9:N$13)</f>
        <v>0</v>
      </c>
      <c r="AF30" s="108">
        <f>SUMIF('Adjust In input'!$C$9:$C$13,$B30,'Adjust In input'!O$9:O$13)</f>
        <v>0</v>
      </c>
      <c r="AG30" s="107">
        <f>SUMIF('Adjust In input'!$C$9:$C$13,$B30,'Adjust In input'!P$9:P$13)</f>
        <v>0</v>
      </c>
      <c r="AH30" s="57">
        <f>SUMIF('Adjust In input'!$C$9:$C$13,$B30,'Adjust In input'!Q$9:Q$13)</f>
        <v>0</v>
      </c>
      <c r="AI30" s="108">
        <f>SUMIF('Adjust In input'!$C$9:$C$13,$B30,'Adjust In input'!R$9:R$13)</f>
        <v>0</v>
      </c>
      <c r="AJ30" s="107">
        <f>SUMIF('Adjust In input'!$C$9:$C$13,$B30,'Adjust In input'!S$9:S$13)</f>
        <v>0</v>
      </c>
      <c r="AK30" s="57">
        <f>SUMIF('Adjust In input'!$C$9:$C$13,$B30,'Adjust In input'!T$9:T$13)</f>
        <v>0</v>
      </c>
      <c r="AL30" s="108">
        <f>SUMIF('Adjust In input'!$C$9:$C$13,$B30,'Adjust In input'!U$9:U$13)</f>
        <v>0</v>
      </c>
    </row>
    <row r="31" spans="1:38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107">
        <f>SUMIF('Adjust In input'!$C$9:$C$13,$B31,'Adjust In input'!D$9:D$13)</f>
        <v>0</v>
      </c>
      <c r="V31" s="57">
        <f>SUMIF('Adjust In input'!$C$9:$C$13,$B31,'Adjust In input'!E$9:E$13)</f>
        <v>0</v>
      </c>
      <c r="W31" s="108">
        <f>SUMIF('Adjust In input'!$C$9:$C$13,$B31,'Adjust In input'!F$9:F$13)</f>
        <v>0</v>
      </c>
      <c r="X31" s="107">
        <f>SUMIF('Adjust In input'!$C$9:$C$13,$B31,'Adjust In input'!G$9:G$13)</f>
        <v>0</v>
      </c>
      <c r="Y31" s="57">
        <f>SUMIF('Adjust In input'!$C$9:$C$13,$B31,'Adjust In input'!H$9:H$13)</f>
        <v>0</v>
      </c>
      <c r="Z31" s="108">
        <f>SUMIF('Adjust In input'!$C$9:$C$13,$B31,'Adjust In input'!I$9:I$13)</f>
        <v>0</v>
      </c>
      <c r="AA31" s="107">
        <f>SUMIF('Adjust In input'!$C$9:$C$13,$B31,'Adjust In input'!J$9:J$13)</f>
        <v>0</v>
      </c>
      <c r="AB31" s="57">
        <f>SUMIF('Adjust In input'!$C$9:$C$13,$B31,'Adjust In input'!K$9:K$13)</f>
        <v>0</v>
      </c>
      <c r="AC31" s="108">
        <f>SUMIF('Adjust In input'!$C$9:$C$13,$B31,'Adjust In input'!L$9:L$13)</f>
        <v>0</v>
      </c>
      <c r="AD31" s="107">
        <f>SUMIF('Adjust In input'!$C$9:$C$13,$B31,'Adjust In input'!M$9:M$13)</f>
        <v>0</v>
      </c>
      <c r="AE31" s="57">
        <f>SUMIF('Adjust In input'!$C$9:$C$13,$B31,'Adjust In input'!N$9:N$13)</f>
        <v>0</v>
      </c>
      <c r="AF31" s="108">
        <f>SUMIF('Adjust In input'!$C$9:$C$13,$B31,'Adjust In input'!O$9:O$13)</f>
        <v>0</v>
      </c>
      <c r="AG31" s="107">
        <f>SUMIF('Adjust In input'!$C$9:$C$13,$B31,'Adjust In input'!P$9:P$13)</f>
        <v>0</v>
      </c>
      <c r="AH31" s="57">
        <f>SUMIF('Adjust In input'!$C$9:$C$13,$B31,'Adjust In input'!Q$9:Q$13)</f>
        <v>0</v>
      </c>
      <c r="AI31" s="108">
        <f>SUMIF('Adjust In input'!$C$9:$C$13,$B31,'Adjust In input'!R$9:R$13)</f>
        <v>0</v>
      </c>
      <c r="AJ31" s="107">
        <f>SUMIF('Adjust In input'!$C$9:$C$13,$B31,'Adjust In input'!S$9:S$13)</f>
        <v>0</v>
      </c>
      <c r="AK31" s="57">
        <f>SUMIF('Adjust In input'!$C$9:$C$13,$B31,'Adjust In input'!T$9:T$13)</f>
        <v>0</v>
      </c>
      <c r="AL31" s="108">
        <f>SUMIF('Adjust In input'!$C$9:$C$13,$B31,'Adjust In input'!U$9:U$13)</f>
        <v>0</v>
      </c>
    </row>
    <row r="32" spans="1:38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107">
        <f>SUMIF('Adjust In input'!$C$9:$C$13,$B32,'Adjust In input'!D$9:D$13)</f>
        <v>1839</v>
      </c>
      <c r="V32" s="57">
        <f>SUMIF('Adjust In input'!$C$9:$C$13,$B32,'Adjust In input'!E$9:E$13)</f>
        <v>0</v>
      </c>
      <c r="W32" s="108">
        <f>SUMIF('Adjust In input'!$C$9:$C$13,$B32,'Adjust In input'!F$9:F$13)</f>
        <v>0</v>
      </c>
      <c r="X32" s="107">
        <f>SUMIF('Adjust In input'!$C$9:$C$13,$B32,'Adjust In input'!G$9:G$13)</f>
        <v>1743.6647173489278</v>
      </c>
      <c r="Y32" s="57">
        <f>SUMIF('Adjust In input'!$C$9:$C$13,$B32,'Adjust In input'!H$9:H$13)</f>
        <v>0</v>
      </c>
      <c r="Z32" s="108">
        <f>SUMIF('Adjust In input'!$C$9:$C$13,$B32,'Adjust In input'!I$9:I$13)</f>
        <v>0</v>
      </c>
      <c r="AA32" s="107">
        <f>SUMIF('Adjust In input'!$C$9:$C$13,$B32,'Adjust In input'!J$9:J$13)</f>
        <v>1638.6808476682286</v>
      </c>
      <c r="AB32" s="57">
        <f>SUMIF('Adjust In input'!$C$9:$C$13,$B32,'Adjust In input'!K$9:K$13)</f>
        <v>0</v>
      </c>
      <c r="AC32" s="108">
        <f>SUMIF('Adjust In input'!$C$9:$C$13,$B32,'Adjust In input'!L$9:L$13)</f>
        <v>0</v>
      </c>
      <c r="AD32" s="107">
        <f>SUMIF('Adjust In input'!$C$9:$C$13,$B32,'Adjust In input'!M$9:M$13)</f>
        <v>1538.8239505181771</v>
      </c>
      <c r="AE32" s="57">
        <f>SUMIF('Adjust In input'!$C$9:$C$13,$B32,'Adjust In input'!N$9:N$13)</f>
        <v>0</v>
      </c>
      <c r="AF32" s="108">
        <f>SUMIF('Adjust In input'!$C$9:$C$13,$B32,'Adjust In input'!O$9:O$13)</f>
        <v>0</v>
      </c>
      <c r="AG32" s="107">
        <f>SUMIF('Adjust In input'!$C$9:$C$13,$B32,'Adjust In input'!P$9:P$13)</f>
        <v>1427.6345051053804</v>
      </c>
      <c r="AH32" s="57">
        <f>SUMIF('Adjust In input'!$C$9:$C$13,$B32,'Adjust In input'!Q$9:Q$13)</f>
        <v>0</v>
      </c>
      <c r="AI32" s="108">
        <f>SUMIF('Adjust In input'!$C$9:$C$13,$B32,'Adjust In input'!R$9:R$13)</f>
        <v>0</v>
      </c>
      <c r="AJ32" s="107">
        <f>SUMIF('Adjust In input'!$C$9:$C$13,$B32,'Adjust In input'!S$9:S$13)</f>
        <v>1316.6944242013305</v>
      </c>
      <c r="AK32" s="57">
        <f>SUMIF('Adjust In input'!$C$9:$C$13,$B32,'Adjust In input'!T$9:T$13)</f>
        <v>0</v>
      </c>
      <c r="AL32" s="108">
        <f>SUMIF('Adjust In input'!$C$9:$C$13,$B32,'Adjust In input'!U$9:U$13)</f>
        <v>0</v>
      </c>
    </row>
    <row r="33" spans="1:38" s="6" customFormat="1">
      <c r="A33" s="7"/>
      <c r="B33" s="99" t="s">
        <v>18</v>
      </c>
      <c r="C33" s="125">
        <f t="shared" ref="C33:N33" si="6">SUM(C19:C32)</f>
        <v>0</v>
      </c>
      <c r="D33" s="126">
        <f t="shared" si="6"/>
        <v>0</v>
      </c>
      <c r="E33" s="127">
        <f t="shared" si="6"/>
        <v>0</v>
      </c>
      <c r="F33" s="125">
        <f t="shared" si="6"/>
        <v>0</v>
      </c>
      <c r="G33" s="126">
        <f t="shared" si="6"/>
        <v>0</v>
      </c>
      <c r="H33" s="127">
        <f t="shared" si="6"/>
        <v>0</v>
      </c>
      <c r="I33" s="125">
        <f t="shared" si="6"/>
        <v>0</v>
      </c>
      <c r="J33" s="126">
        <f t="shared" si="6"/>
        <v>0</v>
      </c>
      <c r="K33" s="127">
        <f t="shared" si="6"/>
        <v>0</v>
      </c>
      <c r="L33" s="125">
        <f t="shared" si="6"/>
        <v>0</v>
      </c>
      <c r="M33" s="126">
        <f t="shared" si="6"/>
        <v>0</v>
      </c>
      <c r="N33" s="127">
        <f t="shared" si="6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AL33" si="7">SUM(R19:R32)</f>
        <v>0</v>
      </c>
      <c r="S33" s="126">
        <f t="shared" si="7"/>
        <v>0</v>
      </c>
      <c r="T33" s="127">
        <f t="shared" si="7"/>
        <v>0</v>
      </c>
      <c r="U33" s="125">
        <f t="shared" si="7"/>
        <v>1839</v>
      </c>
      <c r="V33" s="126">
        <f t="shared" si="7"/>
        <v>0</v>
      </c>
      <c r="W33" s="127">
        <f t="shared" si="7"/>
        <v>535.16204680362102</v>
      </c>
      <c r="X33" s="125">
        <f t="shared" si="7"/>
        <v>1743.6647173489278</v>
      </c>
      <c r="Y33" s="126">
        <f t="shared" si="7"/>
        <v>0</v>
      </c>
      <c r="Z33" s="127">
        <f t="shared" si="7"/>
        <v>29.167104928665566</v>
      </c>
      <c r="AA33" s="125">
        <f t="shared" si="7"/>
        <v>1638.6808476682286</v>
      </c>
      <c r="AB33" s="126">
        <f t="shared" si="7"/>
        <v>0</v>
      </c>
      <c r="AC33" s="127">
        <f t="shared" si="7"/>
        <v>29.634729512464713</v>
      </c>
      <c r="AD33" s="125">
        <f t="shared" si="7"/>
        <v>1538.8239505181771</v>
      </c>
      <c r="AE33" s="126">
        <f t="shared" si="7"/>
        <v>0</v>
      </c>
      <c r="AF33" s="127">
        <f t="shared" si="7"/>
        <v>425.81392904336315</v>
      </c>
      <c r="AG33" s="125">
        <f t="shared" si="7"/>
        <v>1427.6345051053804</v>
      </c>
      <c r="AH33" s="126">
        <f t="shared" si="7"/>
        <v>0</v>
      </c>
      <c r="AI33" s="127">
        <f t="shared" si="7"/>
        <v>613.89549565195728</v>
      </c>
      <c r="AJ33" s="125">
        <f t="shared" si="7"/>
        <v>1316.6944242013305</v>
      </c>
      <c r="AK33" s="126">
        <f t="shared" si="7"/>
        <v>0</v>
      </c>
      <c r="AL33" s="127">
        <f t="shared" si="7"/>
        <v>631.17417635351762</v>
      </c>
    </row>
    <row r="34" spans="1:38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38" s="136" customFormat="1">
      <c r="A35" s="100"/>
      <c r="B35" s="61" t="s">
        <v>32</v>
      </c>
      <c r="C35" s="109">
        <f t="shared" ref="C35:AL35" si="8">C16+C33</f>
        <v>0</v>
      </c>
      <c r="D35" s="59">
        <f t="shared" si="8"/>
        <v>0</v>
      </c>
      <c r="E35" s="110">
        <f t="shared" si="8"/>
        <v>0</v>
      </c>
      <c r="F35" s="109">
        <f t="shared" si="8"/>
        <v>0</v>
      </c>
      <c r="G35" s="59">
        <f t="shared" si="8"/>
        <v>0</v>
      </c>
      <c r="H35" s="110">
        <f t="shared" si="8"/>
        <v>0</v>
      </c>
      <c r="I35" s="109">
        <f t="shared" si="8"/>
        <v>0</v>
      </c>
      <c r="J35" s="59">
        <f t="shared" si="8"/>
        <v>0</v>
      </c>
      <c r="K35" s="110">
        <f t="shared" si="8"/>
        <v>0</v>
      </c>
      <c r="L35" s="109">
        <f t="shared" si="8"/>
        <v>0</v>
      </c>
      <c r="M35" s="59">
        <f t="shared" si="8"/>
        <v>0</v>
      </c>
      <c r="N35" s="110">
        <f t="shared" si="8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9">R16+R33</f>
        <v>0</v>
      </c>
      <c r="S35" s="59">
        <f t="shared" si="9"/>
        <v>0</v>
      </c>
      <c r="T35" s="110">
        <f t="shared" si="9"/>
        <v>0</v>
      </c>
      <c r="U35" s="109">
        <f t="shared" si="8"/>
        <v>1839</v>
      </c>
      <c r="V35" s="59">
        <f t="shared" si="8"/>
        <v>0</v>
      </c>
      <c r="W35" s="110">
        <f t="shared" si="8"/>
        <v>1134.2366137789345</v>
      </c>
      <c r="X35" s="109">
        <f t="shared" si="8"/>
        <v>1743.6647173489278</v>
      </c>
      <c r="Y35" s="59">
        <f t="shared" si="8"/>
        <v>0</v>
      </c>
      <c r="Z35" s="110">
        <f t="shared" si="8"/>
        <v>229.16710492866557</v>
      </c>
      <c r="AA35" s="109">
        <f t="shared" si="8"/>
        <v>1638.6808476682286</v>
      </c>
      <c r="AB35" s="59">
        <f t="shared" si="8"/>
        <v>0</v>
      </c>
      <c r="AC35" s="110">
        <f t="shared" si="8"/>
        <v>229.6347295124647</v>
      </c>
      <c r="AD35" s="109">
        <f t="shared" si="8"/>
        <v>1538.8239505181771</v>
      </c>
      <c r="AE35" s="59">
        <f t="shared" si="8"/>
        <v>0</v>
      </c>
      <c r="AF35" s="110">
        <f t="shared" si="8"/>
        <v>625.81392904336315</v>
      </c>
      <c r="AG35" s="109">
        <f t="shared" si="8"/>
        <v>1427.6345051053804</v>
      </c>
      <c r="AH35" s="59">
        <f t="shared" si="8"/>
        <v>0</v>
      </c>
      <c r="AI35" s="110">
        <f t="shared" si="8"/>
        <v>813.89549565195728</v>
      </c>
      <c r="AJ35" s="109">
        <f t="shared" si="8"/>
        <v>1316.6944242013305</v>
      </c>
      <c r="AK35" s="59">
        <f t="shared" si="8"/>
        <v>0</v>
      </c>
      <c r="AL35" s="110">
        <f t="shared" si="8"/>
        <v>831.17417635351762</v>
      </c>
    </row>
    <row r="36" spans="1:38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>
        <f>U35-SUM('Adjust In input'!D9:D13)</f>
        <v>0</v>
      </c>
      <c r="V36" s="130">
        <f>V35-SUM('Adjust In input'!E9:E13)</f>
        <v>0</v>
      </c>
      <c r="W36" s="130">
        <f>W35-SUM('Adjust In input'!F9:F13)</f>
        <v>0</v>
      </c>
      <c r="X36" s="130">
        <f>X35-SUM('Adjust In input'!G9:G13)</f>
        <v>0</v>
      </c>
      <c r="Y36" s="130">
        <f>Y35-SUM('Adjust In input'!H9:H13)</f>
        <v>0</v>
      </c>
      <c r="Z36" s="130">
        <f>Z35-SUM('Adjust In input'!I9:I13)</f>
        <v>0</v>
      </c>
      <c r="AA36" s="130">
        <f>AA35-SUM('Adjust In input'!J9:J13)</f>
        <v>0</v>
      </c>
      <c r="AB36" s="130">
        <f>AB35-SUM('Adjust In input'!K9:K13)</f>
        <v>0</v>
      </c>
      <c r="AC36" s="130">
        <f>AC35-SUM('Adjust In input'!L9:L13)</f>
        <v>0</v>
      </c>
      <c r="AD36" s="130">
        <f>AD35-SUM('Adjust In input'!M9:M13)</f>
        <v>0</v>
      </c>
      <c r="AE36" s="130">
        <f>AE35-SUM('Adjust In input'!N9:N13)</f>
        <v>0</v>
      </c>
      <c r="AF36" s="130">
        <f>AF35-SUM('Adjust In input'!O9:O13)</f>
        <v>0</v>
      </c>
      <c r="AG36" s="130">
        <f>AG35-SUM('Adjust In input'!P9:P13)</f>
        <v>0</v>
      </c>
      <c r="AH36" s="130">
        <f>AH35-SUM('Adjust In input'!Q9:Q13)</f>
        <v>0</v>
      </c>
      <c r="AI36" s="130">
        <f>AI35-SUM('Adjust In input'!R9:R13)</f>
        <v>0</v>
      </c>
      <c r="AJ36" s="130">
        <f>AJ35-SUM('Adjust In input'!S9:S13)</f>
        <v>0</v>
      </c>
      <c r="AK36" s="130">
        <f>AK35-SUM('Adjust In input'!T9:T13)</f>
        <v>0</v>
      </c>
      <c r="AL36" s="130">
        <f>AL35-SUM('Adjust In input'!U9:U13)</f>
        <v>0</v>
      </c>
    </row>
    <row r="37" spans="1:38" s="15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5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1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s="15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15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15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15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15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15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15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15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s="15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15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15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15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5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s="15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s="15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</sheetData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tabColor theme="1"/>
  </sheetPr>
  <dimension ref="A1:BC84"/>
  <sheetViews>
    <sheetView showGridLines="0" zoomScale="85" zoomScaleNormal="85" workbookViewId="0">
      <pane xSplit="2" ySplit="2" topLeftCell="V3" activePane="bottomRight" state="frozen"/>
      <selection activeCell="C54" sqref="C54"/>
      <selection pane="topRight" activeCell="C54" sqref="C54"/>
      <selection pane="bottomLeft" activeCell="C54" sqref="C54"/>
      <selection pane="bottomRight" activeCell="AF50" sqref="AF50"/>
    </sheetView>
  </sheetViews>
  <sheetFormatPr defaultRowHeight="12.75"/>
  <cols>
    <col min="1" max="1" width="4.7109375" style="92" customWidth="1"/>
    <col min="2" max="2" width="40.28515625" style="92" bestFit="1" customWidth="1"/>
    <col min="3" max="38" width="12.7109375" style="93" customWidth="1"/>
    <col min="39" max="40" width="8.85546875" style="93" customWidth="1"/>
    <col min="41" max="42" width="8.85546875" style="92" customWidth="1"/>
    <col min="43" max="16384" width="9.140625" style="92"/>
  </cols>
  <sheetData>
    <row r="1" spans="1:55" s="83" customFormat="1" ht="18">
      <c r="A1" s="2" t="s">
        <v>137</v>
      </c>
      <c r="B1" s="77"/>
      <c r="C1" s="77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1"/>
      <c r="AP1" s="81"/>
      <c r="AQ1" s="81"/>
      <c r="AR1" s="81"/>
      <c r="AS1" s="82"/>
      <c r="AT1" s="82"/>
      <c r="AU1" s="82"/>
      <c r="AV1" s="82"/>
      <c r="AW1" s="82"/>
      <c r="AX1" s="82"/>
      <c r="AY1" s="81"/>
      <c r="AZ1" s="81"/>
      <c r="BA1" s="81"/>
      <c r="BB1" s="82"/>
      <c r="BC1" s="82"/>
    </row>
    <row r="2" spans="1:55" s="83" customFormat="1" ht="15.75">
      <c r="A2" s="84" t="s">
        <v>44</v>
      </c>
      <c r="B2" s="85"/>
      <c r="C2" s="87"/>
      <c r="D2" s="87"/>
      <c r="E2" s="87"/>
      <c r="F2" s="87"/>
      <c r="G2" s="87"/>
      <c r="H2" s="87"/>
      <c r="I2" s="87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9"/>
      <c r="AP2" s="89"/>
      <c r="AQ2" s="89"/>
      <c r="AR2" s="89"/>
      <c r="AS2" s="90"/>
      <c r="AT2" s="90"/>
      <c r="AU2" s="90"/>
      <c r="AV2" s="90"/>
      <c r="AW2" s="90"/>
      <c r="AX2" s="90"/>
      <c r="AY2" s="89"/>
      <c r="AZ2" s="89"/>
      <c r="BA2" s="89"/>
      <c r="BB2" s="90"/>
      <c r="BC2" s="90"/>
    </row>
    <row r="3" spans="1:55" customFormat="1">
      <c r="A3" s="91" t="str">
        <f>"('$000, $"&amp;Escalators!$B$11&amp;")"</f>
        <v>('$000, $2015)</v>
      </c>
    </row>
    <row r="4" spans="1:55" customFormat="1"/>
    <row r="5" spans="1:55" customFormat="1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55" customFormat="1">
      <c r="A6" s="128"/>
      <c r="B6" s="129" t="s">
        <v>1</v>
      </c>
      <c r="C6" s="94" t="s">
        <v>2</v>
      </c>
      <c r="D6" s="56" t="s">
        <v>11</v>
      </c>
      <c r="E6" s="104" t="s">
        <v>3</v>
      </c>
      <c r="F6" s="94" t="s">
        <v>2</v>
      </c>
      <c r="G6" s="56" t="s">
        <v>11</v>
      </c>
      <c r="H6" s="104" t="s">
        <v>3</v>
      </c>
      <c r="I6" s="94" t="s">
        <v>2</v>
      </c>
      <c r="J6" s="56" t="s">
        <v>11</v>
      </c>
      <c r="K6" s="104" t="s">
        <v>3</v>
      </c>
      <c r="L6" s="94" t="s">
        <v>2</v>
      </c>
      <c r="M6" s="56" t="s">
        <v>11</v>
      </c>
      <c r="N6" s="104" t="s">
        <v>3</v>
      </c>
      <c r="O6" s="94" t="s">
        <v>2</v>
      </c>
      <c r="P6" s="56" t="s">
        <v>11</v>
      </c>
      <c r="Q6" s="104" t="s">
        <v>3</v>
      </c>
      <c r="R6" s="94" t="s">
        <v>2</v>
      </c>
      <c r="S6" s="56" t="s">
        <v>11</v>
      </c>
      <c r="T6" s="104" t="s">
        <v>3</v>
      </c>
      <c r="U6" s="94" t="s">
        <v>2</v>
      </c>
      <c r="V6" s="56" t="s">
        <v>11</v>
      </c>
      <c r="W6" s="104" t="s">
        <v>3</v>
      </c>
      <c r="X6" s="94" t="s">
        <v>2</v>
      </c>
      <c r="Y6" s="56" t="s">
        <v>11</v>
      </c>
      <c r="Z6" s="104" t="s">
        <v>3</v>
      </c>
      <c r="AA6" s="94" t="s">
        <v>2</v>
      </c>
      <c r="AB6" s="56" t="s">
        <v>11</v>
      </c>
      <c r="AC6" s="104" t="s">
        <v>3</v>
      </c>
      <c r="AD6" s="94" t="s">
        <v>2</v>
      </c>
      <c r="AE6" s="56" t="s">
        <v>11</v>
      </c>
      <c r="AF6" s="104" t="s">
        <v>3</v>
      </c>
      <c r="AG6" s="94" t="s">
        <v>2</v>
      </c>
      <c r="AH6" s="56" t="s">
        <v>11</v>
      </c>
      <c r="AI6" s="104" t="s">
        <v>3</v>
      </c>
      <c r="AJ6" s="94" t="s">
        <v>2</v>
      </c>
      <c r="AK6" s="56" t="s">
        <v>11</v>
      </c>
      <c r="AL6" s="104" t="s">
        <v>3</v>
      </c>
    </row>
    <row r="7" spans="1:55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55" customFormat="1">
      <c r="A8" s="98" t="s">
        <v>33</v>
      </c>
      <c r="B8" s="38"/>
      <c r="C8" s="153"/>
      <c r="D8" s="154"/>
      <c r="E8" s="155"/>
      <c r="F8" s="153"/>
      <c r="G8" s="154"/>
      <c r="H8" s="155"/>
      <c r="I8" s="153"/>
      <c r="J8" s="154"/>
      <c r="K8" s="155"/>
      <c r="L8" s="153"/>
      <c r="M8" s="154"/>
      <c r="N8" s="155"/>
      <c r="O8" s="153"/>
      <c r="P8" s="154"/>
      <c r="Q8" s="155"/>
      <c r="R8" s="153"/>
      <c r="S8" s="154"/>
      <c r="T8" s="155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55" customFormat="1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107">
        <f>SUMIF('Step Change input'!$C$9:$C$18,$B9,'Step Change input'!D$9:D$18)</f>
        <v>0</v>
      </c>
      <c r="V9" s="57">
        <f>SUMIF('Step Change input'!$C$9:$C$18,$B9,'Step Change input'!E$9:E$18)</f>
        <v>0</v>
      </c>
      <c r="W9" s="108">
        <f>SUMIF('Step Change input'!$C$9:$C$18,$B9,'Step Change input'!F$9:F$18)</f>
        <v>0</v>
      </c>
      <c r="X9" s="107">
        <f>SUMIF('Step Change input'!$C$9:$C$18,$B9,'Step Change input'!G$9:G$18)</f>
        <v>0</v>
      </c>
      <c r="Y9" s="57">
        <f>SUMIF('Step Change input'!$C$9:$C$18,$B9,'Step Change input'!H$9:H$18)</f>
        <v>0</v>
      </c>
      <c r="Z9" s="108">
        <f>SUMIF('Step Change input'!$C$9:$C$18,$B9,'Step Change input'!I$9:I$18)</f>
        <v>0</v>
      </c>
      <c r="AA9" s="107">
        <f>SUMIF('Step Change input'!$C$9:$C$18,$B9,'Step Change input'!J$9:J$18)</f>
        <v>0</v>
      </c>
      <c r="AB9" s="57">
        <f>SUMIF('Step Change input'!$C$9:$C$18,$B9,'Step Change input'!K$9:K$18)</f>
        <v>0</v>
      </c>
      <c r="AC9" s="108">
        <f>SUMIF('Step Change input'!$C$9:$C$18,$B9,'Step Change input'!L$9:L$18)</f>
        <v>0</v>
      </c>
      <c r="AD9" s="107">
        <f>SUMIF('Step Change input'!$C$9:$C$18,$B9,'Step Change input'!M$9:M$18)</f>
        <v>0</v>
      </c>
      <c r="AE9" s="57">
        <f>SUMIF('Step Change input'!$C$9:$C$18,$B9,'Step Change input'!N$9:N$18)</f>
        <v>0</v>
      </c>
      <c r="AF9" s="108">
        <f>SUMIF('Step Change input'!$C$9:$C$18,$B9,'Step Change input'!O$9:O$18)</f>
        <v>0</v>
      </c>
      <c r="AG9" s="107">
        <f>SUMIF('Step Change input'!$C$9:$C$18,$B9,'Step Change input'!P$9:P$18)</f>
        <v>0</v>
      </c>
      <c r="AH9" s="57">
        <f>SUMIF('Step Change input'!$C$9:$C$18,$B9,'Step Change input'!Q$9:Q$18)</f>
        <v>0</v>
      </c>
      <c r="AI9" s="108">
        <f>SUMIF('Step Change input'!$C$9:$C$18,$B9,'Step Change input'!R$9:R$18)</f>
        <v>0</v>
      </c>
      <c r="AJ9" s="107">
        <f>SUMIF('Step Change input'!$C$9:$C$18,$B9,'Step Change input'!S$9:S$18)</f>
        <v>0</v>
      </c>
      <c r="AK9" s="57">
        <f>SUMIF('Step Change input'!$C$9:$C$18,$B9,'Step Change input'!T$9:T$18)</f>
        <v>0</v>
      </c>
      <c r="AL9" s="108">
        <f>SUMIF('Step Change input'!$C$9:$C$18,$B9,'Step Change input'!U$9:U$18)</f>
        <v>0</v>
      </c>
    </row>
    <row r="10" spans="1:55" customFormat="1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107">
        <f>SUMIF('Step Change input'!$C$9:$C$18,$B10,'Step Change input'!D$9:D$18)</f>
        <v>0</v>
      </c>
      <c r="V10" s="57">
        <f>SUMIF('Step Change input'!$C$9:$C$18,$B10,'Step Change input'!E$9:E$18)</f>
        <v>0</v>
      </c>
      <c r="W10" s="108">
        <f>SUMIF('Step Change input'!$C$9:$C$18,$B10,'Step Change input'!F$9:F$18)</f>
        <v>0</v>
      </c>
      <c r="X10" s="107">
        <f>SUMIF('Step Change input'!$C$9:$C$18,$B10,'Step Change input'!G$9:G$18)</f>
        <v>0</v>
      </c>
      <c r="Y10" s="57">
        <f>SUMIF('Step Change input'!$C$9:$C$18,$B10,'Step Change input'!H$9:H$18)</f>
        <v>0</v>
      </c>
      <c r="Z10" s="108">
        <f>SUMIF('Step Change input'!$C$9:$C$18,$B10,'Step Change input'!I$9:I$18)</f>
        <v>0</v>
      </c>
      <c r="AA10" s="107">
        <f>SUMIF('Step Change input'!$C$9:$C$18,$B10,'Step Change input'!J$9:J$18)</f>
        <v>0</v>
      </c>
      <c r="AB10" s="57">
        <f>SUMIF('Step Change input'!$C$9:$C$18,$B10,'Step Change input'!K$9:K$18)</f>
        <v>0</v>
      </c>
      <c r="AC10" s="108">
        <f>SUMIF('Step Change input'!$C$9:$C$18,$B10,'Step Change input'!L$9:L$18)</f>
        <v>0</v>
      </c>
      <c r="AD10" s="107">
        <f>SUMIF('Step Change input'!$C$9:$C$18,$B10,'Step Change input'!M$9:M$18)</f>
        <v>0</v>
      </c>
      <c r="AE10" s="57">
        <f>SUMIF('Step Change input'!$C$9:$C$18,$B10,'Step Change input'!N$9:N$18)</f>
        <v>0</v>
      </c>
      <c r="AF10" s="108">
        <f>SUMIF('Step Change input'!$C$9:$C$18,$B10,'Step Change input'!O$9:O$18)</f>
        <v>0</v>
      </c>
      <c r="AG10" s="107">
        <f>SUMIF('Step Change input'!$C$9:$C$18,$B10,'Step Change input'!P$9:P$18)</f>
        <v>0</v>
      </c>
      <c r="AH10" s="57">
        <f>SUMIF('Step Change input'!$C$9:$C$18,$B10,'Step Change input'!Q$9:Q$18)</f>
        <v>0</v>
      </c>
      <c r="AI10" s="108">
        <f>SUMIF('Step Change input'!$C$9:$C$18,$B10,'Step Change input'!R$9:R$18)</f>
        <v>0</v>
      </c>
      <c r="AJ10" s="107">
        <f>SUMIF('Step Change input'!$C$9:$C$18,$B10,'Step Change input'!S$9:S$18)</f>
        <v>0</v>
      </c>
      <c r="AK10" s="57">
        <f>SUMIF('Step Change input'!$C$9:$C$18,$B10,'Step Change input'!T$9:T$18)</f>
        <v>0</v>
      </c>
      <c r="AL10" s="108">
        <f>SUMIF('Step Change input'!$C$9:$C$18,$B10,'Step Change input'!U$9:U$18)</f>
        <v>0</v>
      </c>
    </row>
    <row r="11" spans="1:55" customFormat="1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107">
        <f>SUMIF('Step Change input'!$C$9:$C$18,$B11,'Step Change input'!D$9:D$18)</f>
        <v>0</v>
      </c>
      <c r="V11" s="57">
        <f>SUMIF('Step Change input'!$C$9:$C$18,$B11,'Step Change input'!E$9:E$18)</f>
        <v>0</v>
      </c>
      <c r="W11" s="108">
        <f>SUMIF('Step Change input'!$C$9:$C$18,$B11,'Step Change input'!F$9:F$18)</f>
        <v>0</v>
      </c>
      <c r="X11" s="107">
        <f>SUMIF('Step Change input'!$C$9:$C$18,$B11,'Step Change input'!G$9:G$18)</f>
        <v>0</v>
      </c>
      <c r="Y11" s="57">
        <f>SUMIF('Step Change input'!$C$9:$C$18,$B11,'Step Change input'!H$9:H$18)</f>
        <v>0</v>
      </c>
      <c r="Z11" s="108">
        <f>SUMIF('Step Change input'!$C$9:$C$18,$B11,'Step Change input'!I$9:I$18)</f>
        <v>0</v>
      </c>
      <c r="AA11" s="107">
        <f>SUMIF('Step Change input'!$C$9:$C$18,$B11,'Step Change input'!J$9:J$18)</f>
        <v>0</v>
      </c>
      <c r="AB11" s="57">
        <f>SUMIF('Step Change input'!$C$9:$C$18,$B11,'Step Change input'!K$9:K$18)</f>
        <v>0</v>
      </c>
      <c r="AC11" s="108">
        <f>SUMIF('Step Change input'!$C$9:$C$18,$B11,'Step Change input'!L$9:L$18)</f>
        <v>0</v>
      </c>
      <c r="AD11" s="107">
        <f>SUMIF('Step Change input'!$C$9:$C$18,$B11,'Step Change input'!M$9:M$18)</f>
        <v>0</v>
      </c>
      <c r="AE11" s="57">
        <f>SUMIF('Step Change input'!$C$9:$C$18,$B11,'Step Change input'!N$9:N$18)</f>
        <v>0</v>
      </c>
      <c r="AF11" s="108">
        <f>SUMIF('Step Change input'!$C$9:$C$18,$B11,'Step Change input'!O$9:O$18)</f>
        <v>0</v>
      </c>
      <c r="AG11" s="107">
        <f>SUMIF('Step Change input'!$C$9:$C$18,$B11,'Step Change input'!P$9:P$18)</f>
        <v>0</v>
      </c>
      <c r="AH11" s="57">
        <f>SUMIF('Step Change input'!$C$9:$C$18,$B11,'Step Change input'!Q$9:Q$18)</f>
        <v>0</v>
      </c>
      <c r="AI11" s="108">
        <f>SUMIF('Step Change input'!$C$9:$C$18,$B11,'Step Change input'!R$9:R$18)</f>
        <v>0</v>
      </c>
      <c r="AJ11" s="107">
        <f>SUMIF('Step Change input'!$C$9:$C$18,$B11,'Step Change input'!S$9:S$18)</f>
        <v>0</v>
      </c>
      <c r="AK11" s="57">
        <f>SUMIF('Step Change input'!$C$9:$C$18,$B11,'Step Change input'!T$9:T$18)</f>
        <v>0</v>
      </c>
      <c r="AL11" s="108">
        <f>SUMIF('Step Change input'!$C$9:$C$18,$B11,'Step Change input'!U$9:U$18)</f>
        <v>0</v>
      </c>
    </row>
    <row r="12" spans="1:55" customFormat="1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107">
        <f>SUMIF('Step Change input'!$C$9:$C$18,$B12,'Step Change input'!D$9:D$18)</f>
        <v>0</v>
      </c>
      <c r="V12" s="57">
        <f>SUMIF('Step Change input'!$C$9:$C$18,$B12,'Step Change input'!E$9:E$18)</f>
        <v>0</v>
      </c>
      <c r="W12" s="108">
        <f>SUMIF('Step Change input'!$C$9:$C$18,$B12,'Step Change input'!F$9:F$18)</f>
        <v>0</v>
      </c>
      <c r="X12" s="107">
        <f>SUMIF('Step Change input'!$C$9:$C$18,$B12,'Step Change input'!G$9:G$18)</f>
        <v>0</v>
      </c>
      <c r="Y12" s="57">
        <f>SUMIF('Step Change input'!$C$9:$C$18,$B12,'Step Change input'!H$9:H$18)</f>
        <v>0</v>
      </c>
      <c r="Z12" s="108">
        <f>SUMIF('Step Change input'!$C$9:$C$18,$B12,'Step Change input'!I$9:I$18)</f>
        <v>0</v>
      </c>
      <c r="AA12" s="107">
        <f>SUMIF('Step Change input'!$C$9:$C$18,$B12,'Step Change input'!J$9:J$18)</f>
        <v>0</v>
      </c>
      <c r="AB12" s="57">
        <f>SUMIF('Step Change input'!$C$9:$C$18,$B12,'Step Change input'!K$9:K$18)</f>
        <v>0</v>
      </c>
      <c r="AC12" s="108">
        <f>SUMIF('Step Change input'!$C$9:$C$18,$B12,'Step Change input'!L$9:L$18)</f>
        <v>0</v>
      </c>
      <c r="AD12" s="107">
        <f>SUMIF('Step Change input'!$C$9:$C$18,$B12,'Step Change input'!M$9:M$18)</f>
        <v>0</v>
      </c>
      <c r="AE12" s="57">
        <f>SUMIF('Step Change input'!$C$9:$C$18,$B12,'Step Change input'!N$9:N$18)</f>
        <v>0</v>
      </c>
      <c r="AF12" s="108">
        <f>SUMIF('Step Change input'!$C$9:$C$18,$B12,'Step Change input'!O$9:O$18)</f>
        <v>0</v>
      </c>
      <c r="AG12" s="107">
        <f>SUMIF('Step Change input'!$C$9:$C$18,$B12,'Step Change input'!P$9:P$18)</f>
        <v>0</v>
      </c>
      <c r="AH12" s="57">
        <f>SUMIF('Step Change input'!$C$9:$C$18,$B12,'Step Change input'!Q$9:Q$18)</f>
        <v>0</v>
      </c>
      <c r="AI12" s="108">
        <f>SUMIF('Step Change input'!$C$9:$C$18,$B12,'Step Change input'!R$9:R$18)</f>
        <v>0</v>
      </c>
      <c r="AJ12" s="107">
        <f>SUMIF('Step Change input'!$C$9:$C$18,$B12,'Step Change input'!S$9:S$18)</f>
        <v>0</v>
      </c>
      <c r="AK12" s="57">
        <f>SUMIF('Step Change input'!$C$9:$C$18,$B12,'Step Change input'!T$9:T$18)</f>
        <v>0</v>
      </c>
      <c r="AL12" s="108">
        <f>SUMIF('Step Change input'!$C$9:$C$18,$B12,'Step Change input'!U$9:U$18)</f>
        <v>0</v>
      </c>
    </row>
    <row r="13" spans="1:55" customFormat="1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107">
        <f>SUMIF('Step Change input'!$C$9:$C$18,$B13,'Step Change input'!D$9:D$18)</f>
        <v>0</v>
      </c>
      <c r="V13" s="57">
        <f>SUMIF('Step Change input'!$C$9:$C$18,$B13,'Step Change input'!E$9:E$18)</f>
        <v>0</v>
      </c>
      <c r="W13" s="108">
        <f>SUMIF('Step Change input'!$C$9:$C$18,$B13,'Step Change input'!F$9:F$18)</f>
        <v>0</v>
      </c>
      <c r="X13" s="107">
        <f>SUMIF('Step Change input'!$C$9:$C$18,$B13,'Step Change input'!G$9:G$18)</f>
        <v>0</v>
      </c>
      <c r="Y13" s="57">
        <f>SUMIF('Step Change input'!$C$9:$C$18,$B13,'Step Change input'!H$9:H$18)</f>
        <v>0</v>
      </c>
      <c r="Z13" s="108">
        <f>SUMIF('Step Change input'!$C$9:$C$18,$B13,'Step Change input'!I$9:I$18)</f>
        <v>0</v>
      </c>
      <c r="AA13" s="107">
        <f>SUMIF('Step Change input'!$C$9:$C$18,$B13,'Step Change input'!J$9:J$18)</f>
        <v>0</v>
      </c>
      <c r="AB13" s="57">
        <f>SUMIF('Step Change input'!$C$9:$C$18,$B13,'Step Change input'!K$9:K$18)</f>
        <v>0</v>
      </c>
      <c r="AC13" s="108">
        <f>SUMIF('Step Change input'!$C$9:$C$18,$B13,'Step Change input'!L$9:L$18)</f>
        <v>0</v>
      </c>
      <c r="AD13" s="107">
        <f>SUMIF('Step Change input'!$C$9:$C$18,$B13,'Step Change input'!M$9:M$18)</f>
        <v>0</v>
      </c>
      <c r="AE13" s="57">
        <f>SUMIF('Step Change input'!$C$9:$C$18,$B13,'Step Change input'!N$9:N$18)</f>
        <v>0</v>
      </c>
      <c r="AF13" s="108">
        <f>SUMIF('Step Change input'!$C$9:$C$18,$B13,'Step Change input'!O$9:O$18)</f>
        <v>0</v>
      </c>
      <c r="AG13" s="107">
        <f>SUMIF('Step Change input'!$C$9:$C$18,$B13,'Step Change input'!P$9:P$18)</f>
        <v>0</v>
      </c>
      <c r="AH13" s="57">
        <f>SUMIF('Step Change input'!$C$9:$C$18,$B13,'Step Change input'!Q$9:Q$18)</f>
        <v>0</v>
      </c>
      <c r="AI13" s="108">
        <f>SUMIF('Step Change input'!$C$9:$C$18,$B13,'Step Change input'!R$9:R$18)</f>
        <v>0</v>
      </c>
      <c r="AJ13" s="107">
        <f>SUMIF('Step Change input'!$C$9:$C$18,$B13,'Step Change input'!S$9:S$18)</f>
        <v>0</v>
      </c>
      <c r="AK13" s="57">
        <f>SUMIF('Step Change input'!$C$9:$C$18,$B13,'Step Change input'!T$9:T$18)</f>
        <v>0</v>
      </c>
      <c r="AL13" s="108">
        <f>SUMIF('Step Change input'!$C$9:$C$18,$B13,'Step Change input'!U$9:U$18)</f>
        <v>0</v>
      </c>
    </row>
    <row r="14" spans="1:55" customFormat="1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107">
        <f>SUMIF('Step Change input'!$C$9:$C$18,$B14,'Step Change input'!D$9:D$18)</f>
        <v>0</v>
      </c>
      <c r="V14" s="57">
        <f>SUMIF('Step Change input'!$C$9:$C$18,$B14,'Step Change input'!E$9:E$18)</f>
        <v>0</v>
      </c>
      <c r="W14" s="108">
        <f>SUMIF('Step Change input'!$C$9:$C$18,$B14,'Step Change input'!F$9:F$18)</f>
        <v>0</v>
      </c>
      <c r="X14" s="107">
        <f>SUMIF('Step Change input'!$C$9:$C$18,$B14,'Step Change input'!G$9:G$18)</f>
        <v>0</v>
      </c>
      <c r="Y14" s="57">
        <f>SUMIF('Step Change input'!$C$9:$C$18,$B14,'Step Change input'!H$9:H$18)</f>
        <v>0</v>
      </c>
      <c r="Z14" s="108">
        <f>SUMIF('Step Change input'!$C$9:$C$18,$B14,'Step Change input'!I$9:I$18)</f>
        <v>0</v>
      </c>
      <c r="AA14" s="107">
        <f>SUMIF('Step Change input'!$C$9:$C$18,$B14,'Step Change input'!J$9:J$18)</f>
        <v>0</v>
      </c>
      <c r="AB14" s="57">
        <f>SUMIF('Step Change input'!$C$9:$C$18,$B14,'Step Change input'!K$9:K$18)</f>
        <v>0</v>
      </c>
      <c r="AC14" s="108">
        <f>SUMIF('Step Change input'!$C$9:$C$18,$B14,'Step Change input'!L$9:L$18)</f>
        <v>0</v>
      </c>
      <c r="AD14" s="107">
        <f>SUMIF('Step Change input'!$C$9:$C$18,$B14,'Step Change input'!M$9:M$18)</f>
        <v>0</v>
      </c>
      <c r="AE14" s="57">
        <f>SUMIF('Step Change input'!$C$9:$C$18,$B14,'Step Change input'!N$9:N$18)</f>
        <v>0</v>
      </c>
      <c r="AF14" s="108">
        <f>SUMIF('Step Change input'!$C$9:$C$18,$B14,'Step Change input'!O$9:O$18)</f>
        <v>0</v>
      </c>
      <c r="AG14" s="107">
        <f>SUMIF('Step Change input'!$C$9:$C$18,$B14,'Step Change input'!P$9:P$18)</f>
        <v>0</v>
      </c>
      <c r="AH14" s="57">
        <f>SUMIF('Step Change input'!$C$9:$C$18,$B14,'Step Change input'!Q$9:Q$18)</f>
        <v>0</v>
      </c>
      <c r="AI14" s="108">
        <f>SUMIF('Step Change input'!$C$9:$C$18,$B14,'Step Change input'!R$9:R$18)</f>
        <v>0</v>
      </c>
      <c r="AJ14" s="107">
        <f>SUMIF('Step Change input'!$C$9:$C$18,$B14,'Step Change input'!S$9:S$18)</f>
        <v>0</v>
      </c>
      <c r="AK14" s="57">
        <f>SUMIF('Step Change input'!$C$9:$C$18,$B14,'Step Change input'!T$9:T$18)</f>
        <v>0</v>
      </c>
      <c r="AL14" s="108">
        <f>SUMIF('Step Change input'!$C$9:$C$18,$B14,'Step Change input'!U$9:U$18)</f>
        <v>0</v>
      </c>
    </row>
    <row r="15" spans="1:55" customFormat="1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107">
        <f>SUMIF('Step Change input'!$C$9:$C$18,$B15,'Step Change input'!D$9:D$18)</f>
        <v>0</v>
      </c>
      <c r="V15" s="57">
        <f>SUMIF('Step Change input'!$C$9:$C$18,$B15,'Step Change input'!E$9:E$18)</f>
        <v>0</v>
      </c>
      <c r="W15" s="108">
        <f>SUMIF('Step Change input'!$C$9:$C$18,$B15,'Step Change input'!F$9:F$18)</f>
        <v>0</v>
      </c>
      <c r="X15" s="107">
        <f>SUMIF('Step Change input'!$C$9:$C$18,$B15,'Step Change input'!G$9:G$18)</f>
        <v>0</v>
      </c>
      <c r="Y15" s="57">
        <f>SUMIF('Step Change input'!$C$9:$C$18,$B15,'Step Change input'!H$9:H$18)</f>
        <v>0</v>
      </c>
      <c r="Z15" s="108">
        <f>SUMIF('Step Change input'!$C$9:$C$18,$B15,'Step Change input'!I$9:I$18)</f>
        <v>0</v>
      </c>
      <c r="AA15" s="107">
        <f>SUMIF('Step Change input'!$C$9:$C$18,$B15,'Step Change input'!J$9:J$18)</f>
        <v>0</v>
      </c>
      <c r="AB15" s="57">
        <f>SUMIF('Step Change input'!$C$9:$C$18,$B15,'Step Change input'!K$9:K$18)</f>
        <v>0</v>
      </c>
      <c r="AC15" s="108">
        <f>SUMIF('Step Change input'!$C$9:$C$18,$B15,'Step Change input'!L$9:L$18)</f>
        <v>0</v>
      </c>
      <c r="AD15" s="107">
        <f>SUMIF('Step Change input'!$C$9:$C$18,$B15,'Step Change input'!M$9:M$18)</f>
        <v>0</v>
      </c>
      <c r="AE15" s="57">
        <f>SUMIF('Step Change input'!$C$9:$C$18,$B15,'Step Change input'!N$9:N$18)</f>
        <v>0</v>
      </c>
      <c r="AF15" s="108">
        <f>SUMIF('Step Change input'!$C$9:$C$18,$B15,'Step Change input'!O$9:O$18)</f>
        <v>0</v>
      </c>
      <c r="AG15" s="107">
        <f>SUMIF('Step Change input'!$C$9:$C$18,$B15,'Step Change input'!P$9:P$18)</f>
        <v>0</v>
      </c>
      <c r="AH15" s="57">
        <f>SUMIF('Step Change input'!$C$9:$C$18,$B15,'Step Change input'!Q$9:Q$18)</f>
        <v>0</v>
      </c>
      <c r="AI15" s="108">
        <f>SUMIF('Step Change input'!$C$9:$C$18,$B15,'Step Change input'!R$9:R$18)</f>
        <v>0</v>
      </c>
      <c r="AJ15" s="107">
        <f>SUMIF('Step Change input'!$C$9:$C$18,$B15,'Step Change input'!S$9:S$18)</f>
        <v>0</v>
      </c>
      <c r="AK15" s="57">
        <f>SUMIF('Step Change input'!$C$9:$C$18,$B15,'Step Change input'!T$9:T$18)</f>
        <v>0</v>
      </c>
      <c r="AL15" s="108">
        <f>SUMIF('Step Change input'!$C$9:$C$18,$B15,'Step Change input'!U$9:U$18)</f>
        <v>0</v>
      </c>
    </row>
    <row r="16" spans="1:55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T16" si="5">SUM(S9:S15)</f>
        <v>0</v>
      </c>
      <c r="T16" s="127">
        <f t="shared" si="5"/>
        <v>0</v>
      </c>
      <c r="U16" s="125">
        <f>SUM(U9:U15)</f>
        <v>0</v>
      </c>
      <c r="V16" s="126">
        <f t="shared" ref="V16:W16" si="6">SUM(V9:V15)</f>
        <v>0</v>
      </c>
      <c r="W16" s="127">
        <f t="shared" si="6"/>
        <v>0</v>
      </c>
      <c r="X16" s="125">
        <f>SUM(X9:X15)</f>
        <v>0</v>
      </c>
      <c r="Y16" s="126">
        <f t="shared" ref="Y16:Z16" si="7">SUM(Y9:Y15)</f>
        <v>0</v>
      </c>
      <c r="Z16" s="127">
        <f t="shared" si="7"/>
        <v>0</v>
      </c>
      <c r="AA16" s="125">
        <f>SUM(AA9:AA15)</f>
        <v>0</v>
      </c>
      <c r="AB16" s="126">
        <f t="shared" ref="AB16:AC16" si="8">SUM(AB9:AB15)</f>
        <v>0</v>
      </c>
      <c r="AC16" s="127">
        <f t="shared" si="8"/>
        <v>0</v>
      </c>
      <c r="AD16" s="125">
        <f>SUM(AD9:AD15)</f>
        <v>0</v>
      </c>
      <c r="AE16" s="126">
        <f t="shared" ref="AE16:AF16" si="9">SUM(AE9:AE15)</f>
        <v>0</v>
      </c>
      <c r="AF16" s="127">
        <f t="shared" si="9"/>
        <v>0</v>
      </c>
      <c r="AG16" s="125">
        <f>SUM(AG9:AG15)</f>
        <v>0</v>
      </c>
      <c r="AH16" s="126">
        <f t="shared" ref="AH16:AI16" si="10">SUM(AH9:AH15)</f>
        <v>0</v>
      </c>
      <c r="AI16" s="127">
        <f t="shared" si="10"/>
        <v>0</v>
      </c>
      <c r="AJ16" s="125">
        <f>SUM(AJ9:AJ15)</f>
        <v>0</v>
      </c>
      <c r="AK16" s="126">
        <f t="shared" ref="AK16:AL16" si="11">SUM(AK9:AK15)</f>
        <v>0</v>
      </c>
      <c r="AL16" s="127">
        <f t="shared" si="11"/>
        <v>0</v>
      </c>
    </row>
    <row r="17" spans="1:38" customFormat="1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 customFormat="1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 customFormat="1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107">
        <f>SUMIF('Step Change input'!$C$9:$C$18,$B19,'Step Change input'!D$9:D$18)</f>
        <v>0</v>
      </c>
      <c r="V19" s="57">
        <f>SUMIF('Step Change input'!$C$9:$C$18,$B19,'Step Change input'!E$9:E$18)</f>
        <v>0</v>
      </c>
      <c r="W19" s="108">
        <f>SUMIF('Step Change input'!$C$9:$C$18,$B19,'Step Change input'!F$9:F$18)</f>
        <v>0</v>
      </c>
      <c r="X19" s="107">
        <f>SUMIF('Step Change input'!$C$9:$C$18,$B19,'Step Change input'!G$9:G$18)</f>
        <v>560</v>
      </c>
      <c r="Y19" s="57">
        <f>SUMIF('Step Change input'!$C$9:$C$18,$B19,'Step Change input'!H$9:H$18)</f>
        <v>0</v>
      </c>
      <c r="Z19" s="108">
        <f>SUMIF('Step Change input'!$C$9:$C$18,$B19,'Step Change input'!I$9:I$18)</f>
        <v>1787.057</v>
      </c>
      <c r="AA19" s="107">
        <f>SUMIF('Step Change input'!$C$9:$C$18,$B19,'Step Change input'!J$9:J$18)</f>
        <v>-18.27591372791272</v>
      </c>
      <c r="AB19" s="57">
        <f>SUMIF('Step Change input'!$C$9:$C$18,$B19,'Step Change input'!K$9:K$18)</f>
        <v>0</v>
      </c>
      <c r="AC19" s="108">
        <f>SUMIF('Step Change input'!$C$9:$C$18,$B19,'Step Change input'!L$9:L$18)</f>
        <v>713.11601736244779</v>
      </c>
      <c r="AD19" s="107">
        <f>SUMIF('Step Change input'!$C$9:$C$18,$B19,'Step Change input'!M$9:M$18)</f>
        <v>989.72408627208722</v>
      </c>
      <c r="AE19" s="57">
        <f>SUMIF('Step Change input'!$C$9:$C$18,$B19,'Step Change input'!N$9:N$18)</f>
        <v>0</v>
      </c>
      <c r="AF19" s="108">
        <f>SUMIF('Step Change input'!$C$9:$C$18,$B19,'Step Change input'!O$9:O$18)</f>
        <v>2585.1160173624476</v>
      </c>
      <c r="AG19" s="107">
        <f>SUMIF('Step Change input'!$C$9:$C$18,$B19,'Step Change input'!P$9:P$18)</f>
        <v>916.75031737477514</v>
      </c>
      <c r="AH19" s="57">
        <f>SUMIF('Step Change input'!$C$9:$C$18,$B19,'Step Change input'!Q$9:Q$18)</f>
        <v>0</v>
      </c>
      <c r="AI19" s="108">
        <f>SUMIF('Step Change input'!$C$9:$C$18,$B19,'Step Change input'!R$9:R$18)</f>
        <v>2449.5933036960114</v>
      </c>
      <c r="AJ19" s="107">
        <f>SUMIF('Step Change input'!$C$9:$C$18,$B19,'Step Change input'!S$9:S$18)</f>
        <v>-97.729391011007877</v>
      </c>
      <c r="AK19" s="57">
        <f>SUMIF('Step Change input'!$C$9:$C$18,$B19,'Step Change input'!T$9:T$18)</f>
        <v>0</v>
      </c>
      <c r="AL19" s="108">
        <f>SUMIF('Step Change input'!$C$9:$C$18,$B19,'Step Change input'!U$9:U$18)</f>
        <v>565.55955955098534</v>
      </c>
    </row>
    <row r="20" spans="1:38" customFormat="1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107">
        <f>SUMIF('Step Change input'!$C$9:$C$18,$B20,'Step Change input'!D$9:D$18)</f>
        <v>0</v>
      </c>
      <c r="V20" s="57">
        <f>SUMIF('Step Change input'!$C$9:$C$18,$B20,'Step Change input'!E$9:E$18)</f>
        <v>0</v>
      </c>
      <c r="W20" s="108">
        <f>SUMIF('Step Change input'!$C$9:$C$18,$B20,'Step Change input'!F$9:F$18)</f>
        <v>0</v>
      </c>
      <c r="X20" s="107">
        <f>SUMIF('Step Change input'!$C$9:$C$18,$B20,'Step Change input'!G$9:G$18)</f>
        <v>0</v>
      </c>
      <c r="Y20" s="57">
        <f>SUMIF('Step Change input'!$C$9:$C$18,$B20,'Step Change input'!H$9:H$18)</f>
        <v>0</v>
      </c>
      <c r="Z20" s="108">
        <f>SUMIF('Step Change input'!$C$9:$C$18,$B20,'Step Change input'!I$9:I$18)</f>
        <v>0</v>
      </c>
      <c r="AA20" s="107">
        <f>SUMIF('Step Change input'!$C$9:$C$18,$B20,'Step Change input'!J$9:J$18)</f>
        <v>0</v>
      </c>
      <c r="AB20" s="57">
        <f>SUMIF('Step Change input'!$C$9:$C$18,$B20,'Step Change input'!K$9:K$18)</f>
        <v>0</v>
      </c>
      <c r="AC20" s="108">
        <f>SUMIF('Step Change input'!$C$9:$C$18,$B20,'Step Change input'!L$9:L$18)</f>
        <v>0</v>
      </c>
      <c r="AD20" s="107">
        <f>SUMIF('Step Change input'!$C$9:$C$18,$B20,'Step Change input'!M$9:M$18)</f>
        <v>0</v>
      </c>
      <c r="AE20" s="57">
        <f>SUMIF('Step Change input'!$C$9:$C$18,$B20,'Step Change input'!N$9:N$18)</f>
        <v>0</v>
      </c>
      <c r="AF20" s="108">
        <f>SUMIF('Step Change input'!$C$9:$C$18,$B20,'Step Change input'!O$9:O$18)</f>
        <v>0</v>
      </c>
      <c r="AG20" s="107">
        <f>SUMIF('Step Change input'!$C$9:$C$18,$B20,'Step Change input'!P$9:P$18)</f>
        <v>0</v>
      </c>
      <c r="AH20" s="57">
        <f>SUMIF('Step Change input'!$C$9:$C$18,$B20,'Step Change input'!Q$9:Q$18)</f>
        <v>0</v>
      </c>
      <c r="AI20" s="108">
        <f>SUMIF('Step Change input'!$C$9:$C$18,$B20,'Step Change input'!R$9:R$18)</f>
        <v>0</v>
      </c>
      <c r="AJ20" s="107">
        <f>SUMIF('Step Change input'!$C$9:$C$18,$B20,'Step Change input'!S$9:S$18)</f>
        <v>0</v>
      </c>
      <c r="AK20" s="57">
        <f>SUMIF('Step Change input'!$C$9:$C$18,$B20,'Step Change input'!T$9:T$18)</f>
        <v>0</v>
      </c>
      <c r="AL20" s="108">
        <f>SUMIF('Step Change input'!$C$9:$C$18,$B20,'Step Change input'!U$9:U$18)</f>
        <v>0</v>
      </c>
    </row>
    <row r="21" spans="1:38" customFormat="1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107">
        <f>SUMIF('Step Change input'!$C$9:$C$18,$B21,'Step Change input'!D$9:D$18)</f>
        <v>0</v>
      </c>
      <c r="V21" s="57">
        <f>SUMIF('Step Change input'!$C$9:$C$18,$B21,'Step Change input'!E$9:E$18)</f>
        <v>0</v>
      </c>
      <c r="W21" s="108">
        <f>SUMIF('Step Change input'!$C$9:$C$18,$B21,'Step Change input'!F$9:F$18)</f>
        <v>0</v>
      </c>
      <c r="X21" s="107">
        <f>SUMIF('Step Change input'!$C$9:$C$18,$B21,'Step Change input'!G$9:G$18)</f>
        <v>0</v>
      </c>
      <c r="Y21" s="57">
        <f>SUMIF('Step Change input'!$C$9:$C$18,$B21,'Step Change input'!H$9:H$18)</f>
        <v>0</v>
      </c>
      <c r="Z21" s="108">
        <f>SUMIF('Step Change input'!$C$9:$C$18,$B21,'Step Change input'!I$9:I$18)</f>
        <v>0</v>
      </c>
      <c r="AA21" s="107">
        <f>SUMIF('Step Change input'!$C$9:$C$18,$B21,'Step Change input'!J$9:J$18)</f>
        <v>0</v>
      </c>
      <c r="AB21" s="57">
        <f>SUMIF('Step Change input'!$C$9:$C$18,$B21,'Step Change input'!K$9:K$18)</f>
        <v>0</v>
      </c>
      <c r="AC21" s="108">
        <f>SUMIF('Step Change input'!$C$9:$C$18,$B21,'Step Change input'!L$9:L$18)</f>
        <v>0</v>
      </c>
      <c r="AD21" s="107">
        <f>SUMIF('Step Change input'!$C$9:$C$18,$B21,'Step Change input'!M$9:M$18)</f>
        <v>29.857224633018699</v>
      </c>
      <c r="AE21" s="57">
        <f>SUMIF('Step Change input'!$C$9:$C$18,$B21,'Step Change input'!N$9:N$18)</f>
        <v>159.50093657099114</v>
      </c>
      <c r="AF21" s="108">
        <f>SUMIF('Step Change input'!$C$9:$C$18,$B21,'Step Change input'!O$9:O$18)</f>
        <v>559.56100380963562</v>
      </c>
      <c r="AG21" s="107">
        <f>SUMIF('Step Change input'!$C$9:$C$18,$B21,'Step Change input'!P$9:P$18)</f>
        <v>29.857224633018699</v>
      </c>
      <c r="AH21" s="57">
        <f>SUMIF('Step Change input'!$C$9:$C$18,$B21,'Step Change input'!Q$9:Q$18)</f>
        <v>159.50093657099114</v>
      </c>
      <c r="AI21" s="108">
        <f>SUMIF('Step Change input'!$C$9:$C$18,$B21,'Step Change input'!R$9:R$18)</f>
        <v>559.56100380963562</v>
      </c>
      <c r="AJ21" s="107">
        <f>SUMIF('Step Change input'!$C$9:$C$18,$B21,'Step Change input'!S$9:S$18)</f>
        <v>29.857224633018699</v>
      </c>
      <c r="AK21" s="57">
        <f>SUMIF('Step Change input'!$C$9:$C$18,$B21,'Step Change input'!T$9:T$18)</f>
        <v>159.50093657099114</v>
      </c>
      <c r="AL21" s="108">
        <f>SUMIF('Step Change input'!$C$9:$C$18,$B21,'Step Change input'!U$9:U$18)</f>
        <v>559.56100380963562</v>
      </c>
    </row>
    <row r="22" spans="1:38" customFormat="1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107">
        <f>SUMIF('Step Change input'!$C$9:$C$18,$B22,'Step Change input'!D$9:D$18)</f>
        <v>0</v>
      </c>
      <c r="V22" s="57">
        <f>SUMIF('Step Change input'!$C$9:$C$18,$B22,'Step Change input'!E$9:E$18)</f>
        <v>0</v>
      </c>
      <c r="W22" s="108">
        <f>SUMIF('Step Change input'!$C$9:$C$18,$B22,'Step Change input'!F$9:F$18)</f>
        <v>0</v>
      </c>
      <c r="X22" s="107">
        <f>SUMIF('Step Change input'!$C$9:$C$18,$B22,'Step Change input'!G$9:G$18)</f>
        <v>0</v>
      </c>
      <c r="Y22" s="57">
        <f>SUMIF('Step Change input'!$C$9:$C$18,$B22,'Step Change input'!H$9:H$18)</f>
        <v>0</v>
      </c>
      <c r="Z22" s="108">
        <f>SUMIF('Step Change input'!$C$9:$C$18,$B22,'Step Change input'!I$9:I$18)</f>
        <v>0</v>
      </c>
      <c r="AA22" s="107">
        <f>SUMIF('Step Change input'!$C$9:$C$18,$B22,'Step Change input'!J$9:J$18)</f>
        <v>0</v>
      </c>
      <c r="AB22" s="57">
        <f>SUMIF('Step Change input'!$C$9:$C$18,$B22,'Step Change input'!K$9:K$18)</f>
        <v>0</v>
      </c>
      <c r="AC22" s="108">
        <f>SUMIF('Step Change input'!$C$9:$C$18,$B22,'Step Change input'!L$9:L$18)</f>
        <v>0</v>
      </c>
      <c r="AD22" s="107">
        <f>SUMIF('Step Change input'!$C$9:$C$18,$B22,'Step Change input'!M$9:M$18)</f>
        <v>0</v>
      </c>
      <c r="AE22" s="57">
        <f>SUMIF('Step Change input'!$C$9:$C$18,$B22,'Step Change input'!N$9:N$18)</f>
        <v>0</v>
      </c>
      <c r="AF22" s="108">
        <f>SUMIF('Step Change input'!$C$9:$C$18,$B22,'Step Change input'!O$9:O$18)</f>
        <v>0</v>
      </c>
      <c r="AG22" s="107">
        <f>SUMIF('Step Change input'!$C$9:$C$18,$B22,'Step Change input'!P$9:P$18)</f>
        <v>0</v>
      </c>
      <c r="AH22" s="57">
        <f>SUMIF('Step Change input'!$C$9:$C$18,$B22,'Step Change input'!Q$9:Q$18)</f>
        <v>0</v>
      </c>
      <c r="AI22" s="108">
        <f>SUMIF('Step Change input'!$C$9:$C$18,$B22,'Step Change input'!R$9:R$18)</f>
        <v>0</v>
      </c>
      <c r="AJ22" s="107">
        <f>SUMIF('Step Change input'!$C$9:$C$18,$B22,'Step Change input'!S$9:S$18)</f>
        <v>0</v>
      </c>
      <c r="AK22" s="57">
        <f>SUMIF('Step Change input'!$C$9:$C$18,$B22,'Step Change input'!T$9:T$18)</f>
        <v>0</v>
      </c>
      <c r="AL22" s="108">
        <f>SUMIF('Step Change input'!$C$9:$C$18,$B22,'Step Change input'!U$9:U$18)</f>
        <v>0</v>
      </c>
    </row>
    <row r="23" spans="1:38" customFormat="1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107">
        <f>SUMIF('Step Change input'!$C$9:$C$18,$B23,'Step Change input'!D$9:D$18)</f>
        <v>0</v>
      </c>
      <c r="V23" s="57">
        <f>SUMIF('Step Change input'!$C$9:$C$18,$B23,'Step Change input'!E$9:E$18)</f>
        <v>0</v>
      </c>
      <c r="W23" s="108">
        <f>SUMIF('Step Change input'!$C$9:$C$18,$B23,'Step Change input'!F$9:F$18)</f>
        <v>0</v>
      </c>
      <c r="X23" s="107">
        <f>SUMIF('Step Change input'!$C$9:$C$18,$B23,'Step Change input'!G$9:G$18)</f>
        <v>34.224469929156683</v>
      </c>
      <c r="Y23" s="57">
        <f>SUMIF('Step Change input'!$C$9:$C$18,$B23,'Step Change input'!H$9:H$18)</f>
        <v>62.282002592680975</v>
      </c>
      <c r="Z23" s="108">
        <f>SUMIF('Step Change input'!$C$9:$C$18,$B23,'Step Change input'!I$9:I$18)</f>
        <v>129.7865788226452</v>
      </c>
      <c r="AA23" s="107">
        <f>SUMIF('Step Change input'!$C$9:$C$18,$B23,'Step Change input'!J$9:J$18)</f>
        <v>0</v>
      </c>
      <c r="AB23" s="57">
        <f>SUMIF('Step Change input'!$C$9:$C$18,$B23,'Step Change input'!K$9:K$18)</f>
        <v>0</v>
      </c>
      <c r="AC23" s="108">
        <f>SUMIF('Step Change input'!$C$9:$C$18,$B23,'Step Change input'!L$9:L$18)</f>
        <v>0</v>
      </c>
      <c r="AD23" s="107">
        <f>SUMIF('Step Change input'!$C$9:$C$18,$B23,'Step Change input'!M$9:M$18)</f>
        <v>0</v>
      </c>
      <c r="AE23" s="57">
        <f>SUMIF('Step Change input'!$C$9:$C$18,$B23,'Step Change input'!N$9:N$18)</f>
        <v>0</v>
      </c>
      <c r="AF23" s="108">
        <f>SUMIF('Step Change input'!$C$9:$C$18,$B23,'Step Change input'!O$9:O$18)</f>
        <v>0</v>
      </c>
      <c r="AG23" s="107">
        <f>SUMIF('Step Change input'!$C$9:$C$18,$B23,'Step Change input'!P$9:P$18)</f>
        <v>0</v>
      </c>
      <c r="AH23" s="57">
        <f>SUMIF('Step Change input'!$C$9:$C$18,$B23,'Step Change input'!Q$9:Q$18)</f>
        <v>0</v>
      </c>
      <c r="AI23" s="108">
        <f>SUMIF('Step Change input'!$C$9:$C$18,$B23,'Step Change input'!R$9:R$18)</f>
        <v>0</v>
      </c>
      <c r="AJ23" s="107">
        <f>SUMIF('Step Change input'!$C$9:$C$18,$B23,'Step Change input'!S$9:S$18)</f>
        <v>0</v>
      </c>
      <c r="AK23" s="57">
        <f>SUMIF('Step Change input'!$C$9:$C$18,$B23,'Step Change input'!T$9:T$18)</f>
        <v>0</v>
      </c>
      <c r="AL23" s="108">
        <f>SUMIF('Step Change input'!$C$9:$C$18,$B23,'Step Change input'!U$9:U$18)</f>
        <v>0</v>
      </c>
    </row>
    <row r="24" spans="1:38" customFormat="1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107">
        <f>SUMIF('Step Change input'!$C$9:$C$18,$B24,'Step Change input'!D$9:D$18)</f>
        <v>0</v>
      </c>
      <c r="V24" s="57">
        <f>SUMIF('Step Change input'!$C$9:$C$18,$B24,'Step Change input'!E$9:E$18)</f>
        <v>0</v>
      </c>
      <c r="W24" s="108">
        <f>SUMIF('Step Change input'!$C$9:$C$18,$B24,'Step Change input'!F$9:F$18)</f>
        <v>0</v>
      </c>
      <c r="X24" s="107">
        <f>SUMIF('Step Change input'!$C$9:$C$18,$B24,'Step Change input'!G$9:G$18)</f>
        <v>0</v>
      </c>
      <c r="Y24" s="57">
        <f>SUMIF('Step Change input'!$C$9:$C$18,$B24,'Step Change input'!H$9:H$18)</f>
        <v>0</v>
      </c>
      <c r="Z24" s="108">
        <f>SUMIF('Step Change input'!$C$9:$C$18,$B24,'Step Change input'!I$9:I$18)</f>
        <v>0</v>
      </c>
      <c r="AA24" s="107">
        <f>SUMIF('Step Change input'!$C$9:$C$18,$B24,'Step Change input'!J$9:J$18)</f>
        <v>0</v>
      </c>
      <c r="AB24" s="57">
        <f>SUMIF('Step Change input'!$C$9:$C$18,$B24,'Step Change input'!K$9:K$18)</f>
        <v>0</v>
      </c>
      <c r="AC24" s="108">
        <f>SUMIF('Step Change input'!$C$9:$C$18,$B24,'Step Change input'!L$9:L$18)</f>
        <v>0</v>
      </c>
      <c r="AD24" s="107">
        <f>SUMIF('Step Change input'!$C$9:$C$18,$B24,'Step Change input'!M$9:M$18)</f>
        <v>0</v>
      </c>
      <c r="AE24" s="57">
        <f>SUMIF('Step Change input'!$C$9:$C$18,$B24,'Step Change input'!N$9:N$18)</f>
        <v>0</v>
      </c>
      <c r="AF24" s="108">
        <f>SUMIF('Step Change input'!$C$9:$C$18,$B24,'Step Change input'!O$9:O$18)</f>
        <v>0</v>
      </c>
      <c r="AG24" s="107">
        <f>SUMIF('Step Change input'!$C$9:$C$18,$B24,'Step Change input'!P$9:P$18)</f>
        <v>0</v>
      </c>
      <c r="AH24" s="57">
        <f>SUMIF('Step Change input'!$C$9:$C$18,$B24,'Step Change input'!Q$9:Q$18)</f>
        <v>0</v>
      </c>
      <c r="AI24" s="108">
        <f>SUMIF('Step Change input'!$C$9:$C$18,$B24,'Step Change input'!R$9:R$18)</f>
        <v>0</v>
      </c>
      <c r="AJ24" s="107">
        <f>SUMIF('Step Change input'!$C$9:$C$18,$B24,'Step Change input'!S$9:S$18)</f>
        <v>0</v>
      </c>
      <c r="AK24" s="57">
        <f>SUMIF('Step Change input'!$C$9:$C$18,$B24,'Step Change input'!T$9:T$18)</f>
        <v>0</v>
      </c>
      <c r="AL24" s="108">
        <f>SUMIF('Step Change input'!$C$9:$C$18,$B24,'Step Change input'!U$9:U$18)</f>
        <v>0</v>
      </c>
    </row>
    <row r="25" spans="1:38" customFormat="1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107">
        <f>SUMIF('Step Change input'!$C$9:$C$18,$B25,'Step Change input'!D$9:D$18)</f>
        <v>0</v>
      </c>
      <c r="V25" s="57">
        <f>SUMIF('Step Change input'!$C$9:$C$18,$B25,'Step Change input'!E$9:E$18)</f>
        <v>0</v>
      </c>
      <c r="W25" s="108">
        <f>SUMIF('Step Change input'!$C$9:$C$18,$B25,'Step Change input'!F$9:F$18)</f>
        <v>0</v>
      </c>
      <c r="X25" s="107">
        <f>SUMIF('Step Change input'!$C$9:$C$18,$B25,'Step Change input'!G$9:G$18)</f>
        <v>0</v>
      </c>
      <c r="Y25" s="57">
        <f>SUMIF('Step Change input'!$C$9:$C$18,$B25,'Step Change input'!H$9:H$18)</f>
        <v>0</v>
      </c>
      <c r="Z25" s="108">
        <f>SUMIF('Step Change input'!$C$9:$C$18,$B25,'Step Change input'!I$9:I$18)</f>
        <v>0</v>
      </c>
      <c r="AA25" s="107">
        <f>SUMIF('Step Change input'!$C$9:$C$18,$B25,'Step Change input'!J$9:J$18)</f>
        <v>0</v>
      </c>
      <c r="AB25" s="57">
        <f>SUMIF('Step Change input'!$C$9:$C$18,$B25,'Step Change input'!K$9:K$18)</f>
        <v>0</v>
      </c>
      <c r="AC25" s="108">
        <f>SUMIF('Step Change input'!$C$9:$C$18,$B25,'Step Change input'!L$9:L$18)</f>
        <v>0</v>
      </c>
      <c r="AD25" s="107">
        <f>SUMIF('Step Change input'!$C$9:$C$18,$B25,'Step Change input'!M$9:M$18)</f>
        <v>0</v>
      </c>
      <c r="AE25" s="57">
        <f>SUMIF('Step Change input'!$C$9:$C$18,$B25,'Step Change input'!N$9:N$18)</f>
        <v>0</v>
      </c>
      <c r="AF25" s="108">
        <f>SUMIF('Step Change input'!$C$9:$C$18,$B25,'Step Change input'!O$9:O$18)</f>
        <v>0</v>
      </c>
      <c r="AG25" s="107">
        <f>SUMIF('Step Change input'!$C$9:$C$18,$B25,'Step Change input'!P$9:P$18)</f>
        <v>0</v>
      </c>
      <c r="AH25" s="57">
        <f>SUMIF('Step Change input'!$C$9:$C$18,$B25,'Step Change input'!Q$9:Q$18)</f>
        <v>0</v>
      </c>
      <c r="AI25" s="108">
        <f>SUMIF('Step Change input'!$C$9:$C$18,$B25,'Step Change input'!R$9:R$18)</f>
        <v>0</v>
      </c>
      <c r="AJ25" s="107">
        <f>SUMIF('Step Change input'!$C$9:$C$18,$B25,'Step Change input'!S$9:S$18)</f>
        <v>0</v>
      </c>
      <c r="AK25" s="57">
        <f>SUMIF('Step Change input'!$C$9:$C$18,$B25,'Step Change input'!T$9:T$18)</f>
        <v>0</v>
      </c>
      <c r="AL25" s="108">
        <f>SUMIF('Step Change input'!$C$9:$C$18,$B25,'Step Change input'!U$9:U$18)</f>
        <v>0</v>
      </c>
    </row>
    <row r="26" spans="1:38" customFormat="1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107">
        <f>SUMIF('Step Change input'!$C$9:$C$18,$B26,'Step Change input'!D$9:D$18)</f>
        <v>0</v>
      </c>
      <c r="V26" s="57">
        <f>SUMIF('Step Change input'!$C$9:$C$18,$B26,'Step Change input'!E$9:E$18)</f>
        <v>0</v>
      </c>
      <c r="W26" s="108">
        <f>SUMIF('Step Change input'!$C$9:$C$18,$B26,'Step Change input'!F$9:F$18)</f>
        <v>0</v>
      </c>
      <c r="X26" s="107">
        <f>SUMIF('Step Change input'!$C$9:$C$18,$B26,'Step Change input'!G$9:G$18)</f>
        <v>0</v>
      </c>
      <c r="Y26" s="57">
        <f>SUMIF('Step Change input'!$C$9:$C$18,$B26,'Step Change input'!H$9:H$18)</f>
        <v>0</v>
      </c>
      <c r="Z26" s="108">
        <f>SUMIF('Step Change input'!$C$9:$C$18,$B26,'Step Change input'!I$9:I$18)</f>
        <v>0</v>
      </c>
      <c r="AA26" s="107">
        <f>SUMIF('Step Change input'!$C$9:$C$18,$B26,'Step Change input'!J$9:J$18)</f>
        <v>0</v>
      </c>
      <c r="AB26" s="57">
        <f>SUMIF('Step Change input'!$C$9:$C$18,$B26,'Step Change input'!K$9:K$18)</f>
        <v>0</v>
      </c>
      <c r="AC26" s="108">
        <f>SUMIF('Step Change input'!$C$9:$C$18,$B26,'Step Change input'!L$9:L$18)</f>
        <v>0</v>
      </c>
      <c r="AD26" s="107">
        <f>SUMIF('Step Change input'!$C$9:$C$18,$B26,'Step Change input'!M$9:M$18)</f>
        <v>0</v>
      </c>
      <c r="AE26" s="57">
        <f>SUMIF('Step Change input'!$C$9:$C$18,$B26,'Step Change input'!N$9:N$18)</f>
        <v>0</v>
      </c>
      <c r="AF26" s="108">
        <f>SUMIF('Step Change input'!$C$9:$C$18,$B26,'Step Change input'!O$9:O$18)</f>
        <v>0</v>
      </c>
      <c r="AG26" s="107">
        <f>SUMIF('Step Change input'!$C$9:$C$18,$B26,'Step Change input'!P$9:P$18)</f>
        <v>0</v>
      </c>
      <c r="AH26" s="57">
        <f>SUMIF('Step Change input'!$C$9:$C$18,$B26,'Step Change input'!Q$9:Q$18)</f>
        <v>0</v>
      </c>
      <c r="AI26" s="108">
        <f>SUMIF('Step Change input'!$C$9:$C$18,$B26,'Step Change input'!R$9:R$18)</f>
        <v>0</v>
      </c>
      <c r="AJ26" s="107">
        <f>SUMIF('Step Change input'!$C$9:$C$18,$B26,'Step Change input'!S$9:S$18)</f>
        <v>0</v>
      </c>
      <c r="AK26" s="57">
        <f>SUMIF('Step Change input'!$C$9:$C$18,$B26,'Step Change input'!T$9:T$18)</f>
        <v>0</v>
      </c>
      <c r="AL26" s="108">
        <f>SUMIF('Step Change input'!$C$9:$C$18,$B26,'Step Change input'!U$9:U$18)</f>
        <v>0</v>
      </c>
    </row>
    <row r="27" spans="1:38" customFormat="1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107">
        <f>SUMIF('Step Change input'!$C$9:$C$18,$B27,'Step Change input'!D$9:D$18)</f>
        <v>0</v>
      </c>
      <c r="V27" s="57">
        <f>SUMIF('Step Change input'!$C$9:$C$18,$B27,'Step Change input'!E$9:E$18)</f>
        <v>0</v>
      </c>
      <c r="W27" s="108">
        <f>SUMIF('Step Change input'!$C$9:$C$18,$B27,'Step Change input'!F$9:F$18)</f>
        <v>175</v>
      </c>
      <c r="X27" s="107">
        <f>SUMIF('Step Change input'!$C$9:$C$18,$B27,'Step Change input'!G$9:G$18)</f>
        <v>39.739923416442949</v>
      </c>
      <c r="Y27" s="57">
        <f>SUMIF('Step Change input'!$C$9:$C$18,$B27,'Step Change input'!H$9:H$18)</f>
        <v>21.370037036305632</v>
      </c>
      <c r="Z27" s="108">
        <f>SUMIF('Step Change input'!$C$9:$C$18,$B27,'Step Change input'!I$9:I$18)</f>
        <v>756.91128911385135</v>
      </c>
      <c r="AA27" s="107">
        <f>SUMIF('Step Change input'!$C$9:$C$18,$B27,'Step Change input'!J$9:J$18)</f>
        <v>17.738020936645068</v>
      </c>
      <c r="AB27" s="57">
        <f>SUMIF('Step Change input'!$C$9:$C$18,$B27,'Step Change input'!K$9:K$18)</f>
        <v>9.5385730967470241</v>
      </c>
      <c r="AC27" s="108">
        <f>SUMIF('Step Change input'!$C$9:$C$18,$B27,'Step Change input'!L$9:L$18)</f>
        <v>559.3083069759258</v>
      </c>
      <c r="AD27" s="107">
        <f>SUMIF('Step Change input'!$C$9:$C$18,$B27,'Step Change input'!M$9:M$18)</f>
        <v>43.995088895839856</v>
      </c>
      <c r="AE27" s="57">
        <f>SUMIF('Step Change input'!$C$9:$C$18,$B27,'Step Change input'!N$9:N$18)</f>
        <v>23.658240839252475</v>
      </c>
      <c r="AF27" s="108">
        <f>SUMIF('Step Change input'!$C$9:$C$18,$B27,'Step Change input'!O$9:O$18)</f>
        <v>795.1276837638701</v>
      </c>
      <c r="AG27" s="107">
        <f>SUMIF('Step Change input'!$C$9:$C$18,$B27,'Step Change input'!P$9:P$18)</f>
        <v>20.862295324134845</v>
      </c>
      <c r="AH27" s="57">
        <f>SUMIF('Step Change input'!$C$9:$C$18,$B27,'Step Change input'!Q$9:Q$18)</f>
        <v>11.218643253716987</v>
      </c>
      <c r="AI27" s="108">
        <f>SUMIF('Step Change input'!$C$9:$C$18,$B27,'Step Change input'!R$9:R$18)</f>
        <v>587.36796847801565</v>
      </c>
      <c r="AJ27" s="107">
        <f>SUMIF('Step Change input'!$C$9:$C$18,$B27,'Step Change input'!S$9:S$18)</f>
        <v>47.166819750616739</v>
      </c>
      <c r="AK27" s="57">
        <f>SUMIF('Step Change input'!$C$9:$C$18,$B27,'Step Change input'!T$9:T$18)</f>
        <v>25.3638305839909</v>
      </c>
      <c r="AL27" s="108">
        <f>SUMIF('Step Change input'!$C$9:$C$18,$B27,'Step Change input'!U$9:U$18)</f>
        <v>823.61356020197627</v>
      </c>
    </row>
    <row r="28" spans="1:38" customFormat="1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107">
        <f>SUMIF('Step Change input'!$C$9:$C$18,$B28,'Step Change input'!D$9:D$18)</f>
        <v>0</v>
      </c>
      <c r="V28" s="57">
        <f>SUMIF('Step Change input'!$C$9:$C$18,$B28,'Step Change input'!E$9:E$18)</f>
        <v>0</v>
      </c>
      <c r="W28" s="108">
        <f>SUMIF('Step Change input'!$C$9:$C$18,$B28,'Step Change input'!F$9:F$18)</f>
        <v>0</v>
      </c>
      <c r="X28" s="107">
        <f>SUMIF('Step Change input'!$C$9:$C$18,$B28,'Step Change input'!G$9:G$18)</f>
        <v>0</v>
      </c>
      <c r="Y28" s="57">
        <f>SUMIF('Step Change input'!$C$9:$C$18,$B28,'Step Change input'!H$9:H$18)</f>
        <v>0</v>
      </c>
      <c r="Z28" s="108">
        <f>SUMIF('Step Change input'!$C$9:$C$18,$B28,'Step Change input'!I$9:I$18)</f>
        <v>0</v>
      </c>
      <c r="AA28" s="107">
        <f>SUMIF('Step Change input'!$C$9:$C$18,$B28,'Step Change input'!J$9:J$18)</f>
        <v>0</v>
      </c>
      <c r="AB28" s="57">
        <f>SUMIF('Step Change input'!$C$9:$C$18,$B28,'Step Change input'!K$9:K$18)</f>
        <v>0</v>
      </c>
      <c r="AC28" s="108">
        <f>SUMIF('Step Change input'!$C$9:$C$18,$B28,'Step Change input'!L$9:L$18)</f>
        <v>0</v>
      </c>
      <c r="AD28" s="107">
        <f>SUMIF('Step Change input'!$C$9:$C$18,$B28,'Step Change input'!M$9:M$18)</f>
        <v>0</v>
      </c>
      <c r="AE28" s="57">
        <f>SUMIF('Step Change input'!$C$9:$C$18,$B28,'Step Change input'!N$9:N$18)</f>
        <v>0</v>
      </c>
      <c r="AF28" s="108">
        <f>SUMIF('Step Change input'!$C$9:$C$18,$B28,'Step Change input'!O$9:O$18)</f>
        <v>0</v>
      </c>
      <c r="AG28" s="107">
        <f>SUMIF('Step Change input'!$C$9:$C$18,$B28,'Step Change input'!P$9:P$18)</f>
        <v>0</v>
      </c>
      <c r="AH28" s="57">
        <f>SUMIF('Step Change input'!$C$9:$C$18,$B28,'Step Change input'!Q$9:Q$18)</f>
        <v>0</v>
      </c>
      <c r="AI28" s="108">
        <f>SUMIF('Step Change input'!$C$9:$C$18,$B28,'Step Change input'!R$9:R$18)</f>
        <v>0</v>
      </c>
      <c r="AJ28" s="107">
        <f>SUMIF('Step Change input'!$C$9:$C$18,$B28,'Step Change input'!S$9:S$18)</f>
        <v>0</v>
      </c>
      <c r="AK28" s="57">
        <f>SUMIF('Step Change input'!$C$9:$C$18,$B28,'Step Change input'!T$9:T$18)</f>
        <v>0</v>
      </c>
      <c r="AL28" s="108">
        <f>SUMIF('Step Change input'!$C$9:$C$18,$B28,'Step Change input'!U$9:U$18)</f>
        <v>0</v>
      </c>
    </row>
    <row r="29" spans="1:38" customFormat="1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107">
        <f>SUMIF('Step Change input'!$C$9:$C$18,$B29,'Step Change input'!D$9:D$18)</f>
        <v>0</v>
      </c>
      <c r="V29" s="57">
        <f>SUMIF('Step Change input'!$C$9:$C$18,$B29,'Step Change input'!E$9:E$18)</f>
        <v>0</v>
      </c>
      <c r="W29" s="108">
        <f>SUMIF('Step Change input'!$C$9:$C$18,$B29,'Step Change input'!F$9:F$18)</f>
        <v>0</v>
      </c>
      <c r="X29" s="107">
        <f>SUMIF('Step Change input'!$C$9:$C$18,$B29,'Step Change input'!G$9:G$18)</f>
        <v>0</v>
      </c>
      <c r="Y29" s="57">
        <f>SUMIF('Step Change input'!$C$9:$C$18,$B29,'Step Change input'!H$9:H$18)</f>
        <v>0</v>
      </c>
      <c r="Z29" s="108">
        <f>SUMIF('Step Change input'!$C$9:$C$18,$B29,'Step Change input'!I$9:I$18)</f>
        <v>0</v>
      </c>
      <c r="AA29" s="107">
        <f>SUMIF('Step Change input'!$C$9:$C$18,$B29,'Step Change input'!J$9:J$18)</f>
        <v>0</v>
      </c>
      <c r="AB29" s="57">
        <f>SUMIF('Step Change input'!$C$9:$C$18,$B29,'Step Change input'!K$9:K$18)</f>
        <v>0</v>
      </c>
      <c r="AC29" s="108">
        <f>SUMIF('Step Change input'!$C$9:$C$18,$B29,'Step Change input'!L$9:L$18)</f>
        <v>0</v>
      </c>
      <c r="AD29" s="107">
        <f>SUMIF('Step Change input'!$C$9:$C$18,$B29,'Step Change input'!M$9:M$18)</f>
        <v>0</v>
      </c>
      <c r="AE29" s="57">
        <f>SUMIF('Step Change input'!$C$9:$C$18,$B29,'Step Change input'!N$9:N$18)</f>
        <v>0</v>
      </c>
      <c r="AF29" s="108">
        <f>SUMIF('Step Change input'!$C$9:$C$18,$B29,'Step Change input'!O$9:O$18)</f>
        <v>0</v>
      </c>
      <c r="AG29" s="107">
        <f>SUMIF('Step Change input'!$C$9:$C$18,$B29,'Step Change input'!P$9:P$18)</f>
        <v>0</v>
      </c>
      <c r="AH29" s="57">
        <f>SUMIF('Step Change input'!$C$9:$C$18,$B29,'Step Change input'!Q$9:Q$18)</f>
        <v>0</v>
      </c>
      <c r="AI29" s="108">
        <f>SUMIF('Step Change input'!$C$9:$C$18,$B29,'Step Change input'!R$9:R$18)</f>
        <v>0</v>
      </c>
      <c r="AJ29" s="107">
        <f>SUMIF('Step Change input'!$C$9:$C$18,$B29,'Step Change input'!S$9:S$18)</f>
        <v>0</v>
      </c>
      <c r="AK29" s="57">
        <f>SUMIF('Step Change input'!$C$9:$C$18,$B29,'Step Change input'!T$9:T$18)</f>
        <v>0</v>
      </c>
      <c r="AL29" s="108">
        <f>SUMIF('Step Change input'!$C$9:$C$18,$B29,'Step Change input'!U$9:U$18)</f>
        <v>0</v>
      </c>
    </row>
    <row r="30" spans="1:38" customFormat="1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107">
        <f>SUMIF('Step Change input'!$C$9:$C$18,$B30,'Step Change input'!D$9:D$18)</f>
        <v>0</v>
      </c>
      <c r="V30" s="57">
        <f>SUMIF('Step Change input'!$C$9:$C$18,$B30,'Step Change input'!E$9:E$18)</f>
        <v>0</v>
      </c>
      <c r="W30" s="108">
        <f>SUMIF('Step Change input'!$C$9:$C$18,$B30,'Step Change input'!F$9:F$18)</f>
        <v>0</v>
      </c>
      <c r="X30" s="107">
        <f>SUMIF('Step Change input'!$C$9:$C$18,$B30,'Step Change input'!G$9:G$18)</f>
        <v>0</v>
      </c>
      <c r="Y30" s="57">
        <f>SUMIF('Step Change input'!$C$9:$C$18,$B30,'Step Change input'!H$9:H$18)</f>
        <v>0</v>
      </c>
      <c r="Z30" s="108">
        <f>SUMIF('Step Change input'!$C$9:$C$18,$B30,'Step Change input'!I$9:I$18)</f>
        <v>0</v>
      </c>
      <c r="AA30" s="107">
        <f>SUMIF('Step Change input'!$C$9:$C$18,$B30,'Step Change input'!J$9:J$18)</f>
        <v>0</v>
      </c>
      <c r="AB30" s="57">
        <f>SUMIF('Step Change input'!$C$9:$C$18,$B30,'Step Change input'!K$9:K$18)</f>
        <v>0</v>
      </c>
      <c r="AC30" s="108">
        <f>SUMIF('Step Change input'!$C$9:$C$18,$B30,'Step Change input'!L$9:L$18)</f>
        <v>0</v>
      </c>
      <c r="AD30" s="107">
        <f>SUMIF('Step Change input'!$C$9:$C$18,$B30,'Step Change input'!M$9:M$18)</f>
        <v>0</v>
      </c>
      <c r="AE30" s="57">
        <f>SUMIF('Step Change input'!$C$9:$C$18,$B30,'Step Change input'!N$9:N$18)</f>
        <v>0</v>
      </c>
      <c r="AF30" s="108">
        <f>SUMIF('Step Change input'!$C$9:$C$18,$B30,'Step Change input'!O$9:O$18)</f>
        <v>0</v>
      </c>
      <c r="AG30" s="107">
        <f>SUMIF('Step Change input'!$C$9:$C$18,$B30,'Step Change input'!P$9:P$18)</f>
        <v>0</v>
      </c>
      <c r="AH30" s="57">
        <f>SUMIF('Step Change input'!$C$9:$C$18,$B30,'Step Change input'!Q$9:Q$18)</f>
        <v>0</v>
      </c>
      <c r="AI30" s="108">
        <f>SUMIF('Step Change input'!$C$9:$C$18,$B30,'Step Change input'!R$9:R$18)</f>
        <v>0</v>
      </c>
      <c r="AJ30" s="107">
        <f>SUMIF('Step Change input'!$C$9:$C$18,$B30,'Step Change input'!S$9:S$18)</f>
        <v>0</v>
      </c>
      <c r="AK30" s="57">
        <f>SUMIF('Step Change input'!$C$9:$C$18,$B30,'Step Change input'!T$9:T$18)</f>
        <v>0</v>
      </c>
      <c r="AL30" s="108">
        <f>SUMIF('Step Change input'!$C$9:$C$18,$B30,'Step Change input'!U$9:U$18)</f>
        <v>0</v>
      </c>
    </row>
    <row r="31" spans="1:38" customFormat="1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107">
        <f>SUMIF('Step Change input'!$C$9:$C$18,$B31,'Step Change input'!D$9:D$18)</f>
        <v>0</v>
      </c>
      <c r="V31" s="57">
        <f>SUMIF('Step Change input'!$C$9:$C$18,$B31,'Step Change input'!E$9:E$18)</f>
        <v>0</v>
      </c>
      <c r="W31" s="108">
        <f>SUMIF('Step Change input'!$C$9:$C$18,$B31,'Step Change input'!F$9:F$18)</f>
        <v>0</v>
      </c>
      <c r="X31" s="107">
        <f>SUMIF('Step Change input'!$C$9:$C$18,$B31,'Step Change input'!G$9:G$18)</f>
        <v>0</v>
      </c>
      <c r="Y31" s="57">
        <f>SUMIF('Step Change input'!$C$9:$C$18,$B31,'Step Change input'!H$9:H$18)</f>
        <v>0</v>
      </c>
      <c r="Z31" s="108">
        <f>SUMIF('Step Change input'!$C$9:$C$18,$B31,'Step Change input'!I$9:I$18)</f>
        <v>0</v>
      </c>
      <c r="AA31" s="107">
        <f>SUMIF('Step Change input'!$C$9:$C$18,$B31,'Step Change input'!J$9:J$18)</f>
        <v>0</v>
      </c>
      <c r="AB31" s="57">
        <f>SUMIF('Step Change input'!$C$9:$C$18,$B31,'Step Change input'!K$9:K$18)</f>
        <v>0</v>
      </c>
      <c r="AC31" s="108">
        <f>SUMIF('Step Change input'!$C$9:$C$18,$B31,'Step Change input'!L$9:L$18)</f>
        <v>0</v>
      </c>
      <c r="AD31" s="107">
        <f>SUMIF('Step Change input'!$C$9:$C$18,$B31,'Step Change input'!M$9:M$18)</f>
        <v>0</v>
      </c>
      <c r="AE31" s="57">
        <f>SUMIF('Step Change input'!$C$9:$C$18,$B31,'Step Change input'!N$9:N$18)</f>
        <v>0</v>
      </c>
      <c r="AF31" s="108">
        <f>SUMIF('Step Change input'!$C$9:$C$18,$B31,'Step Change input'!O$9:O$18)</f>
        <v>0</v>
      </c>
      <c r="AG31" s="107">
        <f>SUMIF('Step Change input'!$C$9:$C$18,$B31,'Step Change input'!P$9:P$18)</f>
        <v>0</v>
      </c>
      <c r="AH31" s="57">
        <f>SUMIF('Step Change input'!$C$9:$C$18,$B31,'Step Change input'!Q$9:Q$18)</f>
        <v>0</v>
      </c>
      <c r="AI31" s="108">
        <f>SUMIF('Step Change input'!$C$9:$C$18,$B31,'Step Change input'!R$9:R$18)</f>
        <v>0</v>
      </c>
      <c r="AJ31" s="107">
        <f>SUMIF('Step Change input'!$C$9:$C$18,$B31,'Step Change input'!S$9:S$18)</f>
        <v>0</v>
      </c>
      <c r="AK31" s="57">
        <f>SUMIF('Step Change input'!$C$9:$C$18,$B31,'Step Change input'!T$9:T$18)</f>
        <v>0</v>
      </c>
      <c r="AL31" s="108">
        <f>SUMIF('Step Change input'!$C$9:$C$18,$B31,'Step Change input'!U$9:U$18)</f>
        <v>0</v>
      </c>
    </row>
    <row r="32" spans="1:38" customFormat="1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107">
        <f>SUMIF('Step Change input'!$C$9:$C$18,$B32,'Step Change input'!D$9:D$18)</f>
        <v>100.32257812499995</v>
      </c>
      <c r="V32" s="57">
        <f>SUMIF('Step Change input'!$C$9:$C$18,$B32,'Step Change input'!E$9:E$18)</f>
        <v>0</v>
      </c>
      <c r="W32" s="108">
        <f>SUMIF('Step Change input'!$C$9:$C$18,$B32,'Step Change input'!F$9:F$18)</f>
        <v>0</v>
      </c>
      <c r="X32" s="107">
        <f>SUMIF('Step Change input'!$C$9:$C$18,$B32,'Step Change input'!G$9:G$18)</f>
        <v>177.337890625</v>
      </c>
      <c r="Y32" s="57">
        <f>SUMIF('Step Change input'!$C$9:$C$18,$B32,'Step Change input'!H$9:H$18)</f>
        <v>0</v>
      </c>
      <c r="Z32" s="108">
        <f>SUMIF('Step Change input'!$C$9:$C$18,$B32,'Step Change input'!I$9:I$18)</f>
        <v>0</v>
      </c>
      <c r="AA32" s="107">
        <f>SUMIF('Step Change input'!$C$9:$C$18,$B32,'Step Change input'!J$9:J$18)</f>
        <v>254.35320312499994</v>
      </c>
      <c r="AB32" s="57">
        <f>SUMIF('Step Change input'!$C$9:$C$18,$B32,'Step Change input'!K$9:K$18)</f>
        <v>0</v>
      </c>
      <c r="AC32" s="108">
        <f>SUMIF('Step Change input'!$C$9:$C$18,$B32,'Step Change input'!L$9:L$18)</f>
        <v>0</v>
      </c>
      <c r="AD32" s="107">
        <f>SUMIF('Step Change input'!$C$9:$C$18,$B32,'Step Change input'!M$9:M$18)</f>
        <v>331.36851562499987</v>
      </c>
      <c r="AE32" s="57">
        <f>SUMIF('Step Change input'!$C$9:$C$18,$B32,'Step Change input'!N$9:N$18)</f>
        <v>0</v>
      </c>
      <c r="AF32" s="108">
        <f>SUMIF('Step Change input'!$C$9:$C$18,$B32,'Step Change input'!O$9:O$18)</f>
        <v>0</v>
      </c>
      <c r="AG32" s="107">
        <f>SUMIF('Step Change input'!$C$9:$C$18,$B32,'Step Change input'!P$9:P$18)</f>
        <v>397.38164062500005</v>
      </c>
      <c r="AH32" s="57">
        <f>SUMIF('Step Change input'!$C$9:$C$18,$B32,'Step Change input'!Q$9:Q$18)</f>
        <v>0</v>
      </c>
      <c r="AI32" s="108">
        <f>SUMIF('Step Change input'!$C$9:$C$18,$B32,'Step Change input'!R$9:R$18)</f>
        <v>0</v>
      </c>
      <c r="AJ32" s="107">
        <f>SUMIF('Step Change input'!$C$9:$C$18,$B32,'Step Change input'!S$9:S$18)</f>
        <v>474.39695312499998</v>
      </c>
      <c r="AK32" s="57">
        <f>SUMIF('Step Change input'!$C$9:$C$18,$B32,'Step Change input'!T$9:T$18)</f>
        <v>0</v>
      </c>
      <c r="AL32" s="108">
        <f>SUMIF('Step Change input'!$C$9:$C$18,$B32,'Step Change input'!U$9:U$18)</f>
        <v>0</v>
      </c>
    </row>
    <row r="33" spans="1:40" s="6" customFormat="1">
      <c r="A33" s="7"/>
      <c r="B33" s="99" t="s">
        <v>18</v>
      </c>
      <c r="C33" s="125">
        <f t="shared" ref="C33:AL33" si="12">SUM(C19:C32)</f>
        <v>0</v>
      </c>
      <c r="D33" s="126">
        <f t="shared" si="12"/>
        <v>0</v>
      </c>
      <c r="E33" s="127">
        <f t="shared" si="12"/>
        <v>0</v>
      </c>
      <c r="F33" s="125">
        <f t="shared" si="12"/>
        <v>0</v>
      </c>
      <c r="G33" s="126">
        <f t="shared" si="12"/>
        <v>0</v>
      </c>
      <c r="H33" s="127">
        <f t="shared" si="12"/>
        <v>0</v>
      </c>
      <c r="I33" s="125">
        <f t="shared" si="12"/>
        <v>0</v>
      </c>
      <c r="J33" s="126">
        <f t="shared" si="12"/>
        <v>0</v>
      </c>
      <c r="K33" s="127">
        <f t="shared" si="12"/>
        <v>0</v>
      </c>
      <c r="L33" s="125">
        <f t="shared" si="12"/>
        <v>0</v>
      </c>
      <c r="M33" s="126">
        <f t="shared" si="12"/>
        <v>0</v>
      </c>
      <c r="N33" s="127">
        <f t="shared" si="12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T33" si="13">SUM(R19:R32)</f>
        <v>0</v>
      </c>
      <c r="S33" s="126">
        <f t="shared" si="13"/>
        <v>0</v>
      </c>
      <c r="T33" s="127">
        <f t="shared" si="13"/>
        <v>0</v>
      </c>
      <c r="U33" s="125">
        <f t="shared" si="12"/>
        <v>100.32257812499995</v>
      </c>
      <c r="V33" s="126">
        <f t="shared" si="12"/>
        <v>0</v>
      </c>
      <c r="W33" s="127">
        <f t="shared" si="12"/>
        <v>175</v>
      </c>
      <c r="X33" s="125">
        <f t="shared" si="12"/>
        <v>811.30228397059966</v>
      </c>
      <c r="Y33" s="126">
        <f t="shared" si="12"/>
        <v>83.652039628986614</v>
      </c>
      <c r="Z33" s="127">
        <f t="shared" si="12"/>
        <v>2673.7548679364963</v>
      </c>
      <c r="AA33" s="125">
        <f t="shared" si="12"/>
        <v>253.81531033373227</v>
      </c>
      <c r="AB33" s="126">
        <f t="shared" si="12"/>
        <v>9.5385730967470241</v>
      </c>
      <c r="AC33" s="127">
        <f t="shared" si="12"/>
        <v>1272.4243243383735</v>
      </c>
      <c r="AD33" s="125">
        <f t="shared" si="12"/>
        <v>1394.9449154259457</v>
      </c>
      <c r="AE33" s="126">
        <f t="shared" si="12"/>
        <v>183.15917741024361</v>
      </c>
      <c r="AF33" s="127">
        <f t="shared" si="12"/>
        <v>3939.8047049359534</v>
      </c>
      <c r="AG33" s="125">
        <f t="shared" si="12"/>
        <v>1364.8514779569286</v>
      </c>
      <c r="AH33" s="126">
        <f t="shared" si="12"/>
        <v>170.71957982470812</v>
      </c>
      <c r="AI33" s="127">
        <f t="shared" si="12"/>
        <v>3596.5222759836624</v>
      </c>
      <c r="AJ33" s="125">
        <f t="shared" si="12"/>
        <v>453.69160649762756</v>
      </c>
      <c r="AK33" s="126">
        <f t="shared" si="12"/>
        <v>184.86476715498205</v>
      </c>
      <c r="AL33" s="127">
        <f t="shared" si="12"/>
        <v>1948.7341235625972</v>
      </c>
    </row>
    <row r="34" spans="1:40" customFormat="1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40" s="136" customFormat="1">
      <c r="A35" s="100"/>
      <c r="B35" s="61" t="s">
        <v>32</v>
      </c>
      <c r="C35" s="109">
        <f t="shared" ref="C35:AL35" si="14">C16+C33</f>
        <v>0</v>
      </c>
      <c r="D35" s="59">
        <f t="shared" si="14"/>
        <v>0</v>
      </c>
      <c r="E35" s="110">
        <f t="shared" si="14"/>
        <v>0</v>
      </c>
      <c r="F35" s="109">
        <f t="shared" si="14"/>
        <v>0</v>
      </c>
      <c r="G35" s="59">
        <f t="shared" si="14"/>
        <v>0</v>
      </c>
      <c r="H35" s="110">
        <f t="shared" si="14"/>
        <v>0</v>
      </c>
      <c r="I35" s="109">
        <f t="shared" si="14"/>
        <v>0</v>
      </c>
      <c r="J35" s="59">
        <f t="shared" si="14"/>
        <v>0</v>
      </c>
      <c r="K35" s="110">
        <f t="shared" si="14"/>
        <v>0</v>
      </c>
      <c r="L35" s="109">
        <f t="shared" si="14"/>
        <v>0</v>
      </c>
      <c r="M35" s="59">
        <f t="shared" si="14"/>
        <v>0</v>
      </c>
      <c r="N35" s="110">
        <f t="shared" si="14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15">R16+R33</f>
        <v>0</v>
      </c>
      <c r="S35" s="59">
        <f t="shared" si="15"/>
        <v>0</v>
      </c>
      <c r="T35" s="110">
        <f t="shared" si="15"/>
        <v>0</v>
      </c>
      <c r="U35" s="109">
        <f t="shared" si="14"/>
        <v>100.32257812499995</v>
      </c>
      <c r="V35" s="59">
        <f t="shared" si="14"/>
        <v>0</v>
      </c>
      <c r="W35" s="110">
        <f t="shared" si="14"/>
        <v>175</v>
      </c>
      <c r="X35" s="109">
        <f t="shared" si="14"/>
        <v>811.30228397059966</v>
      </c>
      <c r="Y35" s="59">
        <f t="shared" si="14"/>
        <v>83.652039628986614</v>
      </c>
      <c r="Z35" s="110">
        <f t="shared" si="14"/>
        <v>2673.7548679364963</v>
      </c>
      <c r="AA35" s="109">
        <f t="shared" si="14"/>
        <v>253.81531033373227</v>
      </c>
      <c r="AB35" s="59">
        <f t="shared" si="14"/>
        <v>9.5385730967470241</v>
      </c>
      <c r="AC35" s="110">
        <f t="shared" si="14"/>
        <v>1272.4243243383735</v>
      </c>
      <c r="AD35" s="109">
        <f t="shared" si="14"/>
        <v>1394.9449154259457</v>
      </c>
      <c r="AE35" s="59">
        <f t="shared" si="14"/>
        <v>183.15917741024361</v>
      </c>
      <c r="AF35" s="110">
        <f t="shared" si="14"/>
        <v>3939.8047049359534</v>
      </c>
      <c r="AG35" s="109">
        <f t="shared" si="14"/>
        <v>1364.8514779569286</v>
      </c>
      <c r="AH35" s="59">
        <f t="shared" si="14"/>
        <v>170.71957982470812</v>
      </c>
      <c r="AI35" s="110">
        <f t="shared" si="14"/>
        <v>3596.5222759836624</v>
      </c>
      <c r="AJ35" s="109">
        <f t="shared" si="14"/>
        <v>453.69160649762756</v>
      </c>
      <c r="AK35" s="59">
        <f t="shared" si="14"/>
        <v>184.86476715498205</v>
      </c>
      <c r="AL35" s="110">
        <f t="shared" si="14"/>
        <v>1948.7341235625972</v>
      </c>
    </row>
    <row r="36" spans="1:40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>
        <f>U35-SUM('Step Change input'!D9:D15)</f>
        <v>0</v>
      </c>
      <c r="V36" s="130">
        <f>V35-SUM('Step Change input'!E9:E15)</f>
        <v>0</v>
      </c>
      <c r="W36" s="130">
        <f>W35-SUM('Step Change input'!F9:F15)</f>
        <v>0</v>
      </c>
      <c r="X36" s="130">
        <f>X35-SUM('Step Change input'!G9:G15)</f>
        <v>0</v>
      </c>
      <c r="Y36" s="130">
        <f>Y35-SUM('Step Change input'!H9:H15)</f>
        <v>0</v>
      </c>
      <c r="Z36" s="130">
        <f>Z35-SUM('Step Change input'!I9:I15)</f>
        <v>0</v>
      </c>
      <c r="AA36" s="130">
        <f>AA35-SUM('Step Change input'!J9:J15)</f>
        <v>0</v>
      </c>
      <c r="AB36" s="130">
        <f>AB35-SUM('Step Change input'!K9:K15)</f>
        <v>0</v>
      </c>
      <c r="AC36" s="130">
        <f>AC35-SUM('Step Change input'!L9:L15)</f>
        <v>0</v>
      </c>
      <c r="AD36" s="130">
        <f>AD35-SUM('Step Change input'!M9:M15)</f>
        <v>0</v>
      </c>
      <c r="AE36" s="130">
        <f>AE35-SUM('Step Change input'!N9:N15)</f>
        <v>0</v>
      </c>
      <c r="AF36" s="130">
        <f>AF35-SUM('Step Change input'!O9:O15)</f>
        <v>0</v>
      </c>
      <c r="AG36" s="130">
        <f>AG35-SUM('Step Change input'!P9:P15)</f>
        <v>0</v>
      </c>
      <c r="AH36" s="130">
        <f>AH35-SUM('Step Change input'!Q9:Q15)</f>
        <v>0</v>
      </c>
      <c r="AI36" s="130">
        <f>AI35-SUM('Step Change input'!R9:R15)</f>
        <v>0</v>
      </c>
      <c r="AJ36" s="130">
        <f>AJ35-SUM('Step Change input'!S9:S15)</f>
        <v>0</v>
      </c>
      <c r="AK36" s="130">
        <f>AK35-SUM('Step Change input'!T9:T15)</f>
        <v>0</v>
      </c>
      <c r="AL36" s="130">
        <f>AL35-SUM('Step Change input'!U9:U15)</f>
        <v>0</v>
      </c>
    </row>
    <row r="37" spans="1:40" s="138" customFormat="1">
      <c r="A37" s="92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137"/>
      <c r="AN37" s="137"/>
    </row>
    <row r="38" spans="1:40" s="138" customFormat="1">
      <c r="A38" s="92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137"/>
      <c r="AN38" s="137"/>
    </row>
    <row r="39" spans="1:40" s="138" customFormat="1">
      <c r="A39" s="92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137"/>
      <c r="AN39" s="137"/>
    </row>
    <row r="40" spans="1:40" s="138" customFormat="1">
      <c r="A40" s="92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137"/>
      <c r="AN40" s="137"/>
    </row>
    <row r="41" spans="1:40" s="138" customFormat="1">
      <c r="A41" s="92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137"/>
      <c r="AN41" s="137"/>
    </row>
    <row r="42" spans="1:40" s="138" customFormat="1">
      <c r="A42" s="92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137"/>
      <c r="AN42" s="137"/>
    </row>
    <row r="43" spans="1:40" s="138" customFormat="1">
      <c r="A43" s="92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137"/>
      <c r="AN43" s="137"/>
    </row>
    <row r="44" spans="1:40" s="138" customFormat="1">
      <c r="A44" s="92"/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137"/>
      <c r="AN44" s="137"/>
    </row>
    <row r="45" spans="1:40" s="138" customFormat="1">
      <c r="A45" s="92"/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137"/>
      <c r="AN45" s="137"/>
    </row>
    <row r="46" spans="1:40" s="138" customFormat="1">
      <c r="A46" s="92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137"/>
      <c r="AN46" s="137"/>
    </row>
    <row r="47" spans="1:40" s="138" customFormat="1">
      <c r="A47" s="92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137"/>
      <c r="AN47" s="137"/>
    </row>
    <row r="48" spans="1:40" s="138" customFormat="1">
      <c r="A48" s="92"/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137"/>
      <c r="AN48" s="137"/>
    </row>
    <row r="49" spans="1:40" s="138" customFormat="1">
      <c r="A49" s="92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137"/>
      <c r="AN49" s="137"/>
    </row>
    <row r="50" spans="1:40" s="138" customFormat="1">
      <c r="A50" s="92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137"/>
      <c r="AN50" s="137"/>
    </row>
    <row r="51" spans="1:40" s="138" customFormat="1">
      <c r="A51" s="92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37"/>
      <c r="AN51" s="137"/>
    </row>
    <row r="52" spans="1:40" s="138" customFormat="1">
      <c r="A52" s="92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137"/>
      <c r="AN52" s="137"/>
    </row>
    <row r="53" spans="1:40" s="138" customFormat="1">
      <c r="A53" s="92"/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137"/>
      <c r="AN53" s="137"/>
    </row>
    <row r="54" spans="1:40" s="138" customFormat="1">
      <c r="A54" s="92"/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137"/>
      <c r="AN54" s="137"/>
    </row>
    <row r="55" spans="1:40" s="138" customFormat="1">
      <c r="A55" s="92"/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137"/>
      <c r="AN55" s="137"/>
    </row>
    <row r="56" spans="1:40" s="138" customFormat="1">
      <c r="A56" s="92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137"/>
      <c r="AN56" s="137"/>
    </row>
    <row r="57" spans="1:40" s="138" customFormat="1">
      <c r="A57" s="92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137"/>
      <c r="AN57" s="137"/>
    </row>
    <row r="58" spans="1:40" s="138" customFormat="1">
      <c r="A58" s="92"/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137"/>
      <c r="AN58" s="137"/>
    </row>
    <row r="59" spans="1:40" s="138" customFormat="1">
      <c r="A59" s="92"/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137"/>
      <c r="AN59" s="137"/>
    </row>
    <row r="60" spans="1:40" s="138" customFormat="1">
      <c r="A60" s="92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137"/>
      <c r="AN60" s="137"/>
    </row>
    <row r="61" spans="1:40" s="138" customFormat="1">
      <c r="A61" s="92"/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137"/>
      <c r="AN61" s="137"/>
    </row>
    <row r="62" spans="1:40" s="138" customFormat="1">
      <c r="A62" s="92"/>
      <c r="B62" s="92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137"/>
      <c r="AN62" s="137"/>
    </row>
    <row r="63" spans="1:40" s="138" customFormat="1">
      <c r="A63" s="92"/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137"/>
      <c r="AN63" s="137"/>
    </row>
    <row r="64" spans="1:40" s="138" customFormat="1">
      <c r="A64" s="92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137"/>
      <c r="AN64" s="137"/>
    </row>
    <row r="65" spans="1:40" s="138" customFormat="1">
      <c r="A65" s="92"/>
      <c r="B65" s="92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137"/>
      <c r="AN65" s="137"/>
    </row>
    <row r="66" spans="1:40" s="138" customFormat="1">
      <c r="A66" s="92"/>
      <c r="B66" s="9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137"/>
      <c r="AN66" s="137"/>
    </row>
    <row r="67" spans="1:40" s="138" customFormat="1">
      <c r="A67" s="92"/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137"/>
      <c r="AN67" s="137"/>
    </row>
    <row r="68" spans="1:40" s="138" customFormat="1">
      <c r="A68" s="92"/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137"/>
      <c r="AN68" s="137"/>
    </row>
    <row r="69" spans="1:40" s="138" customFormat="1">
      <c r="A69" s="92"/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137"/>
      <c r="AN69" s="137"/>
    </row>
    <row r="70" spans="1:40" s="138" customFormat="1">
      <c r="A70" s="92"/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137"/>
      <c r="AN70" s="137"/>
    </row>
    <row r="71" spans="1:40" s="138" customFormat="1">
      <c r="A71" s="92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137"/>
      <c r="AN71" s="137"/>
    </row>
    <row r="72" spans="1:40" s="138" customFormat="1">
      <c r="A72" s="92"/>
      <c r="B72" s="92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137"/>
      <c r="AN72" s="137"/>
    </row>
    <row r="73" spans="1:40" s="138" customFormat="1">
      <c r="A73" s="92"/>
      <c r="B73" s="9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137"/>
      <c r="AN73" s="137"/>
    </row>
    <row r="74" spans="1:40" s="138" customFormat="1">
      <c r="A74" s="92"/>
      <c r="B74" s="92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137"/>
      <c r="AN74" s="137"/>
    </row>
    <row r="75" spans="1:40" s="138" customFormat="1">
      <c r="A75" s="92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137"/>
      <c r="AN75" s="137"/>
    </row>
    <row r="76" spans="1:40" s="138" customFormat="1">
      <c r="A76" s="92"/>
      <c r="B76" s="92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137"/>
      <c r="AN76" s="137"/>
    </row>
    <row r="77" spans="1:40" s="138" customFormat="1">
      <c r="A77" s="92"/>
      <c r="B77" s="92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137"/>
      <c r="AN77" s="137"/>
    </row>
    <row r="78" spans="1:40" s="138" customFormat="1">
      <c r="A78" s="92"/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137"/>
      <c r="AN78" s="137"/>
    </row>
    <row r="79" spans="1:40" s="138" customFormat="1">
      <c r="A79" s="92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137"/>
      <c r="AN79" s="137"/>
    </row>
    <row r="80" spans="1:40" s="138" customFormat="1">
      <c r="A80" s="92"/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137"/>
      <c r="AN80" s="137"/>
    </row>
    <row r="81" spans="1:40" s="138" customFormat="1">
      <c r="A81" s="92"/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137"/>
      <c r="AN81" s="137"/>
    </row>
    <row r="82" spans="1:40" s="138" customFormat="1">
      <c r="A82" s="92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137"/>
      <c r="AN82" s="137"/>
    </row>
    <row r="83" spans="1:40" s="138" customFormat="1">
      <c r="A83" s="92"/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137"/>
      <c r="AN83" s="137"/>
    </row>
    <row r="84" spans="1:40" s="138" customFormat="1">
      <c r="A84" s="92"/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137"/>
      <c r="AN84" s="137"/>
    </row>
  </sheetData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 enableFormatConditionsCalculation="0">
    <tabColor theme="1"/>
  </sheetPr>
  <dimension ref="A1:AL84"/>
  <sheetViews>
    <sheetView showGridLines="0" zoomScale="85" zoomScaleNormal="85" workbookViewId="0">
      <pane xSplit="2" ySplit="2" topLeftCell="AC3" activePane="bottomRight" state="frozen"/>
      <selection activeCell="C54" sqref="C54"/>
      <selection pane="topRight" activeCell="C54" sqref="C54"/>
      <selection pane="bottomLeft" activeCell="C54" sqref="C54"/>
      <selection pane="bottomRight" activeCell="AL19" sqref="AL19"/>
    </sheetView>
  </sheetViews>
  <sheetFormatPr defaultRowHeight="12.75"/>
  <cols>
    <col min="1" max="1" width="4.7109375" customWidth="1"/>
    <col min="2" max="2" width="40.28515625" bestFit="1" customWidth="1"/>
    <col min="3" max="12" width="12.7109375" style="64" customWidth="1"/>
    <col min="13" max="38" width="12.7109375" customWidth="1"/>
  </cols>
  <sheetData>
    <row r="1" spans="1:38" s="25" customFormat="1" ht="18">
      <c r="A1" s="2" t="s">
        <v>137</v>
      </c>
      <c r="B1" s="19"/>
      <c r="C1" s="19"/>
      <c r="D1" s="62"/>
      <c r="E1" s="62"/>
      <c r="F1" s="62"/>
      <c r="G1" s="62"/>
      <c r="H1" s="62"/>
      <c r="I1" s="62"/>
      <c r="J1" s="62"/>
      <c r="K1" s="62"/>
      <c r="L1" s="62"/>
      <c r="M1" s="21"/>
      <c r="N1" s="21"/>
      <c r="O1" s="21"/>
      <c r="P1" s="21"/>
      <c r="Q1" s="26"/>
      <c r="R1" s="26"/>
      <c r="S1" s="26"/>
      <c r="T1" s="26"/>
      <c r="U1" s="26"/>
      <c r="V1" s="26"/>
      <c r="W1" s="21"/>
      <c r="X1" s="21"/>
      <c r="Y1" s="21"/>
      <c r="Z1" s="26"/>
      <c r="AA1" s="26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s="25" customFormat="1" ht="15.75">
      <c r="A2" s="27" t="s">
        <v>80</v>
      </c>
      <c r="B2" s="9"/>
      <c r="C2" s="63"/>
      <c r="D2" s="63"/>
      <c r="E2" s="63"/>
      <c r="F2" s="63"/>
      <c r="G2" s="63"/>
      <c r="H2" s="63"/>
      <c r="I2" s="63"/>
      <c r="J2" s="63"/>
      <c r="K2" s="63"/>
      <c r="L2" s="63"/>
      <c r="M2" s="22"/>
      <c r="N2" s="22"/>
      <c r="O2" s="22"/>
      <c r="P2" s="22"/>
      <c r="Q2" s="28"/>
      <c r="R2" s="28"/>
      <c r="S2" s="28"/>
      <c r="T2" s="28"/>
      <c r="U2" s="28"/>
      <c r="V2" s="28"/>
      <c r="W2" s="22"/>
      <c r="X2" s="22"/>
      <c r="Y2" s="22"/>
      <c r="Z2" s="28"/>
      <c r="AA2" s="28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>
      <c r="A3" s="91" t="str">
        <f>"('$000, $"&amp;Escalators!$B$11&amp;")"</f>
        <v>('$000, $2015)</v>
      </c>
      <c r="C3"/>
      <c r="D3"/>
      <c r="E3"/>
      <c r="F3"/>
      <c r="G3"/>
      <c r="H3"/>
      <c r="I3"/>
      <c r="J3"/>
      <c r="K3"/>
      <c r="L3"/>
    </row>
    <row r="4" spans="1:38">
      <c r="C4"/>
      <c r="D4"/>
      <c r="E4"/>
      <c r="F4"/>
      <c r="G4"/>
      <c r="H4"/>
      <c r="I4"/>
      <c r="J4"/>
      <c r="K4"/>
      <c r="L4"/>
    </row>
    <row r="5" spans="1:38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38">
      <c r="A6" s="128"/>
      <c r="B6" s="129" t="s">
        <v>1</v>
      </c>
      <c r="C6" s="94" t="s">
        <v>2</v>
      </c>
      <c r="D6" s="56" t="s">
        <v>11</v>
      </c>
      <c r="E6" s="104" t="s">
        <v>3</v>
      </c>
      <c r="F6" s="94" t="s">
        <v>2</v>
      </c>
      <c r="G6" s="56" t="s">
        <v>11</v>
      </c>
      <c r="H6" s="104" t="s">
        <v>3</v>
      </c>
      <c r="I6" s="94" t="s">
        <v>2</v>
      </c>
      <c r="J6" s="56" t="s">
        <v>11</v>
      </c>
      <c r="K6" s="104" t="s">
        <v>3</v>
      </c>
      <c r="L6" s="94" t="s">
        <v>2</v>
      </c>
      <c r="M6" s="56" t="s">
        <v>11</v>
      </c>
      <c r="N6" s="104" t="s">
        <v>3</v>
      </c>
      <c r="O6" s="94" t="s">
        <v>2</v>
      </c>
      <c r="P6" s="56" t="s">
        <v>11</v>
      </c>
      <c r="Q6" s="104" t="s">
        <v>3</v>
      </c>
      <c r="R6" s="94" t="s">
        <v>2</v>
      </c>
      <c r="S6" s="56" t="s">
        <v>11</v>
      </c>
      <c r="T6" s="104" t="s">
        <v>3</v>
      </c>
      <c r="U6" s="94" t="s">
        <v>2</v>
      </c>
      <c r="V6" s="56" t="s">
        <v>11</v>
      </c>
      <c r="W6" s="104" t="s">
        <v>3</v>
      </c>
      <c r="X6" s="94" t="s">
        <v>2</v>
      </c>
      <c r="Y6" s="56" t="s">
        <v>11</v>
      </c>
      <c r="Z6" s="104" t="s">
        <v>3</v>
      </c>
      <c r="AA6" s="94" t="s">
        <v>2</v>
      </c>
      <c r="AB6" s="56" t="s">
        <v>11</v>
      </c>
      <c r="AC6" s="104" t="s">
        <v>3</v>
      </c>
      <c r="AD6" s="94" t="s">
        <v>2</v>
      </c>
      <c r="AE6" s="56" t="s">
        <v>11</v>
      </c>
      <c r="AF6" s="104" t="s">
        <v>3</v>
      </c>
      <c r="AG6" s="94" t="s">
        <v>2</v>
      </c>
      <c r="AH6" s="56" t="s">
        <v>11</v>
      </c>
      <c r="AI6" s="104" t="s">
        <v>3</v>
      </c>
      <c r="AJ6" s="94" t="s">
        <v>2</v>
      </c>
      <c r="AK6" s="56" t="s">
        <v>11</v>
      </c>
      <c r="AL6" s="104" t="s">
        <v>3</v>
      </c>
    </row>
    <row r="7" spans="1:38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38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38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153">
        <f>(Base!U9+Provision!U9+Reclassification!U9+'Adjustment Out'!U9+'Corp OH'!U9)*((1+Escalators!$K$24)-1)</f>
        <v>6.3372841831303557</v>
      </c>
      <c r="V9" s="154">
        <f>(Base!V9+Provision!V9+Reclassification!V9+'Adjustment Out'!V9+'Corp OH'!V9)*((1+Escalators!$K$24)-1)</f>
        <v>1.7681173429404885E-2</v>
      </c>
      <c r="W9" s="155">
        <f>(Base!W9+Provision!W9+Reclassification!W9+'Adjustment Out'!W9+'Corp OH'!W9)*((1+Escalators!$K$24)-1)</f>
        <v>105.17883922430623</v>
      </c>
      <c r="X9" s="153">
        <f>(Base!X9+Provision!X9+Reclassification!X9+'Adjustment Out'!X9+'Corp OH'!X9)*((1+Escalators!$L$24)-1)</f>
        <v>11.503181067657456</v>
      </c>
      <c r="Y9" s="154">
        <f>(Base!Y9+Provision!Y9+Reclassification!Y9+'Adjustment Out'!Y9+'Corp OH'!Y9)*((1+Escalators!$L$24)-1)</f>
        <v>3.2094148466391199E-2</v>
      </c>
      <c r="Z9" s="155">
        <f>(Base!Z9+Provision!Z9+Reclassification!Z9+'Adjustment Out'!Z9+'Corp OH'!Z9)*((1+Escalators!$L$24)-1)</f>
        <v>201.25484824501279</v>
      </c>
      <c r="AA9" s="107">
        <f>(Base!AA9+Provision!AA9+Reclassification!AA9+'Adjustment Out'!AA9+'Corp OH'!AA9)*((1+Escalators!$M$24)-1)</f>
        <v>16.60035804087499</v>
      </c>
      <c r="AB9" s="57">
        <f>(Base!AB9+Provision!AB9+Reclassification!AB9+'Adjustment Out'!AB9+'Corp OH'!AB9)*((1+Escalators!$M$24)-1)</f>
        <v>4.6315393318205743E-2</v>
      </c>
      <c r="AC9" s="108">
        <f>(Base!AC9+Provision!AC9+Reclassification!AC9+'Adjustment Out'!AC9+'Corp OH'!AC9)*((1+Escalators!$M$24)-1)</f>
        <v>290.43292622094896</v>
      </c>
      <c r="AD9" s="107">
        <f>(Base!AD9+Provision!AD9+Reclassification!AD9+'Adjustment Out'!AD9+'Corp OH'!AD9)*((1+Escalators!$N$24)-1)</f>
        <v>21.31002894553292</v>
      </c>
      <c r="AE9" s="57">
        <f>(Base!AE9+Provision!AE9+Reclassification!AE9+'Adjustment Out'!AE9+'Corp OH'!AE9)*((1+Escalators!$N$24)-1)</f>
        <v>5.9455487032536516E-2</v>
      </c>
      <c r="AF9" s="108">
        <f>(Base!AF9+Provision!AF9+Reclassification!AF9+'Adjustment Out'!AF9+'Corp OH'!AF9)*((1+Escalators!$N$24)-1)</f>
        <v>372.83135997818658</v>
      </c>
      <c r="AG9" s="107">
        <f>(Base!AG9+Provision!AG9+Reclassification!AG9+'Adjustment Out'!AG9+'Corp OH'!AG9)*((1+Escalators!$O$24)-1)</f>
        <v>24.935889301652157</v>
      </c>
      <c r="AH9" s="57">
        <f>(Base!AH9+Provision!AH9+Reclassification!AH9+'Adjustment Out'!AH9+'Corp OH'!AH9)*((1+Escalators!$O$24)-1)</f>
        <v>6.9571723567739607E-2</v>
      </c>
      <c r="AI9" s="108">
        <f>(Base!AI9+Provision!AI9+Reclassification!AI9+'Adjustment Out'!AI9+'Corp OH'!AI9)*((1+Escalators!$O$24)-1)</f>
        <v>436.26789735305971</v>
      </c>
      <c r="AJ9" s="107">
        <f>(Base!AJ9+Provision!AJ9+Reclassification!AJ9+'Adjustment Out'!AJ9+'Corp OH'!AJ9)*((1+Escalators!$P$24)-1)</f>
        <v>27.771415592777441</v>
      </c>
      <c r="AK9" s="57">
        <f>(Base!AK9+Provision!AK9+Reclassification!AK9+'Adjustment Out'!AK9+'Corp OH'!AK9)*((1+Escalators!$P$24)-1)</f>
        <v>7.7482909285192872E-2</v>
      </c>
      <c r="AL9" s="108">
        <f>(Base!AL9+Provision!AL9+Reclassification!AL9+'Adjustment Out'!AL9+'Corp OH'!AL9)*((1+Escalators!$P$24)-1)</f>
        <v>485.87708024418629</v>
      </c>
    </row>
    <row r="10" spans="1:38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107">
        <f>(Base!U10+Provision!U10+Reclassification!U10+'Adjustment Out'!U10+'Corp OH'!U10)*((1+Escalators!$K$24)-1)</f>
        <v>264.32116965667569</v>
      </c>
      <c r="V10" s="57">
        <f>(Base!V10+Provision!V10+Reclassification!V10+'Adjustment Out'!V10+'Corp OH'!V10)*((1+Escalators!$K$24)-1)</f>
        <v>19.827126708398776</v>
      </c>
      <c r="W10" s="108">
        <f>(Base!W10+Provision!W10+Reclassification!W10+'Adjustment Out'!W10+'Corp OH'!W10)*((1+Escalators!$K$24)-1)</f>
        <v>112.43133114361608</v>
      </c>
      <c r="X10" s="107">
        <f>(Base!X10+Provision!X10+Reclassification!X10+'Adjustment Out'!X10+'Corp OH'!X10)*((1+Escalators!$L$24)-1)</f>
        <v>515.47602753236856</v>
      </c>
      <c r="Y10" s="57">
        <f>(Base!Y10+Provision!Y10+Reclassification!Y10+'Adjustment Out'!Y10+'Corp OH'!Y10)*((1+Escalators!$L$24)-1)</f>
        <v>36.025166311980904</v>
      </c>
      <c r="Z10" s="108">
        <f>(Base!Z10+Provision!Z10+Reclassification!Z10+'Adjustment Out'!Z10+'Corp OH'!Z10)*((1+Escalators!$L$24)-1)</f>
        <v>207.69810791762714</v>
      </c>
      <c r="AA10" s="107">
        <f>(Base!AA10+Provision!AA10+Reclassification!AA10+'Adjustment Out'!AA10+'Corp OH'!AA10)*((1+Escalators!$M$24)-1)</f>
        <v>743.88871810290004</v>
      </c>
      <c r="AB10" s="57">
        <f>(Base!AB10+Provision!AB10+Reclassification!AB10+'Adjustment Out'!AB10+'Corp OH'!AB10)*((1+Escalators!$M$24)-1)</f>
        <v>51.988285305043526</v>
      </c>
      <c r="AC10" s="108">
        <f>(Base!AC10+Provision!AC10+Reclassification!AC10+'Adjustment Out'!AC10+'Corp OH'!AC10)*((1+Escalators!$M$24)-1)</f>
        <v>299.73126003718875</v>
      </c>
      <c r="AD10" s="107">
        <f>(Base!AD10+Provision!AD10+Reclassification!AD10+'Adjustment Out'!AD10+'Corp OH'!AD10)*((1+Escalators!$N$24)-1)</f>
        <v>954.93663907700966</v>
      </c>
      <c r="AE10" s="57">
        <f>(Base!AE10+Provision!AE10+Reclassification!AE10+'Adjustment Out'!AE10+'Corp OH'!AE10)*((1+Escalators!$N$24)-1)</f>
        <v>66.737829506519859</v>
      </c>
      <c r="AF10" s="108">
        <f>(Base!AF10+Provision!AF10+Reclassification!AF10+'Adjustment Out'!AF10+'Corp OH'!AF10)*((1+Escalators!$N$24)-1)</f>
        <v>384.76771474122245</v>
      </c>
      <c r="AG10" s="107">
        <f>(Base!AG10+Provision!AG10+Reclassification!AG10+'Adjustment Out'!AG10+'Corp OH'!AG10)*((1+Escalators!$O$24)-1)</f>
        <v>1117.4172678497307</v>
      </c>
      <c r="AH10" s="57">
        <f>(Base!AH10+Provision!AH10+Reclassification!AH10+'Adjustment Out'!AH10+'Corp OH'!AH10)*((1+Escalators!$O$24)-1)</f>
        <v>78.093142579046685</v>
      </c>
      <c r="AI10" s="108">
        <f>(Base!AI10+Provision!AI10+Reclassification!AI10+'Adjustment Out'!AI10+'Corp OH'!AI10)*((1+Escalators!$O$24)-1)</f>
        <v>450.23519987512896</v>
      </c>
      <c r="AJ10" s="107">
        <f>(Base!AJ10+Provision!AJ10+Reclassification!AJ10+'Adjustment Out'!AJ10+'Corp OH'!AJ10)*((1+Escalators!$P$24)-1)</f>
        <v>1244.4817572214961</v>
      </c>
      <c r="AK10" s="57">
        <f>(Base!AK10+Provision!AK10+Reclassification!AK10+'Adjustment Out'!AK10+'Corp OH'!AK10)*((1+Escalators!$P$24)-1)</f>
        <v>86.973321515548903</v>
      </c>
      <c r="AL10" s="108">
        <f>(Base!AL10+Provision!AL10+Reclassification!AL10+'Adjustment Out'!AL10+'Corp OH'!AL10)*((1+Escalators!$P$24)-1)</f>
        <v>501.43264188299787</v>
      </c>
    </row>
    <row r="11" spans="1:38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107">
        <f>(Base!U11+Provision!U11+Reclassification!U11+'Adjustment Out'!U11+'Corp OH'!U11)*((1+Escalators!$K$24)-1)</f>
        <v>126.87595493818364</v>
      </c>
      <c r="V11" s="57">
        <f>(Base!V11+Provision!V11+Reclassification!V11+'Adjustment Out'!V11+'Corp OH'!V11)*((1+Escalators!$K$24)-1)</f>
        <v>5.5168671622783183</v>
      </c>
      <c r="W11" s="108">
        <f>(Base!W11+Provision!W11+Reclassification!W11+'Adjustment Out'!W11+'Corp OH'!W11)*((1+Escalators!$K$24)-1)</f>
        <v>2.2026915293638734</v>
      </c>
      <c r="X11" s="107">
        <f>(Base!X11+Provision!X11+Reclassification!X11+'Adjustment Out'!X11+'Corp OH'!X11)*((1+Escalators!$L$24)-1)</f>
        <v>230.30008448586779</v>
      </c>
      <c r="Y11" s="57">
        <f>(Base!Y11+Provision!Y11+Reclassification!Y11+'Adjustment Out'!Y11+'Corp OH'!Y11)*((1+Escalators!$L$24)-1)</f>
        <v>10.01399338581558</v>
      </c>
      <c r="Z11" s="108">
        <f>(Base!Z11+Provision!Z11+Reclassification!Z11+'Adjustment Out'!Z11+'Corp OH'!Z11)*((1+Escalators!$L$24)-1)</f>
        <v>3.9982362738153321</v>
      </c>
      <c r="AA11" s="107">
        <f>(Base!AA11+Provision!AA11+Reclassification!AA11+'Adjustment Out'!AA11+'Corp OH'!AA11)*((1+Escalators!$M$24)-1)</f>
        <v>332.34840317850495</v>
      </c>
      <c r="AB11" s="57">
        <f>(Base!AB11+Provision!AB11+Reclassification!AB11+'Adjustment Out'!AB11+'Corp OH'!AB11)*((1+Escalators!$M$24)-1)</f>
        <v>14.451296093294081</v>
      </c>
      <c r="AC11" s="108">
        <f>(Base!AC11+Provision!AC11+Reclassification!AC11+'Adjustment Out'!AC11+'Corp OH'!AC11)*((1+Escalators!$M$24)-1)</f>
        <v>5.7698955868791391</v>
      </c>
      <c r="AD11" s="107">
        <f>(Base!AD11+Provision!AD11+Reclassification!AD11+'Adjustment Out'!AD11+'Corp OH'!AD11)*((1+Escalators!$N$24)-1)</f>
        <v>426.63863479912516</v>
      </c>
      <c r="AE11" s="57">
        <f>(Base!AE11+Provision!AE11+Reclassification!AE11+'Adjustment Out'!AE11+'Corp OH'!AE11)*((1+Escalators!$N$24)-1)</f>
        <v>18.551258791544203</v>
      </c>
      <c r="AF11" s="108">
        <f>(Base!AF11+Provision!AF11+Reclassification!AF11+'Adjustment Out'!AF11+'Corp OH'!AF11)*((1+Escalators!$N$24)-1)</f>
        <v>7.4068668679519734</v>
      </c>
      <c r="AG11" s="107">
        <f>(Base!AG11+Provision!AG11+Reclassification!AG11+'Adjustment Out'!AG11+'Corp OH'!AG11)*((1+Escalators!$O$24)-1)</f>
        <v>499.23037628670551</v>
      </c>
      <c r="AH11" s="57">
        <f>(Base!AH11+Provision!AH11+Reclassification!AH11+'Adjustment Out'!AH11+'Corp OH'!AH11)*((1+Escalators!$O$24)-1)</f>
        <v>21.707719722699753</v>
      </c>
      <c r="AI11" s="108">
        <f>(Base!AI11+Provision!AI11+Reclassification!AI11+'Adjustment Out'!AI11+'Corp OH'!AI11)*((1+Escalators!$O$24)-1)</f>
        <v>8.6671309909244485</v>
      </c>
      <c r="AJ11" s="107">
        <f>(Base!AJ11+Provision!AJ11+Reclassification!AJ11+'Adjustment Out'!AJ11+'Corp OH'!AJ11)*((1+Escalators!$P$24)-1)</f>
        <v>555.99919011022257</v>
      </c>
      <c r="AK11" s="57">
        <f>(Base!AK11+Provision!AK11+Reclassification!AK11+'Adjustment Out'!AK11+'Corp OH'!AK11)*((1+Escalators!$P$24)-1)</f>
        <v>24.176162265473465</v>
      </c>
      <c r="AL11" s="108">
        <f>(Base!AL11+Provision!AL11+Reclassification!AL11+'Adjustment Out'!AL11+'Corp OH'!AL11)*((1+Escalators!$P$24)-1)</f>
        <v>9.6526935067062585</v>
      </c>
    </row>
    <row r="12" spans="1:38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107">
        <f>(Base!U12+Provision!U12+Reclassification!U12+'Adjustment Out'!U12+'Corp OH'!U12)*((1+Escalators!$K$24)-1)</f>
        <v>4.2082553282622408</v>
      </c>
      <c r="V12" s="57">
        <f>(Base!V12+Provision!V12+Reclassification!V12+'Adjustment Out'!V12+'Corp OH'!V12)*((1+Escalators!$K$24)-1)</f>
        <v>0.1617947261802653</v>
      </c>
      <c r="W12" s="108">
        <f>(Base!W12+Provision!W12+Reclassification!W12+'Adjustment Out'!W12+'Corp OH'!W12)*((1+Escalators!$K$24)-1)</f>
        <v>9.8713319937791095E-4</v>
      </c>
      <c r="X12" s="107">
        <f>(Base!X12+Provision!X12+Reclassification!X12+'Adjustment Out'!X12+'Corp OH'!X12)*((1+Escalators!$L$24)-1)</f>
        <v>7.6386542911861515</v>
      </c>
      <c r="Y12" s="57">
        <f>(Base!Y12+Provision!Y12+Reclassification!Y12+'Adjustment Out'!Y12+'Corp OH'!Y12)*((1+Escalators!$L$24)-1)</f>
        <v>0.2936832209604836</v>
      </c>
      <c r="Z12" s="108">
        <f>(Base!Z12+Provision!Z12+Reclassification!Z12+'Adjustment Out'!Z12+'Corp OH'!Z12)*((1+Escalators!$L$24)-1)</f>
        <v>1.7918041233762588E-3</v>
      </c>
      <c r="AA12" s="107">
        <f>(Base!AA12+Provision!AA12+Reclassification!AA12+'Adjustment Out'!AA12+'Corp OH'!AA12)*((1+Escalators!$M$24)-1)</f>
        <v>11.023419994724915</v>
      </c>
      <c r="AB12" s="57">
        <f>(Base!AB12+Provision!AB12+Reclassification!AB12+'Adjustment Out'!AB12+'Corp OH'!AB12)*((1+Escalators!$M$24)-1)</f>
        <v>0.42381725453742175</v>
      </c>
      <c r="AC12" s="108">
        <f>(Base!AC12+Provision!AC12+Reclassification!AC12+'Adjustment Out'!AC12+'Corp OH'!AC12)*((1+Escalators!$M$24)-1)</f>
        <v>2.58577082393256E-3</v>
      </c>
      <c r="AD12" s="107">
        <f>(Base!AD12+Provision!AD12+Reclassification!AD12+'Adjustment Out'!AD12+'Corp OH'!AD12)*((1+Escalators!$N$24)-1)</f>
        <v>14.150863408363715</v>
      </c>
      <c r="AE12" s="57">
        <f>(Base!AE12+Provision!AE12+Reclassification!AE12+'Adjustment Out'!AE12+'Corp OH'!AE12)*((1+Escalators!$N$24)-1)</f>
        <v>0.5440580220962935</v>
      </c>
      <c r="AF12" s="108">
        <f>(Base!AF12+Provision!AF12+Reclassification!AF12+'Adjustment Out'!AF12+'Corp OH'!AF12)*((1+Escalators!$N$24)-1)</f>
        <v>3.3193772669744734E-3</v>
      </c>
      <c r="AG12" s="107">
        <f>(Base!AG12+Provision!AG12+Reclassification!AG12+'Adjustment Out'!AG12+'Corp OH'!AG12)*((1+Escalators!$O$24)-1)</f>
        <v>16.558605545569957</v>
      </c>
      <c r="AH12" s="57">
        <f>(Base!AH12+Provision!AH12+Reclassification!AH12+'Adjustment Out'!AH12+'Corp OH'!AH12)*((1+Escalators!$O$24)-1)</f>
        <v>0.63662844604032642</v>
      </c>
      <c r="AI12" s="108">
        <f>(Base!AI12+Provision!AI12+Reclassification!AI12+'Adjustment Out'!AI12+'Corp OH'!AI12)*((1+Escalators!$O$24)-1)</f>
        <v>3.8841629118034128E-3</v>
      </c>
      <c r="AJ12" s="107">
        <f>(Base!AJ12+Provision!AJ12+Reclassification!AJ12+'Adjustment Out'!AJ12+'Corp OH'!AJ12)*((1+Escalators!$P$24)-1)</f>
        <v>18.441528620855092</v>
      </c>
      <c r="AK12" s="57">
        <f>(Base!AK12+Provision!AK12+Reclassification!AK12+'Adjustment Out'!AK12+'Corp OH'!AK12)*((1+Escalators!$P$24)-1)</f>
        <v>0.70902115979471325</v>
      </c>
      <c r="AL12" s="108">
        <f>(Base!AL12+Provision!AL12+Reclassification!AL12+'Adjustment Out'!AL12+'Corp OH'!AL12)*((1+Escalators!$P$24)-1)</f>
        <v>4.325841406690803E-3</v>
      </c>
    </row>
    <row r="13" spans="1:38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107">
        <f>(Base!U13+Provision!U13+Reclassification!U13+'Adjustment Out'!U13+'Corp OH'!U13)*((1+Escalators!$K$24)-1)</f>
        <v>61.288567446287971</v>
      </c>
      <c r="V13" s="57">
        <f>(Base!V13+Provision!V13+Reclassification!V13+'Adjustment Out'!V13+'Corp OH'!V13)*((1+Escalators!$K$24)-1)</f>
        <v>1.2083210331236158</v>
      </c>
      <c r="W13" s="108">
        <f>(Base!W13+Provision!W13+Reclassification!W13+'Adjustment Out'!W13+'Corp OH'!W13)*((1+Escalators!$K$24)-1)</f>
        <v>-1.068266935053888</v>
      </c>
      <c r="X13" s="107">
        <f>(Base!X13+Provision!X13+Reclassification!X13+'Adjustment Out'!X13+'Corp OH'!X13)*((1+Escalators!$L$24)-1)</f>
        <v>111.24852039754029</v>
      </c>
      <c r="Y13" s="57">
        <f>(Base!Y13+Provision!Y13+Reclassification!Y13+'Adjustment Out'!Y13+'Corp OH'!Y13)*((1+Escalators!$L$24)-1)</f>
        <v>2.1932953028806863</v>
      </c>
      <c r="Z13" s="108">
        <f>(Base!Z13+Provision!Z13+Reclassification!Z13+'Adjustment Out'!Z13+'Corp OH'!Z13)*((1+Escalators!$L$24)-1)</f>
        <v>-1.9390747877817827</v>
      </c>
      <c r="AA13" s="107">
        <f>(Base!AA13+Provision!AA13+Reclassification!AA13+'Adjustment Out'!AA13+'Corp OH'!AA13)*((1+Escalators!$M$24)-1)</f>
        <v>160.54387558143816</v>
      </c>
      <c r="AB13" s="57">
        <f>(Base!AB13+Provision!AB13+Reclassification!AB13+'Adjustment Out'!AB13+'Corp OH'!AB13)*((1+Escalators!$M$24)-1)</f>
        <v>3.1651668441139558</v>
      </c>
      <c r="AC13" s="108">
        <f>(Base!AC13+Provision!AC13+Reclassification!AC13+'Adjustment Out'!AC13+'Corp OH'!AC13)*((1+Escalators!$M$24)-1)</f>
        <v>-2.7982986233012865</v>
      </c>
      <c r="AD13" s="107">
        <f>(Base!AD13+Provision!AD13+Reclassification!AD13+'Adjustment Out'!AD13+'Corp OH'!AD13)*((1+Escalators!$N$24)-1)</f>
        <v>206.09161725575373</v>
      </c>
      <c r="AE13" s="57">
        <f>(Base!AE13+Provision!AE13+Reclassification!AE13+'Adjustment Out'!AE13+'Corp OH'!AE13)*((1+Escalators!$N$24)-1)</f>
        <v>4.0631531500361691</v>
      </c>
      <c r="AF13" s="108">
        <f>(Base!AF13+Provision!AF13+Reclassification!AF13+'Adjustment Out'!AF13+'Corp OH'!AF13)*((1+Escalators!$N$24)-1)</f>
        <v>-3.5922011148171715</v>
      </c>
      <c r="AG13" s="107">
        <f>(Base!AG13+Provision!AG13+Reclassification!AG13+'Adjustment Out'!AG13+'Corp OH'!AG13)*((1+Escalators!$O$24)-1)</f>
        <v>241.15770874939199</v>
      </c>
      <c r="AH13" s="57">
        <f>(Base!AH13+Provision!AH13+Reclassification!AH13+'Adjustment Out'!AH13+'Corp OH'!AH13)*((1+Escalators!$O$24)-1)</f>
        <v>4.7544908279535614</v>
      </c>
      <c r="AI13" s="108">
        <f>(Base!AI13+Provision!AI13+Reclassification!AI13+'Adjustment Out'!AI13+'Corp OH'!AI13)*((1+Escalators!$O$24)-1)</f>
        <v>-4.2034072115668994</v>
      </c>
      <c r="AJ13" s="107">
        <f>(Base!AJ13+Provision!AJ13+Reclassification!AJ13+'Adjustment Out'!AJ13+'Corp OH'!AJ13)*((1+Escalators!$P$24)-1)</f>
        <v>268.58039318604165</v>
      </c>
      <c r="AK13" s="57">
        <f>(Base!AK13+Provision!AK13+Reclassification!AK13+'Adjustment Out'!AK13+'Corp OH'!AK13)*((1+Escalators!$P$24)-1)</f>
        <v>5.295136624880608</v>
      </c>
      <c r="AL13" s="108">
        <f>(Base!AL13+Provision!AL13+Reclassification!AL13+'Adjustment Out'!AL13+'Corp OH'!AL13)*((1+Escalators!$P$24)-1)</f>
        <v>-4.6813878248315675</v>
      </c>
    </row>
    <row r="14" spans="1:38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107">
        <f>(Base!U14+Provision!U14+Reclassification!U14+'Adjustment Out'!U14+'Corp OH'!U14)*((1+Escalators!$K$24)-1)</f>
        <v>72.168602767859142</v>
      </c>
      <c r="V14" s="57">
        <f>(Base!V14+Provision!V14+Reclassification!V14+'Adjustment Out'!V14+'Corp OH'!V14)*((1+Escalators!$K$24)-1)</f>
        <v>0</v>
      </c>
      <c r="W14" s="108">
        <f>(Base!W14+Provision!W14+Reclassification!W14+'Adjustment Out'!W14+'Corp OH'!W14)*((1+Escalators!$K$24)-1)</f>
        <v>9.3694165674711449</v>
      </c>
      <c r="X14" s="107">
        <f>(Base!X14+Provision!X14+Reclassification!X14+'Adjustment Out'!X14+'Corp OH'!X14)*((1+Escalators!$L$24)-1)</f>
        <v>130.9975189764111</v>
      </c>
      <c r="Y14" s="57">
        <f>(Base!Y14+Provision!Y14+Reclassification!Y14+'Adjustment Out'!Y14+'Corp OH'!Y14)*((1+Escalators!$L$24)-1)</f>
        <v>0</v>
      </c>
      <c r="Z14" s="108">
        <f>(Base!Z14+Provision!Z14+Reclassification!Z14+'Adjustment Out'!Z14+'Corp OH'!Z14)*((1+Escalators!$L$24)-1)</f>
        <v>17.006984720810213</v>
      </c>
      <c r="AA14" s="107">
        <f>(Base!AA14+Provision!AA14+Reclassification!AA14+'Adjustment Out'!AA14+'Corp OH'!AA14)*((1+Escalators!$M$24)-1)</f>
        <v>189.04385705871394</v>
      </c>
      <c r="AB14" s="57">
        <f>(Base!AB14+Provision!AB14+Reclassification!AB14+'Adjustment Out'!AB14+'Corp OH'!AB14)*((1+Escalators!$M$24)-1)</f>
        <v>0</v>
      </c>
      <c r="AC14" s="108">
        <f>(Base!AC14+Provision!AC14+Reclassification!AC14+'Adjustment Out'!AC14+'Corp OH'!AC14)*((1+Escalators!$M$24)-1)</f>
        <v>24.542953284019973</v>
      </c>
      <c r="AD14" s="107">
        <f>(Base!AD14+Provision!AD14+Reclassification!AD14+'Adjustment Out'!AD14+'Corp OH'!AD14)*((1+Escalators!$N$24)-1)</f>
        <v>242.67729984961466</v>
      </c>
      <c r="AE14" s="57">
        <f>(Base!AE14+Provision!AE14+Reclassification!AE14+'Adjustment Out'!AE14+'Corp OH'!AE14)*((1+Escalators!$N$24)-1)</f>
        <v>0</v>
      </c>
      <c r="AF14" s="108">
        <f>(Base!AF14+Provision!AF14+Reclassification!AF14+'Adjustment Out'!AF14+'Corp OH'!AF14)*((1+Escalators!$N$24)-1)</f>
        <v>31.50600990674538</v>
      </c>
      <c r="AG14" s="107">
        <f>(Base!AG14+Provision!AG14+Reclassification!AG14+'Adjustment Out'!AG14+'Corp OH'!AG14)*((1+Escalators!$O$24)-1)</f>
        <v>283.968374728198</v>
      </c>
      <c r="AH14" s="57">
        <f>(Base!AH14+Provision!AH14+Reclassification!AH14+'Adjustment Out'!AH14+'Corp OH'!AH14)*((1+Escalators!$O$24)-1)</f>
        <v>0</v>
      </c>
      <c r="AI14" s="108">
        <f>(Base!AI14+Provision!AI14+Reclassification!AI14+'Adjustment Out'!AI14+'Corp OH'!AI14)*((1+Escalators!$O$24)-1)</f>
        <v>36.866696773588636</v>
      </c>
      <c r="AJ14" s="107">
        <f>(Base!AJ14+Provision!AJ14+Reclassification!AJ14+'Adjustment Out'!AJ14+'Corp OH'!AJ14)*((1+Escalators!$P$24)-1)</f>
        <v>316.25917385107397</v>
      </c>
      <c r="AK14" s="57">
        <f>(Base!AK14+Provision!AK14+Reclassification!AK14+'Adjustment Out'!AK14+'Corp OH'!AK14)*((1+Escalators!$P$24)-1)</f>
        <v>0</v>
      </c>
      <c r="AL14" s="108">
        <f>(Base!AL14+Provision!AL14+Reclassification!AL14+'Adjustment Out'!AL14+'Corp OH'!AL14)*((1+Escalators!$P$24)-1)</f>
        <v>41.058906913113447</v>
      </c>
    </row>
    <row r="15" spans="1:38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107">
        <f>(Base!U15+Provision!U15+Reclassification!U15+'Adjustment Out'!U15+'Corp OH'!U15)*((1+Escalators!$K$24)-1)</f>
        <v>51.64039276298692</v>
      </c>
      <c r="V15" s="57">
        <f>(Base!V15+Provision!V15+Reclassification!V15+'Adjustment Out'!V15+'Corp OH'!V15)*((1+Escalators!$K$24)-1)</f>
        <v>0.58833449375326219</v>
      </c>
      <c r="W15" s="108">
        <f>(Base!W15+Provision!W15+Reclassification!W15+'Adjustment Out'!W15+'Corp OH'!W15)*((1+Escalators!$K$24)-1)</f>
        <v>45.052221809314304</v>
      </c>
      <c r="X15" s="107">
        <f>(Base!X15+Provision!X15+Reclassification!X15+'Adjustment Out'!X15+'Corp OH'!X15)*((1+Escalators!$L$24)-1)</f>
        <v>93.735545257520812</v>
      </c>
      <c r="Y15" s="57">
        <f>(Base!Y15+Provision!Y15+Reclassification!Y15+'Adjustment Out'!Y15+'Corp OH'!Y15)*((1+Escalators!$L$24)-1)</f>
        <v>1.0679208970946585</v>
      </c>
      <c r="Z15" s="108">
        <f>(Base!Z15+Provision!Z15+Reclassification!Z15+'Adjustment Out'!Z15+'Corp OH'!Z15)*((1+Escalators!$L$24)-1)</f>
        <v>81.776964705536955</v>
      </c>
      <c r="AA15" s="107">
        <f>(Base!AA15+Provision!AA15+Reclassification!AA15+'Adjustment Out'!AA15+'Corp OH'!AA15)*((1+Escalators!$M$24)-1)</f>
        <v>135.27072235753002</v>
      </c>
      <c r="AB15" s="57">
        <f>(Base!AB15+Provision!AB15+Reclassification!AB15+'Adjustment Out'!AB15+'Corp OH'!AB15)*((1+Escalators!$M$24)-1)</f>
        <v>1.5411275495738943</v>
      </c>
      <c r="AC15" s="108">
        <f>(Base!AC15+Provision!AC15+Reclassification!AC15+'Adjustment Out'!AC15+'Corp OH'!AC15)*((1+Escalators!$M$24)-1)</f>
        <v>118.01317267140625</v>
      </c>
      <c r="AD15" s="107">
        <f>(Base!AD15+Provision!AD15+Reclassification!AD15+'Adjustment Out'!AD15+'Corp OH'!AD15)*((1+Escalators!$N$24)-1)</f>
        <v>173.64824311766293</v>
      </c>
      <c r="AE15" s="57">
        <f>(Base!AE15+Provision!AE15+Reclassification!AE15+'Adjustment Out'!AE15+'Corp OH'!AE15)*((1+Escalators!$N$24)-1)</f>
        <v>1.9783592985953971</v>
      </c>
      <c r="AF15" s="108">
        <f>(Base!AF15+Provision!AF15+Reclassification!AF15+'Adjustment Out'!AF15+'Corp OH'!AF15)*((1+Escalators!$N$24)-1)</f>
        <v>151.49457134535908</v>
      </c>
      <c r="AG15" s="107">
        <f>(Base!AG15+Provision!AG15+Reclassification!AG15+'Adjustment Out'!AG15+'Corp OH'!AG15)*((1+Escalators!$O$24)-1)</f>
        <v>203.19415702699496</v>
      </c>
      <c r="AH15" s="57">
        <f>(Base!AH15+Provision!AH15+Reclassification!AH15+'Adjustment Out'!AH15+'Corp OH'!AH15)*((1+Escalators!$O$24)-1)</f>
        <v>2.3149733205317959</v>
      </c>
      <c r="AI15" s="108">
        <f>(Base!AI15+Provision!AI15+Reclassification!AI15+'Adjustment Out'!AI15+'Corp OH'!AI15)*((1+Escalators!$O$24)-1)</f>
        <v>177.27108069747615</v>
      </c>
      <c r="AJ15" s="107">
        <f>(Base!AJ15+Provision!AJ15+Reclassification!AJ15+'Adjustment Out'!AJ15+'Corp OH'!AJ15)*((1+Escalators!$P$24)-1)</f>
        <v>226.29990503073307</v>
      </c>
      <c r="AK15" s="57">
        <f>(Base!AK15+Provision!AK15+Reclassification!AK15+'Adjustment Out'!AK15+'Corp OH'!AK15)*((1+Escalators!$P$24)-1)</f>
        <v>2.57821509363297</v>
      </c>
      <c r="AL15" s="108">
        <f>(Base!AL15+Provision!AL15+Reclassification!AL15+'Adjustment Out'!AL15+'Corp OH'!AL15)*((1+Escalators!$P$24)-1)</f>
        <v>197.42904674766157</v>
      </c>
    </row>
    <row r="16" spans="1:38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T16" si="5">SUM(S9:S15)</f>
        <v>0</v>
      </c>
      <c r="T16" s="127">
        <f t="shared" si="5"/>
        <v>0</v>
      </c>
      <c r="U16" s="125">
        <f>SUM(U9:U15)</f>
        <v>586.84022708338603</v>
      </c>
      <c r="V16" s="126">
        <f t="shared" ref="V16:W16" si="6">SUM(V9:V15)</f>
        <v>27.320125297163642</v>
      </c>
      <c r="W16" s="127">
        <f t="shared" si="6"/>
        <v>273.16722047221714</v>
      </c>
      <c r="X16" s="125">
        <f>SUM(X9:X15)</f>
        <v>1100.8995320085523</v>
      </c>
      <c r="Y16" s="126">
        <f t="shared" ref="Y16:Z16" si="7">SUM(Y9:Y15)</f>
        <v>49.626153267198703</v>
      </c>
      <c r="Z16" s="127">
        <f t="shared" si="7"/>
        <v>509.79785887914403</v>
      </c>
      <c r="AA16" s="125">
        <f>SUM(AA9:AA15)</f>
        <v>1588.7193543146871</v>
      </c>
      <c r="AB16" s="126">
        <f t="shared" ref="AB16:AC16" si="8">SUM(AB9:AB15)</f>
        <v>71.616008439881085</v>
      </c>
      <c r="AC16" s="127">
        <f t="shared" si="8"/>
        <v>735.69449494796561</v>
      </c>
      <c r="AD16" s="125">
        <f>SUM(AD9:AD15)</f>
        <v>2039.4533264530628</v>
      </c>
      <c r="AE16" s="126">
        <f t="shared" ref="AE16:AF16" si="9">SUM(AE9:AE15)</f>
        <v>91.934114255824454</v>
      </c>
      <c r="AF16" s="127">
        <f t="shared" si="9"/>
        <v>944.41764110191525</v>
      </c>
      <c r="AG16" s="125">
        <f>SUM(AG9:AG15)</f>
        <v>2386.4623794882432</v>
      </c>
      <c r="AH16" s="126">
        <f t="shared" ref="AH16:AI16" si="10">SUM(AH9:AH15)</f>
        <v>107.57652661983984</v>
      </c>
      <c r="AI16" s="127">
        <f t="shared" si="10"/>
        <v>1105.1084826415229</v>
      </c>
      <c r="AJ16" s="125">
        <f>SUM(AJ9:AJ15)</f>
        <v>2657.8333636132002</v>
      </c>
      <c r="AK16" s="126">
        <f t="shared" ref="AK16:AL16" si="11">SUM(AK9:AK15)</f>
        <v>119.80933956861585</v>
      </c>
      <c r="AL16" s="127">
        <f t="shared" si="11"/>
        <v>1230.7733073112408</v>
      </c>
    </row>
    <row r="17" spans="1:38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107">
        <f>(Base!U19+Provision!U19+Reclassification!U19+'Adjustment Out'!U19+'Corp OH'!U19)*((1+Escalators!$K$24)-1)</f>
        <v>20.811269858753981</v>
      </c>
      <c r="V19" s="57">
        <f>(Base!V19+Provision!V19+Reclassification!V19+'Adjustment Out'!V19+'Corp OH'!V19)*((1+Escalators!$K$24)-1)</f>
        <v>12.633316988919956</v>
      </c>
      <c r="W19" s="108">
        <f>(Base!W19+Provision!W19+Reclassification!W19+'Adjustment Out'!W19+'Corp OH'!W19)*((1+Escalators!$K$24)-1)</f>
        <v>387.58447260482865</v>
      </c>
      <c r="X19" s="107">
        <f>(Base!X19+Provision!X19+Reclassification!X19+'Adjustment Out'!X19+'Corp OH'!X19)*((1+Escalators!$L$24)-1)</f>
        <v>37.775772478436885</v>
      </c>
      <c r="Y19" s="57">
        <f>(Base!Y19+Provision!Y19+Reclassification!Y19+'Adjustment Out'!Y19+'Corp OH'!Y19)*((1+Escalators!$L$24)-1)</f>
        <v>22.9314843092417</v>
      </c>
      <c r="Z19" s="108">
        <f>(Base!Z19+Provision!Z19+Reclassification!Z19+'Adjustment Out'!Z19+'Corp OH'!Z19)*((1+Escalators!$L$24)-1)</f>
        <v>703.5276056033789</v>
      </c>
      <c r="AA19" s="107">
        <f>(Base!AA19+Provision!AA19+Reclassification!AA19+'Adjustment Out'!AA19+'Corp OH'!AA19)*((1+Escalators!$M$24)-1)</f>
        <v>54.514602936732416</v>
      </c>
      <c r="AB19" s="57">
        <f>(Base!AB19+Provision!AB19+Reclassification!AB19+'Adjustment Out'!AB19+'Corp OH'!AB19)*((1+Escalators!$M$24)-1)</f>
        <v>33.092659126475887</v>
      </c>
      <c r="AC19" s="108">
        <f>(Base!AC19+Provision!AC19+Reclassification!AC19+'Adjustment Out'!AC19+'Corp OH'!AC19)*((1+Escalators!$M$24)-1)</f>
        <v>1015.267870336487</v>
      </c>
      <c r="AD19" s="107">
        <f>(Base!AD19+Provision!AD19+Reclassification!AD19+'Adjustment Out'!AD19+'Corp OH'!AD19)*((1+Escalators!$N$24)-1)</f>
        <v>69.980886175800165</v>
      </c>
      <c r="AE19" s="57">
        <f>(Base!AE19+Provision!AE19+Reclassification!AE19+'Adjustment Out'!AE19+'Corp OH'!AE19)*((1+Escalators!$N$24)-1)</f>
        <v>42.481344205554521</v>
      </c>
      <c r="AF19" s="108">
        <f>(Base!AF19+Provision!AF19+Reclassification!AF19+'Adjustment Out'!AF19+'Corp OH'!AF19)*((1+Escalators!$N$24)-1)</f>
        <v>1303.3084979894636</v>
      </c>
      <c r="AG19" s="107">
        <f>(Base!AG19+Provision!AG19+Reclassification!AG19+'Adjustment Out'!AG19+'Corp OH'!AG19)*((1+Escalators!$O$24)-1)</f>
        <v>81.887999090544298</v>
      </c>
      <c r="AH19" s="57">
        <f>(Base!AH19+Provision!AH19+Reclassification!AH19+'Adjustment Out'!AH19+'Corp OH'!AH19)*((1+Escalators!$O$24)-1)</f>
        <v>49.709463051534058</v>
      </c>
      <c r="AI19" s="108">
        <f>(Base!AI19+Provision!AI19+Reclassification!AI19+'Adjustment Out'!AI19+'Corp OH'!AI19)*((1+Escalators!$O$24)-1)</f>
        <v>1525.0639271693899</v>
      </c>
      <c r="AJ19" s="107">
        <f>(Base!AJ19+Provision!AJ19+Reclassification!AJ19+'Adjustment Out'!AJ19+'Corp OH'!AJ19)*((1+Escalators!$P$24)-1)</f>
        <v>91.199701253638892</v>
      </c>
      <c r="AK19" s="57">
        <f>(Base!AK19+Provision!AK19+Reclassification!AK19+'Adjustment Out'!AK19+'Corp OH'!AK19)*((1+Escalators!$P$24)-1)</f>
        <v>55.362058300703964</v>
      </c>
      <c r="AL19" s="108">
        <f>(Base!AL19+Provision!AL19+Reclassification!AL19+'Adjustment Out'!AL19+'Corp OH'!AL19)*((1+Escalators!$P$24)-1)</f>
        <v>1698.4830023354425</v>
      </c>
    </row>
    <row r="20" spans="1:38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107">
        <f>(Base!U20+Provision!U20+Reclassification!U20+'Adjustment Out'!U20+'Corp OH'!U20)*((1+Escalators!$K$24)-1)</f>
        <v>0</v>
      </c>
      <c r="V20" s="57">
        <f>(Base!V20+Provision!V20+Reclassification!V20+'Adjustment Out'!V20+'Corp OH'!V20)*((1+Escalators!$K$24)-1)</f>
        <v>0</v>
      </c>
      <c r="W20" s="108">
        <f>(Base!W20+Provision!W20+Reclassification!W20+'Adjustment Out'!W20+'Corp OH'!W20)*((1+Escalators!$K$24)-1)</f>
        <v>0</v>
      </c>
      <c r="X20" s="107">
        <f>(Base!X20+Provision!X20+Reclassification!X20+'Adjustment Out'!X20+'Corp OH'!X20)*((1+Escalators!$L$24)-1)</f>
        <v>0</v>
      </c>
      <c r="Y20" s="57">
        <f>(Base!Y20+Provision!Y20+Reclassification!Y20+'Adjustment Out'!Y20+'Corp OH'!Y20)*((1+Escalators!$L$24)-1)</f>
        <v>0</v>
      </c>
      <c r="Z20" s="108">
        <f>(Base!Z20+Provision!Z20+Reclassification!Z20+'Adjustment Out'!Z20+'Corp OH'!Z20)*((1+Escalators!$L$24)-1)</f>
        <v>0</v>
      </c>
      <c r="AA20" s="107">
        <f>(Base!AA20+Provision!AA20+Reclassification!AA20+'Adjustment Out'!AA20+'Corp OH'!AA20)*((1+Escalators!$M$24)-1)</f>
        <v>0</v>
      </c>
      <c r="AB20" s="57">
        <f>(Base!AB20+Provision!AB20+Reclassification!AB20+'Adjustment Out'!AB20+'Corp OH'!AB20)*((1+Escalators!$M$24)-1)</f>
        <v>0</v>
      </c>
      <c r="AC20" s="108">
        <f>(Base!AC20+Provision!AC20+Reclassification!AC20+'Adjustment Out'!AC20+'Corp OH'!AC20)*((1+Escalators!$M$24)-1)</f>
        <v>0</v>
      </c>
      <c r="AD20" s="107">
        <f>(Base!AD20+Provision!AD20+Reclassification!AD20+'Adjustment Out'!AD20+'Corp OH'!AD20)*((1+Escalators!$N$24)-1)</f>
        <v>0</v>
      </c>
      <c r="AE20" s="57">
        <f>(Base!AE20+Provision!AE20+Reclassification!AE20+'Adjustment Out'!AE20+'Corp OH'!AE20)*((1+Escalators!$N$24)-1)</f>
        <v>0</v>
      </c>
      <c r="AF20" s="108">
        <f>(Base!AF20+Provision!AF20+Reclassification!AF20+'Adjustment Out'!AF20+'Corp OH'!AF20)*((1+Escalators!$N$24)-1)</f>
        <v>0</v>
      </c>
      <c r="AG20" s="107">
        <f>(Base!AG20+Provision!AG20+Reclassification!AG20+'Adjustment Out'!AG20+'Corp OH'!AG20)*((1+Escalators!$O$24)-1)</f>
        <v>0</v>
      </c>
      <c r="AH20" s="57">
        <f>(Base!AH20+Provision!AH20+Reclassification!AH20+'Adjustment Out'!AH20+'Corp OH'!AH20)*((1+Escalators!$O$24)-1)</f>
        <v>0</v>
      </c>
      <c r="AI20" s="108">
        <f>(Base!AI20+Provision!AI20+Reclassification!AI20+'Adjustment Out'!AI20+'Corp OH'!AI20)*((1+Escalators!$O$24)-1)</f>
        <v>0</v>
      </c>
      <c r="AJ20" s="107">
        <f>(Base!AJ20+Provision!AJ20+Reclassification!AJ20+'Adjustment Out'!AJ20+'Corp OH'!AJ20)*((1+Escalators!$P$24)-1)</f>
        <v>0</v>
      </c>
      <c r="AK20" s="57">
        <f>(Base!AK20+Provision!AK20+Reclassification!AK20+'Adjustment Out'!AK20+'Corp OH'!AK20)*((1+Escalators!$P$24)-1)</f>
        <v>0</v>
      </c>
      <c r="AL20" s="108">
        <f>(Base!AL20+Provision!AL20+Reclassification!AL20+'Adjustment Out'!AL20+'Corp OH'!AL20)*((1+Escalators!$P$24)-1)</f>
        <v>0</v>
      </c>
    </row>
    <row r="21" spans="1:38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107">
        <f>(Base!U21+Provision!U21+Reclassification!U21+'Adjustment Out'!U21+'Corp OH'!U21)*((1+Escalators!$K$24)-1)</f>
        <v>54.71841950874559</v>
      </c>
      <c r="V21" s="57">
        <f>(Base!V21+Provision!V21+Reclassification!V21+'Adjustment Out'!V21+'Corp OH'!V21)*((1+Escalators!$K$24)-1)</f>
        <v>0.25013159495627774</v>
      </c>
      <c r="W21" s="108">
        <f>(Base!W21+Provision!W21+Reclassification!W21+'Adjustment Out'!W21+'Corp OH'!W21)*((1+Escalators!$K$24)-1)</f>
        <v>25.305396652205044</v>
      </c>
      <c r="X21" s="107">
        <f>(Base!X21+Provision!X21+Reclassification!X21+'Adjustment Out'!X21+'Corp OH'!X21)*((1+Escalators!$L$24)-1)</f>
        <v>99.322654493020607</v>
      </c>
      <c r="Y21" s="57">
        <f>(Base!Y21+Provision!Y21+Reclassification!Y21+'Adjustment Out'!Y21+'Corp OH'!Y21)*((1+Escalators!$L$24)-1)</f>
        <v>0.45402872024949115</v>
      </c>
      <c r="Z21" s="108">
        <f>(Base!Z21+Provision!Z21+Reclassification!Z21+'Adjustment Out'!Z21+'Corp OH'!Z21)*((1+Escalators!$L$24)-1)</f>
        <v>45.933329051912544</v>
      </c>
      <c r="AA21" s="107">
        <f>(Base!AA21+Provision!AA21+Reclassification!AA21+'Adjustment Out'!AA21+'Corp OH'!AA21)*((1+Escalators!$M$24)-1)</f>
        <v>143.33353673707131</v>
      </c>
      <c r="AB21" s="57">
        <f>(Base!AB21+Provision!AB21+Reclassification!AB21+'Adjustment Out'!AB21+'Corp OH'!AB21)*((1+Escalators!$M$24)-1)</f>
        <v>0.65521348161449822</v>
      </c>
      <c r="AC21" s="108">
        <f>(Base!AC21+Provision!AC21+Reclassification!AC21+'Adjustment Out'!AC21+'Corp OH'!AC21)*((1+Escalators!$M$24)-1)</f>
        <v>66.28685611278074</v>
      </c>
      <c r="AD21" s="107">
        <f>(Base!AD21+Provision!AD21+Reclassification!AD21+'Adjustment Out'!AD21+'Corp OH'!AD21)*((1+Escalators!$N$24)-1)</f>
        <v>183.9985504656982</v>
      </c>
      <c r="AE21" s="57">
        <f>(Base!AE21+Provision!AE21+Reclassification!AE21+'Adjustment Out'!AE21+'Corp OH'!AE21)*((1+Escalators!$N$24)-1)</f>
        <v>0.84110344031907402</v>
      </c>
      <c r="AF21" s="108">
        <f>(Base!AF21+Provision!AF21+Reclassification!AF21+'Adjustment Out'!AF21+'Corp OH'!AF21)*((1+Escalators!$N$24)-1)</f>
        <v>85.09303347515494</v>
      </c>
      <c r="AG21" s="107">
        <f>(Base!AG21+Provision!AG21+Reclassification!AG21+'Adjustment Out'!AG21+'Corp OH'!AG21)*((1+Escalators!$O$24)-1)</f>
        <v>215.30554922305234</v>
      </c>
      <c r="AH21" s="57">
        <f>(Base!AH21+Provision!AH21+Reclassification!AH21+'Adjustment Out'!AH21+'Corp OH'!AH21)*((1+Escalators!$O$24)-1)</f>
        <v>0.98421556970394408</v>
      </c>
      <c r="AI21" s="108">
        <f>(Base!AI21+Provision!AI21+Reclassification!AI21+'Adjustment Out'!AI21+'Corp OH'!AI21)*((1+Escalators!$O$24)-1)</f>
        <v>99.571449128558726</v>
      </c>
      <c r="AJ21" s="107">
        <f>(Base!AJ21+Provision!AJ21+Reclassification!AJ21+'Adjustment Out'!AJ21+'Corp OH'!AJ21)*((1+Escalators!$P$24)-1)</f>
        <v>239.78851584444666</v>
      </c>
      <c r="AK21" s="57">
        <f>(Base!AK21+Provision!AK21+Reclassification!AK21+'Adjustment Out'!AK21+'Corp OH'!AK21)*((1+Escalators!$P$24)-1)</f>
        <v>1.0961333397208921</v>
      </c>
      <c r="AL21" s="108">
        <f>(Base!AL21+Provision!AL21+Reclassification!AL21+'Adjustment Out'!AL21+'Corp OH'!AL21)*((1+Escalators!$P$24)-1)</f>
        <v>110.89398342577208</v>
      </c>
    </row>
    <row r="22" spans="1:38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107">
        <f>(Base!U22+Provision!U22+Reclassification!U22+'Adjustment Out'!U22+'Corp OH'!U22)*((1+Escalators!$K$24)-1)</f>
        <v>9.9823711393344384E-3</v>
      </c>
      <c r="V22" s="57">
        <f>(Base!V22+Provision!V22+Reclassification!V22+'Adjustment Out'!V22+'Corp OH'!V22)*((1+Escalators!$K$24)-1)</f>
        <v>0</v>
      </c>
      <c r="W22" s="108">
        <f>(Base!W22+Provision!W22+Reclassification!W22+'Adjustment Out'!W22+'Corp OH'!W22)*((1+Escalators!$K$24)-1)</f>
        <v>0.16089012006460099</v>
      </c>
      <c r="X22" s="107">
        <f>(Base!X22+Provision!X22+Reclassification!X22+'Adjustment Out'!X22+'Corp OH'!X22)*((1+Escalators!$L$24)-1)</f>
        <v>1.8119594984550829E-2</v>
      </c>
      <c r="Y22" s="57">
        <f>(Base!Y22+Provision!Y22+Reclassification!Y22+'Adjustment Out'!Y22+'Corp OH'!Y22)*((1+Escalators!$L$24)-1)</f>
        <v>0</v>
      </c>
      <c r="Z22" s="108">
        <f>(Base!Z22+Provision!Z22+Reclassification!Z22+'Adjustment Out'!Z22+'Corp OH'!Z22)*((1+Escalators!$L$24)-1)</f>
        <v>0.29204121665032545</v>
      </c>
      <c r="AA22" s="107">
        <f>(Base!AA22+Provision!AA22+Reclassification!AA22+'Adjustment Out'!AA22+'Corp OH'!AA22)*((1+Escalators!$M$24)-1)</f>
        <v>2.6148572514858338E-2</v>
      </c>
      <c r="AB22" s="57">
        <f>(Base!AB22+Provision!AB22+Reclassification!AB22+'Adjustment Out'!AB22+'Corp OH'!AB22)*((1+Escalators!$M$24)-1)</f>
        <v>0</v>
      </c>
      <c r="AC22" s="108">
        <f>(Base!AC22+Provision!AC22+Reclassification!AC22+'Adjustment Out'!AC22+'Corp OH'!AC22)*((1+Escalators!$M$24)-1)</f>
        <v>0.42144766135333078</v>
      </c>
      <c r="AD22" s="107">
        <f>(Base!AD22+Provision!AD22+Reclassification!AD22+'Adjustment Out'!AD22+'Corp OH'!AD22)*((1+Escalators!$N$24)-1)</f>
        <v>3.356715775671467E-2</v>
      </c>
      <c r="AE22" s="57">
        <f>(Base!AE22+Provision!AE22+Reclassification!AE22+'Adjustment Out'!AE22+'Corp OH'!AE22)*((1+Escalators!$N$24)-1)</f>
        <v>0</v>
      </c>
      <c r="AF22" s="108">
        <f>(Base!AF22+Provision!AF22+Reclassification!AF22+'Adjustment Out'!AF22+'Corp OH'!AF22)*((1+Escalators!$N$24)-1)</f>
        <v>0.54101615401020897</v>
      </c>
      <c r="AG22" s="107">
        <f>(Base!AG22+Provision!AG22+Reclassification!AG22+'Adjustment Out'!AG22+'Corp OH'!AG22)*((1+Escalators!$O$24)-1)</f>
        <v>3.9278544957959433E-2</v>
      </c>
      <c r="AH22" s="57">
        <f>(Base!AH22+Provision!AH22+Reclassification!AH22+'Adjustment Out'!AH22+'Corp OH'!AH22)*((1+Escalators!$O$24)-1)</f>
        <v>0</v>
      </c>
      <c r="AI22" s="108">
        <f>(Base!AI22+Provision!AI22+Reclassification!AI22+'Adjustment Out'!AI22+'Corp OH'!AI22)*((1+Escalators!$O$24)-1)</f>
        <v>0.633069009961722</v>
      </c>
      <c r="AJ22" s="107">
        <f>(Base!AJ22+Provision!AJ22+Reclassification!AJ22+'Adjustment Out'!AJ22+'Corp OH'!AJ22)*((1+Escalators!$P$24)-1)</f>
        <v>4.3745012768997601E-2</v>
      </c>
      <c r="AK22" s="57">
        <f>(Base!AK22+Provision!AK22+Reclassification!AK22+'Adjustment Out'!AK22+'Corp OH'!AK22)*((1+Escalators!$P$24)-1)</f>
        <v>0</v>
      </c>
      <c r="AL22" s="108">
        <f>(Base!AL22+Provision!AL22+Reclassification!AL22+'Adjustment Out'!AL22+'Corp OH'!AL22)*((1+Escalators!$P$24)-1)</f>
        <v>0.70505697077305673</v>
      </c>
    </row>
    <row r="23" spans="1:38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107">
        <f>(Base!U23+Provision!U23+Reclassification!U23+'Adjustment Out'!U23+'Corp OH'!U23)*((1+Escalators!$K$24)-1)</f>
        <v>66.712674019794861</v>
      </c>
      <c r="V23" s="57">
        <f>(Base!V23+Provision!V23+Reclassification!V23+'Adjustment Out'!V23+'Corp OH'!V23)*((1+Escalators!$K$24)-1)</f>
        <v>0.34233127446440476</v>
      </c>
      <c r="W23" s="108">
        <f>(Base!W23+Provision!W23+Reclassification!W23+'Adjustment Out'!W23+'Corp OH'!W23)*((1+Escalators!$K$24)-1)</f>
        <v>15.75145104086821</v>
      </c>
      <c r="X23" s="107">
        <f>(Base!X23+Provision!X23+Reclassification!X23+'Adjustment Out'!X23+'Corp OH'!X23)*((1+Escalators!$L$24)-1)</f>
        <v>121.0941385270559</v>
      </c>
      <c r="Y23" s="57">
        <f>(Base!Y23+Provision!Y23+Reclassification!Y23+'Adjustment Out'!Y23+'Corp OH'!Y23)*((1+Escalators!$L$24)-1)</f>
        <v>0.62138583681769344</v>
      </c>
      <c r="Z23" s="108">
        <f>(Base!Z23+Provision!Z23+Reclassification!Z23+'Adjustment Out'!Z23+'Corp OH'!Z23)*((1+Escalators!$L$24)-1)</f>
        <v>28.591394699290145</v>
      </c>
      <c r="AA23" s="107">
        <f>(Base!AA23+Provision!AA23+Reclassification!AA23+'Adjustment Out'!AA23+'Corp OH'!AA23)*((1+Escalators!$M$24)-1)</f>
        <v>174.75218762333256</v>
      </c>
      <c r="AB23" s="57">
        <f>(Base!AB23+Provision!AB23+Reclassification!AB23+'Adjustment Out'!AB23+'Corp OH'!AB23)*((1+Escalators!$M$24)-1)</f>
        <v>0.89672824517253813</v>
      </c>
      <c r="AC23" s="108">
        <f>(Base!AC23+Provision!AC23+Reclassification!AC23+'Adjustment Out'!AC23+'Corp OH'!AC23)*((1+Escalators!$M$24)-1)</f>
        <v>41.260533595412348</v>
      </c>
      <c r="AD23" s="107">
        <f>(Base!AD23+Provision!AD23+Reclassification!AD23+'Adjustment Out'!AD23+'Corp OH'!AD23)*((1+Escalators!$N$24)-1)</f>
        <v>224.33095523475401</v>
      </c>
      <c r="AE23" s="57">
        <f>(Base!AE23+Provision!AE23+Reclassification!AE23+'Adjustment Out'!AE23+'Corp OH'!AE23)*((1+Escalators!$N$24)-1)</f>
        <v>1.1511381148437261</v>
      </c>
      <c r="AF23" s="108">
        <f>(Base!AF23+Provision!AF23+Reclassification!AF23+'Adjustment Out'!AF23+'Corp OH'!AF23)*((1+Escalators!$N$24)-1)</f>
        <v>52.966518135413985</v>
      </c>
      <c r="AG23" s="107">
        <f>(Base!AG23+Provision!AG23+Reclassification!AG23+'Adjustment Out'!AG23+'Corp OH'!AG23)*((1+Escalators!$O$24)-1)</f>
        <v>262.50043493443127</v>
      </c>
      <c r="AH23" s="57">
        <f>(Base!AH23+Provision!AH23+Reclassification!AH23+'Adjustment Out'!AH23+'Corp OH'!AH23)*((1+Escalators!$O$24)-1)</f>
        <v>1.3470020465961341</v>
      </c>
      <c r="AI23" s="108">
        <f>(Base!AI23+Provision!AI23+Reclassification!AI23+'Adjustment Out'!AI23+'Corp OH'!AI23)*((1+Escalators!$O$24)-1)</f>
        <v>61.978669118396397</v>
      </c>
      <c r="AJ23" s="107">
        <f>(Base!AJ23+Provision!AJ23+Reclassification!AJ23+'Adjustment Out'!AJ23+'Corp OH'!AJ23)*((1+Escalators!$P$24)-1)</f>
        <v>292.35005752796297</v>
      </c>
      <c r="AK23" s="57">
        <f>(Base!AK23+Provision!AK23+Reclassification!AK23+'Adjustment Out'!AK23+'Corp OH'!AK23)*((1+Escalators!$P$24)-1)</f>
        <v>1.5001732317549421</v>
      </c>
      <c r="AL23" s="108">
        <f>(Base!AL23+Provision!AL23+Reclassification!AL23+'Adjustment Out'!AL23+'Corp OH'!AL23)*((1+Escalators!$P$24)-1)</f>
        <v>69.026428420188125</v>
      </c>
    </row>
    <row r="24" spans="1:38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107">
        <f>(Base!U24+Provision!U24+Reclassification!U24+'Adjustment Out'!U24+'Corp OH'!U24)*((1+Escalators!$K$24)-1)</f>
        <v>0</v>
      </c>
      <c r="V24" s="57">
        <f>(Base!V24+Provision!V24+Reclassification!V24+'Adjustment Out'!V24+'Corp OH'!V24)*((1+Escalators!$K$24)-1)</f>
        <v>0</v>
      </c>
      <c r="W24" s="108">
        <f>(Base!W24+Provision!W24+Reclassification!W24+'Adjustment Out'!W24+'Corp OH'!W24)*((1+Escalators!$K$24)-1)</f>
        <v>0</v>
      </c>
      <c r="X24" s="107">
        <f>(Base!X24+Provision!X24+Reclassification!X24+'Adjustment Out'!X24+'Corp OH'!X24)*((1+Escalators!$L$24)-1)</f>
        <v>0</v>
      </c>
      <c r="Y24" s="57">
        <f>(Base!Y24+Provision!Y24+Reclassification!Y24+'Adjustment Out'!Y24+'Corp OH'!Y24)*((1+Escalators!$L$24)-1)</f>
        <v>0</v>
      </c>
      <c r="Z24" s="108">
        <f>(Base!Z24+Provision!Z24+Reclassification!Z24+'Adjustment Out'!Z24+'Corp OH'!Z24)*((1+Escalators!$L$24)-1)</f>
        <v>0</v>
      </c>
      <c r="AA24" s="107">
        <f>(Base!AA24+Provision!AA24+Reclassification!AA24+'Adjustment Out'!AA24+'Corp OH'!AA24)*((1+Escalators!$M$24)-1)</f>
        <v>0</v>
      </c>
      <c r="AB24" s="57">
        <f>(Base!AB24+Provision!AB24+Reclassification!AB24+'Adjustment Out'!AB24+'Corp OH'!AB24)*((1+Escalators!$M$24)-1)</f>
        <v>0</v>
      </c>
      <c r="AC24" s="108">
        <f>(Base!AC24+Provision!AC24+Reclassification!AC24+'Adjustment Out'!AC24+'Corp OH'!AC24)*((1+Escalators!$M$24)-1)</f>
        <v>0</v>
      </c>
      <c r="AD24" s="107">
        <f>(Base!AD24+Provision!AD24+Reclassification!AD24+'Adjustment Out'!AD24+'Corp OH'!AD24)*((1+Escalators!$N$24)-1)</f>
        <v>0</v>
      </c>
      <c r="AE24" s="57">
        <f>(Base!AE24+Provision!AE24+Reclassification!AE24+'Adjustment Out'!AE24+'Corp OH'!AE24)*((1+Escalators!$N$24)-1)</f>
        <v>0</v>
      </c>
      <c r="AF24" s="108">
        <f>(Base!AF24+Provision!AF24+Reclassification!AF24+'Adjustment Out'!AF24+'Corp OH'!AF24)*((1+Escalators!$N$24)-1)</f>
        <v>0</v>
      </c>
      <c r="AG24" s="107">
        <f>(Base!AG24+Provision!AG24+Reclassification!AG24+'Adjustment Out'!AG24+'Corp OH'!AG24)*((1+Escalators!$O$24)-1)</f>
        <v>0</v>
      </c>
      <c r="AH24" s="57">
        <f>(Base!AH24+Provision!AH24+Reclassification!AH24+'Adjustment Out'!AH24+'Corp OH'!AH24)*((1+Escalators!$O$24)-1)</f>
        <v>0</v>
      </c>
      <c r="AI24" s="108">
        <f>(Base!AI24+Provision!AI24+Reclassification!AI24+'Adjustment Out'!AI24+'Corp OH'!AI24)*((1+Escalators!$O$24)-1)</f>
        <v>0</v>
      </c>
      <c r="AJ24" s="107">
        <f>(Base!AJ24+Provision!AJ24+Reclassification!AJ24+'Adjustment Out'!AJ24+'Corp OH'!AJ24)*((1+Escalators!$P$24)-1)</f>
        <v>0</v>
      </c>
      <c r="AK24" s="57">
        <f>(Base!AK24+Provision!AK24+Reclassification!AK24+'Adjustment Out'!AK24+'Corp OH'!AK24)*((1+Escalators!$P$24)-1)</f>
        <v>0</v>
      </c>
      <c r="AL24" s="108">
        <f>(Base!AL24+Provision!AL24+Reclassification!AL24+'Adjustment Out'!AL24+'Corp OH'!AL24)*((1+Escalators!$P$24)-1)</f>
        <v>0</v>
      </c>
    </row>
    <row r="25" spans="1:38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107">
        <f>(Base!U25+Provision!U25+Reclassification!U25+'Adjustment Out'!U25+'Corp OH'!U25)*((1+Escalators!$K$24)-1)</f>
        <v>0</v>
      </c>
      <c r="V25" s="57">
        <f>(Base!V25+Provision!V25+Reclassification!V25+'Adjustment Out'!V25+'Corp OH'!V25)*((1+Escalators!$K$24)-1)</f>
        <v>0</v>
      </c>
      <c r="W25" s="108">
        <f>(Base!W25+Provision!W25+Reclassification!W25+'Adjustment Out'!W25+'Corp OH'!W25)*((1+Escalators!$K$24)-1)</f>
        <v>0</v>
      </c>
      <c r="X25" s="107">
        <f>(Base!X25+Provision!X25+Reclassification!X25+'Adjustment Out'!X25+'Corp OH'!X25)*((1+Escalators!$L$24)-1)</f>
        <v>0</v>
      </c>
      <c r="Y25" s="57">
        <f>(Base!Y25+Provision!Y25+Reclassification!Y25+'Adjustment Out'!Y25+'Corp OH'!Y25)*((1+Escalators!$L$24)-1)</f>
        <v>0</v>
      </c>
      <c r="Z25" s="108">
        <f>(Base!Z25+Provision!Z25+Reclassification!Z25+'Adjustment Out'!Z25+'Corp OH'!Z25)*((1+Escalators!$L$24)-1)</f>
        <v>0</v>
      </c>
      <c r="AA25" s="107">
        <f>(Base!AA25+Provision!AA25+Reclassification!AA25+'Adjustment Out'!AA25+'Corp OH'!AA25)*((1+Escalators!$M$24)-1)</f>
        <v>0</v>
      </c>
      <c r="AB25" s="57">
        <f>(Base!AB25+Provision!AB25+Reclassification!AB25+'Adjustment Out'!AB25+'Corp OH'!AB25)*((1+Escalators!$M$24)-1)</f>
        <v>0</v>
      </c>
      <c r="AC25" s="108">
        <f>(Base!AC25+Provision!AC25+Reclassification!AC25+'Adjustment Out'!AC25+'Corp OH'!AC25)*((1+Escalators!$M$24)-1)</f>
        <v>0</v>
      </c>
      <c r="AD25" s="107">
        <f>(Base!AD25+Provision!AD25+Reclassification!AD25+'Adjustment Out'!AD25+'Corp OH'!AD25)*((1+Escalators!$N$24)-1)</f>
        <v>0</v>
      </c>
      <c r="AE25" s="57">
        <f>(Base!AE25+Provision!AE25+Reclassification!AE25+'Adjustment Out'!AE25+'Corp OH'!AE25)*((1+Escalators!$N$24)-1)</f>
        <v>0</v>
      </c>
      <c r="AF25" s="108">
        <f>(Base!AF25+Provision!AF25+Reclassification!AF25+'Adjustment Out'!AF25+'Corp OH'!AF25)*((1+Escalators!$N$24)-1)</f>
        <v>0</v>
      </c>
      <c r="AG25" s="107">
        <f>(Base!AG25+Provision!AG25+Reclassification!AG25+'Adjustment Out'!AG25+'Corp OH'!AG25)*((1+Escalators!$O$24)-1)</f>
        <v>0</v>
      </c>
      <c r="AH25" s="57">
        <f>(Base!AH25+Provision!AH25+Reclassification!AH25+'Adjustment Out'!AH25+'Corp OH'!AH25)*((1+Escalators!$O$24)-1)</f>
        <v>0</v>
      </c>
      <c r="AI25" s="108">
        <f>(Base!AI25+Provision!AI25+Reclassification!AI25+'Adjustment Out'!AI25+'Corp OH'!AI25)*((1+Escalators!$O$24)-1)</f>
        <v>0</v>
      </c>
      <c r="AJ25" s="107">
        <f>(Base!AJ25+Provision!AJ25+Reclassification!AJ25+'Adjustment Out'!AJ25+'Corp OH'!AJ25)*((1+Escalators!$P$24)-1)</f>
        <v>0</v>
      </c>
      <c r="AK25" s="57">
        <f>(Base!AK25+Provision!AK25+Reclassification!AK25+'Adjustment Out'!AK25+'Corp OH'!AK25)*((1+Escalators!$P$24)-1)</f>
        <v>0</v>
      </c>
      <c r="AL25" s="108">
        <f>(Base!AL25+Provision!AL25+Reclassification!AL25+'Adjustment Out'!AL25+'Corp OH'!AL25)*((1+Escalators!$P$24)-1)</f>
        <v>0</v>
      </c>
    </row>
    <row r="26" spans="1:38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107">
        <f>(Base!U26+Provision!U26+Reclassification!U26+'Adjustment Out'!U26+'Corp OH'!U26)*((1+Escalators!$K$24)-1)</f>
        <v>0</v>
      </c>
      <c r="V26" s="57">
        <f>(Base!V26+Provision!V26+Reclassification!V26+'Adjustment Out'!V26+'Corp OH'!V26)*((1+Escalators!$K$24)-1)</f>
        <v>0</v>
      </c>
      <c r="W26" s="108">
        <f>(Base!W26+Provision!W26+Reclassification!W26+'Adjustment Out'!W26+'Corp OH'!W26)*((1+Escalators!$K$24)-1)</f>
        <v>0</v>
      </c>
      <c r="X26" s="107">
        <f>(Base!X26+Provision!X26+Reclassification!X26+'Adjustment Out'!X26+'Corp OH'!X26)*((1+Escalators!$L$24)-1)</f>
        <v>0</v>
      </c>
      <c r="Y26" s="57">
        <f>(Base!Y26+Provision!Y26+Reclassification!Y26+'Adjustment Out'!Y26+'Corp OH'!Y26)*((1+Escalators!$L$24)-1)</f>
        <v>0</v>
      </c>
      <c r="Z26" s="108">
        <f>(Base!Z26+Provision!Z26+Reclassification!Z26+'Adjustment Out'!Z26+'Corp OH'!Z26)*((1+Escalators!$L$24)-1)</f>
        <v>0</v>
      </c>
      <c r="AA26" s="107">
        <f>(Base!AA26+Provision!AA26+Reclassification!AA26+'Adjustment Out'!AA26+'Corp OH'!AA26)*((1+Escalators!$M$24)-1)</f>
        <v>0</v>
      </c>
      <c r="AB26" s="57">
        <f>(Base!AB26+Provision!AB26+Reclassification!AB26+'Adjustment Out'!AB26+'Corp OH'!AB26)*((1+Escalators!$M$24)-1)</f>
        <v>0</v>
      </c>
      <c r="AC26" s="108">
        <f>(Base!AC26+Provision!AC26+Reclassification!AC26+'Adjustment Out'!AC26+'Corp OH'!AC26)*((1+Escalators!$M$24)-1)</f>
        <v>0</v>
      </c>
      <c r="AD26" s="107">
        <f>(Base!AD26+Provision!AD26+Reclassification!AD26+'Adjustment Out'!AD26+'Corp OH'!AD26)*((1+Escalators!$N$24)-1)</f>
        <v>0</v>
      </c>
      <c r="AE26" s="57">
        <f>(Base!AE26+Provision!AE26+Reclassification!AE26+'Adjustment Out'!AE26+'Corp OH'!AE26)*((1+Escalators!$N$24)-1)</f>
        <v>0</v>
      </c>
      <c r="AF26" s="108">
        <f>(Base!AF26+Provision!AF26+Reclassification!AF26+'Adjustment Out'!AF26+'Corp OH'!AF26)*((1+Escalators!$N$24)-1)</f>
        <v>0</v>
      </c>
      <c r="AG26" s="107">
        <f>(Base!AG26+Provision!AG26+Reclassification!AG26+'Adjustment Out'!AG26+'Corp OH'!AG26)*((1+Escalators!$O$24)-1)</f>
        <v>0</v>
      </c>
      <c r="AH26" s="57">
        <f>(Base!AH26+Provision!AH26+Reclassification!AH26+'Adjustment Out'!AH26+'Corp OH'!AH26)*((1+Escalators!$O$24)-1)</f>
        <v>0</v>
      </c>
      <c r="AI26" s="108">
        <f>(Base!AI26+Provision!AI26+Reclassification!AI26+'Adjustment Out'!AI26+'Corp OH'!AI26)*((1+Escalators!$O$24)-1)</f>
        <v>0</v>
      </c>
      <c r="AJ26" s="107">
        <f>(Base!AJ26+Provision!AJ26+Reclassification!AJ26+'Adjustment Out'!AJ26+'Corp OH'!AJ26)*((1+Escalators!$P$24)-1)</f>
        <v>0</v>
      </c>
      <c r="AK26" s="57">
        <f>(Base!AK26+Provision!AK26+Reclassification!AK26+'Adjustment Out'!AK26+'Corp OH'!AK26)*((1+Escalators!$P$24)-1)</f>
        <v>0</v>
      </c>
      <c r="AL26" s="108">
        <f>(Base!AL26+Provision!AL26+Reclassification!AL26+'Adjustment Out'!AL26+'Corp OH'!AL26)*((1+Escalators!$P$24)-1)</f>
        <v>0</v>
      </c>
    </row>
    <row r="27" spans="1:38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107">
        <f>(Base!U27+Provision!U27+Reclassification!U27+'Adjustment Out'!U27+'Corp OH'!U27)*((1+Escalators!$K$24)-1)</f>
        <v>0</v>
      </c>
      <c r="V27" s="57">
        <f>(Base!V27+Provision!V27+Reclassification!V27+'Adjustment Out'!V27+'Corp OH'!V27)*((1+Escalators!$K$24)-1)</f>
        <v>0</v>
      </c>
      <c r="W27" s="108">
        <f>(Base!W27+Provision!W27+Reclassification!W27+'Adjustment Out'!W27+'Corp OH'!W27)*((1+Escalators!$K$24)-1)</f>
        <v>0</v>
      </c>
      <c r="X27" s="107">
        <f>(Base!X27+Provision!X27+Reclassification!X27+'Adjustment Out'!X27+'Corp OH'!X27)*((1+Escalators!$L$24)-1)</f>
        <v>23.758627147968742</v>
      </c>
      <c r="Y27" s="57">
        <f>(Base!Y27+Provision!Y27+Reclassification!Y27+'Adjustment Out'!Y27+'Corp OH'!Y27)*((1+Escalators!$L$24)-1)</f>
        <v>47.240427574842876</v>
      </c>
      <c r="Z27" s="108">
        <f>(Base!Z27+Provision!Z27+Reclassification!Z27+'Adjustment Out'!Z27+'Corp OH'!Z27)*((1+Escalators!$L$24)-1)</f>
        <v>75.019070175399747</v>
      </c>
      <c r="AA27" s="107">
        <f>(Base!AA27+Provision!AA27+Reclassification!AA27+'Adjustment Out'!AA27+'Corp OH'!AA27)*((1+Escalators!$M$24)-1)</f>
        <v>34.286317401787279</v>
      </c>
      <c r="AB27" s="57">
        <f>(Base!AB27+Provision!AB27+Reclassification!AB27+'Adjustment Out'!AB27+'Corp OH'!AB27)*((1+Escalators!$M$24)-1)</f>
        <v>68.173143336090618</v>
      </c>
      <c r="AC27" s="108">
        <f>(Base!AC27+Provision!AC27+Reclassification!AC27+'Adjustment Out'!AC27+'Corp OH'!AC27)*((1+Escalators!$M$24)-1)</f>
        <v>108.26078607999936</v>
      </c>
      <c r="AD27" s="107">
        <f>(Base!AD27+Provision!AD27+Reclassification!AD27+'Adjustment Out'!AD27+'Corp OH'!AD27)*((1+Escalators!$N$24)-1)</f>
        <v>44.013654071120527</v>
      </c>
      <c r="AE27" s="57">
        <f>(Base!AE27+Provision!AE27+Reclassification!AE27+'Adjustment Out'!AE27+'Corp OH'!AE27)*((1+Escalators!$N$24)-1)</f>
        <v>87.514477351807855</v>
      </c>
      <c r="AF27" s="108">
        <f>(Base!AF27+Provision!AF27+Reclassification!AF27+'Adjustment Out'!AF27+'Corp OH'!AF27)*((1+Escalators!$N$24)-1)</f>
        <v>138.97534495041117</v>
      </c>
      <c r="AG27" s="107">
        <f>(Base!AG27+Provision!AG27+Reclassification!AG27+'Adjustment Out'!AG27+'Corp OH'!AG27)*((1+Escalators!$O$24)-1)</f>
        <v>51.502492487638733</v>
      </c>
      <c r="AH27" s="57">
        <f>(Base!AH27+Provision!AH27+Reclassification!AH27+'Adjustment Out'!AH27+'Corp OH'!AH27)*((1+Escalators!$O$24)-1)</f>
        <v>102.40489701418619</v>
      </c>
      <c r="AI27" s="108">
        <f>(Base!AI27+Provision!AI27+Reclassification!AI27+'Adjustment Out'!AI27+'Corp OH'!AI27)*((1+Escalators!$O$24)-1)</f>
        <v>162.62173205864278</v>
      </c>
      <c r="AJ27" s="107">
        <f>(Base!AJ27+Provision!AJ27+Reclassification!AJ27+'Adjustment Out'!AJ27+'Corp OH'!AJ27)*((1+Escalators!$P$24)-1)</f>
        <v>57.358977882667588</v>
      </c>
      <c r="AK27" s="57">
        <f>(Base!AK27+Provision!AK27+Reclassification!AK27+'Adjustment Out'!AK27+'Corp OH'!AK27)*((1+Escalators!$P$24)-1)</f>
        <v>114.04963020621489</v>
      </c>
      <c r="AL27" s="108">
        <f>(Base!AL27+Provision!AL27+Reclassification!AL27+'Adjustment Out'!AL27+'Corp OH'!AL27)*((1+Escalators!$P$24)-1)</f>
        <v>181.11388171420214</v>
      </c>
    </row>
    <row r="28" spans="1:38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107">
        <f>(Base!U28+Provision!U28+Reclassification!U28+'Adjustment Out'!U28+'Corp OH'!U28)*((1+Escalators!$K$24)-1)</f>
        <v>3.542301495783929E-3</v>
      </c>
      <c r="V28" s="57">
        <f>(Base!V28+Provision!V28+Reclassification!V28+'Adjustment Out'!V28+'Corp OH'!V28)*((1+Escalators!$K$24)-1)</f>
        <v>0</v>
      </c>
      <c r="W28" s="108">
        <f>(Base!W28+Provision!W28+Reclassification!W28+'Adjustment Out'!W28+'Corp OH'!W28)*((1+Escalators!$K$24)-1)</f>
        <v>0.71477112992914071</v>
      </c>
      <c r="X28" s="107">
        <f>(Base!X28+Provision!X28+Reclassification!X28+'Adjustment Out'!X28+'Corp OH'!X28)*((1+Escalators!$L$24)-1)</f>
        <v>6.4298419204089855E-3</v>
      </c>
      <c r="Y28" s="57">
        <f>(Base!Y28+Provision!Y28+Reclassification!Y28+'Adjustment Out'!Y28+'Corp OH'!Y28)*((1+Escalators!$L$24)-1)</f>
        <v>0</v>
      </c>
      <c r="Z28" s="108">
        <f>(Base!Z28+Provision!Z28+Reclassification!Z28+'Adjustment Out'!Z28+'Corp OH'!Z28)*((1+Escalators!$L$24)-1)</f>
        <v>1.2974235479917553</v>
      </c>
      <c r="AA28" s="107">
        <f>(Base!AA28+Provision!AA28+Reclassification!AA28+'Adjustment Out'!AA28+'Corp OH'!AA28)*((1+Escalators!$M$24)-1)</f>
        <v>9.2789705210432546E-3</v>
      </c>
      <c r="AB28" s="57">
        <f>(Base!AB28+Provision!AB28+Reclassification!AB28+'Adjustment Out'!AB28+'Corp OH'!AB28)*((1+Escalators!$M$24)-1)</f>
        <v>0</v>
      </c>
      <c r="AC28" s="108">
        <f>(Base!AC28+Provision!AC28+Reclassification!AC28+'Adjustment Out'!AC28+'Corp OH'!AC28)*((1+Escalators!$M$24)-1)</f>
        <v>1.8723251681990172</v>
      </c>
      <c r="AD28" s="107">
        <f>(Base!AD28+Provision!AD28+Reclassification!AD28+'Adjustment Out'!AD28+'Corp OH'!AD28)*((1+Escalators!$N$24)-1)</f>
        <v>1.1911497926809534E-2</v>
      </c>
      <c r="AE28" s="57">
        <f>(Base!AE28+Provision!AE28+Reclassification!AE28+'Adjustment Out'!AE28+'Corp OH'!AE28)*((1+Escalators!$N$24)-1)</f>
        <v>0</v>
      </c>
      <c r="AF28" s="108">
        <f>(Base!AF28+Provision!AF28+Reclassification!AF28+'Adjustment Out'!AF28+'Corp OH'!AF28)*((1+Escalators!$N$24)-1)</f>
        <v>2.4035206609114672</v>
      </c>
      <c r="AG28" s="107">
        <f>(Base!AG28+Provision!AG28+Reclassification!AG28+'Adjustment Out'!AG28+'Corp OH'!AG28)*((1+Escalators!$O$24)-1)</f>
        <v>1.393821634306343E-2</v>
      </c>
      <c r="AH28" s="57">
        <f>(Base!AH28+Provision!AH28+Reclassification!AH28+'Adjustment Out'!AH28+'Corp OH'!AH28)*((1+Escalators!$O$24)-1)</f>
        <v>0</v>
      </c>
      <c r="AI28" s="108">
        <f>(Base!AI28+Provision!AI28+Reclassification!AI28+'Adjustment Out'!AI28+'Corp OH'!AI28)*((1+Escalators!$O$24)-1)</f>
        <v>2.8124750692694729</v>
      </c>
      <c r="AJ28" s="107">
        <f>(Base!AJ28+Provision!AJ28+Reclassification!AJ28+'Adjustment Out'!AJ28+'Corp OH'!AJ28)*((1+Escalators!$P$24)-1)</f>
        <v>1.5523167993034458E-2</v>
      </c>
      <c r="AK28" s="57">
        <f>(Base!AK28+Provision!AK28+Reclassification!AK28+'Adjustment Out'!AK28+'Corp OH'!AK28)*((1+Escalators!$P$24)-1)</f>
        <v>0</v>
      </c>
      <c r="AL28" s="108">
        <f>(Base!AL28+Provision!AL28+Reclassification!AL28+'Adjustment Out'!AL28+'Corp OH'!AL28)*((1+Escalators!$P$24)-1)</f>
        <v>3.1322890893581654</v>
      </c>
    </row>
    <row r="29" spans="1:38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107">
        <f>(Base!U29+Provision!U29+Reclassification!U29+'Adjustment Out'!U29+'Corp OH'!U29)*((1+Escalators!$K$24)-1)</f>
        <v>1.5014928741098931E-3</v>
      </c>
      <c r="V29" s="57">
        <f>(Base!V29+Provision!V29+Reclassification!V29+'Adjustment Out'!V29+'Corp OH'!V29)*((1+Escalators!$K$24)-1)</f>
        <v>0</v>
      </c>
      <c r="W29" s="108">
        <f>(Base!W29+Provision!W29+Reclassification!W29+'Adjustment Out'!W29+'Corp OH'!W29)*((1+Escalators!$K$24)-1)</f>
        <v>0</v>
      </c>
      <c r="X29" s="107">
        <f>(Base!X29+Provision!X29+Reclassification!X29+'Adjustment Out'!X29+'Corp OH'!X29)*((1+Escalators!$L$24)-1)</f>
        <v>2.7254489310517042E-3</v>
      </c>
      <c r="Y29" s="57">
        <f>(Base!Y29+Provision!Y29+Reclassification!Y29+'Adjustment Out'!Y29+'Corp OH'!Y29)*((1+Escalators!$L$24)-1)</f>
        <v>0</v>
      </c>
      <c r="Z29" s="108">
        <f>(Base!Z29+Provision!Z29+Reclassification!Z29+'Adjustment Out'!Z29+'Corp OH'!Z29)*((1+Escalators!$L$24)-1)</f>
        <v>0</v>
      </c>
      <c r="AA29" s="107">
        <f>(Base!AA29+Provision!AA29+Reclassification!AA29+'Adjustment Out'!AA29+'Corp OH'!AA29)*((1+Escalators!$M$24)-1)</f>
        <v>3.9331231779690503E-3</v>
      </c>
      <c r="AB29" s="57">
        <f>(Base!AB29+Provision!AB29+Reclassification!AB29+'Adjustment Out'!AB29+'Corp OH'!AB29)*((1+Escalators!$M$24)-1)</f>
        <v>0</v>
      </c>
      <c r="AC29" s="108">
        <f>(Base!AC29+Provision!AC29+Reclassification!AC29+'Adjustment Out'!AC29+'Corp OH'!AC29)*((1+Escalators!$M$24)-1)</f>
        <v>0</v>
      </c>
      <c r="AD29" s="107">
        <f>(Base!AD29+Provision!AD29+Reclassification!AD29+'Adjustment Out'!AD29+'Corp OH'!AD29)*((1+Escalators!$N$24)-1)</f>
        <v>5.0489856039544236E-3</v>
      </c>
      <c r="AE29" s="57">
        <f>(Base!AE29+Provision!AE29+Reclassification!AE29+'Adjustment Out'!AE29+'Corp OH'!AE29)*((1+Escalators!$N$24)-1)</f>
        <v>0</v>
      </c>
      <c r="AF29" s="108">
        <f>(Base!AF29+Provision!AF29+Reclassification!AF29+'Adjustment Out'!AF29+'Corp OH'!AF29)*((1+Escalators!$N$24)-1)</f>
        <v>0</v>
      </c>
      <c r="AG29" s="107">
        <f>(Base!AG29+Provision!AG29+Reclassification!AG29+'Adjustment Out'!AG29+'Corp OH'!AG29)*((1+Escalators!$O$24)-1)</f>
        <v>5.9080607739969608E-3</v>
      </c>
      <c r="AH29" s="57">
        <f>(Base!AH29+Provision!AH29+Reclassification!AH29+'Adjustment Out'!AH29+'Corp OH'!AH29)*((1+Escalators!$O$24)-1)</f>
        <v>0</v>
      </c>
      <c r="AI29" s="108">
        <f>(Base!AI29+Provision!AI29+Reclassification!AI29+'Adjustment Out'!AI29+'Corp OH'!AI29)*((1+Escalators!$O$24)-1)</f>
        <v>0</v>
      </c>
      <c r="AJ29" s="107">
        <f>(Base!AJ29+Provision!AJ29+Reclassification!AJ29+'Adjustment Out'!AJ29+'Corp OH'!AJ29)*((1+Escalators!$P$24)-1)</f>
        <v>6.5798820774835955E-3</v>
      </c>
      <c r="AK29" s="57">
        <f>(Base!AK29+Provision!AK29+Reclassification!AK29+'Adjustment Out'!AK29+'Corp OH'!AK29)*((1+Escalators!$P$24)-1)</f>
        <v>0</v>
      </c>
      <c r="AL29" s="108">
        <f>(Base!AL29+Provision!AL29+Reclassification!AL29+'Adjustment Out'!AL29+'Corp OH'!AL29)*((1+Escalators!$P$24)-1)</f>
        <v>0</v>
      </c>
    </row>
    <row r="30" spans="1:38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107">
        <f>(Base!U30+Provision!U30+Reclassification!U30+'Adjustment Out'!U30+'Corp OH'!U30)*((1+Escalators!$K$24)-1)</f>
        <v>0</v>
      </c>
      <c r="V30" s="57">
        <f>(Base!V30+Provision!V30+Reclassification!V30+'Adjustment Out'!V30+'Corp OH'!V30)*((1+Escalators!$K$24)-1)</f>
        <v>0</v>
      </c>
      <c r="W30" s="108">
        <f>(Base!W30+Provision!W30+Reclassification!W30+'Adjustment Out'!W30+'Corp OH'!W30)*((1+Escalators!$K$24)-1)</f>
        <v>0</v>
      </c>
      <c r="X30" s="107">
        <f>(Base!X30+Provision!X30+Reclassification!X30+'Adjustment Out'!X30+'Corp OH'!X30)*((1+Escalators!$L$24)-1)</f>
        <v>0</v>
      </c>
      <c r="Y30" s="57">
        <f>(Base!Y30+Provision!Y30+Reclassification!Y30+'Adjustment Out'!Y30+'Corp OH'!Y30)*((1+Escalators!$L$24)-1)</f>
        <v>0</v>
      </c>
      <c r="Z30" s="108">
        <f>(Base!Z30+Provision!Z30+Reclassification!Z30+'Adjustment Out'!Z30+'Corp OH'!Z30)*((1+Escalators!$L$24)-1)</f>
        <v>0</v>
      </c>
      <c r="AA30" s="107">
        <f>(Base!AA30+Provision!AA30+Reclassification!AA30+'Adjustment Out'!AA30+'Corp OH'!AA30)*((1+Escalators!$M$24)-1)</f>
        <v>0</v>
      </c>
      <c r="AB30" s="57">
        <f>(Base!AB30+Provision!AB30+Reclassification!AB30+'Adjustment Out'!AB30+'Corp OH'!AB30)*((1+Escalators!$M$24)-1)</f>
        <v>0</v>
      </c>
      <c r="AC30" s="108">
        <f>(Base!AC30+Provision!AC30+Reclassification!AC30+'Adjustment Out'!AC30+'Corp OH'!AC30)*((1+Escalators!$M$24)-1)</f>
        <v>0</v>
      </c>
      <c r="AD30" s="107">
        <f>(Base!AD30+Provision!AD30+Reclassification!AD30+'Adjustment Out'!AD30+'Corp OH'!AD30)*((1+Escalators!$N$24)-1)</f>
        <v>0</v>
      </c>
      <c r="AE30" s="57">
        <f>(Base!AE30+Provision!AE30+Reclassification!AE30+'Adjustment Out'!AE30+'Corp OH'!AE30)*((1+Escalators!$N$24)-1)</f>
        <v>0</v>
      </c>
      <c r="AF30" s="108">
        <f>(Base!AF30+Provision!AF30+Reclassification!AF30+'Adjustment Out'!AF30+'Corp OH'!AF30)*((1+Escalators!$N$24)-1)</f>
        <v>0</v>
      </c>
      <c r="AG30" s="107">
        <f>(Base!AG30+Provision!AG30+Reclassification!AG30+'Adjustment Out'!AG30+'Corp OH'!AG30)*((1+Escalators!$O$24)-1)</f>
        <v>0</v>
      </c>
      <c r="AH30" s="57">
        <f>(Base!AH30+Provision!AH30+Reclassification!AH30+'Adjustment Out'!AH30+'Corp OH'!AH30)*((1+Escalators!$O$24)-1)</f>
        <v>0</v>
      </c>
      <c r="AI30" s="108">
        <f>(Base!AI30+Provision!AI30+Reclassification!AI30+'Adjustment Out'!AI30+'Corp OH'!AI30)*((1+Escalators!$O$24)-1)</f>
        <v>0</v>
      </c>
      <c r="AJ30" s="107">
        <f>(Base!AJ30+Provision!AJ30+Reclassification!AJ30+'Adjustment Out'!AJ30+'Corp OH'!AJ30)*((1+Escalators!$P$24)-1)</f>
        <v>0</v>
      </c>
      <c r="AK30" s="57">
        <f>(Base!AK30+Provision!AK30+Reclassification!AK30+'Adjustment Out'!AK30+'Corp OH'!AK30)*((1+Escalators!$P$24)-1)</f>
        <v>0</v>
      </c>
      <c r="AL30" s="108">
        <f>(Base!AL30+Provision!AL30+Reclassification!AL30+'Adjustment Out'!AL30+'Corp OH'!AL30)*((1+Escalators!$P$24)-1)</f>
        <v>0</v>
      </c>
    </row>
    <row r="31" spans="1:38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107">
        <f>(Base!U31+Provision!U31+Reclassification!U31+'Adjustment Out'!U31+'Corp OH'!U31)*((1+Escalators!$K$24)-1)</f>
        <v>0</v>
      </c>
      <c r="V31" s="57">
        <f>(Base!V31+Provision!V31+Reclassification!V31+'Adjustment Out'!V31+'Corp OH'!V31)*((1+Escalators!$K$24)-1)</f>
        <v>0</v>
      </c>
      <c r="W31" s="108">
        <f>(Base!W31+Provision!W31+Reclassification!W31+'Adjustment Out'!W31+'Corp OH'!W31)*((1+Escalators!$K$24)-1)</f>
        <v>0</v>
      </c>
      <c r="X31" s="107">
        <f>(Base!X31+Provision!X31+Reclassification!X31+'Adjustment Out'!X31+'Corp OH'!X31)*((1+Escalators!$L$24)-1)</f>
        <v>0</v>
      </c>
      <c r="Y31" s="57">
        <f>(Base!Y31+Provision!Y31+Reclassification!Y31+'Adjustment Out'!Y31+'Corp OH'!Y31)*((1+Escalators!$L$24)-1)</f>
        <v>0</v>
      </c>
      <c r="Z31" s="108">
        <f>(Base!Z31+Provision!Z31+Reclassification!Z31+'Adjustment Out'!Z31+'Corp OH'!Z31)*((1+Escalators!$L$24)-1)</f>
        <v>0</v>
      </c>
      <c r="AA31" s="107">
        <f>(Base!AA31+Provision!AA31+Reclassification!AA31+'Adjustment Out'!AA31+'Corp OH'!AA31)*((1+Escalators!$M$24)-1)</f>
        <v>0</v>
      </c>
      <c r="AB31" s="57">
        <f>(Base!AB31+Provision!AB31+Reclassification!AB31+'Adjustment Out'!AB31+'Corp OH'!AB31)*((1+Escalators!$M$24)-1)</f>
        <v>0</v>
      </c>
      <c r="AC31" s="108">
        <f>(Base!AC31+Provision!AC31+Reclassification!AC31+'Adjustment Out'!AC31+'Corp OH'!AC31)*((1+Escalators!$M$24)-1)</f>
        <v>0</v>
      </c>
      <c r="AD31" s="107">
        <f>(Base!AD31+Provision!AD31+Reclassification!AD31+'Adjustment Out'!AD31+'Corp OH'!AD31)*((1+Escalators!$N$24)-1)</f>
        <v>0</v>
      </c>
      <c r="AE31" s="57">
        <f>(Base!AE31+Provision!AE31+Reclassification!AE31+'Adjustment Out'!AE31+'Corp OH'!AE31)*((1+Escalators!$N$24)-1)</f>
        <v>0</v>
      </c>
      <c r="AF31" s="108">
        <f>(Base!AF31+Provision!AF31+Reclassification!AF31+'Adjustment Out'!AF31+'Corp OH'!AF31)*((1+Escalators!$N$24)-1)</f>
        <v>0</v>
      </c>
      <c r="AG31" s="107">
        <f>(Base!AG31+Provision!AG31+Reclassification!AG31+'Adjustment Out'!AG31+'Corp OH'!AG31)*((1+Escalators!$O$24)-1)</f>
        <v>0</v>
      </c>
      <c r="AH31" s="57">
        <f>(Base!AH31+Provision!AH31+Reclassification!AH31+'Adjustment Out'!AH31+'Corp OH'!AH31)*((1+Escalators!$O$24)-1)</f>
        <v>0</v>
      </c>
      <c r="AI31" s="108">
        <f>(Base!AI31+Provision!AI31+Reclassification!AI31+'Adjustment Out'!AI31+'Corp OH'!AI31)*((1+Escalators!$O$24)-1)</f>
        <v>0</v>
      </c>
      <c r="AJ31" s="107">
        <f>(Base!AJ31+Provision!AJ31+Reclassification!AJ31+'Adjustment Out'!AJ31+'Corp OH'!AJ31)*((1+Escalators!$P$24)-1)</f>
        <v>0</v>
      </c>
      <c r="AK31" s="57">
        <f>(Base!AK31+Provision!AK31+Reclassification!AK31+'Adjustment Out'!AK31+'Corp OH'!AK31)*((1+Escalators!$P$24)-1)</f>
        <v>0</v>
      </c>
      <c r="AL31" s="108">
        <f>(Base!AL31+Provision!AL31+Reclassification!AL31+'Adjustment Out'!AL31+'Corp OH'!AL31)*((1+Escalators!$P$24)-1)</f>
        <v>0</v>
      </c>
    </row>
    <row r="32" spans="1:38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107">
        <f>(Base!U32+Provision!U32+Reclassification!U32+'Adjustment Out'!U32+'Corp OH'!U32)*((1+Escalators!$K$24)-1)</f>
        <v>8.1017209714837257</v>
      </c>
      <c r="V32" s="57">
        <f>(Base!V32+Provision!V32+Reclassification!V32+'Adjustment Out'!V32+'Corp OH'!V32)*((1+Escalators!$K$24)-1)</f>
        <v>0.47160752474425083</v>
      </c>
      <c r="W32" s="108">
        <f>(Base!W32+Provision!W32+Reclassification!W32+'Adjustment Out'!W32+'Corp OH'!W32)*((1+Escalators!$K$24)-1)</f>
        <v>77.907645906693475</v>
      </c>
      <c r="X32" s="107">
        <f>(Base!X32+Provision!X32+Reclassification!X32+'Adjustment Out'!X32+'Corp OH'!X32)*((1+Escalators!$L$24)-1)</f>
        <v>514.74100514993995</v>
      </c>
      <c r="Y32" s="57">
        <f>(Base!Y32+Provision!Y32+Reclassification!Y32+'Adjustment Out'!Y32+'Corp OH'!Y32)*((1+Escalators!$L$24)-1)</f>
        <v>6.6647240804216779</v>
      </c>
      <c r="Z32" s="108">
        <f>(Base!Z32+Provision!Z32+Reclassification!Z32+'Adjustment Out'!Z32+'Corp OH'!Z32)*((1+Escalators!$L$24)-1)</f>
        <v>586.21957820309456</v>
      </c>
      <c r="AA32" s="107">
        <f>(Base!AA32+Provision!AA32+Reclassification!AA32+'Adjustment Out'!AA32+'Corp OH'!AA32)*((1+Escalators!$M$24)-1)</f>
        <v>742.82799979857987</v>
      </c>
      <c r="AB32" s="57">
        <f>(Base!AB32+Provision!AB32+Reclassification!AB32+'Adjustment Out'!AB32+'Corp OH'!AB32)*((1+Escalators!$M$24)-1)</f>
        <v>9.6179313641953836</v>
      </c>
      <c r="AC32" s="108">
        <f>(Base!AC32+Provision!AC32+Reclassification!AC32+'Adjustment Out'!AC32+'Corp OH'!AC32)*((1+Escalators!$M$24)-1)</f>
        <v>845.97945833463541</v>
      </c>
      <c r="AD32" s="107">
        <f>(Base!AD32+Provision!AD32+Reclassification!AD32+'Adjustment Out'!AD32+'Corp OH'!AD32)*((1+Escalators!$N$24)-1)</f>
        <v>953.57498544806617</v>
      </c>
      <c r="AE32" s="57">
        <f>(Base!AE32+Provision!AE32+Reclassification!AE32+'Adjustment Out'!AE32+'Corp OH'!AE32)*((1+Escalators!$N$24)-1)</f>
        <v>12.346625010284979</v>
      </c>
      <c r="AF32" s="108">
        <f>(Base!AF32+Provision!AF32+Reclassification!AF32+'Adjustment Out'!AF32+'Corp OH'!AF32)*((1+Escalators!$N$24)-1)</f>
        <v>1085.991440669379</v>
      </c>
      <c r="AG32" s="107">
        <f>(Base!AG32+Provision!AG32+Reclassification!AG32+'Adjustment Out'!AG32+'Corp OH'!AG32)*((1+Escalators!$O$24)-1)</f>
        <v>1115.8239314800189</v>
      </c>
      <c r="AH32" s="57">
        <f>(Base!AH32+Provision!AH32+Reclassification!AH32+'Adjustment Out'!AH32+'Corp OH'!AH32)*((1+Escalators!$O$24)-1)</f>
        <v>14.447379461209684</v>
      </c>
      <c r="AI32" s="108">
        <f>(Base!AI32+Provision!AI32+Reclassification!AI32+'Adjustment Out'!AI32+'Corp OH'!AI32)*((1+Escalators!$O$24)-1)</f>
        <v>1270.7707913625343</v>
      </c>
      <c r="AJ32" s="107">
        <f>(Base!AJ32+Provision!AJ32+Reclassification!AJ32+'Adjustment Out'!AJ32+'Corp OH'!AJ32)*((1+Escalators!$P$24)-1)</f>
        <v>1242.7072383356017</v>
      </c>
      <c r="AK32" s="57">
        <f>(Base!AK32+Provision!AK32+Reclassification!AK32+'Adjustment Out'!AK32+'Corp OH'!AK32)*((1+Escalators!$P$24)-1)</f>
        <v>16.090229403497858</v>
      </c>
      <c r="AL32" s="108">
        <f>(Base!AL32+Provision!AL32+Reclassification!AL32+'Adjustment Out'!AL32+'Corp OH'!AL32)*((1+Escalators!$P$24)-1)</f>
        <v>1415.2735177467025</v>
      </c>
    </row>
    <row r="33" spans="1:38" s="6" customFormat="1">
      <c r="A33" s="7"/>
      <c r="B33" s="99" t="s">
        <v>18</v>
      </c>
      <c r="C33" s="125">
        <f t="shared" ref="C33:AL33" si="12">SUM(C19:C32)</f>
        <v>0</v>
      </c>
      <c r="D33" s="126">
        <f t="shared" si="12"/>
        <v>0</v>
      </c>
      <c r="E33" s="127">
        <f t="shared" si="12"/>
        <v>0</v>
      </c>
      <c r="F33" s="125">
        <f t="shared" si="12"/>
        <v>0</v>
      </c>
      <c r="G33" s="126">
        <f t="shared" si="12"/>
        <v>0</v>
      </c>
      <c r="H33" s="127">
        <f t="shared" si="12"/>
        <v>0</v>
      </c>
      <c r="I33" s="125">
        <f t="shared" si="12"/>
        <v>0</v>
      </c>
      <c r="J33" s="126">
        <f t="shared" si="12"/>
        <v>0</v>
      </c>
      <c r="K33" s="127">
        <f t="shared" si="12"/>
        <v>0</v>
      </c>
      <c r="L33" s="125">
        <f t="shared" si="12"/>
        <v>0</v>
      </c>
      <c r="M33" s="126">
        <f t="shared" si="12"/>
        <v>0</v>
      </c>
      <c r="N33" s="127">
        <f t="shared" si="12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T33" si="13">SUM(R19:R32)</f>
        <v>0</v>
      </c>
      <c r="S33" s="126">
        <f t="shared" si="13"/>
        <v>0</v>
      </c>
      <c r="T33" s="127">
        <f t="shared" si="13"/>
        <v>0</v>
      </c>
      <c r="U33" s="125">
        <f t="shared" si="12"/>
        <v>150.35911052428736</v>
      </c>
      <c r="V33" s="126">
        <f t="shared" si="12"/>
        <v>13.697387383084889</v>
      </c>
      <c r="W33" s="127">
        <f t="shared" si="12"/>
        <v>507.42462745458914</v>
      </c>
      <c r="X33" s="125">
        <f t="shared" si="12"/>
        <v>796.71947268225813</v>
      </c>
      <c r="Y33" s="126">
        <f t="shared" si="12"/>
        <v>77.912050521573434</v>
      </c>
      <c r="Z33" s="127">
        <f t="shared" si="12"/>
        <v>1440.8804424977179</v>
      </c>
      <c r="AA33" s="125">
        <f t="shared" si="12"/>
        <v>1149.7540051637172</v>
      </c>
      <c r="AB33" s="126">
        <f t="shared" si="12"/>
        <v>112.43567555354892</v>
      </c>
      <c r="AC33" s="127">
        <f t="shared" si="12"/>
        <v>2079.3492772888676</v>
      </c>
      <c r="AD33" s="125">
        <f t="shared" si="12"/>
        <v>1475.9495590367264</v>
      </c>
      <c r="AE33" s="126">
        <f t="shared" si="12"/>
        <v>144.33468812281015</v>
      </c>
      <c r="AF33" s="127">
        <f t="shared" si="12"/>
        <v>2669.2793720347445</v>
      </c>
      <c r="AG33" s="125">
        <f t="shared" si="12"/>
        <v>1727.0795320377606</v>
      </c>
      <c r="AH33" s="126">
        <f t="shared" si="12"/>
        <v>168.89295714323001</v>
      </c>
      <c r="AI33" s="127">
        <f t="shared" si="12"/>
        <v>3123.4521129167533</v>
      </c>
      <c r="AJ33" s="125">
        <f t="shared" si="12"/>
        <v>1923.4703389071574</v>
      </c>
      <c r="AK33" s="126">
        <f t="shared" si="12"/>
        <v>188.09822448189254</v>
      </c>
      <c r="AL33" s="127">
        <f t="shared" si="12"/>
        <v>3478.6281597024386</v>
      </c>
    </row>
    <row r="34" spans="1:38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38" s="136" customFormat="1">
      <c r="A35" s="100"/>
      <c r="B35" s="61" t="s">
        <v>32</v>
      </c>
      <c r="C35" s="109">
        <f t="shared" ref="C35:AL35" si="14">C16+C33</f>
        <v>0</v>
      </c>
      <c r="D35" s="59">
        <f t="shared" si="14"/>
        <v>0</v>
      </c>
      <c r="E35" s="110">
        <f t="shared" si="14"/>
        <v>0</v>
      </c>
      <c r="F35" s="109">
        <f t="shared" si="14"/>
        <v>0</v>
      </c>
      <c r="G35" s="59">
        <f t="shared" si="14"/>
        <v>0</v>
      </c>
      <c r="H35" s="110">
        <f t="shared" si="14"/>
        <v>0</v>
      </c>
      <c r="I35" s="109">
        <f t="shared" si="14"/>
        <v>0</v>
      </c>
      <c r="J35" s="59">
        <f t="shared" si="14"/>
        <v>0</v>
      </c>
      <c r="K35" s="110">
        <f t="shared" si="14"/>
        <v>0</v>
      </c>
      <c r="L35" s="109">
        <f t="shared" si="14"/>
        <v>0</v>
      </c>
      <c r="M35" s="59">
        <f t="shared" si="14"/>
        <v>0</v>
      </c>
      <c r="N35" s="110">
        <f t="shared" si="14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15">R16+R33</f>
        <v>0</v>
      </c>
      <c r="S35" s="59">
        <f t="shared" si="15"/>
        <v>0</v>
      </c>
      <c r="T35" s="110">
        <f t="shared" si="15"/>
        <v>0</v>
      </c>
      <c r="U35" s="109">
        <f t="shared" si="14"/>
        <v>737.19933760767344</v>
      </c>
      <c r="V35" s="59">
        <f t="shared" si="14"/>
        <v>41.017512680248529</v>
      </c>
      <c r="W35" s="110">
        <f t="shared" si="14"/>
        <v>780.59184792680628</v>
      </c>
      <c r="X35" s="109">
        <f t="shared" si="14"/>
        <v>1897.6190046908105</v>
      </c>
      <c r="Y35" s="59">
        <f t="shared" si="14"/>
        <v>127.53820378877214</v>
      </c>
      <c r="Z35" s="110">
        <f t="shared" si="14"/>
        <v>1950.678301376862</v>
      </c>
      <c r="AA35" s="109">
        <f t="shared" si="14"/>
        <v>2738.4733594784043</v>
      </c>
      <c r="AB35" s="59">
        <f t="shared" si="14"/>
        <v>184.05168399343</v>
      </c>
      <c r="AC35" s="110">
        <f t="shared" si="14"/>
        <v>2815.0437722368333</v>
      </c>
      <c r="AD35" s="109">
        <f t="shared" si="14"/>
        <v>3515.4028854897892</v>
      </c>
      <c r="AE35" s="59">
        <f t="shared" si="14"/>
        <v>236.2688023786346</v>
      </c>
      <c r="AF35" s="110">
        <f t="shared" si="14"/>
        <v>3613.6970131366597</v>
      </c>
      <c r="AG35" s="109">
        <f t="shared" si="14"/>
        <v>4113.5419115260038</v>
      </c>
      <c r="AH35" s="59">
        <f t="shared" si="14"/>
        <v>276.46948376306983</v>
      </c>
      <c r="AI35" s="110">
        <f t="shared" si="14"/>
        <v>4228.560595558276</v>
      </c>
      <c r="AJ35" s="109">
        <f t="shared" si="14"/>
        <v>4581.3037025203575</v>
      </c>
      <c r="AK35" s="59">
        <f t="shared" si="14"/>
        <v>307.90756405050843</v>
      </c>
      <c r="AL35" s="110">
        <f t="shared" si="14"/>
        <v>4709.4014670136794</v>
      </c>
    </row>
    <row r="36" spans="1:38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/>
      <c r="V36" s="134"/>
      <c r="W36" s="134"/>
      <c r="X36" s="130"/>
      <c r="Y36" s="134"/>
      <c r="Z36" s="134"/>
      <c r="AA36" s="130"/>
      <c r="AB36" s="134"/>
      <c r="AC36" s="134"/>
      <c r="AD36" s="130"/>
      <c r="AE36" s="134"/>
      <c r="AF36" s="134"/>
      <c r="AG36" s="130"/>
      <c r="AH36" s="134"/>
      <c r="AI36" s="134"/>
      <c r="AJ36" s="130"/>
      <c r="AK36" s="134"/>
      <c r="AL36" s="134"/>
    </row>
    <row r="37" spans="1:38" s="15" customFormat="1">
      <c r="A37"/>
      <c r="B37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5" customFormat="1">
      <c r="A38"/>
      <c r="B38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15" customFormat="1">
      <c r="A39"/>
      <c r="B39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s="15" customFormat="1">
      <c r="A40"/>
      <c r="B4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15" customFormat="1">
      <c r="A41"/>
      <c r="B41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15" customFormat="1">
      <c r="A42"/>
      <c r="B42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15" customFormat="1">
      <c r="A43"/>
      <c r="B4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15" customFormat="1">
      <c r="A44"/>
      <c r="B4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15" customFormat="1">
      <c r="A45"/>
      <c r="B45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15" customFormat="1">
      <c r="A46"/>
      <c r="B4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15" customFormat="1">
      <c r="A47"/>
      <c r="B47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s="15" customFormat="1">
      <c r="A48"/>
      <c r="B48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>
      <c r="A49"/>
      <c r="B49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>
      <c r="A50"/>
      <c r="B5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>
      <c r="A51"/>
      <c r="B51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>
      <c r="A52"/>
      <c r="B52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>
      <c r="A53"/>
      <c r="B5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>
      <c r="A54"/>
      <c r="B5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>
      <c r="A55"/>
      <c r="B55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>
      <c r="A56"/>
      <c r="B56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15" customFormat="1">
      <c r="A57"/>
      <c r="B57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15" customFormat="1">
      <c r="A58"/>
      <c r="B58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>
      <c r="A59"/>
      <c r="B5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>
      <c r="A60"/>
      <c r="B60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>
      <c r="A61"/>
      <c r="B61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>
      <c r="A62"/>
      <c r="B62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>
      <c r="A63"/>
      <c r="B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>
      <c r="A64"/>
      <c r="B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>
      <c r="A65"/>
      <c r="B65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>
      <c r="A66"/>
      <c r="B66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>
      <c r="A67"/>
      <c r="B67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>
      <c r="A68"/>
      <c r="B68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>
      <c r="A69"/>
      <c r="B69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>
      <c r="A70"/>
      <c r="B70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15" customFormat="1">
      <c r="A71"/>
      <c r="B71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5" customFormat="1">
      <c r="A72"/>
      <c r="B72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>
      <c r="A73"/>
      <c r="B73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>
      <c r="A74"/>
      <c r="B7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>
      <c r="A75"/>
      <c r="B75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>
      <c r="A76"/>
      <c r="B76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>
      <c r="A77"/>
      <c r="B77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>
      <c r="A78"/>
      <c r="B78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>
      <c r="A79"/>
      <c r="B79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>
      <c r="A80"/>
      <c r="B8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>
      <c r="A81"/>
      <c r="B81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s="15" customFormat="1">
      <c r="A82"/>
      <c r="B82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s="15" customFormat="1">
      <c r="A83"/>
      <c r="B8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>
      <c r="A84"/>
      <c r="B8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tabColor theme="1"/>
  </sheetPr>
  <dimension ref="A1:AP84"/>
  <sheetViews>
    <sheetView showGridLines="0" zoomScale="85" zoomScaleNormal="85" workbookViewId="0">
      <pane xSplit="2" ySplit="2" topLeftCell="V3" activePane="bottomRight" state="frozen"/>
      <selection activeCell="C54" sqref="C54"/>
      <selection pane="topRight" activeCell="C54" sqref="C54"/>
      <selection pane="bottomLeft" activeCell="C54" sqref="C54"/>
      <selection pane="bottomRight" activeCell="AD47" sqref="AD47"/>
    </sheetView>
  </sheetViews>
  <sheetFormatPr defaultRowHeight="12.75"/>
  <cols>
    <col min="1" max="1" width="4.7109375" customWidth="1"/>
    <col min="2" max="2" width="40.28515625" bestFit="1" customWidth="1"/>
    <col min="3" max="12" width="12.7109375" style="64" customWidth="1"/>
    <col min="13" max="38" width="12.7109375" customWidth="1"/>
  </cols>
  <sheetData>
    <row r="1" spans="1:42" s="25" customFormat="1" ht="18">
      <c r="A1" s="2" t="s">
        <v>137</v>
      </c>
      <c r="B1" s="19"/>
      <c r="C1" s="19"/>
      <c r="D1" s="62"/>
      <c r="E1" s="62"/>
      <c r="F1" s="62"/>
      <c r="G1" s="62"/>
      <c r="H1" s="62"/>
      <c r="I1" s="62"/>
      <c r="J1" s="62"/>
      <c r="K1" s="62"/>
      <c r="L1" s="62"/>
      <c r="M1" s="21"/>
      <c r="N1" s="21"/>
      <c r="O1" s="21"/>
      <c r="P1" s="21"/>
      <c r="Q1" s="26"/>
      <c r="R1" s="26"/>
      <c r="S1" s="26"/>
      <c r="T1" s="26"/>
      <c r="U1" s="26"/>
      <c r="V1" s="26"/>
      <c r="W1" s="21"/>
      <c r="X1" s="21"/>
      <c r="Y1" s="21"/>
      <c r="Z1" s="26"/>
      <c r="AA1" s="26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42" s="25" customFormat="1" ht="15.75">
      <c r="A2" s="27" t="s">
        <v>121</v>
      </c>
      <c r="B2" s="9"/>
      <c r="C2" s="63"/>
      <c r="D2" s="63"/>
      <c r="E2" s="63"/>
      <c r="F2" s="63"/>
      <c r="G2" s="63"/>
      <c r="H2" s="63"/>
      <c r="I2" s="63"/>
      <c r="J2" s="63"/>
      <c r="K2" s="63"/>
      <c r="L2" s="63"/>
      <c r="M2" s="22"/>
      <c r="N2" s="22"/>
      <c r="O2" s="22"/>
      <c r="P2" s="22"/>
      <c r="Q2" s="28"/>
      <c r="R2" s="28"/>
      <c r="S2" s="28"/>
      <c r="T2" s="28"/>
      <c r="U2" s="28"/>
      <c r="V2" s="28"/>
      <c r="W2" s="22"/>
      <c r="X2" s="22"/>
      <c r="Y2" s="22"/>
      <c r="Z2" s="28"/>
      <c r="AA2" s="28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42">
      <c r="A3" s="91" t="str">
        <f>"('$000, $"&amp;Escalators!$B$11&amp;")"</f>
        <v>('$000, $2015)</v>
      </c>
      <c r="C3"/>
      <c r="D3"/>
      <c r="E3"/>
      <c r="F3"/>
      <c r="G3"/>
      <c r="H3"/>
      <c r="I3"/>
      <c r="J3"/>
      <c r="K3"/>
      <c r="L3"/>
    </row>
    <row r="4" spans="1:42">
      <c r="C4"/>
      <c r="D4"/>
      <c r="E4"/>
      <c r="F4"/>
      <c r="G4"/>
      <c r="H4"/>
      <c r="I4"/>
      <c r="J4"/>
      <c r="K4"/>
      <c r="L4"/>
    </row>
    <row r="5" spans="1:42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42">
      <c r="A6" s="128"/>
      <c r="B6" s="129" t="s">
        <v>1</v>
      </c>
      <c r="C6" s="214" t="s">
        <v>2</v>
      </c>
      <c r="D6" s="215" t="s">
        <v>11</v>
      </c>
      <c r="E6" s="104" t="s">
        <v>3</v>
      </c>
      <c r="F6" s="214" t="s">
        <v>2</v>
      </c>
      <c r="G6" s="215" t="s">
        <v>11</v>
      </c>
      <c r="H6" s="104" t="s">
        <v>3</v>
      </c>
      <c r="I6" s="214" t="s">
        <v>2</v>
      </c>
      <c r="J6" s="215" t="s">
        <v>11</v>
      </c>
      <c r="K6" s="104" t="s">
        <v>3</v>
      </c>
      <c r="L6" s="214" t="s">
        <v>2</v>
      </c>
      <c r="M6" s="215" t="s">
        <v>11</v>
      </c>
      <c r="N6" s="104" t="s">
        <v>3</v>
      </c>
      <c r="O6" s="214" t="s">
        <v>2</v>
      </c>
      <c r="P6" s="215" t="s">
        <v>11</v>
      </c>
      <c r="Q6" s="104" t="s">
        <v>3</v>
      </c>
      <c r="R6" s="214" t="s">
        <v>2</v>
      </c>
      <c r="S6" s="215" t="s">
        <v>11</v>
      </c>
      <c r="T6" s="104" t="s">
        <v>3</v>
      </c>
      <c r="U6" s="214" t="s">
        <v>2</v>
      </c>
      <c r="V6" s="215" t="s">
        <v>11</v>
      </c>
      <c r="W6" s="104" t="s">
        <v>3</v>
      </c>
      <c r="X6" s="214" t="s">
        <v>2</v>
      </c>
      <c r="Y6" s="215" t="s">
        <v>11</v>
      </c>
      <c r="Z6" s="104" t="s">
        <v>3</v>
      </c>
      <c r="AA6" s="214" t="s">
        <v>2</v>
      </c>
      <c r="AB6" s="215" t="s">
        <v>11</v>
      </c>
      <c r="AC6" s="104" t="s">
        <v>3</v>
      </c>
      <c r="AD6" s="214" t="s">
        <v>2</v>
      </c>
      <c r="AE6" s="215" t="s">
        <v>11</v>
      </c>
      <c r="AF6" s="104" t="s">
        <v>3</v>
      </c>
      <c r="AG6" s="214" t="s">
        <v>2</v>
      </c>
      <c r="AH6" s="215" t="s">
        <v>11</v>
      </c>
      <c r="AI6" s="104" t="s">
        <v>3</v>
      </c>
      <c r="AJ6" s="214" t="s">
        <v>2</v>
      </c>
      <c r="AK6" s="215" t="s">
        <v>11</v>
      </c>
      <c r="AL6" s="104" t="s">
        <v>3</v>
      </c>
    </row>
    <row r="7" spans="1:42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42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42">
      <c r="A9" s="58"/>
      <c r="B9" s="38" t="s">
        <v>12</v>
      </c>
      <c r="C9" s="150"/>
      <c r="D9" s="151"/>
      <c r="E9" s="152"/>
      <c r="F9" s="150"/>
      <c r="G9" s="151"/>
      <c r="H9" s="152"/>
      <c r="I9" s="150"/>
      <c r="J9" s="151"/>
      <c r="K9" s="152"/>
      <c r="L9" s="150"/>
      <c r="M9" s="151"/>
      <c r="N9" s="152"/>
      <c r="O9" s="150"/>
      <c r="P9" s="151"/>
      <c r="Q9" s="151"/>
      <c r="R9" s="150"/>
      <c r="S9" s="151"/>
      <c r="T9" s="151"/>
      <c r="U9" s="153">
        <f>(Base!U9+Provision!U9+Reclassification!U9+'Adjustment Out'!U9+'Step Change'!U9+'Corp OH'!U9+'Output Growth'!U9)*Escalators!$K$25</f>
        <v>5.1010482204189627</v>
      </c>
      <c r="V9" s="154">
        <f>(Base!V9+Provision!V9+Reclassification!V9+'Adjustment Out'!V9+'Step Change'!V9+'Corp OH'!V9+'Output Growth'!V9)*Escalators!$K$26</f>
        <v>0</v>
      </c>
      <c r="W9" s="155">
        <f>(Base!W9+Provision!W9+Reclassification!W9+'Adjustment Out'!W9+'Step Change'!W9+'Corp OH'!W9+'Output Growth'!W9)*Escalators!$K$27</f>
        <v>47.878839740105015</v>
      </c>
      <c r="X9" s="153">
        <f>(Base!X9+Provision!X9+Reclassification!X9+'Adjustment Out'!X9+'Step Change'!X9+'Corp OH'!X9+'Output Growth'!X9)*Escalators!$L$25</f>
        <v>9.8223656837337394</v>
      </c>
      <c r="Y9" s="154">
        <f>(Base!Y9+Provision!Y9+Reclassification!Y9+'Adjustment Out'!Y9+'Step Change'!Y9+'Corp OH'!Y9+'Output Growth'!Y9)*Escalators!$L$26</f>
        <v>0</v>
      </c>
      <c r="Z9" s="155">
        <f>(Base!Z9+Provision!Z9+Reclassification!Z9+'Adjustment Out'!Z9+'Step Change'!Z9+'Corp OH'!Z9+'Output Growth'!Z9)*Escalators!$L$27</f>
        <v>92.733801865734009</v>
      </c>
      <c r="AA9" s="153">
        <f>(Base!AA9+Provision!AA9+Reclassification!AA9+'Adjustment Out'!AA9+'Step Change'!AA9+'Corp OH'!AA9+'Output Growth'!AA9)*Escalators!$M$25</f>
        <v>14.341728019490246</v>
      </c>
      <c r="AB9" s="154">
        <f>(Base!AB9+Provision!AB9+Reclassification!AB9+'Adjustment Out'!AB9+'Step Change'!AB9+'Corp OH'!AB9+'Output Growth'!AB9)*Escalators!$M$26</f>
        <v>0</v>
      </c>
      <c r="AC9" s="155">
        <f>(Base!AC9+Provision!AC9+Reclassification!AC9+'Adjustment Out'!AC9+'Step Change'!AC9+'Corp OH'!AC9+'Output Growth'!AC9)*Escalators!$M$27</f>
        <v>189.41940051857978</v>
      </c>
      <c r="AD9" s="153">
        <f>(Base!AD9+Provision!AD9+Reclassification!AD9+'Adjustment Out'!AD9+'Step Change'!AD9+'Corp OH'!AD9+'Output Growth'!AD9)*Escalators!$N$25</f>
        <v>19.084426126171834</v>
      </c>
      <c r="AE9" s="154">
        <f>(Base!AE9+Provision!AE9+Reclassification!AE9+'Adjustment Out'!AE9+'Step Change'!AE9+'Corp OH'!AE9+'Output Growth'!AE9)*Escalators!$N$26</f>
        <v>0</v>
      </c>
      <c r="AF9" s="155">
        <f>(Base!AF9+Provision!AF9+Reclassification!AF9+'Adjustment Out'!AF9+'Step Change'!AF9+'Corp OH'!AF9+'Output Growth'!AF9)*Escalators!$N$27</f>
        <v>272.47524720513366</v>
      </c>
      <c r="AG9" s="153">
        <f>(Base!AG9+Provision!AG9+Reclassification!AG9+'Adjustment Out'!AG9+'Step Change'!AG9+'Corp OH'!AG9+'Output Growth'!AG9)*Escalators!$O$25</f>
        <v>23.969539142145234</v>
      </c>
      <c r="AH9" s="154">
        <f>(Base!AH9+Provision!AH9+Reclassification!AH9+'Adjustment Out'!AH9+'Step Change'!AH9+'Corp OH'!AH9+'Output Growth'!AH9)*Escalators!$O$26</f>
        <v>0</v>
      </c>
      <c r="AI9" s="155">
        <f>(Base!AI9+Provision!AI9+Reclassification!AI9+'Adjustment Out'!AI9+'Step Change'!AI9+'Corp OH'!AI9+'Output Growth'!AI9)*Escalators!$O$27</f>
        <v>357.47122613762707</v>
      </c>
      <c r="AJ9" s="153">
        <f>(Base!AJ9+Provision!AJ9+Reclassification!AJ9+'Adjustment Out'!AJ9+'Step Change'!AJ9+'Corp OH'!AJ9+'Output Growth'!AJ9)*Escalators!$P$25</f>
        <v>28.975769959848119</v>
      </c>
      <c r="AK9" s="154">
        <f>(Base!AK9+Provision!AK9+Reclassification!AK9+'Adjustment Out'!AK9+'Step Change'!AK9+'Corp OH'!AK9+'Output Growth'!AK9)*Escalators!$P$26</f>
        <v>0</v>
      </c>
      <c r="AL9" s="155">
        <f>(Base!AL9+Provision!AL9+Reclassification!AL9+'Adjustment Out'!AL9+'Step Change'!AL9+'Corp OH'!AL9+'Output Growth'!AL9)*Escalators!$P$27</f>
        <v>446.24268474545187</v>
      </c>
      <c r="AN9" s="495"/>
      <c r="AO9" s="495"/>
      <c r="AP9" s="495"/>
    </row>
    <row r="10" spans="1:42">
      <c r="A10" s="58"/>
      <c r="B10" s="38" t="s">
        <v>13</v>
      </c>
      <c r="C10" s="150"/>
      <c r="D10" s="151"/>
      <c r="E10" s="152"/>
      <c r="F10" s="150"/>
      <c r="G10" s="151"/>
      <c r="H10" s="152"/>
      <c r="I10" s="150"/>
      <c r="J10" s="151"/>
      <c r="K10" s="152"/>
      <c r="L10" s="150"/>
      <c r="M10" s="151"/>
      <c r="N10" s="152"/>
      <c r="O10" s="150"/>
      <c r="P10" s="151"/>
      <c r="Q10" s="151"/>
      <c r="R10" s="150"/>
      <c r="S10" s="151"/>
      <c r="T10" s="151"/>
      <c r="U10" s="107">
        <f>(Base!U10+Provision!U10+Reclassification!U10+'Adjustment Out'!U10+'Step Change'!U10+'Corp OH'!U10+'Output Growth'!U10)*Escalators!$K$25</f>
        <v>212.75912411903744</v>
      </c>
      <c r="V10" s="57">
        <f>(Base!V10+Provision!V10+Reclassification!V10+'Adjustment Out'!V10+'Step Change'!V10+'Corp OH'!V10+'Output Growth'!V10)*Escalators!$K$26</f>
        <v>0</v>
      </c>
      <c r="W10" s="108">
        <f>(Base!W10+Provision!W10+Reclassification!W10+'Adjustment Out'!W10+'Step Change'!W10+'Corp OH'!W10+'Output Growth'!W10)*Escalators!$K$27</f>
        <v>51.180272812403061</v>
      </c>
      <c r="X10" s="107">
        <f>(Base!X10+Provision!X10+Reclassification!X10+'Adjustment Out'!X10+'Step Change'!X10+'Corp OH'!X10+'Output Growth'!X10)*Escalators!$L$25</f>
        <v>440.15598935994234</v>
      </c>
      <c r="Y10" s="57">
        <f>(Base!Y10+Provision!Y10+Reclassification!Y10+'Adjustment Out'!Y10+'Step Change'!Y10+'Corp OH'!Y10+'Output Growth'!Y10)*Escalators!$L$26</f>
        <v>0</v>
      </c>
      <c r="Z10" s="108">
        <f>(Base!Z10+Provision!Z10+Reclassification!Z10+'Adjustment Out'!Z10+'Step Change'!Z10+'Corp OH'!Z10+'Output Growth'!Z10)*Escalators!$L$27</f>
        <v>95.702714023925978</v>
      </c>
      <c r="AA10" s="107">
        <f>(Base!AA10+Provision!AA10+Reclassification!AA10+'Adjustment Out'!AA10+'Step Change'!AA10+'Corp OH'!AA10+'Output Growth'!AA10)*Escalators!$M$25</f>
        <v>642.67587756418698</v>
      </c>
      <c r="AB10" s="57">
        <f>(Base!AB10+Provision!AB10+Reclassification!AB10+'Adjustment Out'!AB10+'Step Change'!AB10+'Corp OH'!AB10+'Output Growth'!AB10)*Escalators!$M$26</f>
        <v>0</v>
      </c>
      <c r="AC10" s="108">
        <f>(Base!AC10+Provision!AC10+Reclassification!AC10+'Adjustment Out'!AC10+'Step Change'!AC10+'Corp OH'!AC10+'Output Growth'!AC10)*Escalators!$M$27</f>
        <v>195.48374329200857</v>
      </c>
      <c r="AD10" s="107">
        <f>(Base!AD10+Provision!AD10+Reclassification!AD10+'Adjustment Out'!AD10+'Step Change'!AD10+'Corp OH'!AD10+'Output Growth'!AD10)*Escalators!$N$25</f>
        <v>855.20380053074837</v>
      </c>
      <c r="AE10" s="57">
        <f>(Base!AE10+Provision!AE10+Reclassification!AE10+'Adjustment Out'!AE10+'Step Change'!AE10+'Corp OH'!AE10+'Output Growth'!AE10)*Escalators!$N$26</f>
        <v>0</v>
      </c>
      <c r="AF10" s="108">
        <f>(Base!AF10+Provision!AF10+Reclassification!AF10+'Adjustment Out'!AF10+'Step Change'!AF10+'Corp OH'!AF10+'Output Growth'!AF10)*Escalators!$N$27</f>
        <v>281.19865828025524</v>
      </c>
      <c r="AG10" s="107">
        <f>(Base!AG10+Provision!AG10+Reclassification!AG10+'Adjustment Out'!AG10+'Step Change'!AG10+'Corp OH'!AG10+'Output Growth'!AG10)*Escalators!$O$25</f>
        <v>1074.113564422124</v>
      </c>
      <c r="AH10" s="57">
        <f>(Base!AH10+Provision!AH10+Reclassification!AH10+'Adjustment Out'!AH10+'Step Change'!AH10+'Corp OH'!AH10+'Output Growth'!AH10)*Escalators!$O$26</f>
        <v>0</v>
      </c>
      <c r="AI10" s="108">
        <f>(Base!AI10+Provision!AI10+Reclassification!AI10+'Adjustment Out'!AI10+'Step Change'!AI10+'Corp OH'!AI10+'Output Growth'!AI10)*Escalators!$O$27</f>
        <v>368.91581967451674</v>
      </c>
      <c r="AJ10" s="107">
        <f>(Base!AJ10+Provision!AJ10+Reclassification!AJ10+'Adjustment Out'!AJ10+'Step Change'!AJ10+'Corp OH'!AJ10+'Output Growth'!AJ10)*Escalators!$P$25</f>
        <v>1298.4508116271811</v>
      </c>
      <c r="AK10" s="57">
        <f>(Base!AK10+Provision!AK10+Reclassification!AK10+'Adjustment Out'!AK10+'Step Change'!AK10+'Corp OH'!AK10+'Output Growth'!AK10)*Escalators!$P$26</f>
        <v>0</v>
      </c>
      <c r="AL10" s="108">
        <f>(Base!AL10+Provision!AL10+Reclassification!AL10+'Adjustment Out'!AL10+'Step Change'!AL10+'Corp OH'!AL10+'Output Growth'!AL10)*Escalators!$P$27</f>
        <v>460.52933433373465</v>
      </c>
      <c r="AN10" s="495"/>
      <c r="AO10" s="495"/>
      <c r="AP10" s="495"/>
    </row>
    <row r="11" spans="1:42">
      <c r="A11" s="58"/>
      <c r="B11" s="38" t="s">
        <v>14</v>
      </c>
      <c r="C11" s="150"/>
      <c r="D11" s="151"/>
      <c r="E11" s="152"/>
      <c r="F11" s="150"/>
      <c r="G11" s="151"/>
      <c r="H11" s="152"/>
      <c r="I11" s="150"/>
      <c r="J11" s="151"/>
      <c r="K11" s="152"/>
      <c r="L11" s="150"/>
      <c r="M11" s="151"/>
      <c r="N11" s="152"/>
      <c r="O11" s="150"/>
      <c r="P11" s="151"/>
      <c r="Q11" s="151"/>
      <c r="R11" s="150"/>
      <c r="S11" s="151"/>
      <c r="T11" s="151"/>
      <c r="U11" s="107">
        <f>(Base!U11+Provision!U11+Reclassification!U11+'Adjustment Out'!U11+'Step Change'!U11+'Corp OH'!U11+'Output Growth'!U11)*Escalators!$K$25</f>
        <v>102.12582321528274</v>
      </c>
      <c r="V11" s="57">
        <f>(Base!V11+Provision!V11+Reclassification!V11+'Adjustment Out'!V11+'Step Change'!V11+'Corp OH'!V11+'Output Growth'!V11)*Escalators!$K$26</f>
        <v>0</v>
      </c>
      <c r="W11" s="108">
        <f>(Base!W11+Provision!W11+Reclassification!W11+'Adjustment Out'!W11+'Step Change'!W11+'Corp OH'!W11+'Output Growth'!W11)*Escalators!$K$27</f>
        <v>1.0026951762263601</v>
      </c>
      <c r="X11" s="107">
        <f>(Base!X11+Provision!X11+Reclassification!X11+'Adjustment Out'!X11+'Step Change'!X11+'Corp OH'!X11+'Output Growth'!X11)*Escalators!$L$25</f>
        <v>196.64922541948897</v>
      </c>
      <c r="Y11" s="57">
        <f>(Base!Y11+Provision!Y11+Reclassification!Y11+'Adjustment Out'!Y11+'Step Change'!Y11+'Corp OH'!Y11+'Output Growth'!Y11)*Escalators!$L$26</f>
        <v>0</v>
      </c>
      <c r="Z11" s="108">
        <f>(Base!Z11+Provision!Z11+Reclassification!Z11+'Adjustment Out'!Z11+'Step Change'!Z11+'Corp OH'!Z11+'Output Growth'!Z11)*Escalators!$L$27</f>
        <v>1.8422992224117494</v>
      </c>
      <c r="AA11" s="107">
        <f>(Base!AA11+Provision!AA11+Reclassification!AA11+'Adjustment Out'!AA11+'Step Change'!AA11+'Corp OH'!AA11+'Output Growth'!AA11)*Escalators!$M$25</f>
        <v>287.12937361721924</v>
      </c>
      <c r="AB11" s="57">
        <f>(Base!AB11+Provision!AB11+Reclassification!AB11+'Adjustment Out'!AB11+'Step Change'!AB11+'Corp OH'!AB11+'Output Growth'!AB11)*Escalators!$M$26</f>
        <v>0</v>
      </c>
      <c r="AC11" s="108">
        <f>(Base!AC11+Provision!AC11+Reclassification!AC11+'Adjustment Out'!AC11+'Step Change'!AC11+'Corp OH'!AC11+'Output Growth'!AC11)*Escalators!$M$27</f>
        <v>3.7631069498297558</v>
      </c>
      <c r="AD11" s="107">
        <f>(Base!AD11+Provision!AD11+Reclassification!AD11+'Adjustment Out'!AD11+'Step Change'!AD11+'Corp OH'!AD11+'Output Growth'!AD11)*Escalators!$N$25</f>
        <v>382.08082819622319</v>
      </c>
      <c r="AE11" s="57">
        <f>(Base!AE11+Provision!AE11+Reclassification!AE11+'Adjustment Out'!AE11+'Step Change'!AE11+'Corp OH'!AE11+'Output Growth'!AE11)*Escalators!$N$26</f>
        <v>0</v>
      </c>
      <c r="AF11" s="108">
        <f>(Base!AF11+Provision!AF11+Reclassification!AF11+'Adjustment Out'!AF11+'Step Change'!AF11+'Corp OH'!AF11+'Output Growth'!AF11)*Escalators!$N$27</f>
        <v>5.4131387471772943</v>
      </c>
      <c r="AG11" s="107">
        <f>(Base!AG11+Provision!AG11+Reclassification!AG11+'Adjustment Out'!AG11+'Step Change'!AG11+'Corp OH'!AG11+'Output Growth'!AG11)*Escalators!$O$25</f>
        <v>479.8835084882752</v>
      </c>
      <c r="AH11" s="57">
        <f>(Base!AH11+Provision!AH11+Reclassification!AH11+'Adjustment Out'!AH11+'Step Change'!AH11+'Corp OH'!AH11+'Output Growth'!AH11)*Escalators!$O$26</f>
        <v>0</v>
      </c>
      <c r="AI11" s="108">
        <f>(Base!AI11+Provision!AI11+Reclassification!AI11+'Adjustment Out'!AI11+'Step Change'!AI11+'Corp OH'!AI11+'Output Growth'!AI11)*Escalators!$O$27</f>
        <v>7.1017142476423381</v>
      </c>
      <c r="AJ11" s="107">
        <f>(Base!AJ11+Provision!AJ11+Reclassification!AJ11+'Adjustment Out'!AJ11+'Step Change'!AJ11+'Corp OH'!AJ11+'Output Growth'!AJ11)*Escalators!$P$25</f>
        <v>580.11103455185616</v>
      </c>
      <c r="AK11" s="57">
        <f>(Base!AK11+Provision!AK11+Reclassification!AK11+'Adjustment Out'!AK11+'Step Change'!AK11+'Corp OH'!AK11+'Output Growth'!AK11)*Escalators!$P$26</f>
        <v>0</v>
      </c>
      <c r="AL11" s="108">
        <f>(Base!AL11+Provision!AL11+Reclassification!AL11+'Adjustment Out'!AL11+'Step Change'!AL11+'Corp OH'!AL11+'Output Growth'!AL11)*Escalators!$P$27</f>
        <v>8.8652954432277546</v>
      </c>
      <c r="AN11" s="495"/>
      <c r="AO11" s="495"/>
      <c r="AP11" s="495"/>
    </row>
    <row r="12" spans="1:42">
      <c r="A12" s="58"/>
      <c r="B12" s="38" t="s">
        <v>0</v>
      </c>
      <c r="C12" s="150"/>
      <c r="D12" s="151"/>
      <c r="E12" s="152"/>
      <c r="F12" s="150"/>
      <c r="G12" s="151"/>
      <c r="H12" s="152"/>
      <c r="I12" s="150"/>
      <c r="J12" s="151"/>
      <c r="K12" s="152"/>
      <c r="L12" s="150"/>
      <c r="M12" s="151"/>
      <c r="N12" s="152"/>
      <c r="O12" s="150"/>
      <c r="P12" s="151"/>
      <c r="Q12" s="151"/>
      <c r="R12" s="150"/>
      <c r="S12" s="151"/>
      <c r="T12" s="151"/>
      <c r="U12" s="107">
        <f>(Base!U12+Provision!U12+Reclassification!U12+'Adjustment Out'!U12+'Step Change'!U12+'Corp OH'!U12+'Output Growth'!U12)*Escalators!$K$25</f>
        <v>3.3873363941045724</v>
      </c>
      <c r="V12" s="57">
        <f>(Base!V12+Provision!V12+Reclassification!V12+'Adjustment Out'!V12+'Step Change'!V12+'Corp OH'!V12+'Output Growth'!V12)*Escalators!$K$26</f>
        <v>0</v>
      </c>
      <c r="W12" s="108">
        <f>(Base!W12+Provision!W12+Reclassification!W12+'Adjustment Out'!W12+'Step Change'!W12+'Corp OH'!W12+'Output Growth'!W12)*Escalators!$K$27</f>
        <v>4.4935647325750262E-4</v>
      </c>
      <c r="X12" s="107">
        <f>(Base!X12+Provision!X12+Reclassification!X12+'Adjustment Out'!X12+'Step Change'!X12+'Corp OH'!X12+'Output Growth'!X12)*Escalators!$L$25</f>
        <v>6.5225136715101373</v>
      </c>
      <c r="Y12" s="57">
        <f>(Base!Y12+Provision!Y12+Reclassification!Y12+'Adjustment Out'!Y12+'Step Change'!Y12+'Corp OH'!Y12+'Output Growth'!Y12)*Escalators!$L$26</f>
        <v>0</v>
      </c>
      <c r="Z12" s="108">
        <f>(Base!Z12+Provision!Z12+Reclassification!Z12+'Adjustment Out'!Z12+'Step Change'!Z12+'Corp OH'!Z12+'Output Growth'!Z12)*Escalators!$L$27</f>
        <v>8.2562387941626533E-4</v>
      </c>
      <c r="AA12" s="107">
        <f>(Base!AA12+Provision!AA12+Reclassification!AA12+'Adjustment Out'!AA12+'Step Change'!AA12+'Corp OH'!AA12+'Output Growth'!AA12)*Escalators!$M$25</f>
        <v>9.5235832275231029</v>
      </c>
      <c r="AB12" s="57">
        <f>(Base!AB12+Provision!AB12+Reclassification!AB12+'Adjustment Out'!AB12+'Step Change'!AB12+'Corp OH'!AB12+'Output Growth'!AB12)*Escalators!$M$26</f>
        <v>0</v>
      </c>
      <c r="AC12" s="108">
        <f>(Base!AC12+Provision!AC12+Reclassification!AC12+'Adjustment Out'!AC12+'Step Change'!AC12+'Corp OH'!AC12+'Output Growth'!AC12)*Escalators!$M$27</f>
        <v>1.6864312380860166E-3</v>
      </c>
      <c r="AD12" s="107">
        <f>(Base!AD12+Provision!AD12+Reclassification!AD12+'Adjustment Out'!AD12+'Step Change'!AD12+'Corp OH'!AD12+'Output Growth'!AD12)*Escalators!$N$25</f>
        <v>12.672958259640309</v>
      </c>
      <c r="AE12" s="57">
        <f>(Base!AE12+Provision!AE12+Reclassification!AE12+'Adjustment Out'!AE12+'Step Change'!AE12+'Corp OH'!AE12+'Output Growth'!AE12)*Escalators!$N$26</f>
        <v>0</v>
      </c>
      <c r="AF12" s="108">
        <f>(Base!AF12+Provision!AF12+Reclassification!AF12+'Adjustment Out'!AF12+'Step Change'!AF12+'Corp OH'!AF12+'Output Growth'!AF12)*Escalators!$N$27</f>
        <v>2.4258907336520393E-3</v>
      </c>
      <c r="AG12" s="107">
        <f>(Base!AG12+Provision!AG12+Reclassification!AG12+'Adjustment Out'!AG12+'Step Change'!AG12+'Corp OH'!AG12+'Output Growth'!AG12)*Escalators!$O$25</f>
        <v>15.916903502518558</v>
      </c>
      <c r="AH12" s="57">
        <f>(Base!AH12+Provision!AH12+Reclassification!AH12+'Adjustment Out'!AH12+'Step Change'!AH12+'Corp OH'!AH12+'Output Growth'!AH12)*Escalators!$O$26</f>
        <v>0</v>
      </c>
      <c r="AI12" s="108">
        <f>(Base!AI12+Provision!AI12+Reclassification!AI12+'Adjustment Out'!AI12+'Step Change'!AI12+'Corp OH'!AI12+'Output Growth'!AI12)*Escalators!$O$27</f>
        <v>3.1826235371084513E-3</v>
      </c>
      <c r="AJ12" s="107">
        <f>(Base!AJ12+Provision!AJ12+Reclassification!AJ12+'Adjustment Out'!AJ12+'Step Change'!AJ12+'Corp OH'!AJ12+'Output Growth'!AJ12)*Escalators!$P$25</f>
        <v>19.241276673156825</v>
      </c>
      <c r="AK12" s="57">
        <f>(Base!AK12+Provision!AK12+Reclassification!AK12+'Adjustment Out'!AK12+'Step Change'!AK12+'Corp OH'!AK12+'Output Growth'!AK12)*Escalators!$P$26</f>
        <v>0</v>
      </c>
      <c r="AL12" s="108">
        <f>(Base!AL12+Provision!AL12+Reclassification!AL12+'Adjustment Out'!AL12+'Step Change'!AL12+'Corp OH'!AL12+'Output Growth'!AL12)*Escalators!$P$27</f>
        <v>3.9729700403538307E-3</v>
      </c>
      <c r="AN12" s="495"/>
      <c r="AO12" s="495"/>
      <c r="AP12" s="495"/>
    </row>
    <row r="13" spans="1:42">
      <c r="A13" s="58"/>
      <c r="B13" s="38" t="s">
        <v>15</v>
      </c>
      <c r="C13" s="150"/>
      <c r="D13" s="151"/>
      <c r="E13" s="152"/>
      <c r="F13" s="150"/>
      <c r="G13" s="151"/>
      <c r="H13" s="152"/>
      <c r="I13" s="150"/>
      <c r="J13" s="151"/>
      <c r="K13" s="152"/>
      <c r="L13" s="150"/>
      <c r="M13" s="151"/>
      <c r="N13" s="152"/>
      <c r="O13" s="150"/>
      <c r="P13" s="151"/>
      <c r="Q13" s="151"/>
      <c r="R13" s="150"/>
      <c r="S13" s="151"/>
      <c r="T13" s="151"/>
      <c r="U13" s="107">
        <f>(Base!U13+Provision!U13+Reclassification!U13+'Adjustment Out'!U13+'Step Change'!U13+'Corp OH'!U13+'Output Growth'!U13)*Escalators!$K$25</f>
        <v>49.332794438371806</v>
      </c>
      <c r="V13" s="57">
        <f>(Base!V13+Provision!V13+Reclassification!V13+'Adjustment Out'!V13+'Step Change'!V13+'Corp OH'!V13+'Output Growth'!V13)*Escalators!$K$26</f>
        <v>0</v>
      </c>
      <c r="W13" s="108">
        <f>(Base!W13+Provision!W13+Reclassification!W13+'Adjustment Out'!W13+'Step Change'!W13+'Corp OH'!W13+'Output Growth'!W13)*Escalators!$K$27</f>
        <v>-0.48628965446196337</v>
      </c>
      <c r="X13" s="107">
        <f>(Base!X13+Provision!X13+Reclassification!X13+'Adjustment Out'!X13+'Step Change'!X13+'Corp OH'!X13+'Output Growth'!X13)*Escalators!$L$25</f>
        <v>94.993171253408633</v>
      </c>
      <c r="Y13" s="57">
        <f>(Base!Y13+Provision!Y13+Reclassification!Y13+'Adjustment Out'!Y13+'Step Change'!Y13+'Corp OH'!Y13+'Output Growth'!Y13)*Escalators!$L$26</f>
        <v>0</v>
      </c>
      <c r="Z13" s="108">
        <f>(Base!Z13+Provision!Z13+Reclassification!Z13+'Adjustment Out'!Z13+'Step Change'!Z13+'Corp OH'!Z13+'Output Growth'!Z13)*Escalators!$L$27</f>
        <v>-0.89348295825440849</v>
      </c>
      <c r="AA13" s="107">
        <f>(Base!AA13+Provision!AA13+Reclassification!AA13+'Adjustment Out'!AA13+'Step Change'!AA13+'Corp OH'!AA13+'Output Growth'!AA13)*Escalators!$M$25</f>
        <v>138.70041797378641</v>
      </c>
      <c r="AB13" s="57">
        <f>(Base!AB13+Provision!AB13+Reclassification!AB13+'Adjustment Out'!AB13+'Step Change'!AB13+'Corp OH'!AB13+'Output Growth'!AB13)*Escalators!$M$26</f>
        <v>0</v>
      </c>
      <c r="AC13" s="108">
        <f>(Base!AC13+Provision!AC13+Reclassification!AC13+'Adjustment Out'!AC13+'Step Change'!AC13+'Corp OH'!AC13+'Output Growth'!AC13)*Escalators!$M$27</f>
        <v>-1.8250411707605629</v>
      </c>
      <c r="AD13" s="107">
        <f>(Base!AD13+Provision!AD13+Reclassification!AD13+'Adjustment Out'!AD13+'Step Change'!AD13+'Corp OH'!AD13+'Output Growth'!AD13)*Escalators!$N$25</f>
        <v>184.56756932585915</v>
      </c>
      <c r="AE13" s="57">
        <f>(Base!AE13+Provision!AE13+Reclassification!AE13+'Adjustment Out'!AE13+'Step Change'!AE13+'Corp OH'!AE13+'Output Growth'!AE13)*Escalators!$N$26</f>
        <v>0</v>
      </c>
      <c r="AF13" s="108">
        <f>(Base!AF13+Provision!AF13+Reclassification!AF13+'Adjustment Out'!AF13+'Step Change'!AF13+'Corp OH'!AF13+'Output Growth'!AF13)*Escalators!$N$27</f>
        <v>-2.6252777846467414</v>
      </c>
      <c r="AG13" s="107">
        <f>(Base!AG13+Provision!AG13+Reclassification!AG13+'Adjustment Out'!AG13+'Step Change'!AG13+'Corp OH'!AG13+'Output Growth'!AG13)*Escalators!$O$25</f>
        <v>231.81203081919449</v>
      </c>
      <c r="AH13" s="57">
        <f>(Base!AH13+Provision!AH13+Reclassification!AH13+'Adjustment Out'!AH13+'Step Change'!AH13+'Corp OH'!AH13+'Output Growth'!AH13)*Escalators!$O$26</f>
        <v>0</v>
      </c>
      <c r="AI13" s="108">
        <f>(Base!AI13+Provision!AI13+Reclassification!AI13+'Adjustment Out'!AI13+'Step Change'!AI13+'Corp OH'!AI13+'Output Growth'!AI13)*Escalators!$O$27</f>
        <v>-3.4442074216122136</v>
      </c>
      <c r="AJ13" s="107">
        <f>(Base!AJ13+Provision!AJ13+Reclassification!AJ13+'Adjustment Out'!AJ13+'Step Change'!AJ13+'Corp OH'!AJ13+'Output Growth'!AJ13)*Escalators!$P$25</f>
        <v>280.2278358006447</v>
      </c>
      <c r="AK13" s="57">
        <f>(Base!AK13+Provision!AK13+Reclassification!AK13+'Adjustment Out'!AK13+'Step Change'!AK13+'Corp OH'!AK13+'Output Growth'!AK13)*Escalators!$P$26</f>
        <v>0</v>
      </c>
      <c r="AL13" s="108">
        <f>(Base!AL13+Provision!AL13+Reclassification!AL13+'Adjustment Out'!AL13+'Step Change'!AL13+'Corp OH'!AL13+'Output Growth'!AL13)*Escalators!$P$27</f>
        <v>-4.2995135111901712</v>
      </c>
      <c r="AN13" s="495"/>
      <c r="AO13" s="495"/>
      <c r="AP13" s="495"/>
    </row>
    <row r="14" spans="1:42">
      <c r="A14" s="58"/>
      <c r="B14" s="38" t="s">
        <v>16</v>
      </c>
      <c r="C14" s="150"/>
      <c r="D14" s="151"/>
      <c r="E14" s="152"/>
      <c r="F14" s="150"/>
      <c r="G14" s="151"/>
      <c r="H14" s="152"/>
      <c r="I14" s="150"/>
      <c r="J14" s="151"/>
      <c r="K14" s="152"/>
      <c r="L14" s="150"/>
      <c r="M14" s="151"/>
      <c r="N14" s="152"/>
      <c r="O14" s="150"/>
      <c r="P14" s="151"/>
      <c r="Q14" s="151"/>
      <c r="R14" s="150"/>
      <c r="S14" s="151"/>
      <c r="T14" s="151"/>
      <c r="U14" s="107">
        <f>(Base!U14+Provision!U14+Reclassification!U14+'Adjustment Out'!U14+'Step Change'!U14+'Corp OH'!U14+'Output Growth'!U14)*Escalators!$K$25</f>
        <v>58.09042360749352</v>
      </c>
      <c r="V14" s="57">
        <f>(Base!V14+Provision!V14+Reclassification!V14+'Adjustment Out'!V14+'Step Change'!V14+'Corp OH'!V14+'Output Growth'!V14)*Escalators!$K$26</f>
        <v>0</v>
      </c>
      <c r="W14" s="108">
        <f>(Base!W14+Provision!W14+Reclassification!W14+'Adjustment Out'!W14+'Step Change'!W14+'Corp OH'!W14+'Output Growth'!W14)*Escalators!$K$27</f>
        <v>4.2650859963908756</v>
      </c>
      <c r="X14" s="107">
        <f>(Base!X14+Provision!X14+Reclassification!X14+'Adjustment Out'!X14+'Step Change'!X14+'Corp OH'!X14+'Output Growth'!X14)*Escalators!$L$25</f>
        <v>111.85649669254389</v>
      </c>
      <c r="Y14" s="57">
        <f>(Base!Y14+Provision!Y14+Reclassification!Y14+'Adjustment Out'!Y14+'Step Change'!Y14+'Corp OH'!Y14+'Output Growth'!Y14)*Escalators!$L$26</f>
        <v>0</v>
      </c>
      <c r="Z14" s="108">
        <f>(Base!Z14+Provision!Z14+Reclassification!Z14+'Adjustment Out'!Z14+'Step Change'!Z14+'Corp OH'!Z14+'Output Growth'!Z14)*Escalators!$L$27</f>
        <v>7.8364440170561807</v>
      </c>
      <c r="AA14" s="107">
        <f>(Base!AA14+Provision!AA14+Reclassification!AA14+'Adjustment Out'!AA14+'Step Change'!AA14+'Corp OH'!AA14+'Output Growth'!AA14)*Escalators!$M$25</f>
        <v>163.32271719776477</v>
      </c>
      <c r="AB14" s="57">
        <f>(Base!AB14+Provision!AB14+Reclassification!AB14+'Adjustment Out'!AB14+'Step Change'!AB14+'Corp OH'!AB14+'Output Growth'!AB14)*Escalators!$M$26</f>
        <v>0</v>
      </c>
      <c r="AC14" s="108">
        <f>(Base!AC14+Provision!AC14+Reclassification!AC14+'Adjustment Out'!AC14+'Step Change'!AC14+'Corp OH'!AC14+'Output Growth'!AC14)*Escalators!$M$27</f>
        <v>16.006833517484445</v>
      </c>
      <c r="AD14" s="107">
        <f>(Base!AD14+Provision!AD14+Reclassification!AD14+'Adjustment Out'!AD14+'Step Change'!AD14+'Corp OH'!AD14+'Output Growth'!AD14)*Escalators!$N$25</f>
        <v>217.33227173535408</v>
      </c>
      <c r="AE14" s="57">
        <f>(Base!AE14+Provision!AE14+Reclassification!AE14+'Adjustment Out'!AE14+'Step Change'!AE14+'Corp OH'!AE14+'Output Growth'!AE14)*Escalators!$N$26</f>
        <v>0</v>
      </c>
      <c r="AF14" s="108">
        <f>(Base!AF14+Provision!AF14+Reclassification!AF14+'Adjustment Out'!AF14+'Step Change'!AF14+'Corp OH'!AF14+'Output Growth'!AF14)*Escalators!$N$27</f>
        <v>23.025444636122078</v>
      </c>
      <c r="AG14" s="107">
        <f>(Base!AG14+Provision!AG14+Reclassification!AG14+'Adjustment Out'!AG14+'Step Change'!AG14+'Corp OH'!AG14+'Output Growth'!AG14)*Escalators!$O$25</f>
        <v>272.96363850668558</v>
      </c>
      <c r="AH14" s="57">
        <f>(Base!AH14+Provision!AH14+Reclassification!AH14+'Adjustment Out'!AH14+'Step Change'!AH14+'Corp OH'!AH14+'Output Growth'!AH14)*Escalators!$O$26</f>
        <v>0</v>
      </c>
      <c r="AI14" s="108">
        <f>(Base!AI14+Provision!AI14+Reclassification!AI14+'Adjustment Out'!AI14+'Step Change'!AI14+'Corp OH'!AI14+'Output Growth'!AI14)*Escalators!$O$27</f>
        <v>30.208006088134418</v>
      </c>
      <c r="AJ14" s="107">
        <f>(Base!AJ14+Provision!AJ14+Reclassification!AJ14+'Adjustment Out'!AJ14+'Step Change'!AJ14+'Corp OH'!AJ14+'Output Growth'!AJ14)*Escalators!$P$25</f>
        <v>329.97428735982737</v>
      </c>
      <c r="AK14" s="57">
        <f>(Base!AK14+Provision!AK14+Reclassification!AK14+'Adjustment Out'!AK14+'Step Change'!AK14+'Corp OH'!AK14+'Output Growth'!AK14)*Escalators!$P$26</f>
        <v>0</v>
      </c>
      <c r="AL14" s="108">
        <f>(Base!AL14+Provision!AL14+Reclassification!AL14+'Adjustment Out'!AL14+'Step Change'!AL14+'Corp OH'!AL14+'Output Growth'!AL14)*Escalators!$P$27</f>
        <v>37.709613395250436</v>
      </c>
      <c r="AN14" s="495"/>
      <c r="AO14" s="495"/>
      <c r="AP14" s="495"/>
    </row>
    <row r="15" spans="1:42">
      <c r="A15" s="58"/>
      <c r="B15" s="38" t="s">
        <v>17</v>
      </c>
      <c r="C15" s="150"/>
      <c r="D15" s="151"/>
      <c r="E15" s="152"/>
      <c r="F15" s="150"/>
      <c r="G15" s="151"/>
      <c r="H15" s="152"/>
      <c r="I15" s="150"/>
      <c r="J15" s="151"/>
      <c r="K15" s="152"/>
      <c r="L15" s="150"/>
      <c r="M15" s="151"/>
      <c r="N15" s="152"/>
      <c r="O15" s="150"/>
      <c r="P15" s="151"/>
      <c r="Q15" s="151"/>
      <c r="R15" s="150"/>
      <c r="S15" s="151"/>
      <c r="T15" s="151"/>
      <c r="U15" s="107">
        <f>(Base!U15+Provision!U15+Reclassification!U15+'Adjustment Out'!U15+'Step Change'!U15+'Corp OH'!U15+'Output Growth'!U15)*Escalators!$K$25</f>
        <v>41.566722588610837</v>
      </c>
      <c r="V15" s="57">
        <f>(Base!V15+Provision!V15+Reclassification!V15+'Adjustment Out'!V15+'Step Change'!V15+'Corp OH'!V15+'Output Growth'!V15)*Escalators!$K$26</f>
        <v>0</v>
      </c>
      <c r="W15" s="108">
        <f>(Base!W15+Provision!W15+Reclassification!W15+'Adjustment Out'!W15+'Step Change'!W15+'Corp OH'!W15+'Output Growth'!W15)*Escalators!$K$27</f>
        <v>20.508384802989365</v>
      </c>
      <c r="X15" s="107">
        <f>(Base!X15+Provision!X15+Reclassification!X15+'Adjustment Out'!X15+'Step Change'!X15+'Corp OH'!X15+'Output Growth'!X15)*Escalators!$L$25</f>
        <v>80.039147229648748</v>
      </c>
      <c r="Y15" s="57">
        <f>(Base!Y15+Provision!Y15+Reclassification!Y15+'Adjustment Out'!Y15+'Step Change'!Y15+'Corp OH'!Y15+'Output Growth'!Y15)*Escalators!$L$26</f>
        <v>0</v>
      </c>
      <c r="Z15" s="108">
        <f>(Base!Z15+Provision!Z15+Reclassification!Z15+'Adjustment Out'!Z15+'Step Change'!Z15+'Corp OH'!Z15+'Output Growth'!Z15)*Escalators!$L$27</f>
        <v>37.681024374389501</v>
      </c>
      <c r="AA15" s="107">
        <f>(Base!AA15+Provision!AA15+Reclassification!AA15+'Adjustment Out'!AA15+'Step Change'!AA15+'Corp OH'!AA15+'Output Growth'!AA15)*Escalators!$M$25</f>
        <v>116.86590760722032</v>
      </c>
      <c r="AB15" s="57">
        <f>(Base!AB15+Provision!AB15+Reclassification!AB15+'Adjustment Out'!AB15+'Step Change'!AB15+'Corp OH'!AB15+'Output Growth'!AB15)*Escalators!$M$26</f>
        <v>0</v>
      </c>
      <c r="AC15" s="108">
        <f>(Base!AC15+Provision!AC15+Reclassification!AC15+'Adjustment Out'!AC15+'Step Change'!AC15+'Corp OH'!AC15+'Output Growth'!AC15)*Escalators!$M$27</f>
        <v>76.967803587488078</v>
      </c>
      <c r="AD15" s="107">
        <f>(Base!AD15+Provision!AD15+Reclassification!AD15+'Adjustment Out'!AD15+'Step Change'!AD15+'Corp OH'!AD15+'Output Growth'!AD15)*Escalators!$N$25</f>
        <v>155.51255590449361</v>
      </c>
      <c r="AE15" s="57">
        <f>(Base!AE15+Provision!AE15+Reclassification!AE15+'Adjustment Out'!AE15+'Step Change'!AE15+'Corp OH'!AE15+'Output Growth'!AE15)*Escalators!$N$26</f>
        <v>0</v>
      </c>
      <c r="AF15" s="108">
        <f>(Base!AF15+Provision!AF15+Reclassification!AF15+'Adjustment Out'!AF15+'Step Change'!AF15+'Corp OH'!AF15+'Output Growth'!AF15)*Escalators!$N$27</f>
        <v>110.71633239215062</v>
      </c>
      <c r="AG15" s="107">
        <f>(Base!AG15+Provision!AG15+Reclassification!AG15+'Adjustment Out'!AG15+'Step Change'!AG15+'Corp OH'!AG15+'Output Growth'!AG15)*Escalators!$O$25</f>
        <v>195.31969529520902</v>
      </c>
      <c r="AH15" s="57">
        <f>(Base!AH15+Provision!AH15+Reclassification!AH15+'Adjustment Out'!AH15+'Step Change'!AH15+'Corp OH'!AH15+'Output Growth'!AH15)*Escalators!$O$26</f>
        <v>0</v>
      </c>
      <c r="AI15" s="108">
        <f>(Base!AI15+Provision!AI15+Reclassification!AI15+'Adjustment Out'!AI15+'Step Change'!AI15+'Corp OH'!AI15+'Output Growth'!AI15)*Escalators!$O$27</f>
        <v>145.25320556507961</v>
      </c>
      <c r="AJ15" s="107">
        <f>(Base!AJ15+Provision!AJ15+Reclassification!AJ15+'Adjustment Out'!AJ15+'Step Change'!AJ15+'Corp OH'!AJ15+'Output Growth'!AJ15)*Escalators!$P$25</f>
        <v>236.11378282824529</v>
      </c>
      <c r="AK15" s="57">
        <f>(Base!AK15+Provision!AK15+Reclassification!AK15+'Adjustment Out'!AK15+'Step Change'!AK15+'Corp OH'!AK15+'Output Growth'!AK15)*Escalators!$P$26</f>
        <v>0</v>
      </c>
      <c r="AL15" s="108">
        <f>(Base!AL15+Provision!AL15+Reclassification!AL15+'Adjustment Out'!AL15+'Step Change'!AL15+'Corp OH'!AL15+'Output Growth'!AL15)*Escalators!$P$27</f>
        <v>181.32418969656882</v>
      </c>
      <c r="AN15" s="495"/>
      <c r="AO15" s="495"/>
      <c r="AP15" s="495"/>
    </row>
    <row r="16" spans="1:42" s="6" customFormat="1">
      <c r="A16" s="7"/>
      <c r="B16" s="99" t="s">
        <v>18</v>
      </c>
      <c r="C16" s="125">
        <f>SUM(C9:C15)</f>
        <v>0</v>
      </c>
      <c r="D16" s="126">
        <f t="shared" ref="D16:E16" si="0">SUM(D9:D15)</f>
        <v>0</v>
      </c>
      <c r="E16" s="127">
        <f t="shared" si="0"/>
        <v>0</v>
      </c>
      <c r="F16" s="125">
        <f>SUM(F9:F15)</f>
        <v>0</v>
      </c>
      <c r="G16" s="126">
        <f t="shared" ref="G16:H16" si="1">SUM(G9:G15)</f>
        <v>0</v>
      </c>
      <c r="H16" s="127">
        <f t="shared" si="1"/>
        <v>0</v>
      </c>
      <c r="I16" s="125">
        <f>SUM(I9:I15)</f>
        <v>0</v>
      </c>
      <c r="J16" s="126">
        <f t="shared" ref="J16:K16" si="2">SUM(J9:J15)</f>
        <v>0</v>
      </c>
      <c r="K16" s="127">
        <f t="shared" si="2"/>
        <v>0</v>
      </c>
      <c r="L16" s="125">
        <f>SUM(L9:L15)</f>
        <v>0</v>
      </c>
      <c r="M16" s="126">
        <f t="shared" ref="M16:N16" si="3">SUM(M9:M15)</f>
        <v>0</v>
      </c>
      <c r="N16" s="127">
        <f t="shared" si="3"/>
        <v>0</v>
      </c>
      <c r="O16" s="125">
        <f>SUM(O9:O15)</f>
        <v>0</v>
      </c>
      <c r="P16" s="126">
        <f t="shared" ref="P16:Q16" si="4">SUM(P9:P15)</f>
        <v>0</v>
      </c>
      <c r="Q16" s="127">
        <f t="shared" si="4"/>
        <v>0</v>
      </c>
      <c r="R16" s="125">
        <f>SUM(R9:R15)</f>
        <v>0</v>
      </c>
      <c r="S16" s="126">
        <f t="shared" ref="S16:T16" si="5">SUM(S9:S15)</f>
        <v>0</v>
      </c>
      <c r="T16" s="127">
        <f t="shared" si="5"/>
        <v>0</v>
      </c>
      <c r="U16" s="125">
        <f>SUM(U9:U15)</f>
        <v>472.36327258331988</v>
      </c>
      <c r="V16" s="126">
        <f t="shared" ref="V16:W16" si="6">SUM(V9:V15)</f>
        <v>0</v>
      </c>
      <c r="W16" s="127">
        <f t="shared" si="6"/>
        <v>124.34943823012597</v>
      </c>
      <c r="X16" s="125">
        <f>SUM(X9:X15)</f>
        <v>940.03890931027649</v>
      </c>
      <c r="Y16" s="126">
        <f t="shared" ref="Y16:Z16" si="7">SUM(Y9:Y15)</f>
        <v>0</v>
      </c>
      <c r="Z16" s="127">
        <f t="shared" si="7"/>
        <v>234.90362616914243</v>
      </c>
      <c r="AA16" s="125">
        <f>SUM(AA9:AA15)</f>
        <v>1372.5596052071912</v>
      </c>
      <c r="AB16" s="126">
        <f t="shared" ref="AB16:AC16" si="8">SUM(AB9:AB15)</f>
        <v>0</v>
      </c>
      <c r="AC16" s="127">
        <f t="shared" si="8"/>
        <v>479.81753312586818</v>
      </c>
      <c r="AD16" s="125">
        <f>SUM(AD9:AD15)</f>
        <v>1826.4544100784906</v>
      </c>
      <c r="AE16" s="126">
        <f t="shared" ref="AE16:AF16" si="9">SUM(AE9:AE15)</f>
        <v>0</v>
      </c>
      <c r="AF16" s="127">
        <f t="shared" si="9"/>
        <v>690.20596936692584</v>
      </c>
      <c r="AG16" s="125">
        <f>SUM(AG9:AG15)</f>
        <v>2293.978880176152</v>
      </c>
      <c r="AH16" s="126">
        <f t="shared" ref="AH16:AI16" si="10">SUM(AH9:AH15)</f>
        <v>0</v>
      </c>
      <c r="AI16" s="127">
        <f t="shared" si="10"/>
        <v>905.5089469149251</v>
      </c>
      <c r="AJ16" s="125">
        <f>SUM(AJ9:AJ15)</f>
        <v>2773.0947988007597</v>
      </c>
      <c r="AK16" s="126">
        <f t="shared" ref="AK16:AL16" si="11">SUM(AK9:AK15)</f>
        <v>0</v>
      </c>
      <c r="AL16" s="127">
        <f t="shared" si="11"/>
        <v>1130.3755770730836</v>
      </c>
      <c r="AN16" s="495"/>
      <c r="AO16" s="495"/>
      <c r="AP16" s="495"/>
    </row>
    <row r="17" spans="1:42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  <c r="AN17" s="495"/>
      <c r="AO17" s="495"/>
      <c r="AP17" s="495"/>
    </row>
    <row r="18" spans="1:42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  <c r="AN18" s="495"/>
      <c r="AO18" s="495"/>
      <c r="AP18" s="495"/>
    </row>
    <row r="19" spans="1:42">
      <c r="A19" s="58"/>
      <c r="B19" s="38" t="s">
        <v>19</v>
      </c>
      <c r="C19" s="150"/>
      <c r="D19" s="151"/>
      <c r="E19" s="152"/>
      <c r="F19" s="150"/>
      <c r="G19" s="151"/>
      <c r="H19" s="152"/>
      <c r="I19" s="150"/>
      <c r="J19" s="151"/>
      <c r="K19" s="152"/>
      <c r="L19" s="150"/>
      <c r="M19" s="151"/>
      <c r="N19" s="152"/>
      <c r="O19" s="150"/>
      <c r="P19" s="151"/>
      <c r="Q19" s="151"/>
      <c r="R19" s="150"/>
      <c r="S19" s="151"/>
      <c r="T19" s="151"/>
      <c r="U19" s="107">
        <f>(Base!U19+Provision!U19+Reclassification!U19+'Adjustment Out'!U19+'Step Change'!U19+'Corp OH'!U19+'Output Growth'!U19)*Escalators!$K$25</f>
        <v>16.751543407229295</v>
      </c>
      <c r="V19" s="57">
        <f>(Base!V19+Provision!V19+Reclassification!V19+'Adjustment Out'!V19+'Step Change'!V19+'Corp OH'!V19+'Output Growth'!V19)*Escalators!$K$26</f>
        <v>0</v>
      </c>
      <c r="W19" s="108">
        <f>(Base!W19+Provision!W19+Reclassification!W19+'Adjustment Out'!W19+'Step Change'!W19+'Corp OH'!W19+'Output Growth'!W19)*Escalators!$K$27</f>
        <v>176.43372931721112</v>
      </c>
      <c r="X19" s="107">
        <f>(Base!X19+Provision!X19+Reclassification!X19+'Adjustment Out'!X19+'Step Change'!X19+'Corp OH'!X19+'Output Growth'!X19)*Escalators!$L$25</f>
        <v>55.094794558593755</v>
      </c>
      <c r="Y19" s="57">
        <f>(Base!Y19+Provision!Y19+Reclassification!Y19+'Adjustment Out'!Y19+'Step Change'!Y19+'Corp OH'!Y19+'Output Growth'!Y19)*Escalators!$L$26</f>
        <v>0</v>
      </c>
      <c r="Z19" s="108">
        <f>(Base!Z19+Provision!Z19+Reclassification!Z19+'Adjustment Out'!Z19+'Step Change'!Z19+'Corp OH'!Z19+'Output Growth'!Z19)*Escalators!$L$27</f>
        <v>363.49928324524927</v>
      </c>
      <c r="AA19" s="107">
        <f>(Base!AA19+Provision!AA19+Reclassification!AA19+'Adjustment Out'!AA19+'Step Change'!AA19+'Corp OH'!AA19+'Output Growth'!AA19)*Escalators!$M$25</f>
        <v>46.031650667018518</v>
      </c>
      <c r="AB19" s="57">
        <f>(Base!AB19+Provision!AB19+Reclassification!AB19+'Adjustment Out'!AB19+'Step Change'!AB19+'Corp OH'!AB19+'Output Growth'!AB19)*Escalators!$M$26</f>
        <v>0</v>
      </c>
      <c r="AC19" s="108">
        <f>(Base!AC19+Provision!AC19+Reclassification!AC19+'Adjustment Out'!AC19+'Step Change'!AC19+'Corp OH'!AC19+'Output Growth'!AC19)*Escalators!$M$27</f>
        <v>693.54705255065551</v>
      </c>
      <c r="AD19" s="107">
        <f>(Base!AD19+Provision!AD19+Reclassification!AD19+'Adjustment Out'!AD19+'Step Change'!AD19+'Corp OH'!AD19+'Output Growth'!AD19)*Escalators!$N$25</f>
        <v>138.02979976864933</v>
      </c>
      <c r="AE19" s="57">
        <f>(Base!AE19+Provision!AE19+Reclassification!AE19+'Adjustment Out'!AE19+'Step Change'!AE19+'Corp OH'!AE19+'Output Growth'!AE19)*Escalators!$N$26</f>
        <v>0</v>
      </c>
      <c r="AF19" s="108">
        <f>(Base!AF19+Provision!AF19+Reclassification!AF19+'Adjustment Out'!AF19+'Step Change'!AF19+'Corp OH'!AF19+'Output Growth'!AF19)*Escalators!$N$27</f>
        <v>1113.118021145737</v>
      </c>
      <c r="AG19" s="107">
        <f>(Base!AG19+Provision!AG19+Reclassification!AG19+'Adjustment Out'!AG19+'Step Change'!AG19+'Corp OH'!AG19+'Output Growth'!AG19)*Escalators!$O$25</f>
        <v>165.13321197571466</v>
      </c>
      <c r="AH19" s="57">
        <f>(Base!AH19+Provision!AH19+Reclassification!AH19+'Adjustment Out'!AH19+'Step Change'!AH19+'Corp OH'!AH19+'Output Growth'!AH19)*Escalators!$O$26</f>
        <v>0</v>
      </c>
      <c r="AI19" s="108">
        <f>(Base!AI19+Provision!AI19+Reclassification!AI19+'Adjustment Out'!AI19+'Step Change'!AI19+'Corp OH'!AI19+'Output Growth'!AI19)*Escalators!$O$27</f>
        <v>1446.4494895510061</v>
      </c>
      <c r="AJ19" s="107">
        <f>(Base!AJ19+Provision!AJ19+Reclassification!AJ19+'Adjustment Out'!AJ19+'Step Change'!AJ19+'Corp OH'!AJ19+'Output Growth'!AJ19)*Escalators!$P$25</f>
        <v>84.140841179119292</v>
      </c>
      <c r="AK19" s="57">
        <f>(Base!AK19+Provision!AK19+Reclassification!AK19+'Adjustment Out'!AK19+'Step Change'!AK19+'Corp OH'!AK19+'Output Growth'!AK19)*Escalators!$P$26</f>
        <v>0</v>
      </c>
      <c r="AL19" s="108">
        <f>(Base!AL19+Provision!AL19+Reclassification!AL19+'Adjustment Out'!AL19+'Step Change'!AL19+'Corp OH'!AL19+'Output Growth'!AL19)*Escalators!$P$27</f>
        <v>1616.037845494669</v>
      </c>
      <c r="AN19" s="495"/>
      <c r="AO19" s="495"/>
      <c r="AP19" s="495"/>
    </row>
    <row r="20" spans="1:42">
      <c r="A20" s="58"/>
      <c r="B20" s="38" t="s">
        <v>20</v>
      </c>
      <c r="C20" s="150"/>
      <c r="D20" s="151"/>
      <c r="E20" s="152"/>
      <c r="F20" s="150"/>
      <c r="G20" s="151"/>
      <c r="H20" s="152"/>
      <c r="I20" s="150"/>
      <c r="J20" s="151"/>
      <c r="K20" s="152"/>
      <c r="L20" s="150"/>
      <c r="M20" s="151"/>
      <c r="N20" s="152"/>
      <c r="O20" s="150"/>
      <c r="P20" s="151"/>
      <c r="Q20" s="151"/>
      <c r="R20" s="150"/>
      <c r="S20" s="151"/>
      <c r="T20" s="151"/>
      <c r="U20" s="107">
        <f>(Base!U20+Provision!U20+Reclassification!U20+'Adjustment Out'!U20+'Step Change'!U20+'Corp OH'!U20+'Output Growth'!U20)*Escalators!$K$25</f>
        <v>0</v>
      </c>
      <c r="V20" s="57">
        <f>(Base!V20+Provision!V20+Reclassification!V20+'Adjustment Out'!V20+'Step Change'!V20+'Corp OH'!V20+'Output Growth'!V20)*Escalators!$K$26</f>
        <v>0</v>
      </c>
      <c r="W20" s="108">
        <f>(Base!W20+Provision!W20+Reclassification!W20+'Adjustment Out'!W20+'Step Change'!W20+'Corp OH'!W20+'Output Growth'!W20)*Escalators!$K$27</f>
        <v>0</v>
      </c>
      <c r="X20" s="107">
        <f>(Base!X20+Provision!X20+Reclassification!X20+'Adjustment Out'!X20+'Step Change'!X20+'Corp OH'!X20+'Output Growth'!X20)*Escalators!$L$25</f>
        <v>0</v>
      </c>
      <c r="Y20" s="57">
        <f>(Base!Y20+Provision!Y20+Reclassification!Y20+'Adjustment Out'!Y20+'Step Change'!Y20+'Corp OH'!Y20+'Output Growth'!Y20)*Escalators!$L$26</f>
        <v>0</v>
      </c>
      <c r="Z20" s="108">
        <f>(Base!Z20+Provision!Z20+Reclassification!Z20+'Adjustment Out'!Z20+'Step Change'!Z20+'Corp OH'!Z20+'Output Growth'!Z20)*Escalators!$L$27</f>
        <v>0</v>
      </c>
      <c r="AA20" s="107">
        <f>(Base!AA20+Provision!AA20+Reclassification!AA20+'Adjustment Out'!AA20+'Step Change'!AA20+'Corp OH'!AA20+'Output Growth'!AA20)*Escalators!$M$25</f>
        <v>0</v>
      </c>
      <c r="AB20" s="57">
        <f>(Base!AB20+Provision!AB20+Reclassification!AB20+'Adjustment Out'!AB20+'Step Change'!AB20+'Corp OH'!AB20+'Output Growth'!AB20)*Escalators!$M$26</f>
        <v>0</v>
      </c>
      <c r="AC20" s="108">
        <f>(Base!AC20+Provision!AC20+Reclassification!AC20+'Adjustment Out'!AC20+'Step Change'!AC20+'Corp OH'!AC20+'Output Growth'!AC20)*Escalators!$M$27</f>
        <v>0</v>
      </c>
      <c r="AD20" s="107">
        <f>(Base!AD20+Provision!AD20+Reclassification!AD20+'Adjustment Out'!AD20+'Step Change'!AD20+'Corp OH'!AD20+'Output Growth'!AD20)*Escalators!$N$25</f>
        <v>0</v>
      </c>
      <c r="AE20" s="57">
        <f>(Base!AE20+Provision!AE20+Reclassification!AE20+'Adjustment Out'!AE20+'Step Change'!AE20+'Corp OH'!AE20+'Output Growth'!AE20)*Escalators!$N$26</f>
        <v>0</v>
      </c>
      <c r="AF20" s="108">
        <f>(Base!AF20+Provision!AF20+Reclassification!AF20+'Adjustment Out'!AF20+'Step Change'!AF20+'Corp OH'!AF20+'Output Growth'!AF20)*Escalators!$N$27</f>
        <v>0</v>
      </c>
      <c r="AG20" s="107">
        <f>(Base!AG20+Provision!AG20+Reclassification!AG20+'Adjustment Out'!AG20+'Step Change'!AG20+'Corp OH'!AG20+'Output Growth'!AG20)*Escalators!$O$25</f>
        <v>0</v>
      </c>
      <c r="AH20" s="57">
        <f>(Base!AH20+Provision!AH20+Reclassification!AH20+'Adjustment Out'!AH20+'Step Change'!AH20+'Corp OH'!AH20+'Output Growth'!AH20)*Escalators!$O$26</f>
        <v>0</v>
      </c>
      <c r="AI20" s="108">
        <f>(Base!AI20+Provision!AI20+Reclassification!AI20+'Adjustment Out'!AI20+'Step Change'!AI20+'Corp OH'!AI20+'Output Growth'!AI20)*Escalators!$O$27</f>
        <v>0</v>
      </c>
      <c r="AJ20" s="107">
        <f>(Base!AJ20+Provision!AJ20+Reclassification!AJ20+'Adjustment Out'!AJ20+'Step Change'!AJ20+'Corp OH'!AJ20+'Output Growth'!AJ20)*Escalators!$P$25</f>
        <v>0</v>
      </c>
      <c r="AK20" s="57">
        <f>(Base!AK20+Provision!AK20+Reclassification!AK20+'Adjustment Out'!AK20+'Step Change'!AK20+'Corp OH'!AK20+'Output Growth'!AK20)*Escalators!$P$26</f>
        <v>0</v>
      </c>
      <c r="AL20" s="108">
        <f>(Base!AL20+Provision!AL20+Reclassification!AL20+'Adjustment Out'!AL20+'Step Change'!AL20+'Corp OH'!AL20+'Output Growth'!AL20)*Escalators!$P$27</f>
        <v>0</v>
      </c>
      <c r="AN20" s="495"/>
      <c r="AO20" s="495"/>
      <c r="AP20" s="495"/>
    </row>
    <row r="21" spans="1:42">
      <c r="A21" s="58"/>
      <c r="B21" s="38" t="s">
        <v>21</v>
      </c>
      <c r="C21" s="150"/>
      <c r="D21" s="151"/>
      <c r="E21" s="152"/>
      <c r="F21" s="150"/>
      <c r="G21" s="151"/>
      <c r="H21" s="152"/>
      <c r="I21" s="150"/>
      <c r="J21" s="151"/>
      <c r="K21" s="152"/>
      <c r="L21" s="150"/>
      <c r="M21" s="151"/>
      <c r="N21" s="152"/>
      <c r="O21" s="150"/>
      <c r="P21" s="151"/>
      <c r="Q21" s="151"/>
      <c r="R21" s="150"/>
      <c r="S21" s="151"/>
      <c r="T21" s="151"/>
      <c r="U21" s="107">
        <f>(Base!U21+Provision!U21+Reclassification!U21+'Adjustment Out'!U21+'Step Change'!U21+'Corp OH'!U21+'Output Growth'!U21)*Escalators!$K$25</f>
        <v>44.044308002193866</v>
      </c>
      <c r="V21" s="57">
        <f>(Base!V21+Provision!V21+Reclassification!V21+'Adjustment Out'!V21+'Step Change'!V21+'Corp OH'!V21+'Output Growth'!V21)*Escalators!$K$26</f>
        <v>0</v>
      </c>
      <c r="W21" s="108">
        <f>(Base!W21+Provision!W21+Reclassification!W21+'Adjustment Out'!W21+'Step Change'!W21+'Corp OH'!W21+'Output Growth'!W21)*Escalators!$K$27</f>
        <v>11.519361116800793</v>
      </c>
      <c r="X21" s="107">
        <f>(Base!X21+Provision!X21+Reclassification!X21+'Adjustment Out'!X21+'Step Change'!X21+'Corp OH'!X21+'Output Growth'!X21)*Escalators!$L$25</f>
        <v>84.809882359633164</v>
      </c>
      <c r="Y21" s="57">
        <f>(Base!Y21+Provision!Y21+Reclassification!Y21+'Adjustment Out'!Y21+'Step Change'!Y21+'Corp OH'!Y21+'Output Growth'!Y21)*Escalators!$L$26</f>
        <v>0</v>
      </c>
      <c r="Z21" s="108">
        <f>(Base!Z21+Provision!Z21+Reclassification!Z21+'Adjustment Out'!Z21+'Step Change'!Z21+'Corp OH'!Z21+'Output Growth'!Z21)*Escalators!$L$27</f>
        <v>21.165066444252364</v>
      </c>
      <c r="AA21" s="107">
        <f>(Base!AA21+Provision!AA21+Reclassification!AA21+'Adjustment Out'!AA21+'Step Change'!AA21+'Corp OH'!AA21+'Output Growth'!AA21)*Escalators!$M$25</f>
        <v>123.83170259900842</v>
      </c>
      <c r="AB21" s="57">
        <f>(Base!AB21+Provision!AB21+Reclassification!AB21+'Adjustment Out'!AB21+'Step Change'!AB21+'Corp OH'!AB21+'Output Growth'!AB21)*Escalators!$M$26</f>
        <v>0</v>
      </c>
      <c r="AC21" s="108">
        <f>(Base!AC21+Provision!AC21+Reclassification!AC21+'Adjustment Out'!AC21+'Step Change'!AC21+'Corp OH'!AC21+'Output Growth'!AC21)*Escalators!$M$27</f>
        <v>43.232069829411152</v>
      </c>
      <c r="AD21" s="107">
        <f>(Base!AD21+Provision!AD21+Reclassification!AD21+'Adjustment Out'!AD21+'Step Change'!AD21+'Corp OH'!AD21+'Output Growth'!AD21)*Escalators!$N$25</f>
        <v>167.05521643967549</v>
      </c>
      <c r="AE21" s="57">
        <f>(Base!AE21+Provision!AE21+Reclassification!AE21+'Adjustment Out'!AE21+'Step Change'!AE21+'Corp OH'!AE21+'Output Growth'!AE21)*Escalators!$N$26</f>
        <v>0</v>
      </c>
      <c r="AF21" s="108">
        <f>(Base!AF21+Provision!AF21+Reclassification!AF21+'Adjustment Out'!AF21+'Step Change'!AF21+'Corp OH'!AF21+'Output Growth'!AF21)*Escalators!$N$27</f>
        <v>96.956337019882</v>
      </c>
      <c r="AG21" s="107">
        <f>(Base!AG21+Provision!AG21+Reclassification!AG21+'Adjustment Out'!AG21+'Step Change'!AG21+'Corp OH'!AG21+'Output Growth'!AG21)*Escalators!$O$25</f>
        <v>209.77625978669406</v>
      </c>
      <c r="AH21" s="57">
        <f>(Base!AH21+Provision!AH21+Reclassification!AH21+'Adjustment Out'!AH21+'Step Change'!AH21+'Corp OH'!AH21+'Output Growth'!AH21)*Escalators!$O$26</f>
        <v>0</v>
      </c>
      <c r="AI21" s="108">
        <f>(Base!AI21+Provision!AI21+Reclassification!AI21+'Adjustment Out'!AI21+'Step Change'!AI21+'Corp OH'!AI21+'Output Growth'!AI21)*Escalators!$O$27</f>
        <v>126.55048237931693</v>
      </c>
      <c r="AJ21" s="107">
        <f>(Base!AJ21+Provision!AJ21+Reclassification!AJ21+'Adjustment Out'!AJ21+'Step Change'!AJ21+'Corp OH'!AJ21+'Output Growth'!AJ21)*Escalators!$P$25</f>
        <v>253.55219414599517</v>
      </c>
      <c r="AK21" s="57">
        <f>(Base!AK21+Provision!AK21+Reclassification!AK21+'Adjustment Out'!AK21+'Step Change'!AK21+'Corp OH'!AK21+'Output Growth'!AK21)*Escalators!$P$26</f>
        <v>0</v>
      </c>
      <c r="AL21" s="108">
        <f>(Base!AL21+Provision!AL21+Reclassification!AL21+'Adjustment Out'!AL21+'Step Change'!AL21+'Corp OH'!AL21+'Output Growth'!AL21)*Escalators!$P$27</f>
        <v>157.35797147626744</v>
      </c>
      <c r="AN21" s="495"/>
      <c r="AO21" s="495"/>
      <c r="AP21" s="495"/>
    </row>
    <row r="22" spans="1:42">
      <c r="A22" s="58"/>
      <c r="B22" s="38" t="s">
        <v>22</v>
      </c>
      <c r="C22" s="150"/>
      <c r="D22" s="151"/>
      <c r="E22" s="152"/>
      <c r="F22" s="150"/>
      <c r="G22" s="151"/>
      <c r="H22" s="152"/>
      <c r="I22" s="150"/>
      <c r="J22" s="151"/>
      <c r="K22" s="152"/>
      <c r="L22" s="150"/>
      <c r="M22" s="151"/>
      <c r="N22" s="152"/>
      <c r="O22" s="150"/>
      <c r="P22" s="151"/>
      <c r="Q22" s="151"/>
      <c r="R22" s="150"/>
      <c r="S22" s="151"/>
      <c r="T22" s="151"/>
      <c r="U22" s="107">
        <f>(Base!U22+Provision!U22+Reclassification!U22+'Adjustment Out'!U22+'Step Change'!U22+'Corp OH'!U22+'Output Growth'!U22)*Escalators!$K$25</f>
        <v>8.0350754462633085E-3</v>
      </c>
      <c r="V22" s="57">
        <f>(Base!V22+Provision!V22+Reclassification!V22+'Adjustment Out'!V22+'Step Change'!V22+'Corp OH'!V22+'Output Growth'!V22)*Escalators!$K$26</f>
        <v>0</v>
      </c>
      <c r="W22" s="108">
        <f>(Base!W22+Provision!W22+Reclassification!W22+'Adjustment Out'!W22+'Step Change'!W22+'Corp OH'!W22+'Output Growth'!W22)*Escalators!$K$27</f>
        <v>7.3239373348770634E-2</v>
      </c>
      <c r="X22" s="107">
        <f>(Base!X22+Provision!X22+Reclassification!X22+'Adjustment Out'!X22+'Step Change'!X22+'Corp OH'!X22+'Output Growth'!X22)*Escalators!$L$25</f>
        <v>1.5472006128792504E-2</v>
      </c>
      <c r="Y22" s="57">
        <f>(Base!Y22+Provision!Y22+Reclassification!Y22+'Adjustment Out'!Y22+'Step Change'!Y22+'Corp OH'!Y22+'Output Growth'!Y22)*Escalators!$L$26</f>
        <v>0</v>
      </c>
      <c r="Z22" s="108">
        <f>(Base!Z22+Provision!Z22+Reclassification!Z22+'Adjustment Out'!Z22+'Step Change'!Z22+'Corp OH'!Z22+'Output Growth'!Z22)*Escalators!$L$27</f>
        <v>0.13456616105222347</v>
      </c>
      <c r="AA22" s="107">
        <f>(Base!AA22+Provision!AA22+Reclassification!AA22+'Adjustment Out'!AA22+'Step Change'!AA22+'Corp OH'!AA22+'Output Growth'!AA22)*Escalators!$M$25</f>
        <v>2.259082088365906E-2</v>
      </c>
      <c r="AB22" s="57">
        <f>(Base!AB22+Provision!AB22+Reclassification!AB22+'Adjustment Out'!AB22+'Step Change'!AB22+'Corp OH'!AB22+'Output Growth'!AB22)*Escalators!$M$26</f>
        <v>0</v>
      </c>
      <c r="AC22" s="108">
        <f>(Base!AC22+Provision!AC22+Reclassification!AC22+'Adjustment Out'!AC22+'Step Change'!AC22+'Corp OH'!AC22+'Output Growth'!AC22)*Escalators!$M$27</f>
        <v>0.27486678043788265</v>
      </c>
      <c r="AD22" s="107">
        <f>(Base!AD22+Provision!AD22+Reclassification!AD22+'Adjustment Out'!AD22+'Step Change'!AD22+'Corp OH'!AD22+'Output Growth'!AD22)*Escalators!$N$25</f>
        <v>3.0061429954456435E-2</v>
      </c>
      <c r="AE22" s="57">
        <f>(Base!AE22+Provision!AE22+Reclassification!AE22+'Adjustment Out'!AE22+'Step Change'!AE22+'Corp OH'!AE22+'Output Growth'!AE22)*Escalators!$N$26</f>
        <v>0</v>
      </c>
      <c r="AF22" s="108">
        <f>(Base!AF22+Provision!AF22+Reclassification!AF22+'Adjustment Out'!AF22+'Step Change'!AF22+'Corp OH'!AF22+'Output Growth'!AF22)*Escalators!$N$27</f>
        <v>0.39538924599724423</v>
      </c>
      <c r="AG22" s="107">
        <f>(Base!AG22+Provision!AG22+Reclassification!AG22+'Adjustment Out'!AG22+'Step Change'!AG22+'Corp OH'!AG22+'Output Growth'!AG22)*Escalators!$O$25</f>
        <v>3.775636831825125E-2</v>
      </c>
      <c r="AH22" s="57">
        <f>(Base!AH22+Provision!AH22+Reclassification!AH22+'Adjustment Out'!AH22+'Step Change'!AH22+'Corp OH'!AH22+'Output Growth'!AH22)*Escalators!$O$26</f>
        <v>0</v>
      </c>
      <c r="AI22" s="108">
        <f>(Base!AI22+Provision!AI22+Reclassification!AI22+'Adjustment Out'!AI22+'Step Change'!AI22+'Corp OH'!AI22+'Output Growth'!AI22)*Escalators!$O$27</f>
        <v>0.51872704041207229</v>
      </c>
      <c r="AJ22" s="107">
        <f>(Base!AJ22+Provision!AJ22+Reclassification!AJ22+'Adjustment Out'!AJ22+'Step Change'!AJ22+'Corp OH'!AJ22+'Output Growth'!AJ22)*Escalators!$P$25</f>
        <v>4.5642089170807185E-2</v>
      </c>
      <c r="AK22" s="57">
        <f>(Base!AK22+Provision!AK22+Reclassification!AK22+'Adjustment Out'!AK22+'Step Change'!AK22+'Corp OH'!AK22+'Output Growth'!AK22)*Escalators!$P$26</f>
        <v>0</v>
      </c>
      <c r="AL22" s="108">
        <f>(Base!AL22+Provision!AL22+Reclassification!AL22+'Adjustment Out'!AL22+'Step Change'!AL22+'Corp OH'!AL22+'Output Growth'!AL22)*Escalators!$P$27</f>
        <v>0.6475434391310313</v>
      </c>
      <c r="AN22" s="495"/>
      <c r="AO22" s="495"/>
      <c r="AP22" s="495"/>
    </row>
    <row r="23" spans="1:42">
      <c r="A23" s="58"/>
      <c r="B23" s="38" t="s">
        <v>23</v>
      </c>
      <c r="C23" s="150"/>
      <c r="D23" s="151"/>
      <c r="E23" s="152"/>
      <c r="F23" s="150"/>
      <c r="G23" s="151"/>
      <c r="H23" s="152"/>
      <c r="I23" s="150"/>
      <c r="J23" s="151"/>
      <c r="K23" s="152"/>
      <c r="L23" s="150"/>
      <c r="M23" s="151"/>
      <c r="N23" s="152"/>
      <c r="O23" s="150"/>
      <c r="P23" s="151"/>
      <c r="Q23" s="151"/>
      <c r="R23" s="150"/>
      <c r="S23" s="151"/>
      <c r="T23" s="151"/>
      <c r="U23" s="107">
        <f>(Base!U23+Provision!U23+Reclassification!U23+'Adjustment Out'!U23+'Step Change'!U23+'Corp OH'!U23+'Output Growth'!U23)*Escalators!$K$25</f>
        <v>53.698801766527154</v>
      </c>
      <c r="V23" s="57">
        <f>(Base!V23+Provision!V23+Reclassification!V23+'Adjustment Out'!V23+'Step Change'!V23+'Corp OH'!V23+'Output Growth'!V23)*Escalators!$K$26</f>
        <v>0</v>
      </c>
      <c r="W23" s="108">
        <f>(Base!W23+Provision!W23+Reclassification!W23+'Adjustment Out'!W23+'Step Change'!W23+'Corp OH'!W23+'Output Growth'!W23)*Escalators!$K$27</f>
        <v>7.1702749870770308</v>
      </c>
      <c r="X23" s="107">
        <f>(Base!X23+Provision!X23+Reclassification!X23+'Adjustment Out'!X23+'Step Change'!X23+'Corp OH'!X23+'Output Growth'!X23)*Escalators!$L$25</f>
        <v>104.79596415821379</v>
      </c>
      <c r="Y23" s="57">
        <f>(Base!Y23+Provision!Y23+Reclassification!Y23+'Adjustment Out'!Y23+'Step Change'!Y23+'Corp OH'!Y23+'Output Growth'!Y23)*Escalators!$L$26</f>
        <v>0</v>
      </c>
      <c r="Z23" s="108">
        <f>(Base!Z23+Provision!Z23+Reclassification!Z23+'Adjustment Out'!Z23+'Step Change'!Z23+'Corp OH'!Z23+'Output Growth'!Z23)*Escalators!$L$27</f>
        <v>16.030606674395006</v>
      </c>
      <c r="AA23" s="107">
        <f>(Base!AA23+Provision!AA23+Reclassification!AA23+'Adjustment Out'!AA23+'Step Change'!AA23+'Corp OH'!AA23+'Output Growth'!AA23)*Escalators!$M$25</f>
        <v>150.97555965561949</v>
      </c>
      <c r="AB23" s="57">
        <f>(Base!AB23+Provision!AB23+Reclassification!AB23+'Adjustment Out'!AB23+'Step Change'!AB23+'Corp OH'!AB23+'Output Growth'!AB23)*Escalators!$M$26</f>
        <v>0</v>
      </c>
      <c r="AC23" s="108">
        <f>(Base!AC23+Provision!AC23+Reclassification!AC23+'Adjustment Out'!AC23+'Step Change'!AC23+'Corp OH'!AC23+'Output Growth'!AC23)*Escalators!$M$27</f>
        <v>26.909984485622665</v>
      </c>
      <c r="AD23" s="107">
        <f>(Base!AD23+Provision!AD23+Reclassification!AD23+'Adjustment Out'!AD23+'Step Change'!AD23+'Corp OH'!AD23+'Output Growth'!AD23)*Escalators!$N$25</f>
        <v>200.90200505751397</v>
      </c>
      <c r="AE23" s="57">
        <f>(Base!AE23+Provision!AE23+Reclassification!AE23+'Adjustment Out'!AE23+'Step Change'!AE23+'Corp OH'!AE23+'Output Growth'!AE23)*Escalators!$N$26</f>
        <v>0</v>
      </c>
      <c r="AF23" s="108">
        <f>(Base!AF23+Provision!AF23+Reclassification!AF23+'Adjustment Out'!AF23+'Step Change'!AF23+'Corp OH'!AF23+'Output Growth'!AF23)*Escalators!$N$27</f>
        <v>38.709364800714461</v>
      </c>
      <c r="AG23" s="107">
        <f>(Base!AG23+Provision!AG23+Reclassification!AG23+'Adjustment Out'!AG23+'Step Change'!AG23+'Corp OH'!AG23+'Output Growth'!AG23)*Escalators!$O$25</f>
        <v>252.32765408427258</v>
      </c>
      <c r="AH23" s="57">
        <f>(Base!AH23+Provision!AH23+Reclassification!AH23+'Adjustment Out'!AH23+'Step Change'!AH23+'Corp OH'!AH23+'Output Growth'!AH23)*Escalators!$O$26</f>
        <v>0</v>
      </c>
      <c r="AI23" s="108">
        <f>(Base!AI23+Provision!AI23+Reclassification!AI23+'Adjustment Out'!AI23+'Step Change'!AI23+'Corp OH'!AI23+'Output Growth'!AI23)*Escalators!$O$27</f>
        <v>50.78437120529528</v>
      </c>
      <c r="AJ23" s="107">
        <f>(Base!AJ23+Provision!AJ23+Reclassification!AJ23+'Adjustment Out'!AJ23+'Step Change'!AJ23+'Corp OH'!AJ23+'Output Growth'!AJ23)*Escalators!$P$25</f>
        <v>305.02831180423175</v>
      </c>
      <c r="AK23" s="57">
        <f>(Base!AK23+Provision!AK23+Reclassification!AK23+'Adjustment Out'!AK23+'Step Change'!AK23+'Corp OH'!AK23+'Output Growth'!AK23)*Escalators!$P$26</f>
        <v>0</v>
      </c>
      <c r="AL23" s="108">
        <f>(Base!AL23+Provision!AL23+Reclassification!AL23+'Adjustment Out'!AL23+'Step Change'!AL23+'Corp OH'!AL23+'Output Growth'!AL23)*Escalators!$P$27</f>
        <v>63.395743468973961</v>
      </c>
      <c r="AN23" s="495"/>
      <c r="AO23" s="495"/>
      <c r="AP23" s="495"/>
    </row>
    <row r="24" spans="1:42">
      <c r="A24" s="58"/>
      <c r="B24" s="38" t="s">
        <v>24</v>
      </c>
      <c r="C24" s="150"/>
      <c r="D24" s="151"/>
      <c r="E24" s="152"/>
      <c r="F24" s="150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1"/>
      <c r="R24" s="150"/>
      <c r="S24" s="151"/>
      <c r="T24" s="151"/>
      <c r="U24" s="107">
        <f>(Base!U24+Provision!U24+Reclassification!U24+'Adjustment Out'!U24+'Step Change'!U24+'Corp OH'!U24+'Output Growth'!U24)*Escalators!$K$25</f>
        <v>0</v>
      </c>
      <c r="V24" s="57">
        <f>(Base!V24+Provision!V24+Reclassification!V24+'Adjustment Out'!V24+'Step Change'!V24+'Corp OH'!V24+'Output Growth'!V24)*Escalators!$K$26</f>
        <v>0</v>
      </c>
      <c r="W24" s="108">
        <f>(Base!W24+Provision!W24+Reclassification!W24+'Adjustment Out'!W24+'Step Change'!W24+'Corp OH'!W24+'Output Growth'!W24)*Escalators!$K$27</f>
        <v>0</v>
      </c>
      <c r="X24" s="107">
        <f>(Base!X24+Provision!X24+Reclassification!X24+'Adjustment Out'!X24+'Step Change'!X24+'Corp OH'!X24+'Output Growth'!X24)*Escalators!$L$25</f>
        <v>0</v>
      </c>
      <c r="Y24" s="57">
        <f>(Base!Y24+Provision!Y24+Reclassification!Y24+'Adjustment Out'!Y24+'Step Change'!Y24+'Corp OH'!Y24+'Output Growth'!Y24)*Escalators!$L$26</f>
        <v>0</v>
      </c>
      <c r="Z24" s="108">
        <f>(Base!Z24+Provision!Z24+Reclassification!Z24+'Adjustment Out'!Z24+'Step Change'!Z24+'Corp OH'!Z24+'Output Growth'!Z24)*Escalators!$L$27</f>
        <v>0</v>
      </c>
      <c r="AA24" s="107">
        <f>(Base!AA24+Provision!AA24+Reclassification!AA24+'Adjustment Out'!AA24+'Step Change'!AA24+'Corp OH'!AA24+'Output Growth'!AA24)*Escalators!$M$25</f>
        <v>0</v>
      </c>
      <c r="AB24" s="57">
        <f>(Base!AB24+Provision!AB24+Reclassification!AB24+'Adjustment Out'!AB24+'Step Change'!AB24+'Corp OH'!AB24+'Output Growth'!AB24)*Escalators!$M$26</f>
        <v>0</v>
      </c>
      <c r="AC24" s="108">
        <f>(Base!AC24+Provision!AC24+Reclassification!AC24+'Adjustment Out'!AC24+'Step Change'!AC24+'Corp OH'!AC24+'Output Growth'!AC24)*Escalators!$M$27</f>
        <v>0</v>
      </c>
      <c r="AD24" s="107">
        <f>(Base!AD24+Provision!AD24+Reclassification!AD24+'Adjustment Out'!AD24+'Step Change'!AD24+'Corp OH'!AD24+'Output Growth'!AD24)*Escalators!$N$25</f>
        <v>0</v>
      </c>
      <c r="AE24" s="57">
        <f>(Base!AE24+Provision!AE24+Reclassification!AE24+'Adjustment Out'!AE24+'Step Change'!AE24+'Corp OH'!AE24+'Output Growth'!AE24)*Escalators!$N$26</f>
        <v>0</v>
      </c>
      <c r="AF24" s="108">
        <f>(Base!AF24+Provision!AF24+Reclassification!AF24+'Adjustment Out'!AF24+'Step Change'!AF24+'Corp OH'!AF24+'Output Growth'!AF24)*Escalators!$N$27</f>
        <v>0</v>
      </c>
      <c r="AG24" s="107">
        <f>(Base!AG24+Provision!AG24+Reclassification!AG24+'Adjustment Out'!AG24+'Step Change'!AG24+'Corp OH'!AG24+'Output Growth'!AG24)*Escalators!$O$25</f>
        <v>0</v>
      </c>
      <c r="AH24" s="57">
        <f>(Base!AH24+Provision!AH24+Reclassification!AH24+'Adjustment Out'!AH24+'Step Change'!AH24+'Corp OH'!AH24+'Output Growth'!AH24)*Escalators!$O$26</f>
        <v>0</v>
      </c>
      <c r="AI24" s="108">
        <f>(Base!AI24+Provision!AI24+Reclassification!AI24+'Adjustment Out'!AI24+'Step Change'!AI24+'Corp OH'!AI24+'Output Growth'!AI24)*Escalators!$O$27</f>
        <v>0</v>
      </c>
      <c r="AJ24" s="107">
        <f>(Base!AJ24+Provision!AJ24+Reclassification!AJ24+'Adjustment Out'!AJ24+'Step Change'!AJ24+'Corp OH'!AJ24+'Output Growth'!AJ24)*Escalators!$P$25</f>
        <v>0</v>
      </c>
      <c r="AK24" s="57">
        <f>(Base!AK24+Provision!AK24+Reclassification!AK24+'Adjustment Out'!AK24+'Step Change'!AK24+'Corp OH'!AK24+'Output Growth'!AK24)*Escalators!$P$26</f>
        <v>0</v>
      </c>
      <c r="AL24" s="108">
        <f>(Base!AL24+Provision!AL24+Reclassification!AL24+'Adjustment Out'!AL24+'Step Change'!AL24+'Corp OH'!AL24+'Output Growth'!AL24)*Escalators!$P$27</f>
        <v>0</v>
      </c>
      <c r="AN24" s="495"/>
      <c r="AO24" s="495"/>
      <c r="AP24" s="495"/>
    </row>
    <row r="25" spans="1:42">
      <c r="A25" s="58"/>
      <c r="B25" s="38" t="s">
        <v>25</v>
      </c>
      <c r="C25" s="150"/>
      <c r="D25" s="151"/>
      <c r="E25" s="152"/>
      <c r="F25" s="150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1"/>
      <c r="R25" s="150"/>
      <c r="S25" s="151"/>
      <c r="T25" s="151"/>
      <c r="U25" s="107">
        <f>(Base!U25+Provision!U25+Reclassification!U25+'Adjustment Out'!U25+'Step Change'!U25+'Corp OH'!U25+'Output Growth'!U25)*Escalators!$K$25</f>
        <v>0</v>
      </c>
      <c r="V25" s="57">
        <f>(Base!V25+Provision!V25+Reclassification!V25+'Adjustment Out'!V25+'Step Change'!V25+'Corp OH'!V25+'Output Growth'!V25)*Escalators!$K$26</f>
        <v>0</v>
      </c>
      <c r="W25" s="108">
        <f>(Base!W25+Provision!W25+Reclassification!W25+'Adjustment Out'!W25+'Step Change'!W25+'Corp OH'!W25+'Output Growth'!W25)*Escalators!$K$27</f>
        <v>0</v>
      </c>
      <c r="X25" s="107">
        <f>(Base!X25+Provision!X25+Reclassification!X25+'Adjustment Out'!X25+'Step Change'!X25+'Corp OH'!X25+'Output Growth'!X25)*Escalators!$L$25</f>
        <v>0</v>
      </c>
      <c r="Y25" s="57">
        <f>(Base!Y25+Provision!Y25+Reclassification!Y25+'Adjustment Out'!Y25+'Step Change'!Y25+'Corp OH'!Y25+'Output Growth'!Y25)*Escalators!$L$26</f>
        <v>0</v>
      </c>
      <c r="Z25" s="108">
        <f>(Base!Z25+Provision!Z25+Reclassification!Z25+'Adjustment Out'!Z25+'Step Change'!Z25+'Corp OH'!Z25+'Output Growth'!Z25)*Escalators!$L$27</f>
        <v>0</v>
      </c>
      <c r="AA25" s="107">
        <f>(Base!AA25+Provision!AA25+Reclassification!AA25+'Adjustment Out'!AA25+'Step Change'!AA25+'Corp OH'!AA25+'Output Growth'!AA25)*Escalators!$M$25</f>
        <v>0</v>
      </c>
      <c r="AB25" s="57">
        <f>(Base!AB25+Provision!AB25+Reclassification!AB25+'Adjustment Out'!AB25+'Step Change'!AB25+'Corp OH'!AB25+'Output Growth'!AB25)*Escalators!$M$26</f>
        <v>0</v>
      </c>
      <c r="AC25" s="108">
        <f>(Base!AC25+Provision!AC25+Reclassification!AC25+'Adjustment Out'!AC25+'Step Change'!AC25+'Corp OH'!AC25+'Output Growth'!AC25)*Escalators!$M$27</f>
        <v>0</v>
      </c>
      <c r="AD25" s="107">
        <f>(Base!AD25+Provision!AD25+Reclassification!AD25+'Adjustment Out'!AD25+'Step Change'!AD25+'Corp OH'!AD25+'Output Growth'!AD25)*Escalators!$N$25</f>
        <v>0</v>
      </c>
      <c r="AE25" s="57">
        <f>(Base!AE25+Provision!AE25+Reclassification!AE25+'Adjustment Out'!AE25+'Step Change'!AE25+'Corp OH'!AE25+'Output Growth'!AE25)*Escalators!$N$26</f>
        <v>0</v>
      </c>
      <c r="AF25" s="108">
        <f>(Base!AF25+Provision!AF25+Reclassification!AF25+'Adjustment Out'!AF25+'Step Change'!AF25+'Corp OH'!AF25+'Output Growth'!AF25)*Escalators!$N$27</f>
        <v>0</v>
      </c>
      <c r="AG25" s="107">
        <f>(Base!AG25+Provision!AG25+Reclassification!AG25+'Adjustment Out'!AG25+'Step Change'!AG25+'Corp OH'!AG25+'Output Growth'!AG25)*Escalators!$O$25</f>
        <v>0</v>
      </c>
      <c r="AH25" s="57">
        <f>(Base!AH25+Provision!AH25+Reclassification!AH25+'Adjustment Out'!AH25+'Step Change'!AH25+'Corp OH'!AH25+'Output Growth'!AH25)*Escalators!$O$26</f>
        <v>0</v>
      </c>
      <c r="AI25" s="108">
        <f>(Base!AI25+Provision!AI25+Reclassification!AI25+'Adjustment Out'!AI25+'Step Change'!AI25+'Corp OH'!AI25+'Output Growth'!AI25)*Escalators!$O$27</f>
        <v>0</v>
      </c>
      <c r="AJ25" s="107">
        <f>(Base!AJ25+Provision!AJ25+Reclassification!AJ25+'Adjustment Out'!AJ25+'Step Change'!AJ25+'Corp OH'!AJ25+'Output Growth'!AJ25)*Escalators!$P$25</f>
        <v>0</v>
      </c>
      <c r="AK25" s="57">
        <f>(Base!AK25+Provision!AK25+Reclassification!AK25+'Adjustment Out'!AK25+'Step Change'!AK25+'Corp OH'!AK25+'Output Growth'!AK25)*Escalators!$P$26</f>
        <v>0</v>
      </c>
      <c r="AL25" s="108">
        <f>(Base!AL25+Provision!AL25+Reclassification!AL25+'Adjustment Out'!AL25+'Step Change'!AL25+'Corp OH'!AL25+'Output Growth'!AL25)*Escalators!$P$27</f>
        <v>0</v>
      </c>
      <c r="AN25" s="495"/>
      <c r="AO25" s="495"/>
      <c r="AP25" s="495"/>
    </row>
    <row r="26" spans="1:42">
      <c r="A26" s="58"/>
      <c r="B26" s="38" t="s">
        <v>26</v>
      </c>
      <c r="C26" s="150"/>
      <c r="D26" s="151"/>
      <c r="E26" s="152"/>
      <c r="F26" s="150"/>
      <c r="G26" s="151"/>
      <c r="H26" s="152"/>
      <c r="I26" s="150"/>
      <c r="J26" s="151"/>
      <c r="K26" s="152"/>
      <c r="L26" s="150"/>
      <c r="M26" s="151"/>
      <c r="N26" s="152"/>
      <c r="O26" s="150"/>
      <c r="P26" s="151"/>
      <c r="Q26" s="151"/>
      <c r="R26" s="150"/>
      <c r="S26" s="151"/>
      <c r="T26" s="151"/>
      <c r="U26" s="107">
        <f>(Base!U26+Provision!U26+Reclassification!U26+'Adjustment Out'!U26+'Step Change'!U26+'Corp OH'!U26+'Output Growth'!U26)*Escalators!$K$25</f>
        <v>0</v>
      </c>
      <c r="V26" s="57">
        <f>(Base!V26+Provision!V26+Reclassification!V26+'Adjustment Out'!V26+'Step Change'!V26+'Corp OH'!V26+'Output Growth'!V26)*Escalators!$K$26</f>
        <v>0</v>
      </c>
      <c r="W26" s="108">
        <f>(Base!W26+Provision!W26+Reclassification!W26+'Adjustment Out'!W26+'Step Change'!W26+'Corp OH'!W26+'Output Growth'!W26)*Escalators!$K$27</f>
        <v>0</v>
      </c>
      <c r="X26" s="107">
        <f>(Base!X26+Provision!X26+Reclassification!X26+'Adjustment Out'!X26+'Step Change'!X26+'Corp OH'!X26+'Output Growth'!X26)*Escalators!$L$25</f>
        <v>0</v>
      </c>
      <c r="Y26" s="57">
        <f>(Base!Y26+Provision!Y26+Reclassification!Y26+'Adjustment Out'!Y26+'Step Change'!Y26+'Corp OH'!Y26+'Output Growth'!Y26)*Escalators!$L$26</f>
        <v>0</v>
      </c>
      <c r="Z26" s="108">
        <f>(Base!Z26+Provision!Z26+Reclassification!Z26+'Adjustment Out'!Z26+'Step Change'!Z26+'Corp OH'!Z26+'Output Growth'!Z26)*Escalators!$L$27</f>
        <v>0</v>
      </c>
      <c r="AA26" s="107">
        <f>(Base!AA26+Provision!AA26+Reclassification!AA26+'Adjustment Out'!AA26+'Step Change'!AA26+'Corp OH'!AA26+'Output Growth'!AA26)*Escalators!$M$25</f>
        <v>0</v>
      </c>
      <c r="AB26" s="57">
        <f>(Base!AB26+Provision!AB26+Reclassification!AB26+'Adjustment Out'!AB26+'Step Change'!AB26+'Corp OH'!AB26+'Output Growth'!AB26)*Escalators!$M$26</f>
        <v>0</v>
      </c>
      <c r="AC26" s="108">
        <f>(Base!AC26+Provision!AC26+Reclassification!AC26+'Adjustment Out'!AC26+'Step Change'!AC26+'Corp OH'!AC26+'Output Growth'!AC26)*Escalators!$M$27</f>
        <v>0</v>
      </c>
      <c r="AD26" s="107">
        <f>(Base!AD26+Provision!AD26+Reclassification!AD26+'Adjustment Out'!AD26+'Step Change'!AD26+'Corp OH'!AD26+'Output Growth'!AD26)*Escalators!$N$25</f>
        <v>0</v>
      </c>
      <c r="AE26" s="57">
        <f>(Base!AE26+Provision!AE26+Reclassification!AE26+'Adjustment Out'!AE26+'Step Change'!AE26+'Corp OH'!AE26+'Output Growth'!AE26)*Escalators!$N$26</f>
        <v>0</v>
      </c>
      <c r="AF26" s="108">
        <f>(Base!AF26+Provision!AF26+Reclassification!AF26+'Adjustment Out'!AF26+'Step Change'!AF26+'Corp OH'!AF26+'Output Growth'!AF26)*Escalators!$N$27</f>
        <v>0</v>
      </c>
      <c r="AG26" s="107">
        <f>(Base!AG26+Provision!AG26+Reclassification!AG26+'Adjustment Out'!AG26+'Step Change'!AG26+'Corp OH'!AG26+'Output Growth'!AG26)*Escalators!$O$25</f>
        <v>0</v>
      </c>
      <c r="AH26" s="57">
        <f>(Base!AH26+Provision!AH26+Reclassification!AH26+'Adjustment Out'!AH26+'Step Change'!AH26+'Corp OH'!AH26+'Output Growth'!AH26)*Escalators!$O$26</f>
        <v>0</v>
      </c>
      <c r="AI26" s="108">
        <f>(Base!AI26+Provision!AI26+Reclassification!AI26+'Adjustment Out'!AI26+'Step Change'!AI26+'Corp OH'!AI26+'Output Growth'!AI26)*Escalators!$O$27</f>
        <v>0</v>
      </c>
      <c r="AJ26" s="107">
        <f>(Base!AJ26+Provision!AJ26+Reclassification!AJ26+'Adjustment Out'!AJ26+'Step Change'!AJ26+'Corp OH'!AJ26+'Output Growth'!AJ26)*Escalators!$P$25</f>
        <v>0</v>
      </c>
      <c r="AK26" s="57">
        <f>(Base!AK26+Provision!AK26+Reclassification!AK26+'Adjustment Out'!AK26+'Step Change'!AK26+'Corp OH'!AK26+'Output Growth'!AK26)*Escalators!$P$26</f>
        <v>0</v>
      </c>
      <c r="AL26" s="108">
        <f>(Base!AL26+Provision!AL26+Reclassification!AL26+'Adjustment Out'!AL26+'Step Change'!AL26+'Corp OH'!AL26+'Output Growth'!AL26)*Escalators!$P$27</f>
        <v>0</v>
      </c>
      <c r="AN26" s="495"/>
      <c r="AO26" s="495"/>
      <c r="AP26" s="495"/>
    </row>
    <row r="27" spans="1:42">
      <c r="A27" s="58"/>
      <c r="B27" s="38" t="s">
        <v>27</v>
      </c>
      <c r="C27" s="150"/>
      <c r="D27" s="151"/>
      <c r="E27" s="152"/>
      <c r="F27" s="150"/>
      <c r="G27" s="151"/>
      <c r="H27" s="152"/>
      <c r="I27" s="150"/>
      <c r="J27" s="151"/>
      <c r="K27" s="152"/>
      <c r="L27" s="150"/>
      <c r="M27" s="151"/>
      <c r="N27" s="152"/>
      <c r="O27" s="150"/>
      <c r="P27" s="151"/>
      <c r="Q27" s="151"/>
      <c r="R27" s="150"/>
      <c r="S27" s="151"/>
      <c r="T27" s="151"/>
      <c r="U27" s="107">
        <f>(Base!U27+Provision!U27+Reclassification!U27+'Adjustment Out'!U27+'Step Change'!U27+'Corp OH'!U27+'Output Growth'!U27)*Escalators!$K$25</f>
        <v>0</v>
      </c>
      <c r="V27" s="57">
        <f>(Base!V27+Provision!V27+Reclassification!V27+'Adjustment Out'!V27+'Step Change'!V27+'Corp OH'!V27+'Output Growth'!V27)*Escalators!$K$26</f>
        <v>0</v>
      </c>
      <c r="W27" s="108">
        <f>(Base!W27+Provision!W27+Reclassification!W27+'Adjustment Out'!W27+'Step Change'!W27+'Corp OH'!W27+'Output Growth'!W27)*Escalators!$K$27</f>
        <v>2.1421052631578732</v>
      </c>
      <c r="X27" s="107">
        <f>(Base!X27+Provision!X27+Reclassification!X27+'Adjustment Out'!X27+'Step Change'!X27+'Corp OH'!X27+'Output Growth'!X27)*Escalators!$L$25</f>
        <v>21.907807761398612</v>
      </c>
      <c r="Y27" s="57">
        <f>(Base!Y27+Provision!Y27+Reclassification!Y27+'Adjustment Out'!Y27+'Step Change'!Y27+'Corp OH'!Y27+'Output Growth'!Y27)*Escalators!$L$26</f>
        <v>0</v>
      </c>
      <c r="Z27" s="108">
        <f>(Base!Z27+Provision!Z27+Reclassification!Z27+'Adjustment Out'!Z27+'Step Change'!Z27+'Corp OH'!Z27+'Output Growth'!Z27)*Escalators!$L$27</f>
        <v>51.225114449513221</v>
      </c>
      <c r="AA27" s="107">
        <f>(Base!AA27+Provision!AA27+Reclassification!AA27+'Adjustment Out'!AA27+'Step Change'!AA27+'Corp OH'!AA27+'Output Growth'!AA27)*Escalators!$M$25</f>
        <v>30.655728312064152</v>
      </c>
      <c r="AB27" s="57">
        <f>(Base!AB27+Provision!AB27+Reclassification!AB27+'Adjustment Out'!AB27+'Step Change'!AB27+'Corp OH'!AB27+'Output Growth'!AB27)*Escalators!$M$26</f>
        <v>0</v>
      </c>
      <c r="AC27" s="108">
        <f>(Base!AC27+Provision!AC27+Reclassification!AC27+'Adjustment Out'!AC27+'Step Change'!AC27+'Corp OH'!AC27+'Output Growth'!AC27)*Escalators!$M$27</f>
        <v>95.229112295128374</v>
      </c>
      <c r="AD27" s="107">
        <f>(Base!AD27+Provision!AD27+Reclassification!AD27+'Adjustment Out'!AD27+'Step Change'!AD27+'Corp OH'!AD27+'Output Growth'!AD27)*Escalators!$N$25</f>
        <v>42.766691552926765</v>
      </c>
      <c r="AE27" s="57">
        <f>(Base!AE27+Provision!AE27+Reclassification!AE27+'Adjustment Out'!AE27+'Step Change'!AE27+'Corp OH'!AE27+'Output Growth'!AE27)*Escalators!$N$26</f>
        <v>0</v>
      </c>
      <c r="AF27" s="108">
        <f>(Base!AF27+Provision!AF27+Reclassification!AF27+'Adjustment Out'!AF27+'Step Change'!AF27+'Corp OH'!AF27+'Output Growth'!AF27)*Escalators!$N$27</f>
        <v>150.97180719026142</v>
      </c>
      <c r="AG27" s="107">
        <f>(Base!AG27+Provision!AG27+Reclassification!AG27+'Adjustment Out'!AG27+'Step Change'!AG27+'Corp OH'!AG27+'Output Growth'!AG27)*Escalators!$O$25</f>
        <v>51.473207639022689</v>
      </c>
      <c r="AH27" s="57">
        <f>(Base!AH27+Provision!AH27+Reclassification!AH27+'Adjustment Out'!AH27+'Step Change'!AH27+'Corp OH'!AH27+'Output Growth'!AH27)*Escalators!$O$26</f>
        <v>0</v>
      </c>
      <c r="AI27" s="108">
        <f>(Base!AI27+Provision!AI27+Reclassification!AI27+'Adjustment Out'!AI27+'Step Change'!AI27+'Corp OH'!AI27+'Output Growth'!AI27)*Escalators!$O$27</f>
        <v>180.44732822561051</v>
      </c>
      <c r="AJ27" s="107">
        <f>(Base!AJ27+Provision!AJ27+Reclassification!AJ27+'Adjustment Out'!AJ27+'Step Change'!AJ27+'Corp OH'!AJ27+'Output Growth'!AJ27)*Escalators!$P$25</f>
        <v>65.16204460979057</v>
      </c>
      <c r="AK27" s="57">
        <f>(Base!AK27+Provision!AK27+Reclassification!AK27+'Adjustment Out'!AK27+'Step Change'!AK27+'Corp OH'!AK27+'Output Growth'!AK27)*Escalators!$P$26</f>
        <v>0</v>
      </c>
      <c r="AL27" s="108">
        <f>(Base!AL27+Provision!AL27+Reclassification!AL27+'Adjustment Out'!AL27+'Step Change'!AL27+'Corp OH'!AL27+'Output Growth'!AL27)*Escalators!$P$27</f>
        <v>248.04454141376064</v>
      </c>
      <c r="AN27" s="495"/>
      <c r="AO27" s="495"/>
      <c r="AP27" s="495"/>
    </row>
    <row r="28" spans="1:42">
      <c r="A28" s="58"/>
      <c r="B28" s="38" t="s">
        <v>28</v>
      </c>
      <c r="C28" s="150"/>
      <c r="D28" s="151"/>
      <c r="E28" s="152"/>
      <c r="F28" s="150"/>
      <c r="G28" s="151"/>
      <c r="H28" s="152"/>
      <c r="I28" s="150"/>
      <c r="J28" s="151"/>
      <c r="K28" s="152"/>
      <c r="L28" s="150"/>
      <c r="M28" s="151"/>
      <c r="N28" s="152"/>
      <c r="O28" s="150"/>
      <c r="P28" s="151"/>
      <c r="Q28" s="151"/>
      <c r="R28" s="150"/>
      <c r="S28" s="151"/>
      <c r="T28" s="151"/>
      <c r="U28" s="107">
        <f>(Base!U28+Provision!U28+Reclassification!U28+'Adjustment Out'!U28+'Step Change'!U28+'Corp OH'!U28+'Output Growth'!U28)*Escalators!$K$25</f>
        <v>2.8512924809899376E-3</v>
      </c>
      <c r="V28" s="57">
        <f>(Base!V28+Provision!V28+Reclassification!V28+'Adjustment Out'!V28+'Step Change'!V28+'Corp OH'!V28+'Output Growth'!V28)*Escalators!$K$26</f>
        <v>0</v>
      </c>
      <c r="W28" s="108">
        <f>(Base!W28+Provision!W28+Reclassification!W28+'Adjustment Out'!W28+'Step Change'!W28+'Corp OH'!W28+'Output Growth'!W28)*Escalators!$K$27</f>
        <v>0.32537355073626351</v>
      </c>
      <c r="X28" s="107">
        <f>(Base!X28+Provision!X28+Reclassification!X28+'Adjustment Out'!X28+'Step Change'!X28+'Corp OH'!X28+'Output Growth'!X28)*Escalators!$L$25</f>
        <v>5.490329871310911E-3</v>
      </c>
      <c r="Y28" s="57">
        <f>(Base!Y28+Provision!Y28+Reclassification!Y28+'Adjustment Out'!Y28+'Step Change'!Y28+'Corp OH'!Y28+'Output Growth'!Y28)*Escalators!$L$26</f>
        <v>0</v>
      </c>
      <c r="Z28" s="108">
        <f>(Base!Z28+Provision!Z28+Reclassification!Z28+'Adjustment Out'!Z28+'Step Change'!Z28+'Corp OH'!Z28+'Output Growth'!Z28)*Escalators!$L$27</f>
        <v>0.5978241979489135</v>
      </c>
      <c r="AA28" s="107">
        <f>(Base!AA28+Provision!AA28+Reclassification!AA28+'Adjustment Out'!AA28+'Step Change'!AA28+'Corp OH'!AA28+'Output Growth'!AA28)*Escalators!$M$25</f>
        <v>8.0164820051469021E-3</v>
      </c>
      <c r="AB28" s="57">
        <f>(Base!AB28+Provision!AB28+Reclassification!AB28+'Adjustment Out'!AB28+'Step Change'!AB28+'Corp OH'!AB28+'Output Growth'!AB28)*Escalators!$M$26</f>
        <v>0</v>
      </c>
      <c r="AC28" s="108">
        <f>(Base!AC28+Provision!AC28+Reclassification!AC28+'Adjustment Out'!AC28+'Step Change'!AC28+'Corp OH'!AC28+'Output Growth'!AC28)*Escalators!$M$27</f>
        <v>1.2211243248167418</v>
      </c>
      <c r="AD28" s="107">
        <f>(Base!AD28+Provision!AD28+Reclassification!AD28+'Adjustment Out'!AD28+'Step Change'!AD28+'Corp OH'!AD28+'Output Growth'!AD28)*Escalators!$N$25</f>
        <v>1.0667470364177895E-2</v>
      </c>
      <c r="AE28" s="57">
        <f>(Base!AE28+Provision!AE28+Reclassification!AE28+'Adjustment Out'!AE28+'Step Change'!AE28+'Corp OH'!AE28+'Output Growth'!AE28)*Escalators!$N$26</f>
        <v>0</v>
      </c>
      <c r="AF28" s="108">
        <f>(Base!AF28+Provision!AF28+Reclassification!AF28+'Adjustment Out'!AF28+'Step Change'!AF28+'Corp OH'!AF28+'Output Growth'!AF28)*Escalators!$N$27</f>
        <v>1.7565579415927211</v>
      </c>
      <c r="AG28" s="107">
        <f>(Base!AG28+Provision!AG28+Reclassification!AG28+'Adjustment Out'!AG28+'Step Change'!AG28+'Corp OH'!AG28+'Output Growth'!AG28)*Escalators!$O$25</f>
        <v>1.3398063255943778E-2</v>
      </c>
      <c r="AH28" s="57">
        <f>(Base!AH28+Provision!AH28+Reclassification!AH28+'Adjustment Out'!AH28+'Step Change'!AH28+'Corp OH'!AH28+'Output Growth'!AH28)*Escalators!$O$26</f>
        <v>0</v>
      </c>
      <c r="AI28" s="108">
        <f>(Base!AI28+Provision!AI28+Reclassification!AI28+'Adjustment Out'!AI28+'Step Change'!AI28+'Corp OH'!AI28+'Output Growth'!AI28)*Escalators!$O$27</f>
        <v>2.30449895028522</v>
      </c>
      <c r="AJ28" s="107">
        <f>(Base!AJ28+Provision!AJ28+Reclassification!AJ28+'Adjustment Out'!AJ28+'Step Change'!AJ28+'Corp OH'!AJ28+'Output Growth'!AJ28)*Escalators!$P$25</f>
        <v>1.619635640508087E-2</v>
      </c>
      <c r="AK28" s="57">
        <f>(Base!AK28+Provision!AK28+Reclassification!AK28+'Adjustment Out'!AK28+'Step Change'!AK28+'Corp OH'!AK28+'Output Growth'!AK28)*Escalators!$P$26</f>
        <v>0</v>
      </c>
      <c r="AL28" s="108">
        <f>(Base!AL28+Provision!AL28+Reclassification!AL28+'Adjustment Out'!AL28+'Step Change'!AL28+'Corp OH'!AL28+'Output Growth'!AL28)*Escalators!$P$27</f>
        <v>2.8767792297006567</v>
      </c>
      <c r="AN28" s="495"/>
      <c r="AO28" s="495"/>
      <c r="AP28" s="495"/>
    </row>
    <row r="29" spans="1:42">
      <c r="A29" s="58"/>
      <c r="B29" s="38" t="s">
        <v>29</v>
      </c>
      <c r="C29" s="150"/>
      <c r="D29" s="151"/>
      <c r="E29" s="152"/>
      <c r="F29" s="150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1"/>
      <c r="R29" s="150"/>
      <c r="S29" s="151"/>
      <c r="T29" s="151"/>
      <c r="U29" s="107">
        <f>(Base!U29+Provision!U29+Reclassification!U29+'Adjustment Out'!U29+'Step Change'!U29+'Corp OH'!U29+'Output Growth'!U29)*Escalators!$K$25</f>
        <v>1.2085914615977821E-3</v>
      </c>
      <c r="V29" s="57">
        <f>(Base!V29+Provision!V29+Reclassification!V29+'Adjustment Out'!V29+'Step Change'!V29+'Corp OH'!V29+'Output Growth'!V29)*Escalators!$K$26</f>
        <v>0</v>
      </c>
      <c r="W29" s="108">
        <f>(Base!W29+Provision!W29+Reclassification!W29+'Adjustment Out'!W29+'Step Change'!W29+'Corp OH'!W29+'Output Growth'!W29)*Escalators!$K$27</f>
        <v>0</v>
      </c>
      <c r="X29" s="107">
        <f>(Base!X29+Provision!X29+Reclassification!X29+'Adjustment Out'!X29+'Step Change'!X29+'Corp OH'!X29+'Output Growth'!X29)*Escalators!$L$25</f>
        <v>2.3272133069694141E-3</v>
      </c>
      <c r="Y29" s="57">
        <f>(Base!Y29+Provision!Y29+Reclassification!Y29+'Adjustment Out'!Y29+'Step Change'!Y29+'Corp OH'!Y29+'Output Growth'!Y29)*Escalators!$L$26</f>
        <v>0</v>
      </c>
      <c r="Z29" s="108">
        <f>(Base!Z29+Provision!Z29+Reclassification!Z29+'Adjustment Out'!Z29+'Step Change'!Z29+'Corp OH'!Z29+'Output Growth'!Z29)*Escalators!$L$27</f>
        <v>0</v>
      </c>
      <c r="AA29" s="107">
        <f>(Base!AA29+Provision!AA29+Reclassification!AA29+'Adjustment Out'!AA29+'Step Change'!AA29+'Corp OH'!AA29+'Output Growth'!AA29)*Escalators!$M$25</f>
        <v>3.3979859197429724E-3</v>
      </c>
      <c r="AB29" s="57">
        <f>(Base!AB29+Provision!AB29+Reclassification!AB29+'Adjustment Out'!AB29+'Step Change'!AB29+'Corp OH'!AB29+'Output Growth'!AB29)*Escalators!$M$26</f>
        <v>0</v>
      </c>
      <c r="AC29" s="108">
        <f>(Base!AC29+Provision!AC29+Reclassification!AC29+'Adjustment Out'!AC29+'Step Change'!AC29+'Corp OH'!AC29+'Output Growth'!AC29)*Escalators!$M$27</f>
        <v>0</v>
      </c>
      <c r="AD29" s="107">
        <f>(Base!AD29+Provision!AD29+Reclassification!AD29+'Adjustment Out'!AD29+'Step Change'!AD29+'Corp OH'!AD29+'Output Growth'!AD29)*Escalators!$N$25</f>
        <v>4.5216734813948696E-3</v>
      </c>
      <c r="AE29" s="57">
        <f>(Base!AE29+Provision!AE29+Reclassification!AE29+'Adjustment Out'!AE29+'Step Change'!AE29+'Corp OH'!AE29+'Output Growth'!AE29)*Escalators!$N$26</f>
        <v>0</v>
      </c>
      <c r="AF29" s="108">
        <f>(Base!AF29+Provision!AF29+Reclassification!AF29+'Adjustment Out'!AF29+'Step Change'!AF29+'Corp OH'!AF29+'Output Growth'!AF29)*Escalators!$N$27</f>
        <v>0</v>
      </c>
      <c r="AG29" s="107">
        <f>(Base!AG29+Provision!AG29+Reclassification!AG29+'Adjustment Out'!AG29+'Step Change'!AG29+'Corp OH'!AG29+'Output Growth'!AG29)*Escalators!$O$25</f>
        <v>5.6791034104851541E-3</v>
      </c>
      <c r="AH29" s="57">
        <f>(Base!AH29+Provision!AH29+Reclassification!AH29+'Adjustment Out'!AH29+'Step Change'!AH29+'Corp OH'!AH29+'Output Growth'!AH29)*Escalators!$O$26</f>
        <v>0</v>
      </c>
      <c r="AI29" s="108">
        <f>(Base!AI29+Provision!AI29+Reclassification!AI29+'Adjustment Out'!AI29+'Step Change'!AI29+'Corp OH'!AI29+'Output Growth'!AI29)*Escalators!$O$27</f>
        <v>0</v>
      </c>
      <c r="AJ29" s="107">
        <f>(Base!AJ29+Provision!AJ29+Reclassification!AJ29+'Adjustment Out'!AJ29+'Step Change'!AJ29+'Corp OH'!AJ29+'Output Growth'!AJ29)*Escalators!$P$25</f>
        <v>6.8652297828734644E-3</v>
      </c>
      <c r="AK29" s="57">
        <f>(Base!AK29+Provision!AK29+Reclassification!AK29+'Adjustment Out'!AK29+'Step Change'!AK29+'Corp OH'!AK29+'Output Growth'!AK29)*Escalators!$P$26</f>
        <v>0</v>
      </c>
      <c r="AL29" s="108">
        <f>(Base!AL29+Provision!AL29+Reclassification!AL29+'Adjustment Out'!AL29+'Step Change'!AL29+'Corp OH'!AL29+'Output Growth'!AL29)*Escalators!$P$27</f>
        <v>0</v>
      </c>
      <c r="AN29" s="495"/>
      <c r="AO29" s="495"/>
      <c r="AP29" s="495"/>
    </row>
    <row r="30" spans="1:42">
      <c r="A30" s="58"/>
      <c r="B30" s="38" t="s">
        <v>30</v>
      </c>
      <c r="C30" s="150"/>
      <c r="D30" s="151"/>
      <c r="E30" s="152"/>
      <c r="F30" s="150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1"/>
      <c r="R30" s="150"/>
      <c r="S30" s="151"/>
      <c r="T30" s="151"/>
      <c r="U30" s="107">
        <f>(Base!U30+Provision!U30+Reclassification!U30+'Adjustment Out'!U30+'Step Change'!U30+'Corp OH'!U30+'Output Growth'!U30)*Escalators!$K$25</f>
        <v>0</v>
      </c>
      <c r="V30" s="57">
        <f>(Base!V30+Provision!V30+Reclassification!V30+'Adjustment Out'!V30+'Step Change'!V30+'Corp OH'!V30+'Output Growth'!V30)*Escalators!$K$26</f>
        <v>0</v>
      </c>
      <c r="W30" s="108">
        <f>(Base!W30+Provision!W30+Reclassification!W30+'Adjustment Out'!W30+'Step Change'!W30+'Corp OH'!W30+'Output Growth'!W30)*Escalators!$K$27</f>
        <v>0</v>
      </c>
      <c r="X30" s="107">
        <f>(Base!X30+Provision!X30+Reclassification!X30+'Adjustment Out'!X30+'Step Change'!X30+'Corp OH'!X30+'Output Growth'!X30)*Escalators!$L$25</f>
        <v>0</v>
      </c>
      <c r="Y30" s="57">
        <f>(Base!Y30+Provision!Y30+Reclassification!Y30+'Adjustment Out'!Y30+'Step Change'!Y30+'Corp OH'!Y30+'Output Growth'!Y30)*Escalators!$L$26</f>
        <v>0</v>
      </c>
      <c r="Z30" s="108">
        <f>(Base!Z30+Provision!Z30+Reclassification!Z30+'Adjustment Out'!Z30+'Step Change'!Z30+'Corp OH'!Z30+'Output Growth'!Z30)*Escalators!$L$27</f>
        <v>0</v>
      </c>
      <c r="AA30" s="107">
        <f>(Base!AA30+Provision!AA30+Reclassification!AA30+'Adjustment Out'!AA30+'Step Change'!AA30+'Corp OH'!AA30+'Output Growth'!AA30)*Escalators!$M$25</f>
        <v>0</v>
      </c>
      <c r="AB30" s="57">
        <f>(Base!AB30+Provision!AB30+Reclassification!AB30+'Adjustment Out'!AB30+'Step Change'!AB30+'Corp OH'!AB30+'Output Growth'!AB30)*Escalators!$M$26</f>
        <v>0</v>
      </c>
      <c r="AC30" s="108">
        <f>(Base!AC30+Provision!AC30+Reclassification!AC30+'Adjustment Out'!AC30+'Step Change'!AC30+'Corp OH'!AC30+'Output Growth'!AC30)*Escalators!$M$27</f>
        <v>0</v>
      </c>
      <c r="AD30" s="107">
        <f>(Base!AD30+Provision!AD30+Reclassification!AD30+'Adjustment Out'!AD30+'Step Change'!AD30+'Corp OH'!AD30+'Output Growth'!AD30)*Escalators!$N$25</f>
        <v>0</v>
      </c>
      <c r="AE30" s="57">
        <f>(Base!AE30+Provision!AE30+Reclassification!AE30+'Adjustment Out'!AE30+'Step Change'!AE30+'Corp OH'!AE30+'Output Growth'!AE30)*Escalators!$N$26</f>
        <v>0</v>
      </c>
      <c r="AF30" s="108">
        <f>(Base!AF30+Provision!AF30+Reclassification!AF30+'Adjustment Out'!AF30+'Step Change'!AF30+'Corp OH'!AF30+'Output Growth'!AF30)*Escalators!$N$27</f>
        <v>0</v>
      </c>
      <c r="AG30" s="107">
        <f>(Base!AG30+Provision!AG30+Reclassification!AG30+'Adjustment Out'!AG30+'Step Change'!AG30+'Corp OH'!AG30+'Output Growth'!AG30)*Escalators!$O$25</f>
        <v>0</v>
      </c>
      <c r="AH30" s="57">
        <f>(Base!AH30+Provision!AH30+Reclassification!AH30+'Adjustment Out'!AH30+'Step Change'!AH30+'Corp OH'!AH30+'Output Growth'!AH30)*Escalators!$O$26</f>
        <v>0</v>
      </c>
      <c r="AI30" s="108">
        <f>(Base!AI30+Provision!AI30+Reclassification!AI30+'Adjustment Out'!AI30+'Step Change'!AI30+'Corp OH'!AI30+'Output Growth'!AI30)*Escalators!$O$27</f>
        <v>0</v>
      </c>
      <c r="AJ30" s="107">
        <f>(Base!AJ30+Provision!AJ30+Reclassification!AJ30+'Adjustment Out'!AJ30+'Step Change'!AJ30+'Corp OH'!AJ30+'Output Growth'!AJ30)*Escalators!$P$25</f>
        <v>0</v>
      </c>
      <c r="AK30" s="57">
        <f>(Base!AK30+Provision!AK30+Reclassification!AK30+'Adjustment Out'!AK30+'Step Change'!AK30+'Corp OH'!AK30+'Output Growth'!AK30)*Escalators!$P$26</f>
        <v>0</v>
      </c>
      <c r="AL30" s="108">
        <f>(Base!AL30+Provision!AL30+Reclassification!AL30+'Adjustment Out'!AL30+'Step Change'!AL30+'Corp OH'!AL30+'Output Growth'!AL30)*Escalators!$P$27</f>
        <v>0</v>
      </c>
      <c r="AN30" s="495"/>
      <c r="AO30" s="495"/>
      <c r="AP30" s="495"/>
    </row>
    <row r="31" spans="1:42">
      <c r="A31" s="58"/>
      <c r="B31" s="38" t="s">
        <v>31</v>
      </c>
      <c r="C31" s="150"/>
      <c r="D31" s="151"/>
      <c r="E31" s="152"/>
      <c r="F31" s="150"/>
      <c r="G31" s="151"/>
      <c r="H31" s="152"/>
      <c r="I31" s="150"/>
      <c r="J31" s="151"/>
      <c r="K31" s="152"/>
      <c r="L31" s="150"/>
      <c r="M31" s="151"/>
      <c r="N31" s="152"/>
      <c r="O31" s="150"/>
      <c r="P31" s="151"/>
      <c r="Q31" s="151"/>
      <c r="R31" s="150"/>
      <c r="S31" s="151"/>
      <c r="T31" s="151"/>
      <c r="U31" s="107">
        <f>(Base!U31+Provision!U31+Reclassification!U31+'Adjustment Out'!U31+'Step Change'!U31+'Corp OH'!U31+'Output Growth'!U31)*Escalators!$K$25</f>
        <v>0</v>
      </c>
      <c r="V31" s="57">
        <f>(Base!V31+Provision!V31+Reclassification!V31+'Adjustment Out'!V31+'Step Change'!V31+'Corp OH'!V31+'Output Growth'!V31)*Escalators!$K$26</f>
        <v>0</v>
      </c>
      <c r="W31" s="108">
        <f>(Base!W31+Provision!W31+Reclassification!W31+'Adjustment Out'!W31+'Step Change'!W31+'Corp OH'!W31+'Output Growth'!W31)*Escalators!$K$27</f>
        <v>0</v>
      </c>
      <c r="X31" s="107">
        <f>(Base!X31+Provision!X31+Reclassification!X31+'Adjustment Out'!X31+'Step Change'!X31+'Corp OH'!X31+'Output Growth'!X31)*Escalators!$L$25</f>
        <v>0</v>
      </c>
      <c r="Y31" s="57">
        <f>(Base!Y31+Provision!Y31+Reclassification!Y31+'Adjustment Out'!Y31+'Step Change'!Y31+'Corp OH'!Y31+'Output Growth'!Y31)*Escalators!$L$26</f>
        <v>0</v>
      </c>
      <c r="Z31" s="108">
        <f>(Base!Z31+Provision!Z31+Reclassification!Z31+'Adjustment Out'!Z31+'Step Change'!Z31+'Corp OH'!Z31+'Output Growth'!Z31)*Escalators!$L$27</f>
        <v>0</v>
      </c>
      <c r="AA31" s="107">
        <f>(Base!AA31+Provision!AA31+Reclassification!AA31+'Adjustment Out'!AA31+'Step Change'!AA31+'Corp OH'!AA31+'Output Growth'!AA31)*Escalators!$M$25</f>
        <v>0</v>
      </c>
      <c r="AB31" s="57">
        <f>(Base!AB31+Provision!AB31+Reclassification!AB31+'Adjustment Out'!AB31+'Step Change'!AB31+'Corp OH'!AB31+'Output Growth'!AB31)*Escalators!$M$26</f>
        <v>0</v>
      </c>
      <c r="AC31" s="108">
        <f>(Base!AC31+Provision!AC31+Reclassification!AC31+'Adjustment Out'!AC31+'Step Change'!AC31+'Corp OH'!AC31+'Output Growth'!AC31)*Escalators!$M$27</f>
        <v>0</v>
      </c>
      <c r="AD31" s="107">
        <f>(Base!AD31+Provision!AD31+Reclassification!AD31+'Adjustment Out'!AD31+'Step Change'!AD31+'Corp OH'!AD31+'Output Growth'!AD31)*Escalators!$N$25</f>
        <v>0</v>
      </c>
      <c r="AE31" s="57">
        <f>(Base!AE31+Provision!AE31+Reclassification!AE31+'Adjustment Out'!AE31+'Step Change'!AE31+'Corp OH'!AE31+'Output Growth'!AE31)*Escalators!$N$26</f>
        <v>0</v>
      </c>
      <c r="AF31" s="108">
        <f>(Base!AF31+Provision!AF31+Reclassification!AF31+'Adjustment Out'!AF31+'Step Change'!AF31+'Corp OH'!AF31+'Output Growth'!AF31)*Escalators!$N$27</f>
        <v>0</v>
      </c>
      <c r="AG31" s="107">
        <f>(Base!AG31+Provision!AG31+Reclassification!AG31+'Adjustment Out'!AG31+'Step Change'!AG31+'Corp OH'!AG31+'Output Growth'!AG31)*Escalators!$O$25</f>
        <v>0</v>
      </c>
      <c r="AH31" s="57">
        <f>(Base!AH31+Provision!AH31+Reclassification!AH31+'Adjustment Out'!AH31+'Step Change'!AH31+'Corp OH'!AH31+'Output Growth'!AH31)*Escalators!$O$26</f>
        <v>0</v>
      </c>
      <c r="AI31" s="108">
        <f>(Base!AI31+Provision!AI31+Reclassification!AI31+'Adjustment Out'!AI31+'Step Change'!AI31+'Corp OH'!AI31+'Output Growth'!AI31)*Escalators!$O$27</f>
        <v>0</v>
      </c>
      <c r="AJ31" s="107">
        <f>(Base!AJ31+Provision!AJ31+Reclassification!AJ31+'Adjustment Out'!AJ31+'Step Change'!AJ31+'Corp OH'!AJ31+'Output Growth'!AJ31)*Escalators!$P$25</f>
        <v>0</v>
      </c>
      <c r="AK31" s="57">
        <f>(Base!AK31+Provision!AK31+Reclassification!AK31+'Adjustment Out'!AK31+'Step Change'!AK31+'Corp OH'!AK31+'Output Growth'!AK31)*Escalators!$P$26</f>
        <v>0</v>
      </c>
      <c r="AL31" s="108">
        <f>(Base!AL31+Provision!AL31+Reclassification!AL31+'Adjustment Out'!AL31+'Step Change'!AL31+'Corp OH'!AL31+'Output Growth'!AL31)*Escalators!$P$27</f>
        <v>0</v>
      </c>
      <c r="AN31" s="495"/>
      <c r="AO31" s="495"/>
      <c r="AP31" s="495"/>
    </row>
    <row r="32" spans="1:42">
      <c r="A32" s="58"/>
      <c r="B32" s="38" t="s">
        <v>10</v>
      </c>
      <c r="C32" s="150"/>
      <c r="D32" s="151"/>
      <c r="E32" s="152"/>
      <c r="F32" s="150"/>
      <c r="G32" s="151"/>
      <c r="H32" s="152"/>
      <c r="I32" s="150"/>
      <c r="J32" s="151"/>
      <c r="K32" s="152"/>
      <c r="L32" s="150"/>
      <c r="M32" s="151"/>
      <c r="N32" s="152"/>
      <c r="O32" s="150"/>
      <c r="P32" s="151"/>
      <c r="Q32" s="151"/>
      <c r="R32" s="150"/>
      <c r="S32" s="151"/>
      <c r="T32" s="151"/>
      <c r="U32" s="107">
        <f>(Base!U32+Provision!U32+Reclassification!U32+'Adjustment Out'!U32+'Step Change'!U32+'Corp OH'!U32+'Output Growth'!U32)*Escalators!$K$25</f>
        <v>8.6927032799351913</v>
      </c>
      <c r="V32" s="57">
        <f>(Base!V32+Provision!V32+Reclassification!V32+'Adjustment Out'!V32+'Step Change'!V32+'Corp OH'!V32+'Output Growth'!V32)*Escalators!$K$26</f>
        <v>0</v>
      </c>
      <c r="W32" s="108">
        <f>(Base!W32+Provision!W32+Reclassification!W32+'Adjustment Out'!W32+'Step Change'!W32+'Corp OH'!W32+'Output Growth'!W32)*Escalators!$K$27</f>
        <v>35.464621214733981</v>
      </c>
      <c r="X32" s="107">
        <f>(Base!X32+Provision!X32+Reclassification!X32+'Adjustment Out'!X32+'Step Change'!X32+'Corp OH'!X32+'Output Growth'!X32)*Escalators!$L$25</f>
        <v>446.76081417309297</v>
      </c>
      <c r="Y32" s="57">
        <f>(Base!Y32+Provision!Y32+Reclassification!Y32+'Adjustment Out'!Y32+'Step Change'!Y32+'Corp OH'!Y32+'Output Growth'!Y32)*Escalators!$L$26</f>
        <v>0</v>
      </c>
      <c r="Z32" s="108">
        <f>(Base!Z32+Provision!Z32+Reclassification!Z32+'Adjustment Out'!Z32+'Step Change'!Z32+'Corp OH'!Z32+'Output Growth'!Z32)*Escalators!$L$27</f>
        <v>270.11707140946885</v>
      </c>
      <c r="AA32" s="107">
        <f>(Base!AA32+Provision!AA32+Reclassification!AA32+'Adjustment Out'!AA32+'Step Change'!AA32+'Corp OH'!AA32+'Output Growth'!AA32)*Escalators!$M$25</f>
        <v>656.5918603718136</v>
      </c>
      <c r="AB32" s="57">
        <f>(Base!AB32+Provision!AB32+Reclassification!AB32+'Adjustment Out'!AB32+'Step Change'!AB32+'Corp OH'!AB32+'Output Growth'!AB32)*Escalators!$M$26</f>
        <v>0</v>
      </c>
      <c r="AC32" s="108">
        <f>(Base!AC32+Provision!AC32+Reclassification!AC32+'Adjustment Out'!AC32+'Step Change'!AC32+'Corp OH'!AC32+'Output Growth'!AC32)*Escalators!$M$27</f>
        <v>551.74502400210645</v>
      </c>
      <c r="AD32" s="107">
        <f>(Base!AD32+Provision!AD32+Reclassification!AD32+'Adjustment Out'!AD32+'Step Change'!AD32+'Corp OH'!AD32+'Output Growth'!AD32)*Escalators!$N$25</f>
        <v>879.21477946040352</v>
      </c>
      <c r="AE32" s="57">
        <f>(Base!AE32+Provision!AE32+Reclassification!AE32+'Adjustment Out'!AE32+'Step Change'!AE32+'Corp OH'!AE32+'Output Growth'!AE32)*Escalators!$N$26</f>
        <v>0</v>
      </c>
      <c r="AF32" s="108">
        <f>(Base!AF32+Provision!AF32+Reclassification!AF32+'Adjustment Out'!AF32+'Step Change'!AF32+'Corp OH'!AF32+'Output Growth'!AF32)*Escalators!$N$27</f>
        <v>793.67193327396308</v>
      </c>
      <c r="AG32" s="107">
        <f>(Base!AG32+Provision!AG32+Reclassification!AG32+'Adjustment Out'!AG32+'Step Change'!AG32+'Corp OH'!AG32+'Output Growth'!AG32)*Escalators!$O$25</f>
        <v>1110.0416677320313</v>
      </c>
      <c r="AH32" s="57">
        <f>(Base!AH32+Provision!AH32+Reclassification!AH32+'Adjustment Out'!AH32+'Step Change'!AH32+'Corp OH'!AH32+'Output Growth'!AH32)*Escalators!$O$26</f>
        <v>0</v>
      </c>
      <c r="AI32" s="108">
        <f>(Base!AI32+Provision!AI32+Reclassification!AI32+'Adjustment Out'!AI32+'Step Change'!AI32+'Corp OH'!AI32+'Output Growth'!AI32)*Escalators!$O$27</f>
        <v>1041.2501027106844</v>
      </c>
      <c r="AJ32" s="107">
        <f>(Base!AJ32+Provision!AJ32+Reclassification!AJ32+'Adjustment Out'!AJ32+'Step Change'!AJ32+'Corp OH'!AJ32+'Output Growth'!AJ32)*Escalators!$P$25</f>
        <v>1350.0628397625792</v>
      </c>
      <c r="AK32" s="57">
        <f>(Base!AK32+Provision!AK32+Reclassification!AK32+'Adjustment Out'!AK32+'Step Change'!AK32+'Corp OH'!AK32+'Output Growth'!AK32)*Escalators!$P$26</f>
        <v>0</v>
      </c>
      <c r="AL32" s="108">
        <f>(Base!AL32+Provision!AL32+Reclassification!AL32+'Adjustment Out'!AL32+'Step Change'!AL32+'Corp OH'!AL32+'Output Growth'!AL32)*Escalators!$P$27</f>
        <v>1299.8255729433231</v>
      </c>
      <c r="AN32" s="495"/>
      <c r="AO32" s="495"/>
      <c r="AP32" s="495"/>
    </row>
    <row r="33" spans="1:42" s="6" customFormat="1">
      <c r="A33" s="7"/>
      <c r="B33" s="99" t="s">
        <v>18</v>
      </c>
      <c r="C33" s="125">
        <f t="shared" ref="C33:AL33" si="12">SUM(C19:C32)</f>
        <v>0</v>
      </c>
      <c r="D33" s="126">
        <f t="shared" si="12"/>
        <v>0</v>
      </c>
      <c r="E33" s="127">
        <f t="shared" si="12"/>
        <v>0</v>
      </c>
      <c r="F33" s="125">
        <f t="shared" si="12"/>
        <v>0</v>
      </c>
      <c r="G33" s="126">
        <f t="shared" si="12"/>
        <v>0</v>
      </c>
      <c r="H33" s="127">
        <f t="shared" si="12"/>
        <v>0</v>
      </c>
      <c r="I33" s="125">
        <f t="shared" si="12"/>
        <v>0</v>
      </c>
      <c r="J33" s="126">
        <f t="shared" si="12"/>
        <v>0</v>
      </c>
      <c r="K33" s="127">
        <f t="shared" si="12"/>
        <v>0</v>
      </c>
      <c r="L33" s="125">
        <f t="shared" si="12"/>
        <v>0</v>
      </c>
      <c r="M33" s="126">
        <f t="shared" si="12"/>
        <v>0</v>
      </c>
      <c r="N33" s="127">
        <f t="shared" si="12"/>
        <v>0</v>
      </c>
      <c r="O33" s="125">
        <f>SUM(O19:O32)</f>
        <v>0</v>
      </c>
      <c r="P33" s="126">
        <f>SUM(P19:P32)</f>
        <v>0</v>
      </c>
      <c r="Q33" s="127">
        <f>SUM(Q19:Q32)</f>
        <v>0</v>
      </c>
      <c r="R33" s="125">
        <f t="shared" ref="R33:T33" si="13">SUM(R19:R32)</f>
        <v>0</v>
      </c>
      <c r="S33" s="126">
        <f t="shared" si="13"/>
        <v>0</v>
      </c>
      <c r="T33" s="127">
        <f t="shared" si="13"/>
        <v>0</v>
      </c>
      <c r="U33" s="125">
        <f t="shared" si="12"/>
        <v>123.19945141527435</v>
      </c>
      <c r="V33" s="126">
        <f t="shared" si="12"/>
        <v>0</v>
      </c>
      <c r="W33" s="127">
        <f t="shared" si="12"/>
        <v>233.12870482306579</v>
      </c>
      <c r="X33" s="125">
        <f t="shared" si="12"/>
        <v>713.39255256023932</v>
      </c>
      <c r="Y33" s="126">
        <f t="shared" si="12"/>
        <v>0</v>
      </c>
      <c r="Z33" s="127">
        <f t="shared" si="12"/>
        <v>722.76953258187996</v>
      </c>
      <c r="AA33" s="125">
        <f t="shared" si="12"/>
        <v>1008.1205068943327</v>
      </c>
      <c r="AB33" s="126">
        <f t="shared" si="12"/>
        <v>0</v>
      </c>
      <c r="AC33" s="127">
        <f t="shared" si="12"/>
        <v>1412.1592342681788</v>
      </c>
      <c r="AD33" s="125">
        <f t="shared" si="12"/>
        <v>1428.013742852969</v>
      </c>
      <c r="AE33" s="126">
        <f t="shared" si="12"/>
        <v>0</v>
      </c>
      <c r="AF33" s="127">
        <f t="shared" si="12"/>
        <v>2195.5794106181479</v>
      </c>
      <c r="AG33" s="125">
        <f t="shared" si="12"/>
        <v>1788.80883475272</v>
      </c>
      <c r="AH33" s="126">
        <f t="shared" si="12"/>
        <v>0</v>
      </c>
      <c r="AI33" s="127">
        <f t="shared" si="12"/>
        <v>2848.3050000626108</v>
      </c>
      <c r="AJ33" s="125">
        <f t="shared" si="12"/>
        <v>2058.0149351770747</v>
      </c>
      <c r="AK33" s="126">
        <f t="shared" si="12"/>
        <v>0</v>
      </c>
      <c r="AL33" s="127">
        <f t="shared" si="12"/>
        <v>3388.1859974658259</v>
      </c>
      <c r="AN33" s="495"/>
      <c r="AO33" s="495"/>
      <c r="AP33" s="495"/>
    </row>
    <row r="34" spans="1:42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  <c r="AN34" s="495"/>
      <c r="AO34" s="495"/>
      <c r="AP34" s="495"/>
    </row>
    <row r="35" spans="1:42" s="136" customFormat="1">
      <c r="A35" s="100"/>
      <c r="B35" s="61" t="s">
        <v>32</v>
      </c>
      <c r="C35" s="109">
        <f t="shared" ref="C35:AL35" si="14">C16+C33</f>
        <v>0</v>
      </c>
      <c r="D35" s="59">
        <f t="shared" si="14"/>
        <v>0</v>
      </c>
      <c r="E35" s="110">
        <f t="shared" si="14"/>
        <v>0</v>
      </c>
      <c r="F35" s="109">
        <f t="shared" si="14"/>
        <v>0</v>
      </c>
      <c r="G35" s="59">
        <f t="shared" si="14"/>
        <v>0</v>
      </c>
      <c r="H35" s="110">
        <f t="shared" si="14"/>
        <v>0</v>
      </c>
      <c r="I35" s="109">
        <f t="shared" si="14"/>
        <v>0</v>
      </c>
      <c r="J35" s="59">
        <f t="shared" si="14"/>
        <v>0</v>
      </c>
      <c r="K35" s="110">
        <f t="shared" si="14"/>
        <v>0</v>
      </c>
      <c r="L35" s="109">
        <f t="shared" si="14"/>
        <v>0</v>
      </c>
      <c r="M35" s="59">
        <f t="shared" si="14"/>
        <v>0</v>
      </c>
      <c r="N35" s="110">
        <f t="shared" si="14"/>
        <v>0</v>
      </c>
      <c r="O35" s="109">
        <f>O16+O33</f>
        <v>0</v>
      </c>
      <c r="P35" s="59">
        <f>P16+P33</f>
        <v>0</v>
      </c>
      <c r="Q35" s="110">
        <f>Q16+Q33</f>
        <v>0</v>
      </c>
      <c r="R35" s="109">
        <f t="shared" ref="R35:T35" si="15">R16+R33</f>
        <v>0</v>
      </c>
      <c r="S35" s="59">
        <f t="shared" si="15"/>
        <v>0</v>
      </c>
      <c r="T35" s="110">
        <f t="shared" si="15"/>
        <v>0</v>
      </c>
      <c r="U35" s="109">
        <f t="shared" si="14"/>
        <v>595.56272399859427</v>
      </c>
      <c r="V35" s="59">
        <f t="shared" si="14"/>
        <v>0</v>
      </c>
      <c r="W35" s="110">
        <f t="shared" si="14"/>
        <v>357.47814305319173</v>
      </c>
      <c r="X35" s="109">
        <f t="shared" si="14"/>
        <v>1653.4314618705157</v>
      </c>
      <c r="Y35" s="59">
        <f t="shared" si="14"/>
        <v>0</v>
      </c>
      <c r="Z35" s="110">
        <f t="shared" si="14"/>
        <v>957.67315875102236</v>
      </c>
      <c r="AA35" s="109">
        <f t="shared" si="14"/>
        <v>2380.6801121015242</v>
      </c>
      <c r="AB35" s="59">
        <f t="shared" si="14"/>
        <v>0</v>
      </c>
      <c r="AC35" s="110">
        <f t="shared" si="14"/>
        <v>1891.9767673940469</v>
      </c>
      <c r="AD35" s="109">
        <f t="shared" si="14"/>
        <v>3254.4681529314594</v>
      </c>
      <c r="AE35" s="59">
        <f t="shared" si="14"/>
        <v>0</v>
      </c>
      <c r="AF35" s="110">
        <f t="shared" si="14"/>
        <v>2885.7853799850736</v>
      </c>
      <c r="AG35" s="109">
        <f t="shared" si="14"/>
        <v>4082.787714928872</v>
      </c>
      <c r="AH35" s="59">
        <f t="shared" si="14"/>
        <v>0</v>
      </c>
      <c r="AI35" s="110">
        <f t="shared" si="14"/>
        <v>3753.813946977536</v>
      </c>
      <c r="AJ35" s="109">
        <f t="shared" si="14"/>
        <v>4831.1097339778344</v>
      </c>
      <c r="AK35" s="59">
        <f t="shared" si="14"/>
        <v>0</v>
      </c>
      <c r="AL35" s="110">
        <f t="shared" si="14"/>
        <v>4518.5615745389096</v>
      </c>
      <c r="AN35" s="495"/>
      <c r="AO35" s="495"/>
      <c r="AP35" s="495"/>
    </row>
    <row r="36" spans="1:42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0"/>
      <c r="Q36" s="130"/>
      <c r="R36" s="130"/>
      <c r="S36" s="130"/>
      <c r="T36" s="130"/>
      <c r="U36" s="130"/>
      <c r="V36" s="134"/>
      <c r="W36" s="134"/>
      <c r="X36" s="130"/>
      <c r="Y36" s="134"/>
      <c r="Z36" s="134"/>
      <c r="AA36" s="130"/>
      <c r="AB36" s="134"/>
      <c r="AC36" s="134"/>
      <c r="AD36" s="130"/>
      <c r="AE36" s="134"/>
      <c r="AF36" s="134"/>
      <c r="AG36" s="130"/>
      <c r="AH36" s="134"/>
      <c r="AI36" s="134"/>
      <c r="AJ36" s="130"/>
      <c r="AK36" s="134"/>
      <c r="AL36" s="134"/>
    </row>
    <row r="37" spans="1:42" s="15" customFormat="1">
      <c r="A37"/>
      <c r="B37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42" s="15" customFormat="1">
      <c r="A38"/>
      <c r="B38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/>
      <c r="N38"/>
      <c r="O38"/>
      <c r="P38"/>
      <c r="Q38"/>
      <c r="R38"/>
      <c r="S38"/>
      <c r="T38"/>
      <c r="U38"/>
      <c r="V38"/>
      <c r="W38" s="495"/>
      <c r="X38" s="495"/>
      <c r="Y38" s="495"/>
      <c r="Z38" s="495"/>
      <c r="AA38" s="495"/>
      <c r="AB38" s="495"/>
      <c r="AC38" s="495"/>
      <c r="AD38" s="495"/>
      <c r="AE38" s="495"/>
      <c r="AF38" s="495"/>
      <c r="AG38" s="495"/>
      <c r="AH38" s="495"/>
      <c r="AI38" s="495"/>
      <c r="AJ38" s="495"/>
      <c r="AK38" s="495"/>
      <c r="AL38" s="495"/>
    </row>
    <row r="39" spans="1:42" s="15" customFormat="1">
      <c r="A39"/>
      <c r="B39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42" s="15" customFormat="1">
      <c r="A40"/>
      <c r="B4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42" s="15" customFormat="1">
      <c r="A41"/>
      <c r="B41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42" s="15" customFormat="1">
      <c r="A42"/>
      <c r="B42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42" s="15" customFormat="1">
      <c r="A43"/>
      <c r="B4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42" s="15" customFormat="1">
      <c r="A44"/>
      <c r="B4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42" s="15" customFormat="1">
      <c r="A45"/>
      <c r="B45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42" s="15" customFormat="1">
      <c r="A46"/>
      <c r="B4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42" s="15" customFormat="1">
      <c r="A47"/>
      <c r="B47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42" s="15" customFormat="1">
      <c r="A48"/>
      <c r="B48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>
      <c r="A49"/>
      <c r="B49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>
      <c r="A50"/>
      <c r="B5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>
      <c r="A51"/>
      <c r="B51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>
      <c r="A52"/>
      <c r="B52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>
      <c r="A53"/>
      <c r="B5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>
      <c r="A54"/>
      <c r="B5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>
      <c r="A55"/>
      <c r="B55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>
      <c r="A56"/>
      <c r="B56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15" customFormat="1">
      <c r="A57"/>
      <c r="B57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15" customFormat="1">
      <c r="A58"/>
      <c r="B58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>
      <c r="A59"/>
      <c r="B5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>
      <c r="A60"/>
      <c r="B60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>
      <c r="A61"/>
      <c r="B61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>
      <c r="A62"/>
      <c r="B62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>
      <c r="A63"/>
      <c r="B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>
      <c r="A64"/>
      <c r="B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>
      <c r="A65"/>
      <c r="B65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>
      <c r="A66"/>
      <c r="B66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>
      <c r="A67"/>
      <c r="B67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>
      <c r="A68"/>
      <c r="B68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>
      <c r="A69"/>
      <c r="B69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>
      <c r="A70"/>
      <c r="B70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15" customFormat="1">
      <c r="A71"/>
      <c r="B71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5" customFormat="1">
      <c r="A72"/>
      <c r="B72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>
      <c r="A73"/>
      <c r="B73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>
      <c r="A74"/>
      <c r="B7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>
      <c r="A75"/>
      <c r="B75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>
      <c r="A76"/>
      <c r="B76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>
      <c r="A77"/>
      <c r="B77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>
      <c r="A78"/>
      <c r="B78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>
      <c r="A79"/>
      <c r="B79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>
      <c r="A80"/>
      <c r="B8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>
      <c r="A81"/>
      <c r="B81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s="15" customFormat="1">
      <c r="A82"/>
      <c r="B82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s="15" customFormat="1">
      <c r="A83"/>
      <c r="B8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>
      <c r="A84"/>
      <c r="B8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B60"/>
  <sheetViews>
    <sheetView showGridLines="0" zoomScale="85" zoomScaleNormal="85" workbookViewId="0">
      <pane xSplit="2" ySplit="2" topLeftCell="C3" activePane="bottomRight" state="frozen"/>
      <selection activeCell="P16" sqref="P16"/>
      <selection pane="topRight" activeCell="P16" sqref="P16"/>
      <selection pane="bottomLeft" activeCell="P16" sqref="P16"/>
      <selection pane="bottomRight" activeCell="D8" sqref="D8"/>
    </sheetView>
  </sheetViews>
  <sheetFormatPr defaultColWidth="10.28515625" defaultRowHeight="12.75"/>
  <cols>
    <col min="1" max="1" width="2.7109375" style="511" customWidth="1"/>
    <col min="2" max="2" width="42.140625" style="511" customWidth="1"/>
    <col min="3" max="13" width="12.7109375" style="511" customWidth="1"/>
    <col min="14" max="14" width="10.7109375" style="511" bestFit="1" customWidth="1"/>
    <col min="15" max="15" width="11.140625" style="511" bestFit="1" customWidth="1"/>
    <col min="16" max="17" width="10.7109375" style="511" bestFit="1" customWidth="1"/>
    <col min="18" max="16384" width="10.28515625" style="511"/>
  </cols>
  <sheetData>
    <row r="1" spans="1:17" s="503" customFormat="1" ht="18">
      <c r="A1" s="499" t="s">
        <v>137</v>
      </c>
      <c r="B1" s="500"/>
      <c r="C1" s="501"/>
      <c r="D1" s="501"/>
      <c r="E1" s="501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</row>
    <row r="2" spans="1:17" s="510" customFormat="1" ht="15.75">
      <c r="A2" s="504" t="s">
        <v>173</v>
      </c>
      <c r="B2" s="505"/>
      <c r="C2" s="506"/>
      <c r="D2" s="507"/>
      <c r="E2" s="508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</row>
    <row r="5" spans="1:17">
      <c r="B5" s="512" t="s">
        <v>174</v>
      </c>
      <c r="C5" s="513">
        <v>2006</v>
      </c>
      <c r="D5" s="513">
        <v>2007</v>
      </c>
      <c r="E5" s="513">
        <v>2008</v>
      </c>
      <c r="F5" s="513">
        <v>2009</v>
      </c>
      <c r="G5" s="513">
        <v>2010</v>
      </c>
      <c r="H5" s="513">
        <v>2011</v>
      </c>
      <c r="I5" s="513">
        <v>2012</v>
      </c>
      <c r="J5" s="513">
        <v>2013</v>
      </c>
      <c r="K5" s="513">
        <v>2014</v>
      </c>
      <c r="L5" s="513">
        <v>2015</v>
      </c>
      <c r="M5" s="513">
        <v>2016</v>
      </c>
      <c r="N5" s="513">
        <v>2017</v>
      </c>
      <c r="O5" s="513">
        <v>2018</v>
      </c>
      <c r="P5" s="513">
        <v>2019</v>
      </c>
      <c r="Q5" s="514">
        <v>2020</v>
      </c>
    </row>
    <row r="6" spans="1:17">
      <c r="B6" s="515"/>
      <c r="C6" s="271" t="s">
        <v>175</v>
      </c>
      <c r="D6" s="271" t="s">
        <v>175</v>
      </c>
      <c r="E6" s="271" t="s">
        <v>175</v>
      </c>
      <c r="F6" s="271" t="s">
        <v>175</v>
      </c>
      <c r="G6" s="271" t="s">
        <v>175</v>
      </c>
      <c r="H6" s="271" t="s">
        <v>175</v>
      </c>
      <c r="I6" s="271" t="s">
        <v>175</v>
      </c>
      <c r="J6" s="271" t="s">
        <v>175</v>
      </c>
      <c r="K6" s="271" t="s">
        <v>175</v>
      </c>
      <c r="L6" s="271" t="s">
        <v>175</v>
      </c>
      <c r="M6" s="271" t="s">
        <v>175</v>
      </c>
      <c r="N6" s="271" t="s">
        <v>175</v>
      </c>
      <c r="O6" s="271" t="s">
        <v>175</v>
      </c>
      <c r="P6" s="271" t="s">
        <v>175</v>
      </c>
      <c r="Q6" s="275" t="s">
        <v>175</v>
      </c>
    </row>
    <row r="7" spans="1:17">
      <c r="B7" s="516" t="s">
        <v>176</v>
      </c>
      <c r="C7" s="517">
        <v>7537.7397293233016</v>
      </c>
      <c r="D7" s="517">
        <v>7811.6446166689784</v>
      </c>
      <c r="E7" s="517">
        <v>9155.9700910141491</v>
      </c>
      <c r="F7" s="517">
        <v>12492.34430569665</v>
      </c>
      <c r="G7" s="517">
        <v>12223.678274084068</v>
      </c>
      <c r="H7" s="517">
        <v>13208.795756325935</v>
      </c>
      <c r="I7" s="517">
        <v>15702.078765458482</v>
      </c>
      <c r="J7" s="517">
        <v>15600.649418776284</v>
      </c>
      <c r="K7" s="517">
        <v>15236.524680994089</v>
      </c>
      <c r="L7" s="517">
        <v>16449.83684489231</v>
      </c>
      <c r="M7" s="517">
        <v>18966.433885934955</v>
      </c>
      <c r="N7" s="517">
        <v>17973.841884991962</v>
      </c>
      <c r="O7" s="517">
        <v>21678.306598659794</v>
      </c>
      <c r="P7" s="517">
        <v>22071.135657649033</v>
      </c>
      <c r="Q7" s="518">
        <v>19449.6015628436</v>
      </c>
    </row>
    <row r="8" spans="1:17">
      <c r="B8" s="519" t="s">
        <v>20</v>
      </c>
      <c r="C8" s="520">
        <v>0</v>
      </c>
      <c r="D8" s="520">
        <v>0</v>
      </c>
      <c r="E8" s="520">
        <v>0</v>
      </c>
      <c r="F8" s="520">
        <v>0</v>
      </c>
      <c r="G8" s="520">
        <v>0</v>
      </c>
      <c r="H8" s="520">
        <v>0</v>
      </c>
      <c r="I8" s="520">
        <v>0</v>
      </c>
      <c r="J8" s="520">
        <v>0</v>
      </c>
      <c r="K8" s="520">
        <v>0</v>
      </c>
      <c r="L8" s="520">
        <v>0</v>
      </c>
      <c r="M8" s="520">
        <v>0</v>
      </c>
      <c r="N8" s="520">
        <v>0</v>
      </c>
      <c r="O8" s="520">
        <v>0</v>
      </c>
      <c r="P8" s="520">
        <v>0</v>
      </c>
      <c r="Q8" s="521">
        <v>0</v>
      </c>
    </row>
    <row r="9" spans="1:17">
      <c r="B9" s="519" t="s">
        <v>21</v>
      </c>
      <c r="C9" s="520">
        <v>1747.5162190650997</v>
      </c>
      <c r="D9" s="520">
        <v>2631.9491200998714</v>
      </c>
      <c r="E9" s="520">
        <v>3002.9589303369658</v>
      </c>
      <c r="F9" s="520">
        <v>3412.1638470729422</v>
      </c>
      <c r="G9" s="520">
        <v>3480.3791219330583</v>
      </c>
      <c r="H9" s="520">
        <v>2694.4948275259612</v>
      </c>
      <c r="I9" s="520">
        <v>2734.7957914009921</v>
      </c>
      <c r="J9" s="520">
        <v>3764.6941327393079</v>
      </c>
      <c r="K9" s="520">
        <v>2905.018605316362</v>
      </c>
      <c r="L9" s="520">
        <v>3040.8576536562086</v>
      </c>
      <c r="M9" s="520">
        <v>3156.7049978503751</v>
      </c>
      <c r="N9" s="520">
        <v>3282.3594155411929</v>
      </c>
      <c r="O9" s="520">
        <v>4187.8834426356825</v>
      </c>
      <c r="P9" s="520">
        <v>4306.127157882278</v>
      </c>
      <c r="Q9" s="521">
        <v>4416.6280000271545</v>
      </c>
    </row>
    <row r="10" spans="1:17">
      <c r="B10" s="519" t="s">
        <v>22</v>
      </c>
      <c r="C10" s="520">
        <v>102.48206233356987</v>
      </c>
      <c r="D10" s="520">
        <v>85.683695895616452</v>
      </c>
      <c r="E10" s="520">
        <v>43.253767461850671</v>
      </c>
      <c r="F10" s="520">
        <v>59.301609671989731</v>
      </c>
      <c r="G10" s="520">
        <v>57.006542481712842</v>
      </c>
      <c r="H10" s="520">
        <v>58.174087817499831</v>
      </c>
      <c r="I10" s="520">
        <v>2.4047317487376394</v>
      </c>
      <c r="J10" s="520">
        <v>7.7712229708074503</v>
      </c>
      <c r="K10" s="520">
        <v>6.1836751908095327</v>
      </c>
      <c r="L10" s="520">
        <v>6.4358220246174849</v>
      </c>
      <c r="M10" s="520">
        <v>6.6438740634344082</v>
      </c>
      <c r="N10" s="520">
        <v>6.928728919808246</v>
      </c>
      <c r="O10" s="520">
        <v>7.1837090723371402</v>
      </c>
      <c r="P10" s="520">
        <v>7.4125060482685203</v>
      </c>
      <c r="Q10" s="521">
        <v>7.6256625964624076</v>
      </c>
    </row>
    <row r="11" spans="1:17">
      <c r="B11" s="519" t="s">
        <v>23</v>
      </c>
      <c r="C11" s="520">
        <v>2541.4428901054202</v>
      </c>
      <c r="D11" s="520">
        <v>2508.7349987020348</v>
      </c>
      <c r="E11" s="520">
        <v>2161.16185527794</v>
      </c>
      <c r="F11" s="520">
        <v>2742.5830029483755</v>
      </c>
      <c r="G11" s="520">
        <v>2636.4406519819554</v>
      </c>
      <c r="H11" s="520">
        <v>2690.4373311751942</v>
      </c>
      <c r="I11" s="520">
        <v>2650.5294421974768</v>
      </c>
      <c r="J11" s="520">
        <v>3026.7707332472032</v>
      </c>
      <c r="K11" s="520">
        <v>2996.6686068898275</v>
      </c>
      <c r="L11" s="520">
        <v>3140.3440856291872</v>
      </c>
      <c r="M11" s="520">
        <v>3494.0950937807106</v>
      </c>
      <c r="N11" s="520">
        <v>3391.4635461456146</v>
      </c>
      <c r="O11" s="520">
        <v>3514.7285338836955</v>
      </c>
      <c r="P11" s="520">
        <v>3625.6066839294472</v>
      </c>
      <c r="Q11" s="521">
        <v>3727.9692669935666</v>
      </c>
    </row>
    <row r="12" spans="1:17">
      <c r="B12" s="519" t="s">
        <v>24</v>
      </c>
      <c r="C12" s="520">
        <v>0</v>
      </c>
      <c r="D12" s="520">
        <v>0</v>
      </c>
      <c r="E12" s="520">
        <v>0</v>
      </c>
      <c r="F12" s="520">
        <v>0</v>
      </c>
      <c r="G12" s="520">
        <v>0</v>
      </c>
      <c r="H12" s="520">
        <v>0</v>
      </c>
      <c r="I12" s="520">
        <v>0</v>
      </c>
      <c r="J12" s="520">
        <v>0</v>
      </c>
      <c r="K12" s="520">
        <v>0</v>
      </c>
      <c r="L12" s="520">
        <v>0</v>
      </c>
      <c r="M12" s="520">
        <v>0</v>
      </c>
      <c r="N12" s="520">
        <v>0</v>
      </c>
      <c r="O12" s="520">
        <v>0</v>
      </c>
      <c r="P12" s="520">
        <v>0</v>
      </c>
      <c r="Q12" s="521">
        <v>0</v>
      </c>
    </row>
    <row r="13" spans="1:17">
      <c r="B13" s="519" t="s">
        <v>25</v>
      </c>
      <c r="C13" s="520">
        <v>0</v>
      </c>
      <c r="D13" s="520">
        <v>0</v>
      </c>
      <c r="E13" s="520">
        <v>-250.12280932634917</v>
      </c>
      <c r="F13" s="520">
        <v>0</v>
      </c>
      <c r="G13" s="520">
        <v>0</v>
      </c>
      <c r="H13" s="520">
        <v>0</v>
      </c>
      <c r="I13" s="520">
        <v>0</v>
      </c>
      <c r="J13" s="520">
        <v>0</v>
      </c>
      <c r="K13" s="520">
        <v>0</v>
      </c>
      <c r="L13" s="520">
        <v>0</v>
      </c>
      <c r="M13" s="520">
        <v>0</v>
      </c>
      <c r="N13" s="520">
        <v>0</v>
      </c>
      <c r="O13" s="520">
        <v>0</v>
      </c>
      <c r="P13" s="520">
        <v>0</v>
      </c>
      <c r="Q13" s="521">
        <v>0</v>
      </c>
    </row>
    <row r="14" spans="1:17">
      <c r="B14" s="519" t="s">
        <v>26</v>
      </c>
      <c r="C14" s="520">
        <v>0</v>
      </c>
      <c r="D14" s="520">
        <v>0</v>
      </c>
      <c r="E14" s="520">
        <v>0</v>
      </c>
      <c r="F14" s="520">
        <v>0</v>
      </c>
      <c r="G14" s="520">
        <v>0</v>
      </c>
      <c r="H14" s="520">
        <v>0</v>
      </c>
      <c r="I14" s="520">
        <v>0</v>
      </c>
      <c r="J14" s="520">
        <v>297.57384447486913</v>
      </c>
      <c r="K14" s="520">
        <v>486.97563105903686</v>
      </c>
      <c r="L14" s="520">
        <v>506.55774025505923</v>
      </c>
      <c r="M14" s="520">
        <v>0</v>
      </c>
      <c r="N14" s="520">
        <v>0</v>
      </c>
      <c r="O14" s="520">
        <v>395.70625669046495</v>
      </c>
      <c r="P14" s="520">
        <v>583.30948332661615</v>
      </c>
      <c r="Q14" s="521">
        <v>600.10434687854388</v>
      </c>
    </row>
    <row r="15" spans="1:17">
      <c r="B15" s="519" t="s">
        <v>27</v>
      </c>
      <c r="C15" s="520">
        <v>0</v>
      </c>
      <c r="D15" s="520">
        <v>0</v>
      </c>
      <c r="E15" s="520">
        <v>0</v>
      </c>
      <c r="F15" s="520">
        <v>0</v>
      </c>
      <c r="G15" s="520">
        <v>0</v>
      </c>
      <c r="H15" s="520">
        <v>0</v>
      </c>
      <c r="I15" s="520">
        <v>0</v>
      </c>
      <c r="J15" s="520">
        <v>0</v>
      </c>
      <c r="K15" s="520">
        <v>0</v>
      </c>
      <c r="L15" s="520">
        <v>177.14210526315787</v>
      </c>
      <c r="M15" s="520">
        <v>3948.3351311440765</v>
      </c>
      <c r="N15" s="520">
        <v>3834.3528916288606</v>
      </c>
      <c r="O15" s="520">
        <v>4238.1859986438467</v>
      </c>
      <c r="P15" s="520">
        <v>4079.0615368089498</v>
      </c>
      <c r="Q15" s="521">
        <v>4473.0364558149795</v>
      </c>
    </row>
    <row r="16" spans="1:17">
      <c r="B16" s="519" t="s">
        <v>28</v>
      </c>
      <c r="C16" s="520">
        <v>870.22378044148218</v>
      </c>
      <c r="D16" s="520">
        <v>728.15170650830453</v>
      </c>
      <c r="E16" s="520">
        <v>524.97742027464005</v>
      </c>
      <c r="F16" s="520">
        <v>189.75647433645298</v>
      </c>
      <c r="G16" s="520">
        <v>72.67691571255564</v>
      </c>
      <c r="H16" s="520">
        <v>20.64340754460833</v>
      </c>
      <c r="I16" s="520">
        <v>16.408093836455286</v>
      </c>
      <c r="J16" s="520">
        <v>27.150295298820886</v>
      </c>
      <c r="K16" s="520">
        <v>7.2210894496849303</v>
      </c>
      <c r="L16" s="520">
        <v>27.041459034285413</v>
      </c>
      <c r="M16" s="520">
        <v>27.902088677375623</v>
      </c>
      <c r="N16" s="520">
        <v>29.105665705185185</v>
      </c>
      <c r="O16" s="520">
        <v>30.177578330438411</v>
      </c>
      <c r="P16" s="520">
        <v>31.139231058796938</v>
      </c>
      <c r="Q16" s="521">
        <v>32.035708603100176</v>
      </c>
    </row>
    <row r="17" spans="1:28">
      <c r="B17" s="519" t="s">
        <v>29</v>
      </c>
      <c r="C17" s="520">
        <v>5.6646033246111207</v>
      </c>
      <c r="D17" s="520">
        <v>10.203107104781347</v>
      </c>
      <c r="E17" s="520">
        <v>62.54231948926595</v>
      </c>
      <c r="F17" s="520">
        <v>3.1875397560906209</v>
      </c>
      <c r="G17" s="520">
        <v>0.85455335284960288</v>
      </c>
      <c r="H17" s="520">
        <v>9.1674465960543507</v>
      </c>
      <c r="I17" s="520">
        <v>7.6621673877626133</v>
      </c>
      <c r="J17" s="520">
        <v>15.012283721001767</v>
      </c>
      <c r="K17" s="520">
        <v>79.962780922351072</v>
      </c>
      <c r="L17" s="520">
        <v>28.650749585311573</v>
      </c>
      <c r="M17" s="520">
        <v>29.215681900233687</v>
      </c>
      <c r="N17" s="520">
        <v>29.685411571055717</v>
      </c>
      <c r="O17" s="520">
        <v>30.160418630032574</v>
      </c>
      <c r="P17" s="520">
        <v>30.64059777528194</v>
      </c>
      <c r="Q17" s="521">
        <v>31.126093509774687</v>
      </c>
    </row>
    <row r="18" spans="1:28">
      <c r="B18" s="519" t="s">
        <v>30</v>
      </c>
      <c r="C18" s="520">
        <v>0</v>
      </c>
      <c r="D18" s="520">
        <v>0</v>
      </c>
      <c r="E18" s="520">
        <v>0</v>
      </c>
      <c r="F18" s="520">
        <v>0</v>
      </c>
      <c r="G18" s="520">
        <v>0</v>
      </c>
      <c r="H18" s="520">
        <v>0</v>
      </c>
      <c r="I18" s="520">
        <v>0</v>
      </c>
      <c r="J18" s="520">
        <v>0</v>
      </c>
      <c r="K18" s="520">
        <v>0</v>
      </c>
      <c r="L18" s="520">
        <v>0</v>
      </c>
      <c r="M18" s="520">
        <v>0</v>
      </c>
      <c r="N18" s="520">
        <v>0</v>
      </c>
      <c r="O18" s="520">
        <v>0</v>
      </c>
      <c r="P18" s="520">
        <v>0</v>
      </c>
      <c r="Q18" s="521">
        <v>0</v>
      </c>
    </row>
    <row r="19" spans="1:28">
      <c r="B19" s="519" t="s">
        <v>31</v>
      </c>
      <c r="C19" s="520">
        <v>0</v>
      </c>
      <c r="D19" s="520">
        <v>0</v>
      </c>
      <c r="E19" s="520">
        <v>0</v>
      </c>
      <c r="F19" s="520">
        <v>0</v>
      </c>
      <c r="G19" s="520">
        <v>0</v>
      </c>
      <c r="H19" s="520">
        <v>0</v>
      </c>
      <c r="I19" s="520">
        <v>0</v>
      </c>
      <c r="J19" s="520">
        <v>0</v>
      </c>
      <c r="K19" s="520">
        <v>0</v>
      </c>
      <c r="L19" s="520">
        <v>0</v>
      </c>
      <c r="M19" s="520">
        <v>2089.8953149899239</v>
      </c>
      <c r="N19" s="520">
        <v>2183.2526859892696</v>
      </c>
      <c r="O19" s="520">
        <v>2308.5719463841069</v>
      </c>
      <c r="P19" s="520">
        <v>2409.0537024367864</v>
      </c>
      <c r="Q19" s="521">
        <v>2471.7942209834159</v>
      </c>
    </row>
    <row r="20" spans="1:28">
      <c r="B20" s="519" t="s">
        <v>10</v>
      </c>
      <c r="C20" s="520">
        <v>8088.0534161228816</v>
      </c>
      <c r="D20" s="520">
        <v>7049.7221735597941</v>
      </c>
      <c r="E20" s="520">
        <v>4959.0119642171976</v>
      </c>
      <c r="F20" s="520">
        <v>5541.3442790281542</v>
      </c>
      <c r="G20" s="520">
        <v>5585.3329050341899</v>
      </c>
      <c r="H20" s="520">
        <v>2781.6680630701935</v>
      </c>
      <c r="I20" s="520">
        <v>3288.6861447230599</v>
      </c>
      <c r="J20" s="520">
        <v>4885.2534158459848</v>
      </c>
      <c r="K20" s="520">
        <v>4232.6525225141022</v>
      </c>
      <c r="L20" s="520">
        <v>5199.6165338607543</v>
      </c>
      <c r="M20" s="520">
        <v>25828.238779466461</v>
      </c>
      <c r="N20" s="520">
        <v>26782.529407774782</v>
      </c>
      <c r="O20" s="520">
        <v>27677.725381613047</v>
      </c>
      <c r="P20" s="520">
        <v>28460.083385117305</v>
      </c>
      <c r="Q20" s="521">
        <v>29197.784124397524</v>
      </c>
    </row>
    <row r="21" spans="1:28" s="525" customFormat="1">
      <c r="A21" s="511"/>
      <c r="B21" s="522" t="s">
        <v>177</v>
      </c>
      <c r="C21" s="523">
        <f t="shared" ref="C21:Q21" si="0">SUM(C7:C20)</f>
        <v>20893.122700716365</v>
      </c>
      <c r="D21" s="523">
        <f t="shared" si="0"/>
        <v>20826.089418539384</v>
      </c>
      <c r="E21" s="523">
        <f t="shared" si="0"/>
        <v>19659.753538745659</v>
      </c>
      <c r="F21" s="523">
        <f t="shared" si="0"/>
        <v>24440.681058510654</v>
      </c>
      <c r="G21" s="523">
        <f t="shared" si="0"/>
        <v>24056.36896458039</v>
      </c>
      <c r="H21" s="523">
        <f t="shared" si="0"/>
        <v>21463.380920055446</v>
      </c>
      <c r="I21" s="523">
        <f t="shared" si="0"/>
        <v>24402.565136752968</v>
      </c>
      <c r="J21" s="523">
        <f t="shared" si="0"/>
        <v>27624.875347074274</v>
      </c>
      <c r="K21" s="523">
        <f t="shared" si="0"/>
        <v>25951.207592336261</v>
      </c>
      <c r="L21" s="523">
        <f t="shared" si="0"/>
        <v>28576.482994200891</v>
      </c>
      <c r="M21" s="523">
        <f t="shared" si="0"/>
        <v>57547.46484780754</v>
      </c>
      <c r="N21" s="523">
        <f t="shared" si="0"/>
        <v>57513.519638267731</v>
      </c>
      <c r="O21" s="523">
        <f t="shared" si="0"/>
        <v>64068.629864543451</v>
      </c>
      <c r="P21" s="523">
        <f t="shared" si="0"/>
        <v>65603.569942032758</v>
      </c>
      <c r="Q21" s="524">
        <f t="shared" si="0"/>
        <v>64407.705442648119</v>
      </c>
      <c r="R21" s="511"/>
      <c r="S21" s="511"/>
      <c r="T21" s="511"/>
      <c r="U21" s="511"/>
      <c r="V21" s="511"/>
      <c r="W21" s="511"/>
      <c r="X21" s="511"/>
      <c r="Y21" s="511"/>
      <c r="Z21" s="511"/>
      <c r="AA21" s="511"/>
      <c r="AB21" s="511"/>
    </row>
    <row r="22" spans="1:28" s="525" customFormat="1">
      <c r="A22" s="511"/>
      <c r="B22" s="522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4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</row>
    <row r="23" spans="1:28" s="525" customFormat="1">
      <c r="A23" s="511"/>
      <c r="B23" s="519" t="s">
        <v>12</v>
      </c>
      <c r="C23" s="520">
        <v>1825.0929575488074</v>
      </c>
      <c r="D23" s="520">
        <v>3247.4124576902313</v>
      </c>
      <c r="E23" s="520">
        <v>3182.2469880213976</v>
      </c>
      <c r="F23" s="520">
        <v>3717.3705246106183</v>
      </c>
      <c r="G23" s="520">
        <v>7476.9208066795736</v>
      </c>
      <c r="H23" s="520">
        <v>2367.7261890612972</v>
      </c>
      <c r="I23" s="520">
        <v>9190.2126579976157</v>
      </c>
      <c r="J23" s="520">
        <v>4874.8474905917974</v>
      </c>
      <c r="K23" s="520">
        <v>4919.2163158847197</v>
      </c>
      <c r="L23" s="520">
        <v>5124.8651031860327</v>
      </c>
      <c r="M23" s="520">
        <v>5516.8678274407075</v>
      </c>
      <c r="N23" s="520">
        <v>5750.6059656070001</v>
      </c>
      <c r="O23" s="520">
        <v>5961.8538733258583</v>
      </c>
      <c r="P23" s="520">
        <v>6151.4689508483043</v>
      </c>
      <c r="Q23" s="521">
        <v>6327.9034609873815</v>
      </c>
      <c r="R23" s="511"/>
      <c r="S23" s="511"/>
      <c r="T23" s="511"/>
      <c r="U23" s="511"/>
      <c r="V23" s="511"/>
      <c r="W23" s="511"/>
      <c r="X23" s="511"/>
      <c r="Y23" s="511"/>
      <c r="Z23" s="511"/>
      <c r="AA23" s="511"/>
      <c r="AB23" s="511"/>
    </row>
    <row r="24" spans="1:28" s="525" customFormat="1">
      <c r="A24" s="511"/>
      <c r="B24" s="519" t="s">
        <v>13</v>
      </c>
      <c r="C24" s="520">
        <v>8411.7193889892696</v>
      </c>
      <c r="D24" s="520">
        <v>8684.9042607389983</v>
      </c>
      <c r="E24" s="520">
        <v>9309.0299630083282</v>
      </c>
      <c r="F24" s="520">
        <v>11937.397342071377</v>
      </c>
      <c r="G24" s="520">
        <v>13705.086203806348</v>
      </c>
      <c r="H24" s="520">
        <v>15628.073406523996</v>
      </c>
      <c r="I24" s="520">
        <v>16293.160120802242</v>
      </c>
      <c r="J24" s="520">
        <v>18375.330954405505</v>
      </c>
      <c r="K24" s="520">
        <v>17986.053059736732</v>
      </c>
      <c r="L24" s="520">
        <v>18816.865243083779</v>
      </c>
      <c r="M24" s="520">
        <v>20381.096151913145</v>
      </c>
      <c r="N24" s="520">
        <v>21176.82908425168</v>
      </c>
      <c r="O24" s="520">
        <v>21935.470468023879</v>
      </c>
      <c r="P24" s="520">
        <v>22615.887417767499</v>
      </c>
      <c r="Q24" s="521">
        <v>23243.313186135376</v>
      </c>
      <c r="R24" s="511"/>
      <c r="S24" s="511"/>
      <c r="T24" s="511"/>
      <c r="U24" s="511"/>
      <c r="V24" s="511"/>
      <c r="W24" s="511"/>
      <c r="X24" s="511"/>
      <c r="Y24" s="511"/>
      <c r="Z24" s="511"/>
      <c r="AA24" s="511"/>
      <c r="AB24" s="511"/>
    </row>
    <row r="25" spans="1:28" s="525" customFormat="1">
      <c r="A25" s="511"/>
      <c r="B25" s="519" t="s">
        <v>14</v>
      </c>
      <c r="C25" s="520">
        <v>2955.7818990835567</v>
      </c>
      <c r="D25" s="520">
        <v>3471.5280036097997</v>
      </c>
      <c r="E25" s="520">
        <v>4711.5862887175417</v>
      </c>
      <c r="F25" s="520">
        <v>4101.8846177065725</v>
      </c>
      <c r="G25" s="520">
        <v>4061.3180494093035</v>
      </c>
      <c r="H25" s="520">
        <v>5045.1034972968664</v>
      </c>
      <c r="I25" s="520">
        <v>5432.5260279861714</v>
      </c>
      <c r="J25" s="520">
        <v>5223.9545041976962</v>
      </c>
      <c r="K25" s="520">
        <v>6111.4888849204353</v>
      </c>
      <c r="L25" s="520">
        <v>6407.5790572683391</v>
      </c>
      <c r="M25" s="520">
        <v>6662.4980016996924</v>
      </c>
      <c r="N25" s="520">
        <v>6916.6648706314099</v>
      </c>
      <c r="O25" s="520">
        <v>7164.358019199346</v>
      </c>
      <c r="P25" s="520">
        <v>7386.7785219076468</v>
      </c>
      <c r="Q25" s="521">
        <v>7591.4376993936403</v>
      </c>
      <c r="R25" s="511"/>
      <c r="S25" s="511"/>
      <c r="T25" s="511"/>
      <c r="U25" s="511"/>
      <c r="V25" s="511"/>
      <c r="W25" s="511"/>
      <c r="X25" s="511"/>
      <c r="Y25" s="511"/>
      <c r="Z25" s="511"/>
      <c r="AA25" s="511"/>
      <c r="AB25" s="511"/>
    </row>
    <row r="26" spans="1:28" s="525" customFormat="1">
      <c r="A26" s="511"/>
      <c r="B26" s="519" t="s">
        <v>0</v>
      </c>
      <c r="C26" s="520">
        <v>53.920513064058419</v>
      </c>
      <c r="D26" s="520">
        <v>27.732916099313112</v>
      </c>
      <c r="E26" s="520">
        <v>27.641517627244721</v>
      </c>
      <c r="F26" s="520">
        <v>35.550694378296633</v>
      </c>
      <c r="G26" s="520">
        <v>259.97004060708514</v>
      </c>
      <c r="H26" s="520">
        <v>452.78644554940871</v>
      </c>
      <c r="I26" s="520">
        <v>281.33534983550243</v>
      </c>
      <c r="J26" s="520">
        <v>79.499614533492462</v>
      </c>
      <c r="K26" s="520">
        <v>205.07987957555966</v>
      </c>
      <c r="L26" s="520">
        <v>215.04379066952484</v>
      </c>
      <c r="M26" s="520">
        <v>223.62516809142053</v>
      </c>
      <c r="N26" s="520">
        <v>232.16594773026287</v>
      </c>
      <c r="O26" s="520">
        <v>240.49472503559429</v>
      </c>
      <c r="P26" s="520">
        <v>247.97609458344064</v>
      </c>
      <c r="Q26" s="521">
        <v>254.86147541440266</v>
      </c>
      <c r="R26" s="511"/>
      <c r="S26" s="511"/>
      <c r="T26" s="511"/>
      <c r="U26" s="511"/>
      <c r="V26" s="511"/>
      <c r="W26" s="511"/>
      <c r="X26" s="511"/>
      <c r="Y26" s="511"/>
      <c r="Z26" s="511"/>
      <c r="AA26" s="511"/>
      <c r="AB26" s="511"/>
    </row>
    <row r="27" spans="1:28" s="525" customFormat="1">
      <c r="A27" s="511"/>
      <c r="B27" s="519" t="s">
        <v>178</v>
      </c>
      <c r="C27" s="520">
        <v>1428.3157608649406</v>
      </c>
      <c r="D27" s="520">
        <v>1846.5170218842666</v>
      </c>
      <c r="E27" s="520">
        <v>887.73698903465061</v>
      </c>
      <c r="F27" s="520">
        <v>2250.6531296777448</v>
      </c>
      <c r="G27" s="520">
        <v>-1418.4059594934306</v>
      </c>
      <c r="H27" s="520">
        <v>5232.2948360801292</v>
      </c>
      <c r="I27" s="520">
        <v>2460.0124366587502</v>
      </c>
      <c r="J27" s="520">
        <v>3047.8436869668267</v>
      </c>
      <c r="K27" s="520">
        <v>3309.920362118175</v>
      </c>
      <c r="L27" s="520">
        <v>3031.031434500208</v>
      </c>
      <c r="M27" s="520">
        <v>3153.0439864862001</v>
      </c>
      <c r="N27" s="520">
        <v>3274.0061838120928</v>
      </c>
      <c r="O27" s="520">
        <v>3392.1534316683919</v>
      </c>
      <c r="P27" s="520">
        <v>3498.3892867306486</v>
      </c>
      <c r="Q27" s="521">
        <v>3596.2356204329544</v>
      </c>
      <c r="R27" s="511"/>
      <c r="S27" s="511"/>
      <c r="T27" s="511"/>
      <c r="U27" s="511"/>
      <c r="V27" s="511"/>
      <c r="W27" s="511"/>
      <c r="X27" s="511"/>
      <c r="Y27" s="511"/>
      <c r="Z27" s="511"/>
      <c r="AA27" s="511"/>
      <c r="AB27" s="511"/>
    </row>
    <row r="28" spans="1:28" s="525" customFormat="1">
      <c r="A28" s="511"/>
      <c r="B28" s="522" t="s">
        <v>179</v>
      </c>
      <c r="C28" s="523">
        <f t="shared" ref="C28:F28" si="1">SUM(C23:C27)</f>
        <v>14674.830519550633</v>
      </c>
      <c r="D28" s="523">
        <f t="shared" si="1"/>
        <v>17278.094660022605</v>
      </c>
      <c r="E28" s="523">
        <f t="shared" si="1"/>
        <v>18118.241746409163</v>
      </c>
      <c r="F28" s="523">
        <f t="shared" si="1"/>
        <v>22042.856308444607</v>
      </c>
      <c r="G28" s="523">
        <f>SUM(G23:G27)</f>
        <v>24084.88914100888</v>
      </c>
      <c r="H28" s="523">
        <f t="shared" ref="H28:K28" si="2">SUM(H23:H27)</f>
        <v>28725.984374511696</v>
      </c>
      <c r="I28" s="523">
        <f t="shared" si="2"/>
        <v>33657.246593280281</v>
      </c>
      <c r="J28" s="523">
        <f t="shared" si="2"/>
        <v>31601.476250695316</v>
      </c>
      <c r="K28" s="523">
        <f t="shared" si="2"/>
        <v>32531.758502235622</v>
      </c>
      <c r="L28" s="523">
        <f>SUM(L23:L27)</f>
        <v>33595.384628707885</v>
      </c>
      <c r="M28" s="523">
        <f t="shared" ref="M28:Q28" si="3">SUM(M23:M27)</f>
        <v>35937.131135631163</v>
      </c>
      <c r="N28" s="523">
        <f t="shared" si="3"/>
        <v>37350.272052032436</v>
      </c>
      <c r="O28" s="523">
        <f t="shared" si="3"/>
        <v>38694.33051725306</v>
      </c>
      <c r="P28" s="523">
        <f t="shared" si="3"/>
        <v>39900.50027183754</v>
      </c>
      <c r="Q28" s="524">
        <f t="shared" si="3"/>
        <v>41013.751442363755</v>
      </c>
      <c r="R28" s="511"/>
      <c r="S28" s="511"/>
      <c r="T28" s="511"/>
      <c r="U28" s="511"/>
      <c r="V28" s="511"/>
      <c r="W28" s="511"/>
      <c r="X28" s="511"/>
      <c r="Y28" s="511"/>
      <c r="Z28" s="511"/>
      <c r="AA28" s="511"/>
      <c r="AB28" s="511"/>
    </row>
    <row r="29" spans="1:28" s="525" customFormat="1">
      <c r="A29" s="511"/>
      <c r="B29" s="522"/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  <c r="O29" s="523"/>
      <c r="P29" s="523"/>
      <c r="Q29" s="524"/>
      <c r="R29" s="511"/>
      <c r="S29" s="511"/>
      <c r="T29" s="511"/>
      <c r="U29" s="511"/>
      <c r="V29" s="511"/>
      <c r="W29" s="511"/>
      <c r="X29" s="511"/>
      <c r="Y29" s="511"/>
      <c r="Z29" s="511"/>
      <c r="AA29" s="511"/>
      <c r="AB29" s="511"/>
    </row>
    <row r="30" spans="1:28" s="525" customFormat="1">
      <c r="A30" s="511"/>
      <c r="B30" s="526" t="s">
        <v>180</v>
      </c>
      <c r="C30" s="527">
        <f>C21+C28</f>
        <v>35567.953220266994</v>
      </c>
      <c r="D30" s="527">
        <f t="shared" ref="D30:Q30" si="4">D21+D28</f>
        <v>38104.184078561986</v>
      </c>
      <c r="E30" s="527">
        <f t="shared" si="4"/>
        <v>37777.995285154822</v>
      </c>
      <c r="F30" s="527">
        <f t="shared" si="4"/>
        <v>46483.537366955265</v>
      </c>
      <c r="G30" s="527">
        <f t="shared" si="4"/>
        <v>48141.258105589266</v>
      </c>
      <c r="H30" s="527">
        <f t="shared" si="4"/>
        <v>50189.365294567142</v>
      </c>
      <c r="I30" s="527">
        <f t="shared" si="4"/>
        <v>58059.811730033252</v>
      </c>
      <c r="J30" s="527">
        <f t="shared" si="4"/>
        <v>59226.351597769593</v>
      </c>
      <c r="K30" s="527">
        <f t="shared" si="4"/>
        <v>58482.966094571879</v>
      </c>
      <c r="L30" s="527">
        <f>L21+L28</f>
        <v>62171.867622908772</v>
      </c>
      <c r="M30" s="527">
        <f t="shared" si="4"/>
        <v>93484.595983438703</v>
      </c>
      <c r="N30" s="527">
        <f t="shared" si="4"/>
        <v>94863.791690300161</v>
      </c>
      <c r="O30" s="527">
        <f t="shared" si="4"/>
        <v>102762.96038179651</v>
      </c>
      <c r="P30" s="527">
        <f t="shared" si="4"/>
        <v>105504.07021387029</v>
      </c>
      <c r="Q30" s="528">
        <f t="shared" si="4"/>
        <v>105421.45688501187</v>
      </c>
      <c r="R30" s="511"/>
      <c r="S30" s="511"/>
      <c r="T30" s="511"/>
      <c r="U30" s="511"/>
      <c r="V30" s="511"/>
      <c r="W30" s="511"/>
      <c r="X30" s="511"/>
      <c r="Y30" s="511"/>
      <c r="Z30" s="511"/>
      <c r="AA30" s="511"/>
      <c r="AB30" s="511"/>
    </row>
    <row r="31" spans="1:28" s="529" customFormat="1">
      <c r="A31" s="511"/>
      <c r="B31" s="529" t="s">
        <v>50</v>
      </c>
      <c r="C31" s="530"/>
      <c r="D31" s="530"/>
      <c r="E31" s="530"/>
      <c r="F31" s="533">
        <f>F30-SUM(Total!$C$35:$E$35)</f>
        <v>0</v>
      </c>
      <c r="G31" s="533">
        <f>G30-SUM(Total!$F$35:$H$35)</f>
        <v>0</v>
      </c>
      <c r="H31" s="533">
        <f>H30-Output!C18</f>
        <v>0</v>
      </c>
      <c r="I31" s="533">
        <f>I30-Output!D18</f>
        <v>0</v>
      </c>
      <c r="J31" s="533">
        <f>J30-Output!E18</f>
        <v>0</v>
      </c>
      <c r="K31" s="533">
        <f>K30-Output!F18</f>
        <v>0</v>
      </c>
      <c r="L31" s="532">
        <f>L30-Output!G18</f>
        <v>0</v>
      </c>
      <c r="M31" s="532">
        <f>M30-Output!H18</f>
        <v>0</v>
      </c>
      <c r="N31" s="532">
        <f>N30-Output!I18</f>
        <v>0</v>
      </c>
      <c r="O31" s="532">
        <f>O30-Output!J18</f>
        <v>0</v>
      </c>
      <c r="P31" s="532">
        <f>P30-Output!K18</f>
        <v>0</v>
      </c>
      <c r="Q31" s="532">
        <f>Q30-Output!L18</f>
        <v>0</v>
      </c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</row>
    <row r="32" spans="1:28">
      <c r="A32" s="520"/>
      <c r="B32" s="520"/>
      <c r="C32" s="520"/>
      <c r="D32" s="520"/>
      <c r="E32" s="520"/>
      <c r="F32" s="520"/>
      <c r="G32" s="520"/>
      <c r="H32" s="520"/>
      <c r="I32" s="520"/>
      <c r="J32" s="520"/>
      <c r="K32" s="520"/>
      <c r="L32" s="520"/>
      <c r="M32" s="520"/>
      <c r="N32" s="520"/>
      <c r="O32" s="520"/>
    </row>
    <row r="33" spans="1:15">
      <c r="A33" s="520"/>
      <c r="B33" s="520"/>
      <c r="C33" s="520"/>
      <c r="D33" s="520"/>
      <c r="E33" s="520"/>
      <c r="F33" s="520"/>
      <c r="G33" s="520"/>
      <c r="H33" s="520"/>
      <c r="I33" s="520"/>
      <c r="J33" s="520"/>
      <c r="K33" s="520"/>
      <c r="L33" s="520"/>
      <c r="M33" s="520"/>
      <c r="N33" s="520"/>
      <c r="O33" s="520"/>
    </row>
    <row r="34" spans="1:15" s="529" customFormat="1">
      <c r="A34" s="531"/>
      <c r="B34" s="531"/>
      <c r="C34" s="531"/>
      <c r="D34" s="531"/>
      <c r="E34" s="531"/>
      <c r="F34" s="531"/>
      <c r="G34" s="531"/>
      <c r="H34" s="531"/>
      <c r="I34" s="531"/>
      <c r="J34" s="531"/>
      <c r="K34" s="531"/>
      <c r="L34" s="531"/>
      <c r="M34" s="531"/>
      <c r="N34" s="531"/>
      <c r="O34" s="531"/>
    </row>
    <row r="50" spans="1:28" s="525" customFormat="1">
      <c r="A50" s="511"/>
      <c r="B50" s="511"/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  <c r="V50" s="511"/>
      <c r="W50" s="511"/>
      <c r="X50" s="511"/>
      <c r="Y50" s="511"/>
      <c r="Z50" s="511"/>
      <c r="AA50" s="511"/>
      <c r="AB50" s="511"/>
    </row>
    <row r="51" spans="1:28" s="525" customFormat="1">
      <c r="A51" s="511"/>
      <c r="B51" s="511"/>
      <c r="C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N51" s="511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  <c r="AA51" s="511"/>
      <c r="AB51" s="511"/>
    </row>
    <row r="52" spans="1:28" s="525" customFormat="1">
      <c r="A52" s="511"/>
      <c r="B52" s="511"/>
      <c r="C52" s="511"/>
      <c r="D52" s="511"/>
      <c r="E52" s="511"/>
      <c r="F52" s="511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</row>
    <row r="53" spans="1:28" s="525" customFormat="1">
      <c r="A53" s="511"/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  <c r="Z53" s="511"/>
      <c r="AA53" s="511"/>
      <c r="AB53" s="511"/>
    </row>
    <row r="54" spans="1:28" s="525" customFormat="1">
      <c r="A54" s="511"/>
      <c r="B54" s="511"/>
      <c r="C54" s="511"/>
      <c r="D54" s="511"/>
      <c r="E54" s="511"/>
      <c r="F54" s="511"/>
      <c r="G54" s="511"/>
      <c r="H54" s="511"/>
      <c r="I54" s="511"/>
      <c r="J54" s="511"/>
      <c r="K54" s="511"/>
      <c r="L54" s="511"/>
      <c r="M54" s="511"/>
      <c r="N54" s="511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1"/>
      <c r="Z54" s="511"/>
      <c r="AA54" s="511"/>
      <c r="AB54" s="511"/>
    </row>
    <row r="55" spans="1:28" s="525" customFormat="1">
      <c r="A55" s="511"/>
      <c r="B55" s="511"/>
      <c r="C55" s="511"/>
      <c r="D55" s="511"/>
      <c r="E55" s="511"/>
      <c r="F55" s="511"/>
      <c r="G55" s="511"/>
      <c r="H55" s="511"/>
      <c r="I55" s="511"/>
      <c r="J55" s="511"/>
      <c r="K55" s="511"/>
      <c r="L55" s="511"/>
      <c r="M55" s="511"/>
      <c r="N55" s="511"/>
      <c r="O55" s="511"/>
      <c r="P55" s="511"/>
      <c r="Q55" s="511"/>
      <c r="R55" s="511"/>
      <c r="S55" s="511"/>
      <c r="T55" s="511"/>
      <c r="U55" s="511"/>
      <c r="V55" s="511"/>
      <c r="W55" s="511"/>
      <c r="X55" s="511"/>
      <c r="Y55" s="511"/>
      <c r="Z55" s="511"/>
      <c r="AA55" s="511"/>
      <c r="AB55" s="511"/>
    </row>
    <row r="56" spans="1:28" s="525" customFormat="1">
      <c r="A56" s="511"/>
      <c r="B56" s="511"/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  <c r="Z56" s="511"/>
      <c r="AA56" s="511"/>
      <c r="AB56" s="511"/>
    </row>
    <row r="57" spans="1:28" s="525" customFormat="1">
      <c r="A57" s="511"/>
      <c r="B57" s="511"/>
      <c r="C57" s="511"/>
      <c r="D57" s="511"/>
      <c r="E57" s="511"/>
      <c r="F57" s="511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</row>
    <row r="58" spans="1:28" s="525" customFormat="1">
      <c r="A58" s="511"/>
      <c r="B58" s="511"/>
      <c r="C58" s="511"/>
      <c r="D58" s="511"/>
      <c r="E58" s="511"/>
      <c r="F58" s="511"/>
      <c r="G58" s="511"/>
      <c r="H58" s="511"/>
      <c r="I58" s="511"/>
      <c r="J58" s="511"/>
      <c r="K58" s="511"/>
      <c r="L58" s="511"/>
      <c r="M58" s="511"/>
      <c r="N58" s="511"/>
      <c r="O58" s="511"/>
      <c r="P58" s="511"/>
      <c r="Q58" s="511"/>
      <c r="R58" s="511"/>
      <c r="S58" s="511"/>
      <c r="T58" s="511"/>
      <c r="U58" s="511"/>
      <c r="V58" s="511"/>
      <c r="W58" s="511"/>
      <c r="X58" s="511"/>
      <c r="Y58" s="511"/>
      <c r="Z58" s="511"/>
      <c r="AA58" s="511"/>
      <c r="AB58" s="511"/>
    </row>
    <row r="59" spans="1:28" s="525" customFormat="1">
      <c r="A59" s="511"/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  <c r="AA59" s="511"/>
      <c r="AB59" s="511"/>
    </row>
    <row r="60" spans="1:28" s="529" customFormat="1">
      <c r="A60" s="511"/>
      <c r="B60" s="511"/>
      <c r="C60" s="511"/>
      <c r="D60" s="511"/>
      <c r="E60" s="511"/>
      <c r="F60" s="511"/>
      <c r="G60" s="511"/>
      <c r="H60" s="511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  <c r="AA60" s="511"/>
      <c r="AB60" s="511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>
    <tabColor theme="1"/>
  </sheetPr>
  <dimension ref="A1:AZ84"/>
  <sheetViews>
    <sheetView showGridLines="0" zoomScale="85" zoomScaleNormal="85" workbookViewId="0">
      <pane xSplit="2" ySplit="2" topLeftCell="J3" activePane="bottomRight" state="frozen"/>
      <selection activeCell="C54" sqref="C54"/>
      <selection pane="topRight" activeCell="C54" sqref="C54"/>
      <selection pane="bottomLeft" activeCell="C54" sqref="C54"/>
      <selection pane="bottomRight" activeCell="R45" sqref="R45"/>
    </sheetView>
  </sheetViews>
  <sheetFormatPr defaultRowHeight="12.75"/>
  <cols>
    <col min="1" max="1" width="4.7109375" style="92" customWidth="1"/>
    <col min="2" max="2" width="40.28515625" style="92" bestFit="1" customWidth="1"/>
    <col min="3" max="38" width="12.7109375" style="93" customWidth="1"/>
    <col min="39" max="40" width="8.85546875" style="93" customWidth="1"/>
    <col min="41" max="42" width="8.85546875" style="92" customWidth="1"/>
    <col min="43" max="16384" width="9.140625" style="92"/>
  </cols>
  <sheetData>
    <row r="1" spans="1:52" s="83" customFormat="1" ht="18">
      <c r="A1" s="2" t="s">
        <v>137</v>
      </c>
      <c r="B1" s="77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1"/>
      <c r="AP1" s="81"/>
      <c r="AQ1" s="81"/>
      <c r="AR1" s="81"/>
      <c r="AS1" s="82"/>
      <c r="AT1" s="82"/>
      <c r="AU1" s="82"/>
      <c r="AV1" s="81"/>
      <c r="AW1" s="81"/>
      <c r="AX1" s="81"/>
      <c r="AY1" s="82"/>
      <c r="AZ1" s="82"/>
    </row>
    <row r="2" spans="1:52" s="83" customFormat="1" ht="15.75">
      <c r="A2" s="84" t="s">
        <v>51</v>
      </c>
      <c r="B2" s="85"/>
      <c r="C2" s="87"/>
      <c r="D2" s="87"/>
      <c r="E2" s="87"/>
      <c r="F2" s="87"/>
      <c r="G2" s="87"/>
      <c r="H2" s="87"/>
      <c r="I2" s="87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9"/>
      <c r="AP2" s="89"/>
      <c r="AQ2" s="89"/>
      <c r="AR2" s="89"/>
      <c r="AS2" s="90"/>
      <c r="AT2" s="90"/>
      <c r="AU2" s="90"/>
      <c r="AV2" s="89"/>
      <c r="AW2" s="89"/>
      <c r="AX2" s="89"/>
      <c r="AY2" s="90"/>
      <c r="AZ2" s="90"/>
    </row>
    <row r="3" spans="1:52" customFormat="1">
      <c r="A3" s="91" t="str">
        <f>"('$000, $"&amp;Escalators!$B$11&amp;")"</f>
        <v>('$000, $2015)</v>
      </c>
    </row>
    <row r="4" spans="1:52" customFormat="1"/>
    <row r="5" spans="1:52" customFormat="1">
      <c r="A5" s="229"/>
      <c r="B5" s="228"/>
      <c r="C5" s="101"/>
      <c r="D5" s="102">
        <v>2009</v>
      </c>
      <c r="E5" s="103"/>
      <c r="F5" s="101"/>
      <c r="G5" s="102">
        <f>D5+1</f>
        <v>2010</v>
      </c>
      <c r="H5" s="103"/>
      <c r="I5" s="101"/>
      <c r="J5" s="102">
        <f>G5+1</f>
        <v>2011</v>
      </c>
      <c r="K5" s="103"/>
      <c r="L5" s="101"/>
      <c r="M5" s="102">
        <f>J5+1</f>
        <v>2012</v>
      </c>
      <c r="N5" s="103"/>
      <c r="O5" s="101"/>
      <c r="P5" s="102">
        <f>M5+1</f>
        <v>2013</v>
      </c>
      <c r="Q5" s="103"/>
      <c r="R5" s="101"/>
      <c r="S5" s="102">
        <f>P5+1</f>
        <v>2014</v>
      </c>
      <c r="T5" s="103"/>
      <c r="U5" s="101"/>
      <c r="V5" s="102">
        <f>S5+1</f>
        <v>2015</v>
      </c>
      <c r="W5" s="103"/>
      <c r="X5" s="101"/>
      <c r="Y5" s="102">
        <f>V5+1</f>
        <v>2016</v>
      </c>
      <c r="Z5" s="103"/>
      <c r="AA5" s="101"/>
      <c r="AB5" s="102">
        <f>Y5+1</f>
        <v>2017</v>
      </c>
      <c r="AC5" s="103"/>
      <c r="AD5" s="101"/>
      <c r="AE5" s="102">
        <f>AB5+1</f>
        <v>2018</v>
      </c>
      <c r="AF5" s="103"/>
      <c r="AG5" s="101"/>
      <c r="AH5" s="102">
        <f>AE5+1</f>
        <v>2019</v>
      </c>
      <c r="AI5" s="103"/>
      <c r="AJ5" s="101"/>
      <c r="AK5" s="102">
        <f>AH5+1</f>
        <v>2020</v>
      </c>
      <c r="AL5" s="103"/>
    </row>
    <row r="6" spans="1:52" customFormat="1">
      <c r="A6" s="128"/>
      <c r="B6" s="129" t="s">
        <v>1</v>
      </c>
      <c r="C6" s="94" t="s">
        <v>2</v>
      </c>
      <c r="D6" s="56" t="s">
        <v>11</v>
      </c>
      <c r="E6" s="104" t="s">
        <v>3</v>
      </c>
      <c r="F6" s="94" t="s">
        <v>2</v>
      </c>
      <c r="G6" s="56" t="s">
        <v>11</v>
      </c>
      <c r="H6" s="104" t="s">
        <v>3</v>
      </c>
      <c r="I6" s="94" t="s">
        <v>2</v>
      </c>
      <c r="J6" s="56" t="s">
        <v>11</v>
      </c>
      <c r="K6" s="104" t="s">
        <v>3</v>
      </c>
      <c r="L6" s="94" t="s">
        <v>2</v>
      </c>
      <c r="M6" s="56" t="s">
        <v>11</v>
      </c>
      <c r="N6" s="104" t="s">
        <v>3</v>
      </c>
      <c r="O6" s="94" t="s">
        <v>2</v>
      </c>
      <c r="P6" s="56" t="s">
        <v>11</v>
      </c>
      <c r="Q6" s="104" t="s">
        <v>3</v>
      </c>
      <c r="R6" s="94" t="s">
        <v>2</v>
      </c>
      <c r="S6" s="56" t="s">
        <v>11</v>
      </c>
      <c r="T6" s="104" t="s">
        <v>3</v>
      </c>
      <c r="U6" s="94" t="s">
        <v>2</v>
      </c>
      <c r="V6" s="56" t="s">
        <v>11</v>
      </c>
      <c r="W6" s="104" t="s">
        <v>3</v>
      </c>
      <c r="X6" s="94" t="s">
        <v>2</v>
      </c>
      <c r="Y6" s="56" t="s">
        <v>11</v>
      </c>
      <c r="Z6" s="104" t="s">
        <v>3</v>
      </c>
      <c r="AA6" s="94" t="s">
        <v>2</v>
      </c>
      <c r="AB6" s="56" t="s">
        <v>11</v>
      </c>
      <c r="AC6" s="104" t="s">
        <v>3</v>
      </c>
      <c r="AD6" s="94" t="s">
        <v>2</v>
      </c>
      <c r="AE6" s="56" t="s">
        <v>11</v>
      </c>
      <c r="AF6" s="104" t="s">
        <v>3</v>
      </c>
      <c r="AG6" s="94" t="s">
        <v>2</v>
      </c>
      <c r="AH6" s="56" t="s">
        <v>11</v>
      </c>
      <c r="AI6" s="104" t="s">
        <v>3</v>
      </c>
      <c r="AJ6" s="94" t="s">
        <v>2</v>
      </c>
      <c r="AK6" s="56" t="s">
        <v>11</v>
      </c>
      <c r="AL6" s="104" t="s">
        <v>3</v>
      </c>
    </row>
    <row r="7" spans="1:52" s="97" customFormat="1">
      <c r="A7" s="98"/>
      <c r="B7" s="96"/>
      <c r="C7" s="105"/>
      <c r="D7" s="95"/>
      <c r="E7" s="106"/>
      <c r="F7" s="105"/>
      <c r="G7" s="95"/>
      <c r="H7" s="106"/>
      <c r="I7" s="105"/>
      <c r="J7" s="95"/>
      <c r="K7" s="106"/>
      <c r="L7" s="105"/>
      <c r="M7" s="95"/>
      <c r="N7" s="106"/>
      <c r="O7" s="105"/>
      <c r="P7" s="95"/>
      <c r="Q7" s="106"/>
      <c r="R7" s="105"/>
      <c r="S7" s="95"/>
      <c r="T7" s="106"/>
      <c r="U7" s="105"/>
      <c r="V7" s="95"/>
      <c r="W7" s="106"/>
      <c r="X7" s="105"/>
      <c r="Y7" s="95"/>
      <c r="Z7" s="106"/>
      <c r="AA7" s="105"/>
      <c r="AB7" s="95"/>
      <c r="AC7" s="106"/>
      <c r="AD7" s="105"/>
      <c r="AE7" s="95"/>
      <c r="AF7" s="106"/>
      <c r="AG7" s="105"/>
      <c r="AH7" s="95"/>
      <c r="AI7" s="106"/>
      <c r="AJ7" s="105"/>
      <c r="AK7" s="95"/>
      <c r="AL7" s="106"/>
    </row>
    <row r="8" spans="1:52" customFormat="1">
      <c r="A8" s="98" t="s">
        <v>33</v>
      </c>
      <c r="B8" s="38"/>
      <c r="C8" s="107"/>
      <c r="D8" s="57"/>
      <c r="E8" s="108"/>
      <c r="F8" s="107"/>
      <c r="G8" s="57"/>
      <c r="H8" s="108"/>
      <c r="I8" s="107"/>
      <c r="J8" s="57"/>
      <c r="K8" s="108"/>
      <c r="L8" s="107"/>
      <c r="M8" s="57"/>
      <c r="N8" s="108"/>
      <c r="O8" s="107"/>
      <c r="P8" s="57"/>
      <c r="Q8" s="108"/>
      <c r="R8" s="107"/>
      <c r="S8" s="57"/>
      <c r="T8" s="108"/>
      <c r="U8" s="107"/>
      <c r="V8" s="57"/>
      <c r="W8" s="108"/>
      <c r="X8" s="107"/>
      <c r="Y8" s="57"/>
      <c r="Z8" s="108"/>
      <c r="AA8" s="107"/>
      <c r="AB8" s="57"/>
      <c r="AC8" s="108"/>
      <c r="AD8" s="107"/>
      <c r="AE8" s="57"/>
      <c r="AF8" s="108"/>
      <c r="AG8" s="107"/>
      <c r="AH8" s="57"/>
      <c r="AI8" s="108"/>
      <c r="AJ8" s="107"/>
      <c r="AK8" s="57"/>
      <c r="AL8" s="108"/>
    </row>
    <row r="9" spans="1:52" customFormat="1">
      <c r="A9" s="58"/>
      <c r="B9" s="38" t="s">
        <v>12</v>
      </c>
      <c r="C9" s="107">
        <f>Base!C9+Provision!C9+Reclassification!C9+'Adjustment Out'!C9+'Adjustment In'!C9+'Step Change'!C9+'Corp OH'!C9+'Output Growth'!C9+'Real Price Changes'!C9</f>
        <v>514.88788868691415</v>
      </c>
      <c r="D9" s="57">
        <f>Base!D9+Provision!D9+Reclassification!D9+'Adjustment Out'!D9+'Adjustment In'!D9+'Step Change'!D9+'Corp OH'!D9+'Output Growth'!D9+'Real Price Changes'!D9</f>
        <v>1.1574159206315693</v>
      </c>
      <c r="E9" s="108">
        <f>Base!E9+Provision!E9+Reclassification!E9+'Adjustment Out'!E9+'Adjustment In'!E9+'Step Change'!E9+'Corp OH'!E9+'Output Growth'!E9+'Real Price Changes'!E9</f>
        <v>2444.7663090386714</v>
      </c>
      <c r="F9" s="107">
        <f>Base!F9+Provision!F9+Reclassification!F9+'Adjustment Out'!F9+'Adjustment In'!F9+'Step Change'!F9+'Corp OH'!F9+'Output Growth'!F9+'Real Price Changes'!F9</f>
        <v>89.036434253157864</v>
      </c>
      <c r="G9" s="57">
        <f>Base!G9+Provision!G9+Reclassification!G9+'Adjustment Out'!G9+'Adjustment In'!G9+'Step Change'!G9+'Corp OH'!G9+'Output Growth'!G9+'Real Price Changes'!G9</f>
        <v>49.404473524614204</v>
      </c>
      <c r="H9" s="108">
        <f>Base!H9+Provision!H9+Reclassification!H9+'Adjustment Out'!H9+'Adjustment In'!H9+'Step Change'!H9+'Corp OH'!H9+'Output Growth'!H9+'Real Price Changes'!H9</f>
        <v>5830.401958077593</v>
      </c>
      <c r="I9" s="107">
        <f>Base!I9+Provision!I9+Reclassification!I9+'Adjustment Out'!I9+'Adjustment In'!I9+'Step Change'!I9+'Corp OH'!I9+'Output Growth'!I9+'Real Price Changes'!I9</f>
        <v>214.57571630939714</v>
      </c>
      <c r="J9" s="57">
        <f>Base!J9+Provision!J9+Reclassification!J9+'Adjustment Out'!J9+'Adjustment In'!J9+'Step Change'!J9+'Corp OH'!J9+'Output Growth'!J9+'Real Price Changes'!J9</f>
        <v>4.1467143060993674</v>
      </c>
      <c r="K9" s="108">
        <f>Base!K9+Provision!K9+Reclassification!K9+'Adjustment Out'!K9+'Adjustment In'!K9+'Step Change'!K9+'Corp OH'!K9+'Output Growth'!K9+'Real Price Changes'!K9</f>
        <v>1500.3262416028147</v>
      </c>
      <c r="L9" s="107">
        <f>Base!L9+Provision!L9+Reclassification!L9+'Adjustment Out'!L9+'Adjustment In'!L9+'Step Change'!L9+'Corp OH'!L9+'Output Growth'!L9+'Real Price Changes'!L9</f>
        <v>151.78534665445727</v>
      </c>
      <c r="M9" s="57">
        <f>Base!M9+Provision!M9+Reclassification!M9+'Adjustment Out'!M9+'Adjustment In'!M9+'Step Change'!M9+'Corp OH'!M9+'Output Growth'!M9+'Real Price Changes'!M9</f>
        <v>2.9125783737112076</v>
      </c>
      <c r="N9" s="108">
        <f>Base!N9+Provision!N9+Reclassification!N9+'Adjustment Out'!N9+'Adjustment In'!N9+'Step Change'!N9+'Corp OH'!N9+'Output Growth'!N9+'Real Price Changes'!N9</f>
        <v>7267.6774340261654</v>
      </c>
      <c r="O9" s="107">
        <f>Base!O9+Provision!O9+Reclassification!O9+'Adjustment Out'!O9+'Adjustment In'!O9+'Step Change'!O9+'Corp OH'!O9+'Output Growth'!O9+'Real Price Changes'!O9</f>
        <v>52.989354256330152</v>
      </c>
      <c r="P9" s="57">
        <f>Base!P9+Provision!P9+Reclassification!P9+'Adjustment Out'!P9+'Adjustment In'!P9+'Step Change'!P9+'Corp OH'!P9+'Output Growth'!P9+'Real Price Changes'!P9</f>
        <v>4.910623803360509</v>
      </c>
      <c r="Q9" s="108">
        <f>Base!Q9+Provision!Q9+Reclassification!Q9+'Adjustment Out'!Q9+'Adjustment In'!Q9+'Step Change'!Q9+'Corp OH'!Q9+'Output Growth'!Q9+'Real Price Changes'!Q9</f>
        <v>3980.5298215614207</v>
      </c>
      <c r="R9" s="107">
        <f>Base!R9+Provision!R9+Reclassification!R9+'Adjustment Out'!R9+'Adjustment In'!R9+'Step Change'!R9+'Corp OH'!R9+'Output Growth'!R9+'Real Price Changes'!R9</f>
        <v>229.3388832295999</v>
      </c>
      <c r="S9" s="57">
        <f>Base!S9+Provision!S9+Reclassification!S9+'Adjustment Out'!S9+'Adjustment In'!S9+'Step Change'!S9+'Corp OH'!S9+'Output Growth'!S9+'Real Price Changes'!S9</f>
        <v>0.63986093274510514</v>
      </c>
      <c r="T9" s="108">
        <f>Base!T9+Provision!T9+Reclassification!T9+'Adjustment Out'!T9+'Adjustment In'!T9+'Step Change'!T9+'Corp OH'!T9+'Output Growth'!T9+'Real Price Changes'!T9</f>
        <v>3806.2988545312419</v>
      </c>
      <c r="U9" s="107">
        <f>Base!U9+Provision!U9+Reclassification!U9+'Adjustment Out'!U9+'Adjustment In'!U9+'Step Change'!U9+'Corp OH'!U9+'Output Growth'!U9+'Real Price Changes'!U9</f>
        <v>240.77721563314921</v>
      </c>
      <c r="V9" s="57">
        <f>Base!V9+Provision!V9+Reclassification!V9+'Adjustment Out'!V9+'Adjustment In'!V9+'Step Change'!V9+'Corp OH'!V9+'Output Growth'!V9+'Real Price Changes'!V9</f>
        <v>0.65754210617451003</v>
      </c>
      <c r="W9" s="108">
        <f>Base!W9+Provision!W9+Reclassification!W9+'Adjustment Out'!W9+'Adjustment In'!W9+'Step Change'!W9+'Corp OH'!W9+'Output Growth'!W9+'Real Price Changes'!W9</f>
        <v>3959.3565334956529</v>
      </c>
      <c r="X9" s="107">
        <f>Base!X9+Provision!X9+Reclassification!X9+'Adjustment Out'!X9+'Adjustment In'!X9+'Step Change'!X9+'Corp OH'!X9+'Output Growth'!X9+'Real Price Changes'!X9</f>
        <v>250.66442998099112</v>
      </c>
      <c r="Y9" s="57">
        <f>Base!Y9+Provision!Y9+Reclassification!Y9+'Adjustment Out'!Y9+'Adjustment In'!Y9+'Step Change'!Y9+'Corp OH'!Y9+'Output Growth'!Y9+'Real Price Changes'!Y9</f>
        <v>0.67195508121149639</v>
      </c>
      <c r="Z9" s="108">
        <f>Base!Z9+Provision!Z9+Reclassification!Z9+'Adjustment Out'!Z9+'Adjustment In'!Z9+'Step Change'!Z9+'Corp OH'!Z9+'Output Growth'!Z9+'Real Price Changes'!Z9</f>
        <v>4306.4058997031761</v>
      </c>
      <c r="AA9" s="107">
        <f>Base!AA9+Provision!AA9+Reclassification!AA9+'Adjustment Out'!AA9+'Adjustment In'!AA9+'Step Change'!AA9+'Corp OH'!AA9+'Output Growth'!AA9+'Real Price Changes'!AA9</f>
        <v>260.28096928996513</v>
      </c>
      <c r="AB9" s="57">
        <f>Base!AB9+Provision!AB9+Reclassification!AB9+'Adjustment Out'!AB9+'Adjustment In'!AB9+'Step Change'!AB9+'Corp OH'!AB9+'Output Growth'!AB9+'Real Price Changes'!AB9</f>
        <v>0.68617632606331092</v>
      </c>
      <c r="AC9" s="108">
        <f>Base!AC9+Provision!AC9+Reclassification!AC9+'Adjustment Out'!AC9+'Adjustment In'!AC9+'Step Change'!AC9+'Corp OH'!AC9+'Output Growth'!AC9+'Real Price Changes'!AC9</f>
        <v>4492.2695763319589</v>
      </c>
      <c r="AD9" s="107">
        <f>Base!AD9+Provision!AD9+Reclassification!AD9+'Adjustment Out'!AD9+'Adjustment In'!AD9+'Step Change'!AD9+'Corp OH'!AD9+'Output Growth'!AD9+'Real Price Changes'!AD9</f>
        <v>269.73333830130463</v>
      </c>
      <c r="AE9" s="57">
        <f>Base!AE9+Provision!AE9+Reclassification!AE9+'Adjustment Out'!AE9+'Adjustment In'!AE9+'Step Change'!AE9+'Corp OH'!AE9+'Output Growth'!AE9+'Real Price Changes'!AE9</f>
        <v>0.6993164197776417</v>
      </c>
      <c r="AF9" s="108">
        <f>Base!AF9+Provision!AF9+Reclassification!AF9+'Adjustment Out'!AF9+'Adjustment In'!AF9+'Step Change'!AF9+'Corp OH'!AF9+'Output Growth'!AF9+'Real Price Changes'!AF9</f>
        <v>4657.7238567757504</v>
      </c>
      <c r="AG9" s="107">
        <f>Base!AG9+Provision!AG9+Reclassification!AG9+'Adjustment Out'!AG9+'Adjustment In'!AG9+'Step Change'!AG9+'Corp OH'!AG9+'Output Growth'!AG9+'Real Price Changes'!AG9</f>
        <v>278.24431167339731</v>
      </c>
      <c r="AH9" s="57">
        <f>Base!AH9+Provision!AH9+Reclassification!AH9+'Adjustment Out'!AH9+'Adjustment In'!AH9+'Step Change'!AH9+'Corp OH'!AH9+'Output Growth'!AH9+'Real Price Changes'!AH9</f>
        <v>0.7094326563128448</v>
      </c>
      <c r="AI9" s="108">
        <f>Base!AI9+Provision!AI9+Reclassification!AI9+'Adjustment Out'!AI9+'Adjustment In'!AI9+'Step Change'!AI9+'Corp OH'!AI9+'Output Growth'!AI9+'Real Price Changes'!AI9</f>
        <v>4806.1563730831167</v>
      </c>
      <c r="AJ9" s="107">
        <f>Base!AJ9+Provision!AJ9+Reclassification!AJ9+'Adjustment Out'!AJ9+'Adjustment In'!AJ9+'Step Change'!AJ9+'Corp OH'!AJ9+'Output Growth'!AJ9+'Real Price Changes'!AJ9</f>
        <v>286.08606878222542</v>
      </c>
      <c r="AK9" s="57">
        <f>Base!AK9+Provision!AK9+Reclassification!AK9+'Adjustment Out'!AK9+'Adjustment In'!AK9+'Step Change'!AK9+'Corp OH'!AK9+'Output Growth'!AK9+'Real Price Changes'!AK9</f>
        <v>0.717343842030298</v>
      </c>
      <c r="AL9" s="108">
        <f>Base!AL9+Provision!AL9+Reclassification!AL9+'Adjustment Out'!AL9+'Adjustment In'!AL9+'Step Change'!AL9+'Corp OH'!AL9+'Output Growth'!AL9+'Real Price Changes'!AL9</f>
        <v>4944.537014582068</v>
      </c>
    </row>
    <row r="10" spans="1:52" customFormat="1">
      <c r="A10" s="58"/>
      <c r="B10" s="38" t="s">
        <v>13</v>
      </c>
      <c r="C10" s="107">
        <f>Base!C10+Provision!C10+Reclassification!C10+'Adjustment Out'!C10+'Adjustment In'!C10+'Step Change'!C10+'Corp OH'!C10+'Output Growth'!C10+'Real Price Changes'!C10</f>
        <v>7249.9288158486943</v>
      </c>
      <c r="D10" s="57">
        <f>Base!D10+Provision!D10+Reclassification!D10+'Adjustment Out'!D10+'Adjustment In'!D10+'Step Change'!D10+'Corp OH'!D10+'Output Growth'!D10+'Real Price Changes'!D10</f>
        <v>518.24132257836072</v>
      </c>
      <c r="E10" s="108">
        <f>Base!E10+Provision!E10+Reclassification!E10+'Adjustment Out'!E10+'Adjustment In'!E10+'Step Change'!E10+'Corp OH'!E10+'Output Growth'!E10+'Real Price Changes'!E10</f>
        <v>1456.4479050616053</v>
      </c>
      <c r="F10" s="107">
        <f>Base!F10+Provision!F10+Reclassification!F10+'Adjustment Out'!F10+'Adjustment In'!F10+'Step Change'!F10+'Corp OH'!F10+'Output Growth'!F10+'Real Price Changes'!F10</f>
        <v>7392.1387073933383</v>
      </c>
      <c r="G10" s="57">
        <f>Base!G10+Provision!G10+Reclassification!G10+'Adjustment Out'!G10+'Adjustment In'!G10+'Step Change'!G10+'Corp OH'!G10+'Output Growth'!G10+'Real Price Changes'!G10</f>
        <v>579.01951005226476</v>
      </c>
      <c r="H10" s="108">
        <f>Base!H10+Provision!H10+Reclassification!H10+'Adjustment Out'!H10+'Adjustment In'!H10+'Step Change'!H10+'Corp OH'!H10+'Output Growth'!H10+'Real Price Changes'!H10</f>
        <v>2708.0519610705651</v>
      </c>
      <c r="I10" s="107">
        <f>Base!I10+Provision!I10+Reclassification!I10+'Adjustment Out'!I10+'Adjustment In'!I10+'Step Change'!I10+'Corp OH'!I10+'Output Growth'!I10+'Real Price Changes'!I10</f>
        <v>8113.1262440409309</v>
      </c>
      <c r="J10" s="57">
        <f>Base!J10+Provision!J10+Reclassification!J10+'Adjustment Out'!J10+'Adjustment In'!J10+'Step Change'!J10+'Corp OH'!J10+'Output Growth'!J10+'Real Price Changes'!J10</f>
        <v>585.41618003235772</v>
      </c>
      <c r="K10" s="108">
        <f>Base!K10+Provision!K10+Reclassification!K10+'Adjustment Out'!K10+'Adjustment In'!K10+'Step Change'!K10+'Corp OH'!K10+'Output Growth'!K10+'Real Price Changes'!K10</f>
        <v>4095.9754900653638</v>
      </c>
      <c r="L10" s="107">
        <f>Base!L10+Provision!L10+Reclassification!L10+'Adjustment Out'!L10+'Adjustment In'!L10+'Step Change'!L10+'Corp OH'!L10+'Output Growth'!L10+'Real Price Changes'!L10</f>
        <v>8175.9854898141211</v>
      </c>
      <c r="M10" s="57">
        <f>Base!M10+Provision!M10+Reclassification!M10+'Adjustment Out'!M10+'Adjustment In'!M10+'Step Change'!M10+'Corp OH'!M10+'Output Growth'!M10+'Real Price Changes'!M10</f>
        <v>606.41757827125878</v>
      </c>
      <c r="N10" s="108">
        <f>Base!N10+Provision!N10+Reclassification!N10+'Adjustment Out'!N10+'Adjustment In'!N10+'Step Change'!N10+'Corp OH'!N10+'Output Growth'!N10+'Real Price Changes'!N10</f>
        <v>4139.7315974461271</v>
      </c>
      <c r="O10" s="107">
        <f>Base!O10+Provision!O10+Reclassification!O10+'Adjustment Out'!O10+'Adjustment In'!O10+'Step Change'!O10+'Corp OH'!O10+'Output Growth'!O10+'Real Price Changes'!O10</f>
        <v>10102.9440054771</v>
      </c>
      <c r="P10" s="57">
        <f>Base!P10+Provision!P10+Reclassification!P10+'Adjustment Out'!P10+'Adjustment In'!P10+'Step Change'!P10+'Corp OH'!P10+'Output Growth'!P10+'Real Price Changes'!P10</f>
        <v>800.84361663779157</v>
      </c>
      <c r="Q10" s="108">
        <f>Base!Q10+Provision!Q10+Reclassification!Q10+'Adjustment Out'!Q10+'Adjustment In'!Q10+'Step Change'!Q10+'Corp OH'!Q10+'Output Growth'!Q10+'Real Price Changes'!Q10</f>
        <v>4022.0836895589173</v>
      </c>
      <c r="R10" s="107">
        <f>Base!R10+Provision!R10+Reclassification!R10+'Adjustment Out'!R10+'Adjustment In'!R10+'Step Change'!R10+'Corp OH'!R10+'Output Growth'!R10+'Real Price Changes'!R10</f>
        <v>9565.4731760916984</v>
      </c>
      <c r="S10" s="57">
        <f>Base!S10+Provision!S10+Reclassification!S10+'Adjustment Out'!S10+'Adjustment In'!S10+'Step Change'!S10+'Corp OH'!S10+'Output Growth'!S10+'Real Price Changes'!S10</f>
        <v>717.52046547956036</v>
      </c>
      <c r="T10" s="108">
        <f>Base!T10+Provision!T10+Reclassification!T10+'Adjustment Out'!T10+'Adjustment In'!T10+'Step Change'!T10+'Corp OH'!T10+'Output Growth'!T10+'Real Price Changes'!T10</f>
        <v>4068.7580325232611</v>
      </c>
      <c r="U10" s="107">
        <f>Base!U10+Provision!U10+Reclassification!U10+'Adjustment Out'!U10+'Adjustment In'!U10+'Step Change'!U10+'Corp OH'!U10+'Output Growth'!U10+'Real Price Changes'!U10</f>
        <v>10042.553469867411</v>
      </c>
      <c r="V10" s="57">
        <f>Base!V10+Provision!V10+Reclassification!V10+'Adjustment Out'!V10+'Adjustment In'!V10+'Step Change'!V10+'Corp OH'!V10+'Output Growth'!V10+'Real Price Changes'!V10</f>
        <v>737.34759218795909</v>
      </c>
      <c r="W10" s="108">
        <f>Base!W10+Provision!W10+Reclassification!W10+'Adjustment Out'!W10+'Adjustment In'!W10+'Step Change'!W10+'Corp OH'!W10+'Output Growth'!W10+'Real Price Changes'!W10</f>
        <v>4232.3696364792804</v>
      </c>
      <c r="X10" s="107">
        <f>Base!X10+Provision!X10+Reclassification!X10+'Adjustment Out'!X10+'Adjustment In'!X10+'Step Change'!X10+'Corp OH'!X10+'Output Growth'!X10+'Real Price Changes'!X10</f>
        <v>11232.675887677728</v>
      </c>
      <c r="Y10" s="57">
        <f>Base!Y10+Provision!Y10+Reclassification!Y10+'Adjustment Out'!Y10+'Adjustment In'!Y10+'Step Change'!Y10+'Corp OH'!Y10+'Output Growth'!Y10+'Real Price Changes'!Y10</f>
        <v>754.25878895570395</v>
      </c>
      <c r="Z10" s="108">
        <f>Base!Z10+Provision!Z10+Reclassification!Z10+'Adjustment Out'!Z10+'Adjustment In'!Z10+'Step Change'!Z10+'Corp OH'!Z10+'Output Growth'!Z10+'Real Price Changes'!Z10</f>
        <v>4444.2773185009282</v>
      </c>
      <c r="AA10" s="107">
        <f>Base!AA10+Provision!AA10+Reclassification!AA10+'Adjustment Out'!AA10+'Adjustment In'!AA10+'Step Change'!AA10+'Corp OH'!AA10+'Output Growth'!AA10+'Real Price Changes'!AA10</f>
        <v>11663.608466452504</v>
      </c>
      <c r="AB10" s="57">
        <f>Base!AB10+Provision!AB10+Reclassification!AB10+'Adjustment Out'!AB10+'Adjustment In'!AB10+'Step Change'!AB10+'Corp OH'!AB10+'Output Growth'!AB10+'Real Price Changes'!AB10</f>
        <v>770.22190794876656</v>
      </c>
      <c r="AC10" s="108">
        <f>Base!AC10+Provision!AC10+Reclassification!AC10+'Adjustment Out'!AC10+'Adjustment In'!AC10+'Step Change'!AC10+'Corp OH'!AC10+'Output Growth'!AC10+'Real Price Changes'!AC10</f>
        <v>4636.0914998885719</v>
      </c>
      <c r="AD10" s="107">
        <f>Base!AD10+Provision!AD10+Reclassification!AD10+'Adjustment Out'!AD10+'Adjustment In'!AD10+'Step Change'!AD10+'Corp OH'!AD10+'Output Growth'!AD10+'Real Price Changes'!AD10</f>
        <v>12087.184310393175</v>
      </c>
      <c r="AE10" s="57">
        <f>Base!AE10+Provision!AE10+Reclassification!AE10+'Adjustment Out'!AE10+'Adjustment In'!AE10+'Step Change'!AE10+'Corp OH'!AE10+'Output Growth'!AE10+'Real Price Changes'!AE10</f>
        <v>784.97145215024284</v>
      </c>
      <c r="AF10" s="108">
        <f>Base!AF10+Provision!AF10+Reclassification!AF10+'Adjustment Out'!AF10+'Adjustment In'!AF10+'Step Change'!AF10+'Corp OH'!AF10+'Output Growth'!AF10+'Real Price Changes'!AF10</f>
        <v>4806.8428695808525</v>
      </c>
      <c r="AG10" s="107">
        <f>Base!AG10+Provision!AG10+Reclassification!AG10+'Adjustment Out'!AG10+'Adjustment In'!AG10+'Step Change'!AG10+'Corp OH'!AG10+'Output Growth'!AG10+'Real Price Changes'!AG10</f>
        <v>12468.574703057271</v>
      </c>
      <c r="AH10" s="57">
        <f>Base!AH10+Provision!AH10+Reclassification!AH10+'Adjustment Out'!AH10+'Adjustment In'!AH10+'Step Change'!AH10+'Corp OH'!AH10+'Output Growth'!AH10+'Real Price Changes'!AH10</f>
        <v>796.32676522276972</v>
      </c>
      <c r="AI10" s="108">
        <f>Base!AI10+Provision!AI10+Reclassification!AI10+'Adjustment Out'!AI10+'Adjustment In'!AI10+'Step Change'!AI10+'Corp OH'!AI10+'Output Growth'!AI10+'Real Price Changes'!AI10</f>
        <v>4960.0275161090203</v>
      </c>
      <c r="AJ10" s="107">
        <f>Base!AJ10+Provision!AJ10+Reclassification!AJ10+'Adjustment Out'!AJ10+'Adjustment In'!AJ10+'Step Change'!AJ10+'Corp OH'!AJ10+'Output Growth'!AJ10+'Real Price Changes'!AJ10</f>
        <v>12819.976439634094</v>
      </c>
      <c r="AK10" s="57">
        <f>Base!AK10+Provision!AK10+Reclassification!AK10+'Adjustment Out'!AK10+'Adjustment In'!AK10+'Step Change'!AK10+'Corp OH'!AK10+'Output Growth'!AK10+'Real Price Changes'!AK10</f>
        <v>805.20694415927198</v>
      </c>
      <c r="AL10" s="108">
        <f>Base!AL10+Provision!AL10+Reclassification!AL10+'Adjustment Out'!AL10+'Adjustment In'!AL10+'Step Change'!AL10+'Corp OH'!AL10+'Output Growth'!AL10+'Real Price Changes'!AL10</f>
        <v>5102.8384727761068</v>
      </c>
    </row>
    <row r="11" spans="1:52" customFormat="1">
      <c r="A11" s="58"/>
      <c r="B11" s="38" t="s">
        <v>14</v>
      </c>
      <c r="C11" s="107">
        <f>Base!C11+Provision!C11+Reclassification!C11+'Adjustment Out'!C11+'Adjustment In'!C11+'Step Change'!C11+'Corp OH'!C11+'Output Growth'!C11+'Real Price Changes'!C11</f>
        <v>3552.7894309334388</v>
      </c>
      <c r="D11" s="57">
        <f>Base!D11+Provision!D11+Reclassification!D11+'Adjustment Out'!D11+'Adjustment In'!D11+'Step Change'!D11+'Corp OH'!D11+'Output Growth'!D11+'Real Price Changes'!D11</f>
        <v>222.09563611304304</v>
      </c>
      <c r="E11" s="108">
        <f>Base!E11+Provision!E11+Reclassification!E11+'Adjustment Out'!E11+'Adjustment In'!E11+'Step Change'!E11+'Corp OH'!E11+'Output Growth'!E11+'Real Price Changes'!E11</f>
        <v>-605.58105527398391</v>
      </c>
      <c r="F11" s="107">
        <f>Base!F11+Provision!F11+Reclassification!F11+'Adjustment Out'!F11+'Adjustment In'!F11+'Step Change'!F11+'Corp OH'!F11+'Output Growth'!F11+'Real Price Changes'!F11</f>
        <v>3329.0270577619508</v>
      </c>
      <c r="G11" s="57">
        <f>Base!G11+Provision!G11+Reclassification!G11+'Adjustment Out'!G11+'Adjustment In'!G11+'Step Change'!G11+'Corp OH'!G11+'Output Growth'!G11+'Real Price Changes'!G11</f>
        <v>-27.14571706172336</v>
      </c>
      <c r="H11" s="108">
        <f>Base!H11+Provision!H11+Reclassification!H11+'Adjustment Out'!H11+'Adjustment In'!H11+'Step Change'!H11+'Corp OH'!H11+'Output Growth'!H11+'Real Price Changes'!H11</f>
        <v>-117.46169889118568</v>
      </c>
      <c r="I11" s="107">
        <f>Base!I11+Provision!I11+Reclassification!I11+'Adjustment Out'!I11+'Adjustment In'!I11+'Step Change'!I11+'Corp OH'!I11+'Output Growth'!I11+'Real Price Changes'!I11</f>
        <v>3760.8775180994321</v>
      </c>
      <c r="J11" s="57">
        <f>Base!J11+Provision!J11+Reclassification!J11+'Adjustment Out'!J11+'Adjustment In'!J11+'Step Change'!J11+'Corp OH'!J11+'Output Growth'!J11+'Real Price Changes'!J11</f>
        <v>192.15897324730656</v>
      </c>
      <c r="K11" s="108">
        <f>Base!K11+Provision!K11+Reclassification!K11+'Adjustment Out'!K11+'Adjustment In'!K11+'Step Change'!K11+'Corp OH'!K11+'Output Growth'!K11+'Real Price Changes'!K11</f>
        <v>133.75639949008294</v>
      </c>
      <c r="L11" s="107">
        <f>Base!L11+Provision!L11+Reclassification!L11+'Adjustment Out'!L11+'Adjustment In'!L11+'Step Change'!L11+'Corp OH'!L11+'Output Growth'!L11+'Real Price Changes'!L11</f>
        <v>3993.4560792063721</v>
      </c>
      <c r="M11" s="57">
        <f>Base!M11+Provision!M11+Reclassification!M11+'Adjustment Out'!M11+'Adjustment In'!M11+'Step Change'!M11+'Corp OH'!M11+'Output Growth'!M11+'Real Price Changes'!M11</f>
        <v>180.83089910518083</v>
      </c>
      <c r="N11" s="108">
        <f>Base!N11+Provision!N11+Reclassification!N11+'Adjustment Out'!N11+'Adjustment In'!N11+'Step Change'!N11+'Corp OH'!N11+'Output Growth'!N11+'Real Price Changes'!N11</f>
        <v>101.5979414427886</v>
      </c>
      <c r="O11" s="107">
        <f>Base!O11+Provision!O11+Reclassification!O11+'Adjustment Out'!O11+'Adjustment In'!O11+'Step Change'!O11+'Corp OH'!O11+'Output Growth'!O11+'Real Price Changes'!O11</f>
        <v>3874.3145578122949</v>
      </c>
      <c r="P11" s="57">
        <f>Base!P11+Provision!P11+Reclassification!P11+'Adjustment Out'!P11+'Adjustment In'!P11+'Step Change'!P11+'Corp OH'!P11+'Output Growth'!P11+'Real Price Changes'!P11</f>
        <v>187.32216579306694</v>
      </c>
      <c r="Q11" s="108">
        <f>Base!Q11+Provision!Q11+Reclassification!Q11+'Adjustment Out'!Q11+'Adjustment In'!Q11+'Step Change'!Q11+'Corp OH'!Q11+'Output Growth'!Q11+'Real Price Changes'!Q11</f>
        <v>164.79911643205037</v>
      </c>
      <c r="R11" s="107">
        <f>Base!R11+Provision!R11+Reclassification!R11+'Adjustment Out'!R11+'Adjustment In'!R11+'Step Change'!R11+'Corp OH'!R11+'Output Growth'!R11+'Real Price Changes'!R11</f>
        <v>4591.4920292937022</v>
      </c>
      <c r="S11" s="57">
        <f>Base!S11+Provision!S11+Reclassification!S11+'Adjustment Out'!S11+'Adjustment In'!S11+'Step Change'!S11+'Corp OH'!S11+'Output Growth'!S11+'Real Price Changes'!S11</f>
        <v>199.64895329942254</v>
      </c>
      <c r="T11" s="108">
        <f>Base!T11+Provision!T11+Reclassification!T11+'Adjustment Out'!T11+'Adjustment In'!T11+'Step Change'!T11+'Corp OH'!T11+'Output Growth'!T11+'Real Price Changes'!T11</f>
        <v>79.712823481758505</v>
      </c>
      <c r="U11" s="107">
        <f>Base!U11+Provision!U11+Reclassification!U11+'Adjustment Out'!U11+'Adjustment In'!U11+'Step Change'!U11+'Corp OH'!U11+'Output Growth'!U11+'Real Price Changes'!U11</f>
        <v>4820.4938074471693</v>
      </c>
      <c r="V11" s="57">
        <f>Base!V11+Provision!V11+Reclassification!V11+'Adjustment Out'!V11+'Adjustment In'!V11+'Step Change'!V11+'Corp OH'!V11+'Output Growth'!V11+'Real Price Changes'!V11</f>
        <v>205.16582046170086</v>
      </c>
      <c r="W11" s="108">
        <f>Base!W11+Provision!W11+Reclassification!W11+'Adjustment Out'!W11+'Adjustment In'!W11+'Step Change'!W11+'Corp OH'!W11+'Output Growth'!W11+'Real Price Changes'!W11</f>
        <v>82.918210187348734</v>
      </c>
      <c r="X11" s="107">
        <f>Base!X11+Provision!X11+Reclassification!X11+'Adjustment Out'!X11+'Adjustment In'!X11+'Step Change'!X11+'Corp OH'!X11+'Output Growth'!X11+'Real Price Changes'!X11</f>
        <v>5018.4413391990593</v>
      </c>
      <c r="Y11" s="57">
        <f>Base!Y11+Provision!Y11+Reclassification!Y11+'Adjustment Out'!Y11+'Adjustment In'!Y11+'Step Change'!Y11+'Corp OH'!Y11+'Output Growth'!Y11+'Real Price Changes'!Y11</f>
        <v>209.66294668523813</v>
      </c>
      <c r="Z11" s="108">
        <f>Base!Z11+Provision!Z11+Reclassification!Z11+'Adjustment Out'!Z11+'Adjustment In'!Z11+'Step Change'!Z11+'Corp OH'!Z11+'Output Growth'!Z11+'Real Price Changes'!Z11</f>
        <v>85.553358977985596</v>
      </c>
      <c r="AA11" s="107">
        <f>Base!AA11+Provision!AA11+Reclassification!AA11+'Adjustment Out'!AA11+'Adjustment In'!AA11+'Step Change'!AA11+'Corp OH'!AA11+'Output Growth'!AA11+'Real Price Changes'!AA11</f>
        <v>5210.9698060894261</v>
      </c>
      <c r="AB11" s="57">
        <f>Base!AB11+Provision!AB11+Reclassification!AB11+'Adjustment Out'!AB11+'Adjustment In'!AB11+'Step Change'!AB11+'Corp OH'!AB11+'Output Growth'!AB11+'Real Price Changes'!AB11</f>
        <v>214.10024939271662</v>
      </c>
      <c r="AC11" s="108">
        <f>Base!AC11+Provision!AC11+Reclassification!AC11+'Adjustment Out'!AC11+'Adjustment In'!AC11+'Step Change'!AC11+'Corp OH'!AC11+'Output Growth'!AC11+'Real Price Changes'!AC11</f>
        <v>89.245826018467412</v>
      </c>
      <c r="AD11" s="107">
        <f>Base!AD11+Provision!AD11+Reclassification!AD11+'Adjustment Out'!AD11+'Adjustment In'!AD11+'Step Change'!AD11+'Corp OH'!AD11+'Output Growth'!AD11+'Real Price Changes'!AD11</f>
        <v>5400.2114922890505</v>
      </c>
      <c r="AE11" s="57">
        <f>Base!AE11+Provision!AE11+Reclassification!AE11+'Adjustment Out'!AE11+'Adjustment In'!AE11+'Step Change'!AE11+'Corp OH'!AE11+'Output Growth'!AE11+'Real Price Changes'!AE11</f>
        <v>218.20021209096674</v>
      </c>
      <c r="AF11" s="108">
        <f>Base!AF11+Provision!AF11+Reclassification!AF11+'Adjustment Out'!AF11+'Adjustment In'!AF11+'Step Change'!AF11+'Corp OH'!AF11+'Output Growth'!AF11+'Real Price Changes'!AF11</f>
        <v>92.532829096887781</v>
      </c>
      <c r="AG11" s="107">
        <f>Base!AG11+Provision!AG11+Reclassification!AG11+'Adjustment Out'!AG11+'Adjustment In'!AG11+'Step Change'!AG11+'Corp OH'!AG11+'Output Growth'!AG11+'Real Price Changes'!AG11</f>
        <v>5570.605914068683</v>
      </c>
      <c r="AH11" s="57">
        <f>Base!AH11+Provision!AH11+Reclassification!AH11+'Adjustment Out'!AH11+'Adjustment In'!AH11+'Step Change'!AH11+'Corp OH'!AH11+'Output Growth'!AH11+'Real Price Changes'!AH11</f>
        <v>221.35667302212229</v>
      </c>
      <c r="AI11" s="108">
        <f>Base!AI11+Provision!AI11+Reclassification!AI11+'Adjustment Out'!AI11+'Adjustment In'!AI11+'Step Change'!AI11+'Corp OH'!AI11+'Output Growth'!AI11+'Real Price Changes'!AI11</f>
        <v>95.481668720325288</v>
      </c>
      <c r="AJ11" s="107">
        <f>Base!AJ11+Provision!AJ11+Reclassification!AJ11+'Adjustment Out'!AJ11+'Adjustment In'!AJ11+'Step Change'!AJ11+'Corp OH'!AJ11+'Output Growth'!AJ11+'Real Price Changes'!AJ11</f>
        <v>5727.6022539557807</v>
      </c>
      <c r="AK11" s="57">
        <f>Base!AK11+Provision!AK11+Reclassification!AK11+'Adjustment Out'!AK11+'Adjustment In'!AK11+'Step Change'!AK11+'Corp OH'!AK11+'Output Growth'!AK11+'Real Price Changes'!AK11</f>
        <v>223.82511556489601</v>
      </c>
      <c r="AL11" s="108">
        <f>Base!AL11+Provision!AL11+Reclassification!AL11+'Adjustment Out'!AL11+'Adjustment In'!AL11+'Step Change'!AL11+'Corp OH'!AL11+'Output Growth'!AL11+'Real Price Changes'!AL11</f>
        <v>98.230812431692513</v>
      </c>
    </row>
    <row r="12" spans="1:52" customFormat="1">
      <c r="A12" s="58"/>
      <c r="B12" s="38" t="s">
        <v>0</v>
      </c>
      <c r="C12" s="107">
        <f>Base!C12+Provision!C12+Reclassification!C12+'Adjustment Out'!C12+'Adjustment In'!C12+'Step Change'!C12+'Corp OH'!C12+'Output Growth'!C12+'Real Price Changes'!C12</f>
        <v>27.096092991819678</v>
      </c>
      <c r="D12" s="57">
        <f>Base!D12+Provision!D12+Reclassification!D12+'Adjustment Out'!D12+'Adjustment In'!D12+'Step Change'!D12+'Corp OH'!D12+'Output Growth'!D12+'Real Price Changes'!D12</f>
        <v>0.1375690244355344</v>
      </c>
      <c r="E12" s="108">
        <f>Base!E12+Provision!E12+Reclassification!E12+'Adjustment Out'!E12+'Adjustment In'!E12+'Step Change'!E12+'Corp OH'!E12+'Output Growth'!E12+'Real Price Changes'!E12</f>
        <v>1.8536891808034483E-2</v>
      </c>
      <c r="F12" s="107">
        <f>Base!F12+Provision!F12+Reclassification!F12+'Adjustment Out'!F12+'Adjustment In'!F12+'Step Change'!F12+'Corp OH'!F12+'Output Growth'!F12+'Real Price Changes'!F12</f>
        <v>197.16915179476584</v>
      </c>
      <c r="G12" s="57">
        <f>Base!G12+Provision!G12+Reclassification!G12+'Adjustment Out'!G12+'Adjustment In'!G12+'Step Change'!G12+'Corp OH'!G12+'Output Growth'!G12+'Real Price Changes'!G12</f>
        <v>0</v>
      </c>
      <c r="H12" s="108">
        <f>Base!H12+Provision!H12+Reclassification!H12+'Adjustment Out'!H12+'Adjustment In'!H12+'Step Change'!H12+'Corp OH'!H12+'Output Growth'!H12+'Real Price Changes'!H12</f>
        <v>6.6116432647024075</v>
      </c>
      <c r="I12" s="107">
        <f>Base!I12+Provision!I12+Reclassification!I12+'Adjustment Out'!I12+'Adjustment In'!I12+'Step Change'!I12+'Corp OH'!I12+'Output Growth'!I12+'Real Price Changes'!I12</f>
        <v>354.83452076497167</v>
      </c>
      <c r="J12" s="57">
        <f>Base!J12+Provision!J12+Reclassification!J12+'Adjustment Out'!J12+'Adjustment In'!J12+'Step Change'!J12+'Corp OH'!J12+'Output Growth'!J12+'Real Price Changes'!J12</f>
        <v>0</v>
      </c>
      <c r="K12" s="108">
        <f>Base!K12+Provision!K12+Reclassification!K12+'Adjustment Out'!K12+'Adjustment In'!K12+'Step Change'!K12+'Corp OH'!K12+'Output Growth'!K12+'Real Price Changes'!K12</f>
        <v>5.0599060804626665</v>
      </c>
      <c r="L12" s="107">
        <f>Base!L12+Provision!L12+Reclassification!L12+'Adjustment Out'!L12+'Adjustment In'!L12+'Step Change'!L12+'Corp OH'!L12+'Output Growth'!L12+'Real Price Changes'!L12</f>
        <v>211.58120161026085</v>
      </c>
      <c r="M12" s="57">
        <f>Base!M12+Provision!M12+Reclassification!M12+'Adjustment Out'!M12+'Adjustment In'!M12+'Step Change'!M12+'Corp OH'!M12+'Output Growth'!M12+'Real Price Changes'!M12</f>
        <v>6.6737252449499707</v>
      </c>
      <c r="N12" s="108">
        <f>Base!N12+Provision!N12+Reclassification!N12+'Adjustment Out'!N12+'Adjustment In'!N12+'Step Change'!N12+'Corp OH'!N12+'Output Growth'!N12+'Real Price Changes'!N12</f>
        <v>2.1312566168309282</v>
      </c>
      <c r="O12" s="107">
        <f>Base!O12+Provision!O12+Reclassification!O12+'Adjustment Out'!O12+'Adjustment In'!O12+'Step Change'!O12+'Corp OH'!O12+'Output Growth'!O12+'Real Price Changes'!O12</f>
        <v>66.506124627961256</v>
      </c>
      <c r="P12" s="57">
        <f>Base!P12+Provision!P12+Reclassification!P12+'Adjustment Out'!P12+'Adjustment In'!P12+'Step Change'!P12+'Corp OH'!P12+'Output Growth'!P12+'Real Price Changes'!P12</f>
        <v>0</v>
      </c>
      <c r="Q12" s="108">
        <f>Base!Q12+Provision!Q12+Reclassification!Q12+'Adjustment Out'!Q12+'Adjustment In'!Q12+'Step Change'!Q12+'Corp OH'!Q12+'Output Growth'!Q12+'Real Price Changes'!Q12</f>
        <v>-2.0686446485735805</v>
      </c>
      <c r="R12" s="107">
        <f>Base!R12+Provision!R12+Reclassification!R12+'Adjustment Out'!R12+'Adjustment In'!R12+'Step Change'!R12+'Corp OH'!R12+'Output Growth'!R12+'Real Price Changes'!R12</f>
        <v>152.29182555798658</v>
      </c>
      <c r="S12" s="57">
        <f>Base!S12+Provision!S12+Reclassification!S12+'Adjustment Out'!S12+'Adjustment In'!S12+'Step Change'!S12+'Corp OH'!S12+'Output Growth'!S12+'Real Price Changes'!S12</f>
        <v>5.8551614133693812</v>
      </c>
      <c r="T12" s="108">
        <f>Base!T12+Provision!T12+Reclassification!T12+'Adjustment Out'!T12+'Adjustment In'!T12+'Step Change'!T12+'Corp OH'!T12+'Output Growth'!T12+'Real Price Changes'!T12</f>
        <v>3.5723192932838585E-2</v>
      </c>
      <c r="U12" s="107">
        <f>Base!U12+Provision!U12+Reclassification!U12+'Adjustment Out'!U12+'Adjustment In'!U12+'Step Change'!U12+'Corp OH'!U12+'Output Growth'!U12+'Real Price Changes'!U12</f>
        <v>159.88741728035342</v>
      </c>
      <c r="V12" s="57">
        <f>Base!V12+Provision!V12+Reclassification!V12+'Adjustment Out'!V12+'Adjustment In'!V12+'Step Change'!V12+'Corp OH'!V12+'Output Growth'!V12+'Real Price Changes'!V12</f>
        <v>6.0169561395496469</v>
      </c>
      <c r="W12" s="108">
        <f>Base!W12+Provision!W12+Reclassification!W12+'Adjustment Out'!W12+'Adjustment In'!W12+'Step Change'!W12+'Corp OH'!W12+'Output Growth'!W12+'Real Price Changes'!W12</f>
        <v>3.7159682605473997E-2</v>
      </c>
      <c r="X12" s="107">
        <f>Base!X12+Provision!X12+Reclassification!X12+'Adjustment Out'!X12+'Adjustment In'!X12+'Step Change'!X12+'Corp OH'!X12+'Output Growth'!X12+'Real Price Changes'!X12</f>
        <v>166.45299352068287</v>
      </c>
      <c r="Y12" s="57">
        <f>Base!Y12+Provision!Y12+Reclassification!Y12+'Adjustment Out'!Y12+'Adjustment In'!Y12+'Step Change'!Y12+'Corp OH'!Y12+'Output Growth'!Y12+'Real Price Changes'!Y12</f>
        <v>6.1488446343298646</v>
      </c>
      <c r="Z12" s="108">
        <f>Base!Z12+Provision!Z12+Reclassification!Z12+'Adjustment Out'!Z12+'Adjustment In'!Z12+'Step Change'!Z12+'Corp OH'!Z12+'Output Growth'!Z12+'Real Price Changes'!Z12</f>
        <v>3.8340620935631113E-2</v>
      </c>
      <c r="AA12" s="107">
        <f>Base!AA12+Provision!AA12+Reclassification!AA12+'Adjustment Out'!AA12+'Adjustment In'!AA12+'Step Change'!AA12+'Corp OH'!AA12+'Output Growth'!AA12+'Real Price Changes'!AA12</f>
        <v>172.83882878023459</v>
      </c>
      <c r="AB12" s="57">
        <f>Base!AB12+Provision!AB12+Reclassification!AB12+'Adjustment Out'!AB12+'Adjustment In'!AB12+'Step Change'!AB12+'Corp OH'!AB12+'Output Growth'!AB12+'Real Price Changes'!AB12</f>
        <v>6.2789786679068031</v>
      </c>
      <c r="AC12" s="108">
        <f>Base!AC12+Provision!AC12+Reclassification!AC12+'Adjustment Out'!AC12+'Adjustment In'!AC12+'Step Change'!AC12+'Corp OH'!AC12+'Output Growth'!AC12+'Real Price Changes'!AC12</f>
        <v>3.9995394994857165E-2</v>
      </c>
      <c r="AD12" s="107">
        <f>Base!AD12+Provision!AD12+Reclassification!AD12+'Adjustment Out'!AD12+'Adjustment In'!AD12+'Step Change'!AD12+'Corp OH'!AD12+'Output Growth'!AD12+'Real Price Changes'!AD12</f>
        <v>179.11564722599059</v>
      </c>
      <c r="AE12" s="57">
        <f>Base!AE12+Provision!AE12+Reclassification!AE12+'Adjustment Out'!AE12+'Adjustment In'!AE12+'Step Change'!AE12+'Corp OH'!AE12+'Output Growth'!AE12+'Real Price Changes'!AE12</f>
        <v>6.3992194354656746</v>
      </c>
      <c r="AF12" s="108">
        <f>Base!AF12+Provision!AF12+Reclassification!AF12+'Adjustment Out'!AF12+'Adjustment In'!AF12+'Step Change'!AF12+'Corp OH'!AF12+'Output Growth'!AF12+'Real Price Changes'!AF12</f>
        <v>4.1468460933465102E-2</v>
      </c>
      <c r="AG12" s="107">
        <f>Base!AG12+Provision!AG12+Reclassification!AG12+'Adjustment Out'!AG12+'Adjustment In'!AG12+'Step Change'!AG12+'Corp OH'!AG12+'Output Growth'!AG12+'Real Price Changes'!AG12</f>
        <v>184.76733460607508</v>
      </c>
      <c r="AH12" s="57">
        <f>Base!AH12+Provision!AH12+Reclassification!AH12+'Adjustment Out'!AH12+'Adjustment In'!AH12+'Step Change'!AH12+'Corp OH'!AH12+'Output Growth'!AH12+'Real Price Changes'!AH12</f>
        <v>6.4917898594097077</v>
      </c>
      <c r="AI12" s="108">
        <f>Base!AI12+Provision!AI12+Reclassification!AI12+'Adjustment Out'!AI12+'Adjustment In'!AI12+'Step Change'!AI12+'Corp OH'!AI12+'Output Growth'!AI12+'Real Price Changes'!AI12</f>
        <v>4.278997938175045E-2</v>
      </c>
      <c r="AJ12" s="107">
        <f>Base!AJ12+Provision!AJ12+Reclassification!AJ12+'Adjustment Out'!AJ12+'Adjustment In'!AJ12+'Step Change'!AJ12+'Corp OH'!AJ12+'Output Growth'!AJ12+'Real Price Changes'!AJ12</f>
        <v>189.97463085199848</v>
      </c>
      <c r="AK12" s="57">
        <f>Base!AK12+Provision!AK12+Reclassification!AK12+'Adjustment Out'!AK12+'Adjustment In'!AK12+'Step Change'!AK12+'Corp OH'!AK12+'Output Growth'!AK12+'Real Price Changes'!AK12</f>
        <v>6.5641825731640946</v>
      </c>
      <c r="AL12" s="108">
        <f>Base!AL12+Provision!AL12+Reclassification!AL12+'Adjustment Out'!AL12+'Adjustment In'!AL12+'Step Change'!AL12+'Corp OH'!AL12+'Output Growth'!AL12+'Real Price Changes'!AL12</f>
        <v>4.4022004379883219E-2</v>
      </c>
    </row>
    <row r="13" spans="1:52" customFormat="1">
      <c r="A13" s="58"/>
      <c r="B13" s="38" t="s">
        <v>15</v>
      </c>
      <c r="C13" s="107">
        <f>Base!C13+Provision!C13+Reclassification!C13+'Adjustment Out'!C13+'Adjustment In'!C13+'Step Change'!C13+'Corp OH'!C13+'Output Growth'!C13+'Real Price Changes'!C13</f>
        <v>1294.1031531992287</v>
      </c>
      <c r="D13" s="57">
        <f>Base!D13+Provision!D13+Reclassification!D13+'Adjustment Out'!D13+'Adjustment In'!D13+'Step Change'!D13+'Corp OH'!D13+'Output Growth'!D13+'Real Price Changes'!D13</f>
        <v>67.825351062899742</v>
      </c>
      <c r="E13" s="108">
        <f>Base!E13+Provision!E13+Reclassification!E13+'Adjustment Out'!E13+'Adjustment In'!E13+'Step Change'!E13+'Corp OH'!E13+'Output Growth'!E13+'Real Price Changes'!E13</f>
        <v>448.71521109861629</v>
      </c>
      <c r="F13" s="107">
        <f>Base!F13+Provision!F13+Reclassification!F13+'Adjustment Out'!F13+'Adjustment In'!F13+'Step Change'!F13+'Corp OH'!F13+'Output Growth'!F13+'Real Price Changes'!F13</f>
        <v>1218.9818685787704</v>
      </c>
      <c r="G13" s="57">
        <f>Base!G13+Provision!G13+Reclassification!G13+'Adjustment Out'!G13+'Adjustment In'!G13+'Step Change'!G13+'Corp OH'!G13+'Output Growth'!G13+'Real Price Changes'!G13</f>
        <v>12.607470955403597</v>
      </c>
      <c r="H13" s="108">
        <f>Base!H13+Provision!H13+Reclassification!H13+'Adjustment Out'!H13+'Adjustment In'!H13+'Step Change'!H13+'Corp OH'!H13+'Output Growth'!H13+'Real Price Changes'!H13</f>
        <v>-3024.8501915400475</v>
      </c>
      <c r="I13" s="107">
        <f>Base!I13+Provision!I13+Reclassification!I13+'Adjustment Out'!I13+'Adjustment In'!I13+'Step Change'!I13+'Corp OH'!I13+'Output Growth'!I13+'Real Price Changes'!I13</f>
        <v>1930.1357651845192</v>
      </c>
      <c r="J13" s="57">
        <f>Base!J13+Provision!J13+Reclassification!J13+'Adjustment Out'!J13+'Adjustment In'!J13+'Step Change'!J13+'Corp OH'!J13+'Output Growth'!J13+'Real Price Changes'!J13</f>
        <v>-2.0042932957339157</v>
      </c>
      <c r="K13" s="108">
        <f>Base!K13+Provision!K13+Reclassification!K13+'Adjustment Out'!K13+'Adjustment In'!K13+'Step Change'!K13+'Corp OH'!K13+'Output Growth'!K13+'Real Price Changes'!K13</f>
        <v>2761.2458634663726</v>
      </c>
      <c r="L13" s="107">
        <f>Base!L13+Provision!L13+Reclassification!L13+'Adjustment Out'!L13+'Adjustment In'!L13+'Step Change'!L13+'Corp OH'!L13+'Output Growth'!L13+'Real Price Changes'!L13</f>
        <v>1712.4568130085088</v>
      </c>
      <c r="M13" s="57">
        <f>Base!M13+Provision!M13+Reclassification!M13+'Adjustment Out'!M13+'Adjustment In'!M13+'Step Change'!M13+'Corp OH'!M13+'Output Growth'!M13+'Real Price Changes'!M13</f>
        <v>4.455479265602972</v>
      </c>
      <c r="N13" s="108">
        <f>Base!N13+Provision!N13+Reclassification!N13+'Adjustment Out'!N13+'Adjustment In'!N13+'Step Change'!N13+'Corp OH'!N13+'Output Growth'!N13+'Real Price Changes'!N13</f>
        <v>208.56386794464208</v>
      </c>
      <c r="O13" s="107">
        <f>Base!O13+Provision!O13+Reclassification!O13+'Adjustment Out'!O13+'Adjustment In'!O13+'Step Change'!O13+'Corp OH'!O13+'Output Growth'!O13+'Real Price Changes'!O13</f>
        <v>2228.6943708059471</v>
      </c>
      <c r="P13" s="57">
        <f>Base!P13+Provision!P13+Reclassification!P13+'Adjustment Out'!P13+'Adjustment In'!P13+'Step Change'!P13+'Corp OH'!P13+'Output Growth'!P13+'Real Price Changes'!P13</f>
        <v>-49.644064071167264</v>
      </c>
      <c r="Q13" s="108">
        <f>Base!Q13+Provision!Q13+Reclassification!Q13+'Adjustment Out'!Q13+'Adjustment In'!Q13+'Step Change'!Q13+'Corp OH'!Q13+'Output Growth'!Q13+'Real Price Changes'!Q13</f>
        <v>277.20403365473953</v>
      </c>
      <c r="R13" s="107">
        <f>Base!R13+Provision!R13+Reclassification!R13+'Adjustment Out'!R13+'Adjustment In'!R13+'Step Change'!R13+'Corp OH'!R13+'Output Growth'!R13+'Real Price Changes'!R13</f>
        <v>2217.9613864074322</v>
      </c>
      <c r="S13" s="57">
        <f>Base!S13+Provision!S13+Reclassification!S13+'Adjustment Out'!S13+'Adjustment In'!S13+'Step Change'!S13+'Corp OH'!S13+'Output Growth'!S13+'Real Price Changes'!S13</f>
        <v>43.72772126222106</v>
      </c>
      <c r="T13" s="108">
        <f>Base!T13+Provision!T13+Reclassification!T13+'Adjustment Out'!T13+'Adjustment In'!T13+'Step Change'!T13+'Corp OH'!T13+'Output Growth'!T13+'Real Price Changes'!T13</f>
        <v>379.93025165042781</v>
      </c>
      <c r="U13" s="107">
        <f>Base!U13+Provision!U13+Reclassification!U13+'Adjustment Out'!U13+'Adjustment In'!U13+'Step Change'!U13+'Corp OH'!U13+'Output Growth'!U13+'Real Price Changes'!U13</f>
        <v>2328.5827482920922</v>
      </c>
      <c r="V13" s="57">
        <f>Base!V13+Provision!V13+Reclassification!V13+'Adjustment Out'!V13+'Adjustment In'!V13+'Step Change'!V13+'Corp OH'!V13+'Output Growth'!V13+'Real Price Changes'!V13</f>
        <v>44.936042295344677</v>
      </c>
      <c r="W13" s="108">
        <f>Base!W13+Provision!W13+Reclassification!W13+'Adjustment Out'!W13+'Adjustment In'!W13+'Step Change'!W13+'Corp OH'!W13+'Output Growth'!W13+'Real Price Changes'!W13</f>
        <v>558.86068269957286</v>
      </c>
      <c r="X13" s="107">
        <f>Base!X13+Provision!X13+Reclassification!X13+'Adjustment Out'!X13+'Adjustment In'!X13+'Step Change'!X13+'Corp OH'!X13+'Output Growth'!X13+'Real Price Changes'!X13</f>
        <v>2424.2030780583809</v>
      </c>
      <c r="Y13" s="57">
        <f>Base!Y13+Provision!Y13+Reclassification!Y13+'Adjustment Out'!Y13+'Adjustment In'!Y13+'Step Change'!Y13+'Corp OH'!Y13+'Output Growth'!Y13+'Real Price Changes'!Y13</f>
        <v>45.921016565101745</v>
      </c>
      <c r="Z13" s="108">
        <f>Base!Z13+Provision!Z13+Reclassification!Z13+'Adjustment Out'!Z13+'Adjustment In'!Z13+'Step Change'!Z13+'Corp OH'!Z13+'Output Growth'!Z13+'Real Price Changes'!Z13</f>
        <v>158.50811456773897</v>
      </c>
      <c r="AA13" s="107">
        <f>Base!AA13+Provision!AA13+Reclassification!AA13+'Adjustment Out'!AA13+'Adjustment In'!AA13+'Step Change'!AA13+'Corp OH'!AA13+'Output Growth'!AA13+'Real Price Changes'!AA13</f>
        <v>2517.2056799626566</v>
      </c>
      <c r="AB13" s="57">
        <f>Base!AB13+Provision!AB13+Reclassification!AB13+'Adjustment Out'!AB13+'Adjustment In'!AB13+'Step Change'!AB13+'Corp OH'!AB13+'Output Growth'!AB13+'Real Price Changes'!AB13</f>
        <v>46.892888106335015</v>
      </c>
      <c r="AC13" s="108">
        <f>Base!AC13+Provision!AC13+Reclassification!AC13+'Adjustment Out'!AC13+'Adjustment In'!AC13+'Step Change'!AC13+'Corp OH'!AC13+'Output Growth'!AC13+'Real Price Changes'!AC13</f>
        <v>156.7173325197133</v>
      </c>
      <c r="AD13" s="107">
        <f>Base!AD13+Provision!AD13+Reclassification!AD13+'Adjustment Out'!AD13+'Adjustment In'!AD13+'Step Change'!AD13+'Corp OH'!AD13+'Output Growth'!AD13+'Real Price Changes'!AD13</f>
        <v>2608.6205729890448</v>
      </c>
      <c r="AE13" s="57">
        <f>Base!AE13+Provision!AE13+Reclassification!AE13+'Adjustment Out'!AE13+'Adjustment In'!AE13+'Step Change'!AE13+'Corp OH'!AE13+'Output Growth'!AE13+'Real Price Changes'!AE13</f>
        <v>47.790874412257232</v>
      </c>
      <c r="AF13" s="108">
        <f>Base!AF13+Provision!AF13+Reclassification!AF13+'Adjustment Out'!AF13+'Adjustment In'!AF13+'Step Change'!AF13+'Corp OH'!AF13+'Output Growth'!AF13+'Real Price Changes'!AF13</f>
        <v>155.12319341431123</v>
      </c>
      <c r="AG13" s="107">
        <f>Base!AG13+Provision!AG13+Reclassification!AG13+'Adjustment Out'!AG13+'Adjustment In'!AG13+'Step Change'!AG13+'Corp OH'!AG13+'Output Growth'!AG13+'Real Price Changes'!AG13</f>
        <v>2690.9311259760188</v>
      </c>
      <c r="AH13" s="57">
        <f>Base!AH13+Provision!AH13+Reclassification!AH13+'Adjustment Out'!AH13+'Adjustment In'!AH13+'Step Change'!AH13+'Corp OH'!AH13+'Output Growth'!AH13+'Real Price Changes'!AH13</f>
        <v>48.48221209017462</v>
      </c>
      <c r="AI13" s="108">
        <f>Base!AI13+Provision!AI13+Reclassification!AI13+'Adjustment Out'!AI13+'Adjustment In'!AI13+'Step Change'!AI13+'Corp OH'!AI13+'Output Growth'!AI13+'Real Price Changes'!AI13</f>
        <v>153.69305768059601</v>
      </c>
      <c r="AJ13" s="107">
        <f>Base!AJ13+Provision!AJ13+Reclassification!AJ13+'Adjustment Out'!AJ13+'Adjustment In'!AJ13+'Step Change'!AJ13+'Corp OH'!AJ13+'Output Growth'!AJ13+'Real Price Changes'!AJ13</f>
        <v>2766.7696153941183</v>
      </c>
      <c r="AK13" s="57">
        <f>Base!AK13+Provision!AK13+Reclassification!AK13+'Adjustment Out'!AK13+'Adjustment In'!AK13+'Step Change'!AK13+'Corp OH'!AK13+'Output Growth'!AK13+'Real Price Changes'!AK13</f>
        <v>49.022857887101665</v>
      </c>
      <c r="AL13" s="108">
        <f>Base!AL13+Provision!AL13+Reclassification!AL13+'Adjustment Out'!AL13+'Adjustment In'!AL13+'Step Change'!AL13+'Corp OH'!AL13+'Output Growth'!AL13+'Real Price Changes'!AL13</f>
        <v>152.35977097775339</v>
      </c>
    </row>
    <row r="14" spans="1:52" customFormat="1">
      <c r="A14" s="58"/>
      <c r="B14" s="38" t="s">
        <v>16</v>
      </c>
      <c r="C14" s="107">
        <f>Base!C14+Provision!C14+Reclassification!C14+'Adjustment Out'!C14+'Adjustment In'!C14+'Step Change'!C14+'Corp OH'!C14+'Output Growth'!C14+'Real Price Changes'!C14</f>
        <v>2285.6162595251008</v>
      </c>
      <c r="D14" s="57">
        <f>Base!D14+Provision!D14+Reclassification!D14+'Adjustment Out'!D14+'Adjustment In'!D14+'Step Change'!D14+'Corp OH'!D14+'Output Growth'!D14+'Real Price Changes'!D14</f>
        <v>0</v>
      </c>
      <c r="E14" s="108">
        <f>Base!E14+Provision!E14+Reclassification!E14+'Adjustment Out'!E14+'Adjustment In'!E14+'Step Change'!E14+'Corp OH'!E14+'Output Growth'!E14+'Real Price Changes'!E14</f>
        <v>279.23797208789659</v>
      </c>
      <c r="F14" s="107">
        <f>Base!F14+Provision!F14+Reclassification!F14+'Adjustment Out'!F14+'Adjustment In'!F14+'Step Change'!F14+'Corp OH'!F14+'Output Growth'!F14+'Real Price Changes'!F14</f>
        <v>2749.905965125643</v>
      </c>
      <c r="G14" s="57">
        <f>Base!G14+Provision!G14+Reclassification!G14+'Adjustment Out'!G14+'Adjustment In'!G14+'Step Change'!G14+'Corp OH'!G14+'Output Growth'!G14+'Real Price Changes'!G14</f>
        <v>0</v>
      </c>
      <c r="H14" s="108">
        <f>Base!H14+Provision!H14+Reclassification!H14+'Adjustment Out'!H14+'Adjustment In'!H14+'Step Change'!H14+'Corp OH'!H14+'Output Growth'!H14+'Real Price Changes'!H14</f>
        <v>308.58475455682441</v>
      </c>
      <c r="I14" s="107">
        <f>Base!I14+Provision!I14+Reclassification!I14+'Adjustment Out'!I14+'Adjustment In'!I14+'Step Change'!I14+'Corp OH'!I14+'Output Growth'!I14+'Real Price Changes'!I14</f>
        <v>2372.7018943775665</v>
      </c>
      <c r="J14" s="57">
        <f>Base!J14+Provision!J14+Reclassification!J14+'Adjustment Out'!J14+'Adjustment In'!J14+'Step Change'!J14+'Corp OH'!J14+'Output Growth'!J14+'Real Price Changes'!J14</f>
        <v>0</v>
      </c>
      <c r="K14" s="108">
        <f>Base!K14+Provision!K14+Reclassification!K14+'Adjustment Out'!K14+'Adjustment In'!K14+'Step Change'!K14+'Corp OH'!K14+'Output Growth'!K14+'Real Price Changes'!K14</f>
        <v>296.79238017657678</v>
      </c>
      <c r="L14" s="107">
        <f>Base!L14+Provision!L14+Reclassification!L14+'Adjustment Out'!L14+'Adjustment In'!L14+'Step Change'!L14+'Corp OH'!L14+'Output Growth'!L14+'Real Price Changes'!L14</f>
        <v>2685.7720957060756</v>
      </c>
      <c r="M14" s="57">
        <f>Base!M14+Provision!M14+Reclassification!M14+'Adjustment Out'!M14+'Adjustment In'!M14+'Step Change'!M14+'Corp OH'!M14+'Output Growth'!M14+'Real Price Changes'!M14</f>
        <v>0</v>
      </c>
      <c r="N14" s="108">
        <f>Base!N14+Provision!N14+Reclassification!N14+'Adjustment Out'!N14+'Adjustment In'!N14+'Step Change'!N14+'Corp OH'!N14+'Output Growth'!N14+'Real Price Changes'!N14</f>
        <v>296.75008275923506</v>
      </c>
      <c r="O14" s="107">
        <f>Base!O14+Provision!O14+Reclassification!O14+'Adjustment Out'!O14+'Adjustment In'!O14+'Step Change'!O14+'Corp OH'!O14+'Output Growth'!O14+'Real Price Changes'!O14</f>
        <v>2405.3772587839385</v>
      </c>
      <c r="P14" s="57">
        <f>Base!P14+Provision!P14+Reclassification!P14+'Adjustment Out'!P14+'Adjustment In'!P14+'Step Change'!P14+'Corp OH'!P14+'Output Growth'!P14+'Real Price Changes'!P14</f>
        <v>0</v>
      </c>
      <c r="Q14" s="108">
        <f>Base!Q14+Provision!Q14+Reclassification!Q14+'Adjustment Out'!Q14+'Adjustment In'!Q14+'Step Change'!Q14+'Corp OH'!Q14+'Output Growth'!Q14+'Real Price Changes'!Q14</f>
        <v>319.77095117162628</v>
      </c>
      <c r="R14" s="107">
        <f>Base!R14+Provision!R14+Reclassification!R14+'Adjustment Out'!R14+'Adjustment In'!R14+'Step Change'!R14+'Corp OH'!R14+'Output Growth'!R14+'Real Price Changes'!R14</f>
        <v>2611.6971063219526</v>
      </c>
      <c r="S14" s="57">
        <f>Base!S14+Provision!S14+Reclassification!S14+'Adjustment Out'!S14+'Adjustment In'!S14+'Step Change'!S14+'Corp OH'!S14+'Output Growth'!S14+'Real Price Changes'!S14</f>
        <v>0</v>
      </c>
      <c r="T14" s="108">
        <f>Base!T14+Provision!T14+Reclassification!T14+'Adjustment Out'!T14+'Adjustment In'!T14+'Step Change'!T14+'Corp OH'!T14+'Output Growth'!T14+'Real Price Changes'!T14</f>
        <v>339.06819861679924</v>
      </c>
      <c r="U14" s="107">
        <f>Base!U14+Provision!U14+Reclassification!U14+'Adjustment Out'!U14+'Adjustment In'!U14+'Step Change'!U14+'Corp OH'!U14+'Output Growth'!U14+'Real Price Changes'!U14</f>
        <v>2741.9561326973053</v>
      </c>
      <c r="V14" s="57">
        <f>Base!V14+Provision!V14+Reclassification!V14+'Adjustment Out'!V14+'Adjustment In'!V14+'Step Change'!V14+'Corp OH'!V14+'Output Growth'!V14+'Real Price Changes'!V14</f>
        <v>0</v>
      </c>
      <c r="W14" s="108">
        <f>Base!W14+Provision!W14+Reclassification!W14+'Adjustment Out'!W14+'Adjustment In'!W14+'Step Change'!W14+'Corp OH'!W14+'Output Growth'!W14+'Real Price Changes'!W14</f>
        <v>352.70270118066128</v>
      </c>
      <c r="X14" s="107">
        <f>Base!X14+Provision!X14+Reclassification!X14+'Adjustment Out'!X14+'Adjustment In'!X14+'Step Change'!X14+'Corp OH'!X14+'Output Growth'!X14+'Real Price Changes'!X14</f>
        <v>2854.5511219909072</v>
      </c>
      <c r="Y14" s="57">
        <f>Base!Y14+Provision!Y14+Reclassification!Y14+'Adjustment Out'!Y14+'Adjustment In'!Y14+'Step Change'!Y14+'Corp OH'!Y14+'Output Growth'!Y14+'Real Price Changes'!Y14</f>
        <v>0</v>
      </c>
      <c r="Z14" s="108">
        <f>Base!Z14+Provision!Z14+Reclassification!Z14+'Adjustment Out'!Z14+'Adjustment In'!Z14+'Step Change'!Z14+'Corp OH'!Z14+'Output Growth'!Z14+'Real Price Changes'!Z14</f>
        <v>363.91162735466565</v>
      </c>
      <c r="AA14" s="107">
        <f>Base!AA14+Provision!AA14+Reclassification!AA14+'Adjustment Out'!AA14+'Adjustment In'!AA14+'Step Change'!AA14+'Corp OH'!AA14+'Output Growth'!AA14+'Real Price Changes'!AA14</f>
        <v>2964.0636805784311</v>
      </c>
      <c r="AB14" s="57">
        <f>Base!AB14+Provision!AB14+Reclassification!AB14+'Adjustment Out'!AB14+'Adjustment In'!AB14+'Step Change'!AB14+'Corp OH'!AB14+'Output Growth'!AB14+'Real Price Changes'!AB14</f>
        <v>0</v>
      </c>
      <c r="AC14" s="108">
        <f>Base!AC14+Provision!AC14+Reclassification!AC14+'Adjustment Out'!AC14+'Adjustment In'!AC14+'Step Change'!AC14+'Corp OH'!AC14+'Output Growth'!AC14+'Real Price Changes'!AC14</f>
        <v>379.61798541830365</v>
      </c>
      <c r="AD14" s="107">
        <f>Base!AD14+Provision!AD14+Reclassification!AD14+'Adjustment Out'!AD14+'Adjustment In'!AD14+'Step Change'!AD14+'Corp OH'!AD14+'Output Growth'!AD14+'Real Price Changes'!AD14</f>
        <v>3071.706677906921</v>
      </c>
      <c r="AE14" s="57">
        <f>Base!AE14+Provision!AE14+Reclassification!AE14+'Adjustment Out'!AE14+'Adjustment In'!AE14+'Step Change'!AE14+'Corp OH'!AE14+'Output Growth'!AE14+'Real Price Changes'!AE14</f>
        <v>0</v>
      </c>
      <c r="AF14" s="108">
        <f>Base!AF14+Provision!AF14+Reclassification!AF14+'Adjustment Out'!AF14+'Adjustment In'!AF14+'Step Change'!AF14+'Corp OH'!AF14+'Output Growth'!AF14+'Real Price Changes'!AF14</f>
        <v>393.59965315966667</v>
      </c>
      <c r="AG14" s="107">
        <f>Base!AG14+Provision!AG14+Reclassification!AG14+'Adjustment Out'!AG14+'Adjustment In'!AG14+'Step Change'!AG14+'Corp OH'!AG14+'Output Growth'!AG14+'Real Price Changes'!AG14</f>
        <v>3168.629119556836</v>
      </c>
      <c r="AH14" s="57">
        <f>Base!AH14+Provision!AH14+Reclassification!AH14+'Adjustment Out'!AH14+'Adjustment In'!AH14+'Step Change'!AH14+'Corp OH'!AH14+'Output Growth'!AH14+'Real Price Changes'!AH14</f>
        <v>0</v>
      </c>
      <c r="AI14" s="108">
        <f>Base!AI14+Provision!AI14+Reclassification!AI14+'Adjustment Out'!AI14+'Adjustment In'!AI14+'Step Change'!AI14+'Corp OH'!AI14+'Output Growth'!AI14+'Real Price Changes'!AI14</f>
        <v>406.14290147852228</v>
      </c>
      <c r="AJ14" s="107">
        <f>Base!AJ14+Provision!AJ14+Reclassification!AJ14+'Adjustment Out'!AJ14+'Adjustment In'!AJ14+'Step Change'!AJ14+'Corp OH'!AJ14+'Output Growth'!AJ14+'Real Price Changes'!AJ14</f>
        <v>3257.9305675328542</v>
      </c>
      <c r="AK14" s="57">
        <f>Base!AK14+Provision!AK14+Reclassification!AK14+'Adjustment Out'!AK14+'Adjustment In'!AK14+'Step Change'!AK14+'Corp OH'!AK14+'Output Growth'!AK14+'Real Price Changes'!AK14</f>
        <v>0</v>
      </c>
      <c r="AL14" s="108">
        <f>Base!AL14+Provision!AL14+Reclassification!AL14+'Adjustment Out'!AL14+'Adjustment In'!AL14+'Step Change'!AL14+'Corp OH'!AL14+'Output Growth'!AL14+'Real Price Changes'!AL14</f>
        <v>417.8367189251631</v>
      </c>
    </row>
    <row r="15" spans="1:52" customFormat="1">
      <c r="A15" s="58"/>
      <c r="B15" s="38" t="s">
        <v>17</v>
      </c>
      <c r="C15" s="107">
        <f>Base!C15+Provision!C15+Reclassification!C15+'Adjustment Out'!C15+'Adjustment In'!C15+'Step Change'!C15+'Corp OH'!C15+'Output Growth'!C15+'Real Price Changes'!C15</f>
        <v>933.73087751153878</v>
      </c>
      <c r="D15" s="57">
        <f>Base!D15+Provision!D15+Reclassification!D15+'Adjustment Out'!D15+'Adjustment In'!D15+'Step Change'!D15+'Corp OH'!D15+'Output Growth'!D15+'Real Price Changes'!D15</f>
        <v>17.799821762545282</v>
      </c>
      <c r="E15" s="108">
        <f>Base!E15+Provision!E15+Reclassification!E15+'Adjustment Out'!E15+'Adjustment In'!E15+'Step Change'!E15+'Corp OH'!E15+'Output Growth'!E15+'Real Price Changes'!E15</f>
        <v>1335.2562199113663</v>
      </c>
      <c r="F15" s="107">
        <f>Base!F15+Provision!F15+Reclassification!F15+'Adjustment Out'!F15+'Adjustment In'!F15+'Step Change'!F15+'Corp OH'!F15+'Output Growth'!F15+'Real Price Changes'!F15</f>
        <v>1294.4857662455756</v>
      </c>
      <c r="G15" s="57">
        <f>Base!G15+Provision!G15+Reclassification!G15+'Adjustment Out'!G15+'Adjustment In'!G15+'Step Change'!G15+'Corp OH'!G15+'Output Growth'!G15+'Real Price Changes'!G15</f>
        <v>25.254476262800718</v>
      </c>
      <c r="H15" s="108">
        <f>Base!H15+Provision!H15+Reclassification!H15+'Adjustment Out'!H15+'Adjustment In'!H15+'Step Change'!H15+'Corp OH'!H15+'Output Growth'!H15+'Real Price Changes'!H15</f>
        <v>1464.6872729359143</v>
      </c>
      <c r="I15" s="107">
        <f>Base!I15+Provision!I15+Reclassification!I15+'Adjustment Out'!I15+'Adjustment In'!I15+'Step Change'!I15+'Corp OH'!I15+'Output Growth'!I15+'Real Price Changes'!I15</f>
        <v>1356.8785458811026</v>
      </c>
      <c r="J15" s="57">
        <f>Base!J15+Provision!J15+Reclassification!J15+'Adjustment Out'!J15+'Adjustment In'!J15+'Step Change'!J15+'Corp OH'!J15+'Output Growth'!J15+'Real Price Changes'!J15</f>
        <v>14.524687466325389</v>
      </c>
      <c r="K15" s="108">
        <f>Base!K15+Provision!K15+Reclassification!K15+'Adjustment Out'!K15+'Adjustment In'!K15+'Step Change'!K15+'Corp OH'!K15+'Output Growth'!K15+'Real Price Changes'!K15</f>
        <v>1035.5058886578965</v>
      </c>
      <c r="L15" s="107">
        <f>Base!L15+Provision!L15+Reclassification!L15+'Adjustment Out'!L15+'Adjustment In'!L15+'Step Change'!L15+'Corp OH'!L15+'Output Growth'!L15+'Real Price Changes'!L15</f>
        <v>2059.7782019405627</v>
      </c>
      <c r="M15" s="57">
        <f>Base!M15+Provision!M15+Reclassification!M15+'Adjustment Out'!M15+'Adjustment In'!M15+'Step Change'!M15+'Corp OH'!M15+'Output Growth'!M15+'Real Price Changes'!M15</f>
        <v>23.83111294964392</v>
      </c>
      <c r="N15" s="108">
        <f>Base!N15+Provision!N15+Reclassification!N15+'Adjustment Out'!N15+'Adjustment In'!N15+'Step Change'!N15+'Corp OH'!N15+'Output Growth'!N15+'Real Price Changes'!N15</f>
        <v>1824.8880491791281</v>
      </c>
      <c r="O15" s="107">
        <f>Base!O15+Provision!O15+Reclassification!O15+'Adjustment Out'!O15+'Adjustment In'!O15+'Step Change'!O15+'Corp OH'!O15+'Output Growth'!O15+'Real Price Changes'!O15</f>
        <v>1663.7399807647707</v>
      </c>
      <c r="P15" s="57">
        <f>Base!P15+Provision!P15+Reclassification!P15+'Adjustment Out'!P15+'Adjustment In'!P15+'Step Change'!P15+'Corp OH'!P15+'Output Growth'!P15+'Real Price Changes'!P15</f>
        <v>19.35085506068167</v>
      </c>
      <c r="Q15" s="108">
        <f>Base!Q15+Provision!Q15+Reclassification!Q15+'Adjustment Out'!Q15+'Adjustment In'!Q15+'Step Change'!Q15+'Corp OH'!Q15+'Output Growth'!Q15+'Real Price Changes'!Q15</f>
        <v>1481.8084332130647</v>
      </c>
      <c r="R15" s="107">
        <f>Base!R15+Provision!R15+Reclassification!R15+'Adjustment Out'!R15+'Adjustment In'!R15+'Step Change'!R15+'Corp OH'!R15+'Output Growth'!R15+'Real Price Changes'!R15</f>
        <v>1868.805258461884</v>
      </c>
      <c r="S15" s="57">
        <f>Base!S15+Provision!S15+Reclassification!S15+'Adjustment Out'!S15+'Adjustment In'!S15+'Step Change'!S15+'Corp OH'!S15+'Output Growth'!S15+'Real Price Changes'!S15</f>
        <v>21.29113542390904</v>
      </c>
      <c r="T15" s="108">
        <f>Base!T15+Provision!T15+Reclassification!T15+'Adjustment Out'!T15+'Adjustment In'!T15+'Step Change'!T15+'Corp OH'!T15+'Output Growth'!T15+'Real Price Changes'!T15</f>
        <v>1630.3870772064188</v>
      </c>
      <c r="U15" s="107">
        <f>Base!U15+Provision!U15+Reclassification!U15+'Adjustment Out'!U15+'Adjustment In'!U15+'Step Change'!U15+'Corp OH'!U15+'Output Growth'!U15+'Real Price Changes'!U15</f>
        <v>1962.0123738134819</v>
      </c>
      <c r="V15" s="57">
        <f>Base!V15+Provision!V15+Reclassification!V15+'Adjustment Out'!V15+'Adjustment In'!V15+'Step Change'!V15+'Corp OH'!V15+'Output Growth'!V15+'Real Price Changes'!V15</f>
        <v>21.879469917662302</v>
      </c>
      <c r="W15" s="108">
        <f>Base!W15+Provision!W15+Reclassification!W15+'Adjustment Out'!W15+'Adjustment In'!W15+'Step Change'!W15+'Corp OH'!W15+'Output Growth'!W15+'Real Price Changes'!W15</f>
        <v>1695.9476838187225</v>
      </c>
      <c r="X15" s="107">
        <f>Base!X15+Provision!X15+Reclassification!X15+'Adjustment Out'!X15+'Adjustment In'!X15+'Step Change'!X15+'Corp OH'!X15+'Output Growth'!X15+'Real Price Changes'!X15</f>
        <v>2042.5799509490535</v>
      </c>
      <c r="Y15" s="57">
        <f>Base!Y15+Provision!Y15+Reclassification!Y15+'Adjustment Out'!Y15+'Adjustment In'!Y15+'Step Change'!Y15+'Corp OH'!Y15+'Output Growth'!Y15+'Real Price Changes'!Y15</f>
        <v>22.359056321003699</v>
      </c>
      <c r="Z15" s="108">
        <f>Base!Z15+Provision!Z15+Reclassification!Z15+'Adjustment Out'!Z15+'Adjustment In'!Z15+'Step Change'!Z15+'Corp OH'!Z15+'Output Growth'!Z15+'Real Price Changes'!Z15</f>
        <v>1749.8450662863454</v>
      </c>
      <c r="AA15" s="107">
        <f>Base!AA15+Provision!AA15+Reclassification!AA15+'Adjustment Out'!AA15+'Adjustment In'!AA15+'Step Change'!AA15+'Corp OH'!AA15+'Output Growth'!AA15+'Real Price Changes'!AA15</f>
        <v>2120.9418884266343</v>
      </c>
      <c r="AB15" s="57">
        <f>Base!AB15+Provision!AB15+Reclassification!AB15+'Adjustment Out'!AB15+'Adjustment In'!AB15+'Step Change'!AB15+'Corp OH'!AB15+'Output Growth'!AB15+'Real Price Changes'!AB15</f>
        <v>22.832262973482933</v>
      </c>
      <c r="AC15" s="108">
        <f>Base!AC15+Provision!AC15+Reclassification!AC15+'Adjustment Out'!AC15+'Adjustment In'!AC15+'Step Change'!AC15+'Corp OH'!AC15+'Output Growth'!AC15+'Real Price Changes'!AC15</f>
        <v>1825.3680534653131</v>
      </c>
      <c r="AD15" s="107">
        <f>Base!AD15+Provision!AD15+Reclassification!AD15+'Adjustment Out'!AD15+'Adjustment In'!AD15+'Step Change'!AD15+'Corp OH'!AD15+'Output Growth'!AD15+'Real Price Changes'!AD15</f>
        <v>2197.9660574840404</v>
      </c>
      <c r="AE15" s="57">
        <f>Base!AE15+Provision!AE15+Reclassification!AE15+'Adjustment Out'!AE15+'Adjustment In'!AE15+'Step Change'!AE15+'Corp OH'!AE15+'Output Growth'!AE15+'Real Price Changes'!AE15</f>
        <v>23.269494722504437</v>
      </c>
      <c r="AF15" s="108">
        <f>Base!AF15+Provision!AF15+Reclassification!AF15+'Adjustment Out'!AF15+'Adjustment In'!AF15+'Step Change'!AF15+'Corp OH'!AF15+'Output Growth'!AF15+'Real Price Changes'!AF15</f>
        <v>1892.5979809439284</v>
      </c>
      <c r="AG15" s="107">
        <f>Base!AG15+Provision!AG15+Reclassification!AG15+'Adjustment Out'!AG15+'Adjustment In'!AG15+'Step Change'!AG15+'Corp OH'!AG15+'Output Growth'!AG15+'Real Price Changes'!AG15</f>
        <v>2267.319110784088</v>
      </c>
      <c r="AH15" s="57">
        <f>Base!AH15+Provision!AH15+Reclassification!AH15+'Adjustment Out'!AH15+'Adjustment In'!AH15+'Step Change'!AH15+'Corp OH'!AH15+'Output Growth'!AH15+'Real Price Changes'!AH15</f>
        <v>23.606108744440835</v>
      </c>
      <c r="AI15" s="108">
        <f>Base!AI15+Provision!AI15+Reclassification!AI15+'Adjustment Out'!AI15+'Adjustment In'!AI15+'Step Change'!AI15+'Corp OH'!AI15+'Output Growth'!AI15+'Real Price Changes'!AI15</f>
        <v>1952.9113634689747</v>
      </c>
      <c r="AJ15" s="107">
        <f>Base!AJ15+Provision!AJ15+Reclassification!AJ15+'Adjustment Out'!AJ15+'Adjustment In'!AJ15+'Step Change'!AJ15+'Corp OH'!AJ15+'Output Growth'!AJ15+'Real Price Changes'!AJ15</f>
        <v>2331.2189463208624</v>
      </c>
      <c r="AK15" s="57">
        <f>Base!AK15+Provision!AK15+Reclassification!AK15+'Adjustment Out'!AK15+'Adjustment In'!AK15+'Step Change'!AK15+'Corp OH'!AK15+'Output Growth'!AK15+'Real Price Changes'!AK15</f>
        <v>23.86935051754201</v>
      </c>
      <c r="AL15" s="108">
        <f>Base!AL15+Provision!AL15+Reclassification!AL15+'Adjustment Out'!AL15+'Adjustment In'!AL15+'Step Change'!AL15+'Corp OH'!AL15+'Output Growth'!AL15+'Real Price Changes'!AL15</f>
        <v>2009.1403136506492</v>
      </c>
    </row>
    <row r="16" spans="1:52" s="6" customFormat="1">
      <c r="A16" s="7"/>
      <c r="B16" s="99" t="s">
        <v>18</v>
      </c>
      <c r="C16" s="125">
        <f>SUM(C9:C15)</f>
        <v>15858.152518696734</v>
      </c>
      <c r="D16" s="126">
        <f t="shared" ref="D16:E16" si="0">SUM(D9:D15)</f>
        <v>827.25711646191587</v>
      </c>
      <c r="E16" s="127">
        <f t="shared" si="0"/>
        <v>5358.8610988159799</v>
      </c>
      <c r="F16" s="125">
        <f>SUM(F9:F15)</f>
        <v>16270.744951153201</v>
      </c>
      <c r="G16" s="126">
        <f t="shared" ref="G16:H16" si="1">SUM(G9:G15)</f>
        <v>639.14021373335993</v>
      </c>
      <c r="H16" s="127">
        <f t="shared" si="1"/>
        <v>7176.0256994743668</v>
      </c>
      <c r="I16" s="125">
        <f>SUM(I9:I15)</f>
        <v>18103.130204657922</v>
      </c>
      <c r="J16" s="126">
        <f t="shared" ref="J16:K16" si="2">SUM(J9:J15)</f>
        <v>794.24226175635522</v>
      </c>
      <c r="K16" s="127">
        <f t="shared" si="2"/>
        <v>9828.6621695395697</v>
      </c>
      <c r="L16" s="125">
        <f>SUM(L9:L15)</f>
        <v>18990.815227940358</v>
      </c>
      <c r="M16" s="126">
        <f t="shared" ref="M16:N16" si="3">SUM(M9:M15)</f>
        <v>825.12137321034777</v>
      </c>
      <c r="N16" s="127">
        <f t="shared" si="3"/>
        <v>13841.340229414918</v>
      </c>
      <c r="O16" s="125">
        <f>SUM(O9:O15)</f>
        <v>20394.565652528341</v>
      </c>
      <c r="P16" s="126">
        <f t="shared" ref="P16:Q16" si="4">SUM(P9:P15)</f>
        <v>962.7831972237334</v>
      </c>
      <c r="Q16" s="127">
        <f t="shared" si="4"/>
        <v>10244.127400943245</v>
      </c>
      <c r="R16" s="125">
        <f>SUM(R9:R15)</f>
        <v>21237.059665364257</v>
      </c>
      <c r="S16" s="126">
        <f t="shared" ref="S16:T16" si="5">SUM(S9:S15)</f>
        <v>988.68329781122759</v>
      </c>
      <c r="T16" s="127">
        <f t="shared" si="5"/>
        <v>10304.190961202839</v>
      </c>
      <c r="U16" s="125">
        <f>SUM(U9:U15)</f>
        <v>22296.263165030963</v>
      </c>
      <c r="V16" s="126">
        <f t="shared" ref="V16:W16" si="6">SUM(V9:V15)</f>
        <v>1016.0034231083911</v>
      </c>
      <c r="W16" s="127">
        <f t="shared" si="6"/>
        <v>10882.192607543846</v>
      </c>
      <c r="X16" s="125">
        <f>SUM(X9:X15)</f>
        <v>23989.568801376798</v>
      </c>
      <c r="Y16" s="126">
        <f t="shared" ref="Y16:Z16" si="7">SUM(Y9:Y15)</f>
        <v>1039.0226082425888</v>
      </c>
      <c r="Z16" s="127">
        <f t="shared" si="7"/>
        <v>11108.539726011775</v>
      </c>
      <c r="AA16" s="125">
        <f>SUM(AA9:AA15)</f>
        <v>24909.909319579849</v>
      </c>
      <c r="AB16" s="126">
        <f t="shared" ref="AB16:AC16" si="8">SUM(AB9:AB15)</f>
        <v>1061.0124634152712</v>
      </c>
      <c r="AC16" s="127">
        <f t="shared" si="8"/>
        <v>11579.350269037321</v>
      </c>
      <c r="AD16" s="125">
        <f>SUM(AD9:AD15)</f>
        <v>25814.538096589531</v>
      </c>
      <c r="AE16" s="126">
        <f t="shared" ref="AE16:AF16" si="9">SUM(AE9:AE15)</f>
        <v>1081.3305692312147</v>
      </c>
      <c r="AF16" s="127">
        <f t="shared" si="9"/>
        <v>11998.46185143233</v>
      </c>
      <c r="AG16" s="125">
        <f>SUM(AG9:AG15)</f>
        <v>26629.07161972237</v>
      </c>
      <c r="AH16" s="126">
        <f t="shared" ref="AH16:AI16" si="10">SUM(AH9:AH15)</f>
        <v>1096.9729815952303</v>
      </c>
      <c r="AI16" s="127">
        <f t="shared" si="10"/>
        <v>12374.455670519936</v>
      </c>
      <c r="AJ16" s="125">
        <f>SUM(AJ9:AJ15)</f>
        <v>27379.558522471933</v>
      </c>
      <c r="AK16" s="126">
        <f t="shared" ref="AK16:AL16" si="11">SUM(AK9:AK15)</f>
        <v>1109.2057945440063</v>
      </c>
      <c r="AL16" s="127">
        <f t="shared" si="11"/>
        <v>12724.987125347814</v>
      </c>
    </row>
    <row r="17" spans="1:38" customFormat="1">
      <c r="A17" s="58"/>
      <c r="B17" s="38"/>
      <c r="C17" s="107"/>
      <c r="D17" s="57"/>
      <c r="E17" s="108"/>
      <c r="F17" s="107"/>
      <c r="G17" s="57"/>
      <c r="H17" s="108"/>
      <c r="I17" s="107"/>
      <c r="J17" s="57"/>
      <c r="K17" s="108"/>
      <c r="L17" s="107"/>
      <c r="M17" s="57"/>
      <c r="N17" s="108"/>
      <c r="O17" s="107"/>
      <c r="P17" s="57"/>
      <c r="Q17" s="108"/>
      <c r="R17" s="107"/>
      <c r="S17" s="57"/>
      <c r="T17" s="108"/>
      <c r="U17" s="107"/>
      <c r="V17" s="57"/>
      <c r="W17" s="108"/>
      <c r="X17" s="107"/>
      <c r="Y17" s="57"/>
      <c r="Z17" s="108"/>
      <c r="AA17" s="107"/>
      <c r="AB17" s="57"/>
      <c r="AC17" s="108"/>
      <c r="AD17" s="107"/>
      <c r="AE17" s="57"/>
      <c r="AF17" s="108"/>
      <c r="AG17" s="107"/>
      <c r="AH17" s="57"/>
      <c r="AI17" s="108"/>
      <c r="AJ17" s="107"/>
      <c r="AK17" s="57"/>
      <c r="AL17" s="108"/>
    </row>
    <row r="18" spans="1:38" customFormat="1">
      <c r="A18" s="98" t="s">
        <v>34</v>
      </c>
      <c r="B18" s="38"/>
      <c r="C18" s="107"/>
      <c r="D18" s="57"/>
      <c r="E18" s="108"/>
      <c r="F18" s="107"/>
      <c r="G18" s="57"/>
      <c r="H18" s="108"/>
      <c r="I18" s="107"/>
      <c r="J18" s="57"/>
      <c r="K18" s="108"/>
      <c r="L18" s="107"/>
      <c r="M18" s="57"/>
      <c r="N18" s="108"/>
      <c r="O18" s="107"/>
      <c r="P18" s="57"/>
      <c r="Q18" s="108"/>
      <c r="R18" s="107"/>
      <c r="S18" s="57"/>
      <c r="T18" s="108"/>
      <c r="U18" s="107"/>
      <c r="V18" s="57"/>
      <c r="W18" s="108"/>
      <c r="X18" s="107"/>
      <c r="Y18" s="57"/>
      <c r="Z18" s="108"/>
      <c r="AA18" s="107"/>
      <c r="AB18" s="57"/>
      <c r="AC18" s="108"/>
      <c r="AD18" s="107"/>
      <c r="AE18" s="57"/>
      <c r="AF18" s="108"/>
      <c r="AG18" s="107"/>
      <c r="AH18" s="57"/>
      <c r="AI18" s="108"/>
      <c r="AJ18" s="107"/>
      <c r="AK18" s="57"/>
      <c r="AL18" s="108"/>
    </row>
    <row r="19" spans="1:38" customFormat="1">
      <c r="A19" s="58"/>
      <c r="B19" s="38" t="s">
        <v>19</v>
      </c>
      <c r="C19" s="107">
        <f>Base!C19+Provision!C19+Reclassification!C19+'Adjustment Out'!C19+'Adjustment In'!C19+'Step Change'!C19+'Corp OH'!C19+'Output Growth'!C19+'Real Price Changes'!C19</f>
        <v>-1989.9169678288754</v>
      </c>
      <c r="D19" s="57">
        <f>Base!D19+Provision!D19+Reclassification!D19+'Adjustment Out'!D19+'Adjustment In'!D19+'Step Change'!D19+'Corp OH'!D19+'Output Growth'!D19+'Real Price Changes'!D19</f>
        <v>624.86198602253978</v>
      </c>
      <c r="E19" s="108">
        <f>Base!E19+Provision!E19+Reclassification!E19+'Adjustment Out'!E19+'Adjustment In'!E19+'Step Change'!E19+'Corp OH'!E19+'Output Growth'!E19+'Real Price Changes'!E19</f>
        <v>13860.667322609139</v>
      </c>
      <c r="F19" s="107">
        <f>Base!F19+Provision!F19+Reclassification!F19+'Adjustment Out'!F19+'Adjustment In'!F19+'Step Change'!F19+'Corp OH'!F19+'Output Growth'!F19+'Real Price Changes'!F19</f>
        <v>-2587.6995081588475</v>
      </c>
      <c r="G19" s="57">
        <f>Base!G19+Provision!G19+Reclassification!G19+'Adjustment Out'!G19+'Adjustment In'!G19+'Step Change'!G19+'Corp OH'!G19+'Output Growth'!G19+'Real Price Changes'!G19</f>
        <v>299.28003849406156</v>
      </c>
      <c r="H19" s="108">
        <f>Base!H19+Provision!H19+Reclassification!H19+'Adjustment Out'!H19+'Adjustment In'!H19+'Step Change'!H19+'Corp OH'!H19+'Output Growth'!H19+'Real Price Changes'!H19</f>
        <v>14512.342800076472</v>
      </c>
      <c r="I19" s="107">
        <f>Base!I19+Provision!I19+Reclassification!I19+'Adjustment Out'!I19+'Adjustment In'!I19+'Step Change'!I19+'Corp OH'!I19+'Output Growth'!I19+'Real Price Changes'!I19</f>
        <v>-883.76468577844298</v>
      </c>
      <c r="J19" s="57">
        <f>Base!J19+Provision!J19+Reclassification!J19+'Adjustment Out'!J19+'Adjustment In'!J19+'Step Change'!J19+'Corp OH'!J19+'Output Growth'!J19+'Real Price Changes'!J19</f>
        <v>366.84375082469739</v>
      </c>
      <c r="K19" s="108">
        <f>Base!K19+Provision!K19+Reclassification!K19+'Adjustment Out'!K19+'Adjustment In'!K19+'Step Change'!K19+'Corp OH'!K19+'Output Growth'!K19+'Real Price Changes'!K19</f>
        <v>13725.895717533085</v>
      </c>
      <c r="L19" s="107">
        <f>Base!L19+Provision!L19+Reclassification!L19+'Adjustment Out'!L19+'Adjustment In'!L19+'Step Change'!L19+'Corp OH'!L19+'Output Growth'!L19+'Real Price Changes'!L19</f>
        <v>1826.6639339364838</v>
      </c>
      <c r="M19" s="57">
        <f>Base!M19+Provision!M19+Reclassification!M19+'Adjustment Out'!M19+'Adjustment In'!M19+'Step Change'!M19+'Corp OH'!M19+'Output Growth'!M19+'Real Price Changes'!M19</f>
        <v>289.25533965108798</v>
      </c>
      <c r="N19" s="108">
        <f>Base!N19+Provision!N19+Reclassification!N19+'Adjustment Out'!N19+'Adjustment In'!N19+'Step Change'!N19+'Corp OH'!N19+'Output Growth'!N19+'Real Price Changes'!N19</f>
        <v>13586.505546802709</v>
      </c>
      <c r="O19" s="107">
        <f>Base!O19+Provision!O19+Reclassification!O19+'Adjustment Out'!O19+'Adjustment In'!O19+'Step Change'!O19+'Corp OH'!O19+'Output Growth'!O19+'Real Price Changes'!O19</f>
        <v>2278.182794359097</v>
      </c>
      <c r="P19" s="57">
        <f>Base!P19+Provision!P19+Reclassification!P19+'Adjustment Out'!P19+'Adjustment In'!P19+'Step Change'!P19+'Corp OH'!P19+'Output Growth'!P19+'Real Price Changes'!P19</f>
        <v>307.56275528165594</v>
      </c>
      <c r="Q19" s="108">
        <f>Base!Q19+Provision!Q19+Reclassification!Q19+'Adjustment Out'!Q19+'Adjustment In'!Q19+'Step Change'!Q19+'Corp OH'!Q19+'Output Growth'!Q19+'Real Price Changes'!Q19</f>
        <v>13014.911912587237</v>
      </c>
      <c r="R19" s="107">
        <f>Base!R19+Provision!R19+Reclassification!R19+'Adjustment Out'!R19+'Adjustment In'!R19+'Step Change'!R19+'Corp OH'!R19+'Output Growth'!R19+'Real Price Changes'!R19</f>
        <v>753.13545204452066</v>
      </c>
      <c r="S19" s="57">
        <f>Base!S19+Provision!S19+Reclassification!S19+'Adjustment Out'!S19+'Adjustment In'!S19+'Step Change'!S19+'Corp OH'!S19+'Output Growth'!S19+'Real Price Changes'!S19</f>
        <v>457.18492748628535</v>
      </c>
      <c r="T19" s="108">
        <f>Base!T19+Provision!T19+Reclassification!T19+'Adjustment Out'!T19+'Adjustment In'!T19+'Step Change'!T19+'Corp OH'!T19+'Output Growth'!T19+'Real Price Changes'!T19</f>
        <v>14026.227566209249</v>
      </c>
      <c r="U19" s="107">
        <f>Base!U19+Provision!U19+Reclassification!U19+'Adjustment Out'!U19+'Adjustment In'!U19+'Step Change'!U19+'Corp OH'!U19+'Output Growth'!U19+'Real Price Changes'!U19</f>
        <v>790.69826531050398</v>
      </c>
      <c r="V19" s="57">
        <f>Base!V19+Provision!V19+Reclassification!V19+'Adjustment Out'!V19+'Adjustment In'!V19+'Step Change'!V19+'Corp OH'!V19+'Output Growth'!V19+'Real Price Changes'!V19</f>
        <v>469.81824447520529</v>
      </c>
      <c r="W19" s="108">
        <f>Base!W19+Provision!W19+Reclassification!W19+'Adjustment Out'!W19+'Adjustment In'!W19+'Step Change'!W19+'Corp OH'!W19+'Output Growth'!W19+'Real Price Changes'!W19</f>
        <v>14590.245768131288</v>
      </c>
      <c r="X19" s="107">
        <f>Base!X19+Provision!X19+Reclassification!X19+'Adjustment Out'!X19+'Adjustment In'!X19+'Step Change'!X19+'Corp OH'!X19+'Output Growth'!X19+'Real Price Changes'!X19</f>
        <v>1406.0060190815514</v>
      </c>
      <c r="Y19" s="57">
        <f>Base!Y19+Provision!Y19+Reclassification!Y19+'Adjustment Out'!Y19+'Adjustment In'!Y19+'Step Change'!Y19+'Corp OH'!Y19+'Output Growth'!Y19+'Real Price Changes'!Y19</f>
        <v>480.11641179552703</v>
      </c>
      <c r="Z19" s="108">
        <f>Base!Z19+Provision!Z19+Reclassification!Z19+'Adjustment Out'!Z19+'Adjustment In'!Z19+'Step Change'!Z19+'Corp OH'!Z19+'Output Growth'!Z19+'Real Price Changes'!Z19</f>
        <v>16880.311455057876</v>
      </c>
      <c r="AA19" s="107">
        <f>Base!AA19+Provision!AA19+Reclassification!AA19+'Adjustment Out'!AA19+'Adjustment In'!AA19+'Step Change'!AA19+'Corp OH'!AA19+'Output Growth'!AA19+'Real Price Changes'!AA19</f>
        <v>835.40579192035898</v>
      </c>
      <c r="AB19" s="57">
        <f>Base!AB19+Provision!AB19+Reclassification!AB19+'Adjustment Out'!AB19+'Adjustment In'!AB19+'Step Change'!AB19+'Corp OH'!AB19+'Output Growth'!AB19+'Real Price Changes'!AB19</f>
        <v>490.27758661276124</v>
      </c>
      <c r="AC19" s="108">
        <f>Base!AC19+Provision!AC19+Reclassification!AC19+'Adjustment Out'!AC19+'Adjustment In'!AC19+'Step Change'!AC19+'Corp OH'!AC19+'Output Growth'!AC19+'Real Price Changes'!AC19</f>
        <v>16448.15850645884</v>
      </c>
      <c r="AD19" s="107">
        <f>Base!AD19+Provision!AD19+Reclassification!AD19+'Adjustment Out'!AD19+'Adjustment In'!AD19+'Step Change'!AD19+'Corp OH'!AD19+'Output Growth'!AD19+'Real Price Changes'!AD19</f>
        <v>1950.8702242610575</v>
      </c>
      <c r="AE19" s="57">
        <f>Base!AE19+Provision!AE19+Reclassification!AE19+'Adjustment Out'!AE19+'Adjustment In'!AE19+'Step Change'!AE19+'Corp OH'!AE19+'Output Growth'!AE19+'Real Price Changes'!AE19</f>
        <v>499.66627169183988</v>
      </c>
      <c r="AF19" s="108">
        <f>Base!AF19+Provision!AF19+Reclassification!AF19+'Adjustment Out'!AF19+'Adjustment In'!AF19+'Step Change'!AF19+'Corp OH'!AF19+'Output Growth'!AF19+'Real Price Changes'!AF19</f>
        <v>19027.770102706894</v>
      </c>
      <c r="AG19" s="107">
        <f>Base!AG19+Provision!AG19+Reclassification!AG19+'Adjustment Out'!AG19+'Adjustment In'!AG19+'Step Change'!AG19+'Corp OH'!AG19+'Output Growth'!AG19+'Real Price Changes'!AG19</f>
        <v>1916.9069804855546</v>
      </c>
      <c r="AH19" s="57">
        <f>Base!AH19+Provision!AH19+Reclassification!AH19+'Adjustment Out'!AH19+'Adjustment In'!AH19+'Step Change'!AH19+'Corp OH'!AH19+'Output Growth'!AH19+'Real Price Changes'!AH19</f>
        <v>506.89439053781939</v>
      </c>
      <c r="AI19" s="108">
        <f>Base!AI19+Provision!AI19+Reclassification!AI19+'Adjustment Out'!AI19+'Adjustment In'!AI19+'Step Change'!AI19+'Corp OH'!AI19+'Output Growth'!AI19+'Real Price Changes'!AI19</f>
        <v>19447.334286625657</v>
      </c>
      <c r="AJ19" s="107">
        <f>Base!AJ19+Provision!AJ19+Reclassification!AJ19+'Adjustment Out'!AJ19+'Adjustment In'!AJ19+'Step Change'!AJ19+'Corp OH'!AJ19+'Output Growth'!AJ19+'Real Price Changes'!AJ19</f>
        <v>830.74660346627093</v>
      </c>
      <c r="AK19" s="57">
        <f>Base!AK19+Provision!AK19+Reclassification!AK19+'Adjustment Out'!AK19+'Adjustment In'!AK19+'Step Change'!AK19+'Corp OH'!AK19+'Output Growth'!AK19+'Real Price Changes'!AK19</f>
        <v>512.54698578698935</v>
      </c>
      <c r="AL19" s="108">
        <f>Base!AL19+Provision!AL19+Reclassification!AL19+'Adjustment Out'!AL19+'Adjustment In'!AL19+'Step Change'!AL19+'Corp OH'!AL19+'Output Growth'!AL19+'Real Price Changes'!AL19</f>
        <v>17906.307973590345</v>
      </c>
    </row>
    <row r="20" spans="1:38" customFormat="1">
      <c r="A20" s="58"/>
      <c r="B20" s="38" t="s">
        <v>20</v>
      </c>
      <c r="C20" s="107">
        <f>Base!C20+Provision!C20+Reclassification!C20+'Adjustment Out'!C20+'Adjustment In'!C20+'Step Change'!C20+'Corp OH'!C20+'Output Growth'!C20+'Real Price Changes'!C20</f>
        <v>0</v>
      </c>
      <c r="D20" s="57">
        <f>Base!D20+Provision!D20+Reclassification!D20+'Adjustment Out'!D20+'Adjustment In'!D20+'Step Change'!D20+'Corp OH'!D20+'Output Growth'!D20+'Real Price Changes'!D20</f>
        <v>0</v>
      </c>
      <c r="E20" s="108">
        <f>Base!E20+Provision!E20+Reclassification!E20+'Adjustment Out'!E20+'Adjustment In'!E20+'Step Change'!E20+'Corp OH'!E20+'Output Growth'!E20+'Real Price Changes'!E20</f>
        <v>0</v>
      </c>
      <c r="F20" s="107">
        <f>Base!F20+Provision!F20+Reclassification!F20+'Adjustment Out'!F20+'Adjustment In'!F20+'Step Change'!F20+'Corp OH'!F20+'Output Growth'!F20+'Real Price Changes'!F20</f>
        <v>0</v>
      </c>
      <c r="G20" s="57">
        <f>Base!G20+Provision!G20+Reclassification!G20+'Adjustment Out'!G20+'Adjustment In'!G20+'Step Change'!G20+'Corp OH'!G20+'Output Growth'!G20+'Real Price Changes'!G20</f>
        <v>0</v>
      </c>
      <c r="H20" s="108">
        <f>Base!H20+Provision!H20+Reclassification!H20+'Adjustment Out'!H20+'Adjustment In'!H20+'Step Change'!H20+'Corp OH'!H20+'Output Growth'!H20+'Real Price Changes'!H20</f>
        <v>0</v>
      </c>
      <c r="I20" s="107">
        <f>Base!I20+Provision!I20+Reclassification!I20+'Adjustment Out'!I20+'Adjustment In'!I20+'Step Change'!I20+'Corp OH'!I20+'Output Growth'!I20+'Real Price Changes'!I20</f>
        <v>0</v>
      </c>
      <c r="J20" s="57">
        <f>Base!J20+Provision!J20+Reclassification!J20+'Adjustment Out'!J20+'Adjustment In'!J20+'Step Change'!J20+'Corp OH'!J20+'Output Growth'!J20+'Real Price Changes'!J20</f>
        <v>0</v>
      </c>
      <c r="K20" s="108">
        <f>Base!K20+Provision!K20+Reclassification!K20+'Adjustment Out'!K20+'Adjustment In'!K20+'Step Change'!K20+'Corp OH'!K20+'Output Growth'!K20+'Real Price Changes'!K20</f>
        <v>0</v>
      </c>
      <c r="L20" s="107">
        <f>Base!L20+Provision!L20+Reclassification!L20+'Adjustment Out'!L20+'Adjustment In'!L20+'Step Change'!L20+'Corp OH'!L20+'Output Growth'!L20+'Real Price Changes'!L20</f>
        <v>0</v>
      </c>
      <c r="M20" s="57">
        <f>Base!M20+Provision!M20+Reclassification!M20+'Adjustment Out'!M20+'Adjustment In'!M20+'Step Change'!M20+'Corp OH'!M20+'Output Growth'!M20+'Real Price Changes'!M20</f>
        <v>0</v>
      </c>
      <c r="N20" s="108">
        <f>Base!N20+Provision!N20+Reclassification!N20+'Adjustment Out'!N20+'Adjustment In'!N20+'Step Change'!N20+'Corp OH'!N20+'Output Growth'!N20+'Real Price Changes'!N20</f>
        <v>0</v>
      </c>
      <c r="O20" s="107">
        <f>Base!O20+Provision!O20+Reclassification!O20+'Adjustment Out'!O20+'Adjustment In'!O20+'Step Change'!O20+'Corp OH'!O20+'Output Growth'!O20+'Real Price Changes'!O20</f>
        <v>0</v>
      </c>
      <c r="P20" s="57">
        <f>Base!P20+Provision!P20+Reclassification!P20+'Adjustment Out'!P20+'Adjustment In'!P20+'Step Change'!P20+'Corp OH'!P20+'Output Growth'!P20+'Real Price Changes'!P20</f>
        <v>0</v>
      </c>
      <c r="Q20" s="108">
        <f>Base!Q20+Provision!Q20+Reclassification!Q20+'Adjustment Out'!Q20+'Adjustment In'!Q20+'Step Change'!Q20+'Corp OH'!Q20+'Output Growth'!Q20+'Real Price Changes'!Q20</f>
        <v>0</v>
      </c>
      <c r="R20" s="107">
        <f>Base!R20+Provision!R20+Reclassification!R20+'Adjustment Out'!R20+'Adjustment In'!R20+'Step Change'!R20+'Corp OH'!R20+'Output Growth'!R20+'Real Price Changes'!R20</f>
        <v>0</v>
      </c>
      <c r="S20" s="57">
        <f>Base!S20+Provision!S20+Reclassification!S20+'Adjustment Out'!S20+'Adjustment In'!S20+'Step Change'!S20+'Corp OH'!S20+'Output Growth'!S20+'Real Price Changes'!S20</f>
        <v>0</v>
      </c>
      <c r="T20" s="108">
        <f>Base!T20+Provision!T20+Reclassification!T20+'Adjustment Out'!T20+'Adjustment In'!T20+'Step Change'!T20+'Corp OH'!T20+'Output Growth'!T20+'Real Price Changes'!T20</f>
        <v>0</v>
      </c>
      <c r="U20" s="107">
        <f>Base!U20+Provision!U20+Reclassification!U20+'Adjustment Out'!U20+'Adjustment In'!U20+'Step Change'!U20+'Corp OH'!U20+'Output Growth'!U20+'Real Price Changes'!U20</f>
        <v>0</v>
      </c>
      <c r="V20" s="57">
        <f>Base!V20+Provision!V20+Reclassification!V20+'Adjustment Out'!V20+'Adjustment In'!V20+'Step Change'!V20+'Corp OH'!V20+'Output Growth'!V20+'Real Price Changes'!V20</f>
        <v>0</v>
      </c>
      <c r="W20" s="108">
        <f>Base!W20+Provision!W20+Reclassification!W20+'Adjustment Out'!W20+'Adjustment In'!W20+'Step Change'!W20+'Corp OH'!W20+'Output Growth'!W20+'Real Price Changes'!W20</f>
        <v>0</v>
      </c>
      <c r="X20" s="107">
        <f>Base!X20+Provision!X20+Reclassification!X20+'Adjustment Out'!X20+'Adjustment In'!X20+'Step Change'!X20+'Corp OH'!X20+'Output Growth'!X20+'Real Price Changes'!X20</f>
        <v>0</v>
      </c>
      <c r="Y20" s="57">
        <f>Base!Y20+Provision!Y20+Reclassification!Y20+'Adjustment Out'!Y20+'Adjustment In'!Y20+'Step Change'!Y20+'Corp OH'!Y20+'Output Growth'!Y20+'Real Price Changes'!Y20</f>
        <v>0</v>
      </c>
      <c r="Z20" s="108">
        <f>Base!Z20+Provision!Z20+Reclassification!Z20+'Adjustment Out'!Z20+'Adjustment In'!Z20+'Step Change'!Z20+'Corp OH'!Z20+'Output Growth'!Z20+'Real Price Changes'!Z20</f>
        <v>0</v>
      </c>
      <c r="AA20" s="107">
        <f>Base!AA20+Provision!AA20+Reclassification!AA20+'Adjustment Out'!AA20+'Adjustment In'!AA20+'Step Change'!AA20+'Corp OH'!AA20+'Output Growth'!AA20+'Real Price Changes'!AA20</f>
        <v>0</v>
      </c>
      <c r="AB20" s="57">
        <f>Base!AB20+Provision!AB20+Reclassification!AB20+'Adjustment Out'!AB20+'Adjustment In'!AB20+'Step Change'!AB20+'Corp OH'!AB20+'Output Growth'!AB20+'Real Price Changes'!AB20</f>
        <v>0</v>
      </c>
      <c r="AC20" s="108">
        <f>Base!AC20+Provision!AC20+Reclassification!AC20+'Adjustment Out'!AC20+'Adjustment In'!AC20+'Step Change'!AC20+'Corp OH'!AC20+'Output Growth'!AC20+'Real Price Changes'!AC20</f>
        <v>0</v>
      </c>
      <c r="AD20" s="107">
        <f>Base!AD20+Provision!AD20+Reclassification!AD20+'Adjustment Out'!AD20+'Adjustment In'!AD20+'Step Change'!AD20+'Corp OH'!AD20+'Output Growth'!AD20+'Real Price Changes'!AD20</f>
        <v>0</v>
      </c>
      <c r="AE20" s="57">
        <f>Base!AE20+Provision!AE20+Reclassification!AE20+'Adjustment Out'!AE20+'Adjustment In'!AE20+'Step Change'!AE20+'Corp OH'!AE20+'Output Growth'!AE20+'Real Price Changes'!AE20</f>
        <v>0</v>
      </c>
      <c r="AF20" s="108">
        <f>Base!AF20+Provision!AF20+Reclassification!AF20+'Adjustment Out'!AF20+'Adjustment In'!AF20+'Step Change'!AF20+'Corp OH'!AF20+'Output Growth'!AF20+'Real Price Changes'!AF20</f>
        <v>0</v>
      </c>
      <c r="AG20" s="107">
        <f>Base!AG20+Provision!AG20+Reclassification!AG20+'Adjustment Out'!AG20+'Adjustment In'!AG20+'Step Change'!AG20+'Corp OH'!AG20+'Output Growth'!AG20+'Real Price Changes'!AG20</f>
        <v>0</v>
      </c>
      <c r="AH20" s="57">
        <f>Base!AH20+Provision!AH20+Reclassification!AH20+'Adjustment Out'!AH20+'Adjustment In'!AH20+'Step Change'!AH20+'Corp OH'!AH20+'Output Growth'!AH20+'Real Price Changes'!AH20</f>
        <v>0</v>
      </c>
      <c r="AI20" s="108">
        <f>Base!AI20+Provision!AI20+Reclassification!AI20+'Adjustment Out'!AI20+'Adjustment In'!AI20+'Step Change'!AI20+'Corp OH'!AI20+'Output Growth'!AI20+'Real Price Changes'!AI20</f>
        <v>0</v>
      </c>
      <c r="AJ20" s="107">
        <f>Base!AJ20+Provision!AJ20+Reclassification!AJ20+'Adjustment Out'!AJ20+'Adjustment In'!AJ20+'Step Change'!AJ20+'Corp OH'!AJ20+'Output Growth'!AJ20+'Real Price Changes'!AJ20</f>
        <v>0</v>
      </c>
      <c r="AK20" s="57">
        <f>Base!AK20+Provision!AK20+Reclassification!AK20+'Adjustment Out'!AK20+'Adjustment In'!AK20+'Step Change'!AK20+'Corp OH'!AK20+'Output Growth'!AK20+'Real Price Changes'!AK20</f>
        <v>0</v>
      </c>
      <c r="AL20" s="108">
        <f>Base!AL20+Provision!AL20+Reclassification!AL20+'Adjustment Out'!AL20+'Adjustment In'!AL20+'Step Change'!AL20+'Corp OH'!AL20+'Output Growth'!AL20+'Real Price Changes'!AL20</f>
        <v>0</v>
      </c>
    </row>
    <row r="21" spans="1:38" customFormat="1">
      <c r="A21" s="58"/>
      <c r="B21" s="38" t="s">
        <v>21</v>
      </c>
      <c r="C21" s="107">
        <f>Base!C21+Provision!C21+Reclassification!C21+'Adjustment Out'!C21+'Adjustment In'!C21+'Step Change'!C21+'Corp OH'!C21+'Output Growth'!C21+'Real Price Changes'!C21</f>
        <v>2297.7151513356007</v>
      </c>
      <c r="D21" s="57">
        <f>Base!D21+Provision!D21+Reclassification!D21+'Adjustment Out'!D21+'Adjustment In'!D21+'Step Change'!D21+'Corp OH'!D21+'Output Growth'!D21+'Real Price Changes'!D21</f>
        <v>18.670570153476657</v>
      </c>
      <c r="E21" s="108">
        <f>Base!E21+Provision!E21+Reclassification!E21+'Adjustment Out'!E21+'Adjustment In'!E21+'Step Change'!E21+'Corp OH'!E21+'Output Growth'!E21+'Real Price Changes'!E21</f>
        <v>1095.7781255838649</v>
      </c>
      <c r="F21" s="107">
        <f>Base!F21+Provision!F21+Reclassification!F21+'Adjustment Out'!F21+'Adjustment In'!F21+'Step Change'!F21+'Corp OH'!F21+'Output Growth'!F21+'Real Price Changes'!F21</f>
        <v>2135.1403722628702</v>
      </c>
      <c r="G21" s="57">
        <f>Base!G21+Provision!G21+Reclassification!G21+'Adjustment Out'!G21+'Adjustment In'!G21+'Step Change'!G21+'Corp OH'!G21+'Output Growth'!G21+'Real Price Changes'!G21</f>
        <v>11.034280355404324</v>
      </c>
      <c r="H21" s="108">
        <f>Base!H21+Provision!H21+Reclassification!H21+'Adjustment Out'!H21+'Adjustment In'!H21+'Step Change'!H21+'Corp OH'!H21+'Output Growth'!H21+'Real Price Changes'!H21</f>
        <v>1334.2044693147841</v>
      </c>
      <c r="I21" s="107">
        <f>Base!I21+Provision!I21+Reclassification!I21+'Adjustment Out'!I21+'Adjustment In'!I21+'Step Change'!I21+'Corp OH'!I21+'Output Growth'!I21+'Real Price Changes'!I21</f>
        <v>2102.1358632007582</v>
      </c>
      <c r="J21" s="57">
        <f>Base!J21+Provision!J21+Reclassification!J21+'Adjustment Out'!J21+'Adjustment In'!J21+'Step Change'!J21+'Corp OH'!J21+'Output Growth'!J21+'Real Price Changes'!J21</f>
        <v>12.194363094007517</v>
      </c>
      <c r="K21" s="108">
        <f>Base!K21+Provision!K21+Reclassification!K21+'Adjustment Out'!K21+'Adjustment In'!K21+'Step Change'!K21+'Corp OH'!K21+'Output Growth'!K21+'Real Price Changes'!K21</f>
        <v>580.16457517718709</v>
      </c>
      <c r="L21" s="107">
        <f>Base!L21+Provision!L21+Reclassification!L21+'Adjustment Out'!L21+'Adjustment In'!L21+'Step Change'!L21+'Corp OH'!L21+'Output Growth'!L21+'Real Price Changes'!L21</f>
        <v>1722.2672739242316</v>
      </c>
      <c r="M21" s="57">
        <f>Base!M21+Provision!M21+Reclassification!M21+'Adjustment Out'!M21+'Adjustment In'!M21+'Step Change'!M21+'Corp OH'!M21+'Output Growth'!M21+'Real Price Changes'!M21</f>
        <v>8.5155360646618803</v>
      </c>
      <c r="N21" s="108">
        <f>Base!N21+Provision!N21+Reclassification!N21+'Adjustment Out'!N21+'Adjustment In'!N21+'Step Change'!N21+'Corp OH'!N21+'Output Growth'!N21+'Real Price Changes'!N21</f>
        <v>1004.012981412099</v>
      </c>
      <c r="O21" s="107">
        <f>Base!O21+Provision!O21+Reclassification!O21+'Adjustment Out'!O21+'Adjustment In'!O21+'Step Change'!O21+'Corp OH'!O21+'Output Growth'!O21+'Real Price Changes'!O21</f>
        <v>2024.696332262283</v>
      </c>
      <c r="P21" s="57">
        <f>Base!P21+Provision!P21+Reclassification!P21+'Adjustment Out'!P21+'Adjustment In'!P21+'Step Change'!P21+'Corp OH'!P21+'Output Growth'!P21+'Real Price Changes'!P21</f>
        <v>8.911873585137398</v>
      </c>
      <c r="Q21" s="108">
        <f>Base!Q21+Provision!Q21+Reclassification!Q21+'Adjustment Out'!Q21+'Adjustment In'!Q21+'Step Change'!Q21+'Corp OH'!Q21+'Output Growth'!Q21+'Real Price Changes'!Q21</f>
        <v>1731.0859268918875</v>
      </c>
      <c r="R21" s="107">
        <f>Base!R21+Provision!R21+Reclassification!R21+'Adjustment Out'!R21+'Adjustment In'!R21+'Step Change'!R21+'Corp OH'!R21+'Output Growth'!R21+'Real Price Changes'!R21</f>
        <v>1980.1954369711964</v>
      </c>
      <c r="S21" s="57">
        <f>Base!S21+Provision!S21+Reclassification!S21+'Adjustment Out'!S21+'Adjustment In'!S21+'Step Change'!S21+'Corp OH'!S21+'Output Growth'!S21+'Real Price Changes'!S21</f>
        <v>9.0519691069582873</v>
      </c>
      <c r="T21" s="108">
        <f>Base!T21+Provision!T21+Reclassification!T21+'Adjustment Out'!T21+'Adjustment In'!T21+'Step Change'!T21+'Corp OH'!T21+'Output Growth'!T21+'Real Price Changes'!T21</f>
        <v>915.77263070315189</v>
      </c>
      <c r="U21" s="107">
        <f>Base!U21+Provision!U21+Reclassification!U21+'Adjustment Out'!U21+'Adjustment In'!U21+'Step Change'!U21+'Corp OH'!U21+'Output Growth'!U21+'Real Price Changes'!U21</f>
        <v>2078.958164482136</v>
      </c>
      <c r="V21" s="57">
        <f>Base!V21+Provision!V21+Reclassification!V21+'Adjustment Out'!V21+'Adjustment In'!V21+'Step Change'!V21+'Corp OH'!V21+'Output Growth'!V21+'Real Price Changes'!V21</f>
        <v>9.302100701914565</v>
      </c>
      <c r="W21" s="108">
        <f>Base!W21+Provision!W21+Reclassification!W21+'Adjustment Out'!W21+'Adjustment In'!W21+'Step Change'!W21+'Corp OH'!W21+'Output Growth'!W21+'Real Price Changes'!W21</f>
        <v>952.59738847215772</v>
      </c>
      <c r="X21" s="107">
        <f>Base!X21+Provision!X21+Reclassification!X21+'Adjustment Out'!X21+'Adjustment In'!X21+'Step Change'!X21+'Corp OH'!X21+'Output Growth'!X21+'Real Price Changes'!X21</f>
        <v>2164.3279738238502</v>
      </c>
      <c r="Y21" s="57">
        <f>Base!Y21+Provision!Y21+Reclassification!Y21+'Adjustment Out'!Y21+'Adjustment In'!Y21+'Step Change'!Y21+'Corp OH'!Y21+'Output Growth'!Y21+'Real Price Changes'!Y21</f>
        <v>9.5059978272077785</v>
      </c>
      <c r="Z21" s="108">
        <f>Base!Z21+Provision!Z21+Reclassification!Z21+'Adjustment Out'!Z21+'Adjustment In'!Z21+'Step Change'!Z21+'Corp OH'!Z21+'Output Growth'!Z21+'Real Price Changes'!Z21</f>
        <v>982.87102619931682</v>
      </c>
      <c r="AA21" s="107">
        <f>Base!AA21+Provision!AA21+Reclassification!AA21+'Adjustment Out'!AA21+'Adjustment In'!AA21+'Step Change'!AA21+'Corp OH'!AA21+'Output Growth'!AA21+'Real Price Changes'!AA21</f>
        <v>2247.3606763072762</v>
      </c>
      <c r="AB21" s="57">
        <f>Base!AB21+Provision!AB21+Reclassification!AB21+'Adjustment Out'!AB21+'Adjustment In'!AB21+'Step Change'!AB21+'Corp OH'!AB21+'Output Growth'!AB21+'Real Price Changes'!AB21</f>
        <v>9.7071825885727847</v>
      </c>
      <c r="AC21" s="108">
        <f>Base!AC21+Provision!AC21+Reclassification!AC21+'Adjustment Out'!AC21+'Adjustment In'!AC21+'Step Change'!AC21+'Corp OH'!AC21+'Output Growth'!AC21+'Real Price Changes'!AC21</f>
        <v>1025.2915566453437</v>
      </c>
      <c r="AD21" s="107">
        <f>Base!AD21+Provision!AD21+Reclassification!AD21+'Adjustment Out'!AD21+'Adjustment In'!AD21+'Step Change'!AD21+'Corp OH'!AD21+'Output Growth'!AD21+'Real Price Changes'!AD21</f>
        <v>2361.1064285095886</v>
      </c>
      <c r="AE21" s="57">
        <f>Base!AE21+Provision!AE21+Reclassification!AE21+'Adjustment Out'!AE21+'Adjustment In'!AE21+'Step Change'!AE21+'Corp OH'!AE21+'Output Growth'!AE21+'Real Price Changes'!AE21</f>
        <v>169.39400911826851</v>
      </c>
      <c r="AF21" s="108">
        <f>Base!AF21+Provision!AF21+Reclassification!AF21+'Adjustment Out'!AF21+'Adjustment In'!AF21+'Step Change'!AF21+'Corp OH'!AF21+'Output Growth'!AF21+'Real Price Changes'!AF21</f>
        <v>1657.3830050078245</v>
      </c>
      <c r="AG21" s="107">
        <f>Base!AG21+Provision!AG21+Reclassification!AG21+'Adjustment Out'!AG21+'Adjustment In'!AG21+'Step Change'!AG21+'Corp OH'!AG21+'Output Growth'!AG21+'Real Price Changes'!AG21</f>
        <v>2435.1344706139612</v>
      </c>
      <c r="AH21" s="57">
        <f>Base!AH21+Provision!AH21+Reclassification!AH21+'Adjustment Out'!AH21+'Adjustment In'!AH21+'Step Change'!AH21+'Corp OH'!AH21+'Output Growth'!AH21+'Real Price Changes'!AH21</f>
        <v>169.53712124765337</v>
      </c>
      <c r="AI21" s="108">
        <f>Base!AI21+Provision!AI21+Reclassification!AI21+'Adjustment Out'!AI21+'Adjustment In'!AI21+'Step Change'!AI21+'Corp OH'!AI21+'Output Growth'!AI21+'Real Price Changes'!AI21</f>
        <v>1701.4555660206631</v>
      </c>
      <c r="AJ21" s="107">
        <f>Base!AJ21+Provision!AJ21+Reclassification!AJ21+'Adjustment Out'!AJ21+'Adjustment In'!AJ21+'Step Change'!AJ21+'Corp OH'!AJ21+'Output Growth'!AJ21+'Real Price Changes'!AJ21</f>
        <v>2503.3933715946569</v>
      </c>
      <c r="AK21" s="57">
        <f>Base!AK21+Provision!AK21+Reclassification!AK21+'Adjustment Out'!AK21+'Adjustment In'!AK21+'Step Change'!AK21+'Corp OH'!AK21+'Output Growth'!AK21+'Real Price Changes'!AK21</f>
        <v>169.64903901767033</v>
      </c>
      <c r="AL21" s="108">
        <f>Base!AL21+Provision!AL21+Reclassification!AL21+'Adjustment Out'!AL21+'Adjustment In'!AL21+'Step Change'!AL21+'Corp OH'!AL21+'Output Growth'!AL21+'Real Price Changes'!AL21</f>
        <v>1743.5855894148272</v>
      </c>
    </row>
    <row r="22" spans="1:38" customFormat="1">
      <c r="A22" s="58"/>
      <c r="B22" s="38" t="s">
        <v>22</v>
      </c>
      <c r="C22" s="107">
        <f>Base!C22+Provision!C22+Reclassification!C22+'Adjustment Out'!C22+'Adjustment In'!C22+'Step Change'!C22+'Corp OH'!C22+'Output Growth'!C22+'Real Price Changes'!C22</f>
        <v>3.7088777884364377</v>
      </c>
      <c r="D22" s="57">
        <f>Base!D22+Provision!D22+Reclassification!D22+'Adjustment Out'!D22+'Adjustment In'!D22+'Step Change'!D22+'Corp OH'!D22+'Output Growth'!D22+'Real Price Changes'!D22</f>
        <v>0</v>
      </c>
      <c r="E22" s="108">
        <f>Base!E22+Provision!E22+Reclassification!E22+'Adjustment Out'!E22+'Adjustment In'!E22+'Step Change'!E22+'Corp OH'!E22+'Output Growth'!E22+'Real Price Changes'!E22</f>
        <v>55.592731883553292</v>
      </c>
      <c r="F22" s="107">
        <f>Base!F22+Provision!F22+Reclassification!F22+'Adjustment Out'!F22+'Adjustment In'!F22+'Step Change'!F22+'Corp OH'!F22+'Output Growth'!F22+'Real Price Changes'!F22</f>
        <v>0.70594442371948363</v>
      </c>
      <c r="G22" s="57">
        <f>Base!G22+Provision!G22+Reclassification!G22+'Adjustment Out'!G22+'Adjustment In'!G22+'Step Change'!G22+'Corp OH'!G22+'Output Growth'!G22+'Real Price Changes'!G22</f>
        <v>0</v>
      </c>
      <c r="H22" s="108">
        <f>Base!H22+Provision!H22+Reclassification!H22+'Adjustment Out'!H22+'Adjustment In'!H22+'Step Change'!H22+'Corp OH'!H22+'Output Growth'!H22+'Real Price Changes'!H22</f>
        <v>56.300598057993355</v>
      </c>
      <c r="I22" s="107">
        <f>Base!I22+Provision!I22+Reclassification!I22+'Adjustment Out'!I22+'Adjustment In'!I22+'Step Change'!I22+'Corp OH'!I22+'Output Growth'!I22+'Real Price Changes'!I22</f>
        <v>1.5405023999028769</v>
      </c>
      <c r="J22" s="57">
        <f>Base!J22+Provision!J22+Reclassification!J22+'Adjustment Out'!J22+'Adjustment In'!J22+'Step Change'!J22+'Corp OH'!J22+'Output Growth'!J22+'Real Price Changes'!J22</f>
        <v>0</v>
      </c>
      <c r="K22" s="108">
        <f>Base!K22+Provision!K22+Reclassification!K22+'Adjustment Out'!K22+'Adjustment In'!K22+'Step Change'!K22+'Corp OH'!K22+'Output Growth'!K22+'Real Price Changes'!K22</f>
        <v>56.633584683334689</v>
      </c>
      <c r="L22" s="107">
        <f>Base!L22+Provision!L22+Reclassification!L22+'Adjustment Out'!L22+'Adjustment In'!L22+'Step Change'!L22+'Corp OH'!L22+'Output Growth'!L22+'Real Price Changes'!L22</f>
        <v>-3.0495975097575161</v>
      </c>
      <c r="M22" s="57">
        <f>Base!M22+Provision!M22+Reclassification!M22+'Adjustment Out'!M22+'Adjustment In'!M22+'Step Change'!M22+'Corp OH'!M22+'Output Growth'!M22+'Real Price Changes'!M22</f>
        <v>0</v>
      </c>
      <c r="N22" s="108">
        <f>Base!N22+Provision!N22+Reclassification!N22+'Adjustment Out'!N22+'Adjustment In'!N22+'Step Change'!N22+'Corp OH'!N22+'Output Growth'!N22+'Real Price Changes'!N22</f>
        <v>5.4543292584951555</v>
      </c>
      <c r="O22" s="107">
        <f>Base!O22+Provision!O22+Reclassification!O22+'Adjustment Out'!O22+'Adjustment In'!O22+'Step Change'!O22+'Corp OH'!O22+'Output Growth'!O22+'Real Price Changes'!O22</f>
        <v>2.0418449086468282</v>
      </c>
      <c r="P22" s="57">
        <f>Base!P22+Provision!P22+Reclassification!P22+'Adjustment Out'!P22+'Adjustment In'!P22+'Step Change'!P22+'Corp OH'!P22+'Output Growth'!P22+'Real Price Changes'!P22</f>
        <v>0</v>
      </c>
      <c r="Q22" s="108">
        <f>Base!Q22+Provision!Q22+Reclassification!Q22+'Adjustment Out'!Q22+'Adjustment In'!Q22+'Step Change'!Q22+'Corp OH'!Q22+'Output Growth'!Q22+'Real Price Changes'!Q22</f>
        <v>5.7293780621606221</v>
      </c>
      <c r="R22" s="107">
        <f>Base!R22+Provision!R22+Reclassification!R22+'Adjustment Out'!R22+'Adjustment In'!R22+'Step Change'!R22+'Corp OH'!R22+'Output Growth'!R22+'Real Price Changes'!R22</f>
        <v>0.36125030579700262</v>
      </c>
      <c r="S22" s="57">
        <f>Base!S22+Provision!S22+Reclassification!S22+'Adjustment Out'!S22+'Adjustment In'!S22+'Step Change'!S22+'Corp OH'!S22+'Output Growth'!S22+'Real Price Changes'!S22</f>
        <v>0</v>
      </c>
      <c r="T22" s="108">
        <f>Base!T22+Provision!T22+Reclassification!T22+'Adjustment Out'!T22+'Adjustment In'!T22+'Step Change'!T22+'Corp OH'!T22+'Output Growth'!T22+'Real Price Changes'!T22</f>
        <v>5.8224247788215129</v>
      </c>
      <c r="U22" s="107">
        <f>Base!U22+Provision!U22+Reclassification!U22+'Adjustment Out'!U22+'Adjustment In'!U22+'Step Change'!U22+'Corp OH'!U22+'Output Growth'!U22+'Real Price Changes'!U22</f>
        <v>0.37926775238260035</v>
      </c>
      <c r="V22" s="57">
        <f>Base!V22+Provision!V22+Reclassification!V22+'Adjustment Out'!V22+'Adjustment In'!V22+'Step Change'!V22+'Corp OH'!V22+'Output Growth'!V22+'Real Price Changes'!V22</f>
        <v>0</v>
      </c>
      <c r="W22" s="108">
        <f>Base!W22+Provision!W22+Reclassification!W22+'Adjustment Out'!W22+'Adjustment In'!W22+'Step Change'!W22+'Corp OH'!W22+'Output Growth'!W22+'Real Price Changes'!W22</f>
        <v>6.0565542722348846</v>
      </c>
      <c r="X22" s="107">
        <f>Base!X22+Provision!X22+Reclassification!X22+'Adjustment Out'!X22+'Adjustment In'!X22+'Step Change'!X22+'Corp OH'!X22+'Output Growth'!X22+'Real Price Changes'!X22</f>
        <v>0.39484190691034599</v>
      </c>
      <c r="Y22" s="57">
        <f>Base!Y22+Provision!Y22+Reclassification!Y22+'Adjustment Out'!Y22+'Adjustment In'!Y22+'Step Change'!Y22+'Corp OH'!Y22+'Output Growth'!Y22+'Real Price Changes'!Y22</f>
        <v>0</v>
      </c>
      <c r="Z22" s="108">
        <f>Base!Z22+Provision!Z22+Reclassification!Z22+'Adjustment Out'!Z22+'Adjustment In'!Z22+'Step Change'!Z22+'Corp OH'!Z22+'Output Growth'!Z22+'Real Price Changes'!Z22</f>
        <v>6.2490321565240619</v>
      </c>
      <c r="AA22" s="107">
        <f>Base!AA22+Provision!AA22+Reclassification!AA22+'Adjustment Out'!AA22+'Adjustment In'!AA22+'Step Change'!AA22+'Corp OH'!AA22+'Output Growth'!AA22+'Real Price Changes'!AA22</f>
        <v>0.40998969919552003</v>
      </c>
      <c r="AB22" s="57">
        <f>Base!AB22+Provision!AB22+Reclassification!AB22+'Adjustment Out'!AB22+'Adjustment In'!AB22+'Step Change'!AB22+'Corp OH'!AB22+'Output Growth'!AB22+'Real Price Changes'!AB22</f>
        <v>0</v>
      </c>
      <c r="AC22" s="108">
        <f>Base!AC22+Provision!AC22+Reclassification!AC22+'Adjustment Out'!AC22+'Adjustment In'!AC22+'Step Change'!AC22+'Corp OH'!AC22+'Output Growth'!AC22+'Real Price Changes'!AC22</f>
        <v>6.5187392206127264</v>
      </c>
      <c r="AD22" s="107">
        <f>Base!AD22+Provision!AD22+Reclassification!AD22+'Adjustment Out'!AD22+'Adjustment In'!AD22+'Step Change'!AD22+'Corp OH'!AD22+'Output Growth'!AD22+'Real Price Changes'!AD22</f>
        <v>0.42487889350817371</v>
      </c>
      <c r="AE22" s="57">
        <f>Base!AE22+Provision!AE22+Reclassification!AE22+'Adjustment Out'!AE22+'Adjustment In'!AE22+'Step Change'!AE22+'Corp OH'!AE22+'Output Growth'!AE22+'Real Price Changes'!AE22</f>
        <v>0</v>
      </c>
      <c r="AF22" s="108">
        <f>Base!AF22+Provision!AF22+Reclassification!AF22+'Adjustment Out'!AF22+'Adjustment In'!AF22+'Step Change'!AF22+'Corp OH'!AF22+'Output Growth'!AF22+'Real Price Changes'!AF22</f>
        <v>6.7588301788289664</v>
      </c>
      <c r="AG22" s="107">
        <f>Base!AG22+Provision!AG22+Reclassification!AG22+'Adjustment Out'!AG22+'Adjustment In'!AG22+'Step Change'!AG22+'Corp OH'!AG22+'Output Growth'!AG22+'Real Price Changes'!AG22</f>
        <v>0.43828521907321327</v>
      </c>
      <c r="AH22" s="57">
        <f>Base!AH22+Provision!AH22+Reclassification!AH22+'Adjustment Out'!AH22+'Adjustment In'!AH22+'Step Change'!AH22+'Corp OH'!AH22+'Output Growth'!AH22+'Real Price Changes'!AH22</f>
        <v>0</v>
      </c>
      <c r="AI22" s="108">
        <f>Base!AI22+Provision!AI22+Reclassification!AI22+'Adjustment Out'!AI22+'Adjustment In'!AI22+'Step Change'!AI22+'Corp OH'!AI22+'Output Growth'!AI22+'Real Price Changes'!AI22</f>
        <v>6.9742208291953069</v>
      </c>
      <c r="AJ22" s="107">
        <f>Base!AJ22+Provision!AJ22+Reclassification!AJ22+'Adjustment Out'!AJ22+'Adjustment In'!AJ22+'Step Change'!AJ22+'Corp OH'!AJ22+'Output Growth'!AJ22+'Real Price Changes'!AJ22</f>
        <v>0.45063740773680744</v>
      </c>
      <c r="AK22" s="57">
        <f>Base!AK22+Provision!AK22+Reclassification!AK22+'Adjustment Out'!AK22+'Adjustment In'!AK22+'Step Change'!AK22+'Corp OH'!AK22+'Output Growth'!AK22+'Real Price Changes'!AK22</f>
        <v>0</v>
      </c>
      <c r="AL22" s="108">
        <f>Base!AL22+Provision!AL22+Reclassification!AL22+'Adjustment Out'!AL22+'Adjustment In'!AL22+'Step Change'!AL22+'Corp OH'!AL22+'Output Growth'!AL22+'Real Price Changes'!AL22</f>
        <v>7.1750251887256002</v>
      </c>
    </row>
    <row r="23" spans="1:38" customFormat="1">
      <c r="A23" s="58"/>
      <c r="B23" s="38" t="s">
        <v>23</v>
      </c>
      <c r="C23" s="107">
        <f>Base!C23+Provision!C23+Reclassification!C23+'Adjustment Out'!C23+'Adjustment In'!C23+'Step Change'!C23+'Corp OH'!C23+'Output Growth'!C23+'Real Price Changes'!C23</f>
        <v>2227.734953119475</v>
      </c>
      <c r="D23" s="57">
        <f>Base!D23+Provision!D23+Reclassification!D23+'Adjustment Out'!D23+'Adjustment In'!D23+'Step Change'!D23+'Corp OH'!D23+'Output Growth'!D23+'Real Price Changes'!D23</f>
        <v>8.0285579738304449</v>
      </c>
      <c r="E23" s="108">
        <f>Base!E23+Provision!E23+Reclassification!E23+'Adjustment Out'!E23+'Adjustment In'!E23+'Step Change'!E23+'Corp OH'!E23+'Output Growth'!E23+'Real Price Changes'!E23</f>
        <v>506.8194918550692</v>
      </c>
      <c r="F23" s="107">
        <f>Base!F23+Provision!F23+Reclassification!F23+'Adjustment Out'!F23+'Adjustment In'!F23+'Step Change'!F23+'Corp OH'!F23+'Output Growth'!F23+'Real Price Changes'!F23</f>
        <v>2124.9762622425446</v>
      </c>
      <c r="G23" s="57">
        <f>Base!G23+Provision!G23+Reclassification!G23+'Adjustment Out'!G23+'Adjustment In'!G23+'Step Change'!G23+'Corp OH'!G23+'Output Growth'!G23+'Real Price Changes'!G23</f>
        <v>8.5963907371632171</v>
      </c>
      <c r="H23" s="108">
        <f>Base!H23+Provision!H23+Reclassification!H23+'Adjustment Out'!H23+'Adjustment In'!H23+'Step Change'!H23+'Corp OH'!H23+'Output Growth'!H23+'Real Price Changes'!H23</f>
        <v>502.86799900224872</v>
      </c>
      <c r="I23" s="107">
        <f>Base!I23+Provision!I23+Reclassification!I23+'Adjustment Out'!I23+'Adjustment In'!I23+'Step Change'!I23+'Corp OH'!I23+'Output Growth'!I23+'Real Price Changes'!I23</f>
        <v>2197.135482425173</v>
      </c>
      <c r="J23" s="57">
        <f>Base!J23+Provision!J23+Reclassification!J23+'Adjustment Out'!J23+'Adjustment In'!J23+'Step Change'!J23+'Corp OH'!J23+'Output Growth'!J23+'Real Price Changes'!J23</f>
        <v>10.991498608655188</v>
      </c>
      <c r="K23" s="108">
        <f>Base!K23+Provision!K23+Reclassification!K23+'Adjustment Out'!K23+'Adjustment In'!K23+'Step Change'!K23+'Corp OH'!K23+'Output Growth'!K23+'Real Price Changes'!K23</f>
        <v>482.31031618317763</v>
      </c>
      <c r="L23" s="107">
        <f>Base!L23+Provision!L23+Reclassification!L23+'Adjustment Out'!L23+'Adjustment In'!L23+'Step Change'!L23+'Corp OH'!L23+'Output Growth'!L23+'Real Price Changes'!L23</f>
        <v>2104.9347983055795</v>
      </c>
      <c r="M23" s="57">
        <f>Base!M23+Provision!M23+Reclassification!M23+'Adjustment Out'!M23+'Adjustment In'!M23+'Step Change'!M23+'Corp OH'!M23+'Output Growth'!M23+'Real Price Changes'!M23</f>
        <v>11.605358275942738</v>
      </c>
      <c r="N23" s="108">
        <f>Base!N23+Provision!N23+Reclassification!N23+'Adjustment Out'!N23+'Adjustment In'!N23+'Step Change'!N23+'Corp OH'!N23+'Output Growth'!N23+'Real Price Changes'!N23</f>
        <v>533.98928561595449</v>
      </c>
      <c r="O23" s="107">
        <f>Base!O23+Provision!O23+Reclassification!O23+'Adjustment Out'!O23+'Adjustment In'!O23+'Step Change'!O23+'Corp OH'!O23+'Output Growth'!O23+'Real Price Changes'!O23</f>
        <v>2453.663053933943</v>
      </c>
      <c r="P23" s="57">
        <f>Base!P23+Provision!P23+Reclassification!P23+'Adjustment Out'!P23+'Adjustment In'!P23+'Step Change'!P23+'Corp OH'!P23+'Output Growth'!P23+'Real Price Changes'!P23</f>
        <v>12.190588788922048</v>
      </c>
      <c r="Q23" s="108">
        <f>Base!Q23+Provision!Q23+Reclassification!Q23+'Adjustment Out'!Q23+'Adjustment In'!Q23+'Step Change'!Q23+'Corp OH'!Q23+'Output Growth'!Q23+'Real Price Changes'!Q23</f>
        <v>560.91709052433805</v>
      </c>
      <c r="R23" s="107">
        <f>Base!R23+Provision!R23+Reclassification!R23+'Adjustment Out'!R23+'Adjustment In'!R23+'Step Change'!R23+'Corp OH'!R23+'Output Growth'!R23+'Real Price Changes'!R23</f>
        <v>2414.2534427740661</v>
      </c>
      <c r="S23" s="57">
        <f>Base!S23+Provision!S23+Reclassification!S23+'Adjustment Out'!S23+'Adjustment In'!S23+'Step Change'!S23+'Corp OH'!S23+'Output Growth'!S23+'Real Price Changes'!S23</f>
        <v>12.388567391253018</v>
      </c>
      <c r="T23" s="108">
        <f>Base!T23+Provision!T23+Reclassification!T23+'Adjustment Out'!T23+'Adjustment In'!T23+'Step Change'!T23+'Corp OH'!T23+'Output Growth'!T23+'Real Price Changes'!T23</f>
        <v>570.02654237513593</v>
      </c>
      <c r="U23" s="107">
        <f>Base!U23+Provision!U23+Reclassification!U23+'Adjustment Out'!U23+'Adjustment In'!U23+'Step Change'!U23+'Corp OH'!U23+'Output Growth'!U23+'Real Price Changes'!U23</f>
        <v>2534.6649185603883</v>
      </c>
      <c r="V23" s="57">
        <f>Base!V23+Provision!V23+Reclassification!V23+'Adjustment Out'!V23+'Adjustment In'!V23+'Step Change'!V23+'Corp OH'!V23+'Output Growth'!V23+'Real Price Changes'!V23</f>
        <v>12.730898665717422</v>
      </c>
      <c r="W23" s="108">
        <f>Base!W23+Provision!W23+Reclassification!W23+'Adjustment Out'!W23+'Adjustment In'!W23+'Step Change'!W23+'Corp OH'!W23+'Output Growth'!W23+'Real Price Changes'!W23</f>
        <v>592.94826840308122</v>
      </c>
      <c r="X23" s="107">
        <f>Base!X23+Provision!X23+Reclassification!X23+'Adjustment Out'!X23+'Adjustment In'!X23+'Step Change'!X23+'Corp OH'!X23+'Output Growth'!X23+'Real Price Changes'!X23</f>
        <v>2674.3680153884925</v>
      </c>
      <c r="Y23" s="57">
        <f>Base!Y23+Provision!Y23+Reclassification!Y23+'Adjustment Out'!Y23+'Adjustment In'!Y23+'Step Change'!Y23+'Corp OH'!Y23+'Output Growth'!Y23+'Real Price Changes'!Y23</f>
        <v>75.291955820751681</v>
      </c>
      <c r="Z23" s="108">
        <f>Base!Z23+Provision!Z23+Reclassification!Z23+'Adjustment Out'!Z23+'Adjustment In'!Z23+'Step Change'!Z23+'Corp OH'!Z23+'Output Growth'!Z23+'Real Price Changes'!Z23</f>
        <v>744.43512257146631</v>
      </c>
      <c r="AA23" s="107">
        <f>Base!AA23+Provision!AA23+Reclassification!AA23+'Adjustment Out'!AA23+'Adjustment In'!AA23+'Step Change'!AA23+'Corp OH'!AA23+'Output Growth'!AA23+'Real Price Changes'!AA23</f>
        <v>2739.9811900530185</v>
      </c>
      <c r="AB23" s="57">
        <f>Base!AB23+Provision!AB23+Reclassification!AB23+'Adjustment Out'!AB23+'Adjustment In'!AB23+'Step Change'!AB23+'Corp OH'!AB23+'Output Growth'!AB23+'Real Price Changes'!AB23</f>
        <v>13.285295636425555</v>
      </c>
      <c r="AC23" s="108">
        <f>Base!AC23+Provision!AC23+Reclassification!AC23+'Adjustment Out'!AC23+'Adjustment In'!AC23+'Step Change'!AC23+'Corp OH'!AC23+'Output Growth'!AC23+'Real Price Changes'!AC23</f>
        <v>638.1970604561709</v>
      </c>
      <c r="AD23" s="107">
        <f>Base!AD23+Provision!AD23+Reclassification!AD23+'Adjustment Out'!AD23+'Adjustment In'!AD23+'Step Change'!AD23+'Corp OH'!AD23+'Output Growth'!AD23+'Real Price Changes'!AD23</f>
        <v>2839.4864030663343</v>
      </c>
      <c r="AE23" s="57">
        <f>Base!AE23+Provision!AE23+Reclassification!AE23+'Adjustment Out'!AE23+'Adjustment In'!AE23+'Step Change'!AE23+'Corp OH'!AE23+'Output Growth'!AE23+'Real Price Changes'!AE23</f>
        <v>13.539705506096745</v>
      </c>
      <c r="AF23" s="108">
        <f>Base!AF23+Provision!AF23+Reclassification!AF23+'Adjustment Out'!AF23+'Adjustment In'!AF23+'Step Change'!AF23+'Corp OH'!AF23+'Output Growth'!AF23+'Real Price Changes'!AF23</f>
        <v>661.70242531126428</v>
      </c>
      <c r="AG23" s="107">
        <f>Base!AG23+Provision!AG23+Reclassification!AG23+'Adjustment Out'!AG23+'Adjustment In'!AG23+'Step Change'!AG23+'Corp OH'!AG23+'Output Growth'!AG23+'Real Price Changes'!AG23</f>
        <v>2929.08153179277</v>
      </c>
      <c r="AH23" s="57">
        <f>Base!AH23+Provision!AH23+Reclassification!AH23+'Adjustment Out'!AH23+'Adjustment In'!AH23+'Step Change'!AH23+'Corp OH'!AH23+'Output Growth'!AH23+'Real Price Changes'!AH23</f>
        <v>13.735569437849152</v>
      </c>
      <c r="AI23" s="108">
        <f>Base!AI23+Provision!AI23+Reclassification!AI23+'Adjustment Out'!AI23+'Adjustment In'!AI23+'Step Change'!AI23+'Corp OH'!AI23+'Output Growth'!AI23+'Real Price Changes'!AI23</f>
        <v>682.78958269882764</v>
      </c>
      <c r="AJ23" s="107">
        <f>Base!AJ23+Provision!AJ23+Reclassification!AJ23+'Adjustment Out'!AJ23+'Adjustment In'!AJ23+'Step Change'!AJ23+'Corp OH'!AJ23+'Output Growth'!AJ23+'Real Price Changes'!AJ23</f>
        <v>3011.6318121062609</v>
      </c>
      <c r="AK23" s="57">
        <f>Base!AK23+Provision!AK23+Reclassification!AK23+'Adjustment Out'!AK23+'Adjustment In'!AK23+'Step Change'!AK23+'Corp OH'!AK23+'Output Growth'!AK23+'Real Price Changes'!AK23</f>
        <v>13.88874062300796</v>
      </c>
      <c r="AL23" s="108">
        <f>Base!AL23+Provision!AL23+Reclassification!AL23+'Adjustment Out'!AL23+'Adjustment In'!AL23+'Step Change'!AL23+'Corp OH'!AL23+'Output Growth'!AL23+'Real Price Changes'!AL23</f>
        <v>702.44871426429802</v>
      </c>
    </row>
    <row r="24" spans="1:38" customFormat="1">
      <c r="A24" s="58"/>
      <c r="B24" s="38" t="s">
        <v>24</v>
      </c>
      <c r="C24" s="107">
        <f>Base!C24+Provision!C24+Reclassification!C24+'Adjustment Out'!C24+'Adjustment In'!C24+'Step Change'!C24+'Corp OH'!C24+'Output Growth'!C24+'Real Price Changes'!C24</f>
        <v>0</v>
      </c>
      <c r="D24" s="57">
        <f>Base!D24+Provision!D24+Reclassification!D24+'Adjustment Out'!D24+'Adjustment In'!D24+'Step Change'!D24+'Corp OH'!D24+'Output Growth'!D24+'Real Price Changes'!D24</f>
        <v>0</v>
      </c>
      <c r="E24" s="108">
        <f>Base!E24+Provision!E24+Reclassification!E24+'Adjustment Out'!E24+'Adjustment In'!E24+'Step Change'!E24+'Corp OH'!E24+'Output Growth'!E24+'Real Price Changes'!E24</f>
        <v>0</v>
      </c>
      <c r="F24" s="107">
        <f>Base!F24+Provision!F24+Reclassification!F24+'Adjustment Out'!F24+'Adjustment In'!F24+'Step Change'!F24+'Corp OH'!F24+'Output Growth'!F24+'Real Price Changes'!F24</f>
        <v>0</v>
      </c>
      <c r="G24" s="57">
        <f>Base!G24+Provision!G24+Reclassification!G24+'Adjustment Out'!G24+'Adjustment In'!G24+'Step Change'!G24+'Corp OH'!G24+'Output Growth'!G24+'Real Price Changes'!G24</f>
        <v>0</v>
      </c>
      <c r="H24" s="108">
        <f>Base!H24+Provision!H24+Reclassification!H24+'Adjustment Out'!H24+'Adjustment In'!H24+'Step Change'!H24+'Corp OH'!H24+'Output Growth'!H24+'Real Price Changes'!H24</f>
        <v>0</v>
      </c>
      <c r="I24" s="107">
        <f>Base!I24+Provision!I24+Reclassification!I24+'Adjustment Out'!I24+'Adjustment In'!I24+'Step Change'!I24+'Corp OH'!I24+'Output Growth'!I24+'Real Price Changes'!I24</f>
        <v>0</v>
      </c>
      <c r="J24" s="57">
        <f>Base!J24+Provision!J24+Reclassification!J24+'Adjustment Out'!J24+'Adjustment In'!J24+'Step Change'!J24+'Corp OH'!J24+'Output Growth'!J24+'Real Price Changes'!J24</f>
        <v>0</v>
      </c>
      <c r="K24" s="108">
        <f>Base!K24+Provision!K24+Reclassification!K24+'Adjustment Out'!K24+'Adjustment In'!K24+'Step Change'!K24+'Corp OH'!K24+'Output Growth'!K24+'Real Price Changes'!K24</f>
        <v>0</v>
      </c>
      <c r="L24" s="107">
        <f>Base!L24+Provision!L24+Reclassification!L24+'Adjustment Out'!L24+'Adjustment In'!L24+'Step Change'!L24+'Corp OH'!L24+'Output Growth'!L24+'Real Price Changes'!L24</f>
        <v>0</v>
      </c>
      <c r="M24" s="57">
        <f>Base!M24+Provision!M24+Reclassification!M24+'Adjustment Out'!M24+'Adjustment In'!M24+'Step Change'!M24+'Corp OH'!M24+'Output Growth'!M24+'Real Price Changes'!M24</f>
        <v>0</v>
      </c>
      <c r="N24" s="108">
        <f>Base!N24+Provision!N24+Reclassification!N24+'Adjustment Out'!N24+'Adjustment In'!N24+'Step Change'!N24+'Corp OH'!N24+'Output Growth'!N24+'Real Price Changes'!N24</f>
        <v>0</v>
      </c>
      <c r="O24" s="107">
        <f>Base!O24+Provision!O24+Reclassification!O24+'Adjustment Out'!O24+'Adjustment In'!O24+'Step Change'!O24+'Corp OH'!O24+'Output Growth'!O24+'Real Price Changes'!O24</f>
        <v>0</v>
      </c>
      <c r="P24" s="57">
        <f>Base!P24+Provision!P24+Reclassification!P24+'Adjustment Out'!P24+'Adjustment In'!P24+'Step Change'!P24+'Corp OH'!P24+'Output Growth'!P24+'Real Price Changes'!P24</f>
        <v>0</v>
      </c>
      <c r="Q24" s="108">
        <f>Base!Q24+Provision!Q24+Reclassification!Q24+'Adjustment Out'!Q24+'Adjustment In'!Q24+'Step Change'!Q24+'Corp OH'!Q24+'Output Growth'!Q24+'Real Price Changes'!Q24</f>
        <v>0</v>
      </c>
      <c r="R24" s="107">
        <f>Base!R24+Provision!R24+Reclassification!R24+'Adjustment Out'!R24+'Adjustment In'!R24+'Step Change'!R24+'Corp OH'!R24+'Output Growth'!R24+'Real Price Changes'!R24</f>
        <v>0</v>
      </c>
      <c r="S24" s="57">
        <f>Base!S24+Provision!S24+Reclassification!S24+'Adjustment Out'!S24+'Adjustment In'!S24+'Step Change'!S24+'Corp OH'!S24+'Output Growth'!S24+'Real Price Changes'!S24</f>
        <v>0</v>
      </c>
      <c r="T24" s="108">
        <f>Base!T24+Provision!T24+Reclassification!T24+'Adjustment Out'!T24+'Adjustment In'!T24+'Step Change'!T24+'Corp OH'!T24+'Output Growth'!T24+'Real Price Changes'!T24</f>
        <v>0</v>
      </c>
      <c r="U24" s="107">
        <f>Base!U24+Provision!U24+Reclassification!U24+'Adjustment Out'!U24+'Adjustment In'!U24+'Step Change'!U24+'Corp OH'!U24+'Output Growth'!U24+'Real Price Changes'!U24</f>
        <v>0</v>
      </c>
      <c r="V24" s="57">
        <f>Base!V24+Provision!V24+Reclassification!V24+'Adjustment Out'!V24+'Adjustment In'!V24+'Step Change'!V24+'Corp OH'!V24+'Output Growth'!V24+'Real Price Changes'!V24</f>
        <v>0</v>
      </c>
      <c r="W24" s="108">
        <f>Base!W24+Provision!W24+Reclassification!W24+'Adjustment Out'!W24+'Adjustment In'!W24+'Step Change'!W24+'Corp OH'!W24+'Output Growth'!W24+'Real Price Changes'!W24</f>
        <v>0</v>
      </c>
      <c r="X24" s="107">
        <f>Base!X24+Provision!X24+Reclassification!X24+'Adjustment Out'!X24+'Adjustment In'!X24+'Step Change'!X24+'Corp OH'!X24+'Output Growth'!X24+'Real Price Changes'!X24</f>
        <v>0</v>
      </c>
      <c r="Y24" s="57">
        <f>Base!Y24+Provision!Y24+Reclassification!Y24+'Adjustment Out'!Y24+'Adjustment In'!Y24+'Step Change'!Y24+'Corp OH'!Y24+'Output Growth'!Y24+'Real Price Changes'!Y24</f>
        <v>0</v>
      </c>
      <c r="Z24" s="108">
        <f>Base!Z24+Provision!Z24+Reclassification!Z24+'Adjustment Out'!Z24+'Adjustment In'!Z24+'Step Change'!Z24+'Corp OH'!Z24+'Output Growth'!Z24+'Real Price Changes'!Z24</f>
        <v>0</v>
      </c>
      <c r="AA24" s="107">
        <f>Base!AA24+Provision!AA24+Reclassification!AA24+'Adjustment Out'!AA24+'Adjustment In'!AA24+'Step Change'!AA24+'Corp OH'!AA24+'Output Growth'!AA24+'Real Price Changes'!AA24</f>
        <v>0</v>
      </c>
      <c r="AB24" s="57">
        <f>Base!AB24+Provision!AB24+Reclassification!AB24+'Adjustment Out'!AB24+'Adjustment In'!AB24+'Step Change'!AB24+'Corp OH'!AB24+'Output Growth'!AB24+'Real Price Changes'!AB24</f>
        <v>0</v>
      </c>
      <c r="AC24" s="108">
        <f>Base!AC24+Provision!AC24+Reclassification!AC24+'Adjustment Out'!AC24+'Adjustment In'!AC24+'Step Change'!AC24+'Corp OH'!AC24+'Output Growth'!AC24+'Real Price Changes'!AC24</f>
        <v>0</v>
      </c>
      <c r="AD24" s="107">
        <f>Base!AD24+Provision!AD24+Reclassification!AD24+'Adjustment Out'!AD24+'Adjustment In'!AD24+'Step Change'!AD24+'Corp OH'!AD24+'Output Growth'!AD24+'Real Price Changes'!AD24</f>
        <v>0</v>
      </c>
      <c r="AE24" s="57">
        <f>Base!AE24+Provision!AE24+Reclassification!AE24+'Adjustment Out'!AE24+'Adjustment In'!AE24+'Step Change'!AE24+'Corp OH'!AE24+'Output Growth'!AE24+'Real Price Changes'!AE24</f>
        <v>0</v>
      </c>
      <c r="AF24" s="108">
        <f>Base!AF24+Provision!AF24+Reclassification!AF24+'Adjustment Out'!AF24+'Adjustment In'!AF24+'Step Change'!AF24+'Corp OH'!AF24+'Output Growth'!AF24+'Real Price Changes'!AF24</f>
        <v>0</v>
      </c>
      <c r="AG24" s="107">
        <f>Base!AG24+Provision!AG24+Reclassification!AG24+'Adjustment Out'!AG24+'Adjustment In'!AG24+'Step Change'!AG24+'Corp OH'!AG24+'Output Growth'!AG24+'Real Price Changes'!AG24</f>
        <v>0</v>
      </c>
      <c r="AH24" s="57">
        <f>Base!AH24+Provision!AH24+Reclassification!AH24+'Adjustment Out'!AH24+'Adjustment In'!AH24+'Step Change'!AH24+'Corp OH'!AH24+'Output Growth'!AH24+'Real Price Changes'!AH24</f>
        <v>0</v>
      </c>
      <c r="AI24" s="108">
        <f>Base!AI24+Provision!AI24+Reclassification!AI24+'Adjustment Out'!AI24+'Adjustment In'!AI24+'Step Change'!AI24+'Corp OH'!AI24+'Output Growth'!AI24+'Real Price Changes'!AI24</f>
        <v>0</v>
      </c>
      <c r="AJ24" s="107">
        <f>Base!AJ24+Provision!AJ24+Reclassification!AJ24+'Adjustment Out'!AJ24+'Adjustment In'!AJ24+'Step Change'!AJ24+'Corp OH'!AJ24+'Output Growth'!AJ24+'Real Price Changes'!AJ24</f>
        <v>0</v>
      </c>
      <c r="AK24" s="57">
        <f>Base!AK24+Provision!AK24+Reclassification!AK24+'Adjustment Out'!AK24+'Adjustment In'!AK24+'Step Change'!AK24+'Corp OH'!AK24+'Output Growth'!AK24+'Real Price Changes'!AK24</f>
        <v>0</v>
      </c>
      <c r="AL24" s="108">
        <f>Base!AL24+Provision!AL24+Reclassification!AL24+'Adjustment Out'!AL24+'Adjustment In'!AL24+'Step Change'!AL24+'Corp OH'!AL24+'Output Growth'!AL24+'Real Price Changes'!AL24</f>
        <v>0</v>
      </c>
    </row>
    <row r="25" spans="1:38" customFormat="1">
      <c r="A25" s="58"/>
      <c r="B25" s="38" t="s">
        <v>25</v>
      </c>
      <c r="C25" s="107">
        <f>Base!C25+Provision!C25+Reclassification!C25+'Adjustment Out'!C25+'Adjustment In'!C25+'Step Change'!C25+'Corp OH'!C25+'Output Growth'!C25+'Real Price Changes'!C25</f>
        <v>682.22989971780578</v>
      </c>
      <c r="D25" s="57">
        <f>Base!D25+Provision!D25+Reclassification!D25+'Adjustment Out'!D25+'Adjustment In'!D25+'Step Change'!D25+'Corp OH'!D25+'Output Growth'!D25+'Real Price Changes'!D25</f>
        <v>4.7564179834395599</v>
      </c>
      <c r="E25" s="108">
        <f>Base!E25+Provision!E25+Reclassification!E25+'Adjustment Out'!E25+'Adjustment In'!E25+'Step Change'!E25+'Corp OH'!E25+'Output Growth'!E25+'Real Price Changes'!E25</f>
        <v>479.188296224255</v>
      </c>
      <c r="F25" s="107">
        <f>Base!F25+Provision!F25+Reclassification!F25+'Adjustment Out'!F25+'Adjustment In'!F25+'Step Change'!F25+'Corp OH'!F25+'Output Growth'!F25+'Real Price Changes'!F25</f>
        <v>653.75631730157431</v>
      </c>
      <c r="G25" s="57">
        <f>Base!G25+Provision!G25+Reclassification!G25+'Adjustment Out'!G25+'Adjustment In'!G25+'Step Change'!G25+'Corp OH'!G25+'Output Growth'!G25+'Real Price Changes'!G25</f>
        <v>3.5153977793074409</v>
      </c>
      <c r="H25" s="108">
        <f>Base!H25+Provision!H25+Reclassification!H25+'Adjustment Out'!H25+'Adjustment In'!H25+'Step Change'!H25+'Corp OH'!H25+'Output Growth'!H25+'Real Price Changes'!H25</f>
        <v>477.60179956876402</v>
      </c>
      <c r="I25" s="107">
        <f>Base!I25+Provision!I25+Reclassification!I25+'Adjustment Out'!I25+'Adjustment In'!I25+'Step Change'!I25+'Corp OH'!I25+'Output Growth'!I25+'Real Price Changes'!I25</f>
        <v>0</v>
      </c>
      <c r="J25" s="57">
        <f>Base!J25+Provision!J25+Reclassification!J25+'Adjustment Out'!J25+'Adjustment In'!J25+'Step Change'!J25+'Corp OH'!J25+'Output Growth'!J25+'Real Price Changes'!J25</f>
        <v>0</v>
      </c>
      <c r="K25" s="108">
        <f>Base!K25+Provision!K25+Reclassification!K25+'Adjustment Out'!K25+'Adjustment In'!K25+'Step Change'!K25+'Corp OH'!K25+'Output Growth'!K25+'Real Price Changes'!K25</f>
        <v>0</v>
      </c>
      <c r="L25" s="107">
        <f>Base!L25+Provision!L25+Reclassification!L25+'Adjustment Out'!L25+'Adjustment In'!L25+'Step Change'!L25+'Corp OH'!L25+'Output Growth'!L25+'Real Price Changes'!L25</f>
        <v>0</v>
      </c>
      <c r="M25" s="57">
        <f>Base!M25+Provision!M25+Reclassification!M25+'Adjustment Out'!M25+'Adjustment In'!M25+'Step Change'!M25+'Corp OH'!M25+'Output Growth'!M25+'Real Price Changes'!M25</f>
        <v>0</v>
      </c>
      <c r="N25" s="108">
        <f>Base!N25+Provision!N25+Reclassification!N25+'Adjustment Out'!N25+'Adjustment In'!N25+'Step Change'!N25+'Corp OH'!N25+'Output Growth'!N25+'Real Price Changes'!N25</f>
        <v>0</v>
      </c>
      <c r="O25" s="107">
        <f>Base!O25+Provision!O25+Reclassification!O25+'Adjustment Out'!O25+'Adjustment In'!O25+'Step Change'!O25+'Corp OH'!O25+'Output Growth'!O25+'Real Price Changes'!O25</f>
        <v>0</v>
      </c>
      <c r="P25" s="57">
        <f>Base!P25+Provision!P25+Reclassification!P25+'Adjustment Out'!P25+'Adjustment In'!P25+'Step Change'!P25+'Corp OH'!P25+'Output Growth'!P25+'Real Price Changes'!P25</f>
        <v>0</v>
      </c>
      <c r="Q25" s="108">
        <f>Base!Q25+Provision!Q25+Reclassification!Q25+'Adjustment Out'!Q25+'Adjustment In'!Q25+'Step Change'!Q25+'Corp OH'!Q25+'Output Growth'!Q25+'Real Price Changes'!Q25</f>
        <v>0</v>
      </c>
      <c r="R25" s="107">
        <f>Base!R25+Provision!R25+Reclassification!R25+'Adjustment Out'!R25+'Adjustment In'!R25+'Step Change'!R25+'Corp OH'!R25+'Output Growth'!R25+'Real Price Changes'!R25</f>
        <v>0</v>
      </c>
      <c r="S25" s="57">
        <f>Base!S25+Provision!S25+Reclassification!S25+'Adjustment Out'!S25+'Adjustment In'!S25+'Step Change'!S25+'Corp OH'!S25+'Output Growth'!S25+'Real Price Changes'!S25</f>
        <v>0</v>
      </c>
      <c r="T25" s="108">
        <f>Base!T25+Provision!T25+Reclassification!T25+'Adjustment Out'!T25+'Adjustment In'!T25+'Step Change'!T25+'Corp OH'!T25+'Output Growth'!T25+'Real Price Changes'!T25</f>
        <v>0</v>
      </c>
      <c r="U25" s="107">
        <f>Base!U25+Provision!U25+Reclassification!U25+'Adjustment Out'!U25+'Adjustment In'!U25+'Step Change'!U25+'Corp OH'!U25+'Output Growth'!U25+'Real Price Changes'!U25</f>
        <v>0</v>
      </c>
      <c r="V25" s="57">
        <f>Base!V25+Provision!V25+Reclassification!V25+'Adjustment Out'!V25+'Adjustment In'!V25+'Step Change'!V25+'Corp OH'!V25+'Output Growth'!V25+'Real Price Changes'!V25</f>
        <v>0</v>
      </c>
      <c r="W25" s="108">
        <f>Base!W25+Provision!W25+Reclassification!W25+'Adjustment Out'!W25+'Adjustment In'!W25+'Step Change'!W25+'Corp OH'!W25+'Output Growth'!W25+'Real Price Changes'!W25</f>
        <v>0</v>
      </c>
      <c r="X25" s="107">
        <f>Base!X25+Provision!X25+Reclassification!X25+'Adjustment Out'!X25+'Adjustment In'!X25+'Step Change'!X25+'Corp OH'!X25+'Output Growth'!X25+'Real Price Changes'!X25</f>
        <v>0</v>
      </c>
      <c r="Y25" s="57">
        <f>Base!Y25+Provision!Y25+Reclassification!Y25+'Adjustment Out'!Y25+'Adjustment In'!Y25+'Step Change'!Y25+'Corp OH'!Y25+'Output Growth'!Y25+'Real Price Changes'!Y25</f>
        <v>0</v>
      </c>
      <c r="Z25" s="108">
        <f>Base!Z25+Provision!Z25+Reclassification!Z25+'Adjustment Out'!Z25+'Adjustment In'!Z25+'Step Change'!Z25+'Corp OH'!Z25+'Output Growth'!Z25+'Real Price Changes'!Z25</f>
        <v>0</v>
      </c>
      <c r="AA25" s="107">
        <f>Base!AA25+Provision!AA25+Reclassification!AA25+'Adjustment Out'!AA25+'Adjustment In'!AA25+'Step Change'!AA25+'Corp OH'!AA25+'Output Growth'!AA25+'Real Price Changes'!AA25</f>
        <v>0</v>
      </c>
      <c r="AB25" s="57">
        <f>Base!AB25+Provision!AB25+Reclassification!AB25+'Adjustment Out'!AB25+'Adjustment In'!AB25+'Step Change'!AB25+'Corp OH'!AB25+'Output Growth'!AB25+'Real Price Changes'!AB25</f>
        <v>0</v>
      </c>
      <c r="AC25" s="108">
        <f>Base!AC25+Provision!AC25+Reclassification!AC25+'Adjustment Out'!AC25+'Adjustment In'!AC25+'Step Change'!AC25+'Corp OH'!AC25+'Output Growth'!AC25+'Real Price Changes'!AC25</f>
        <v>0</v>
      </c>
      <c r="AD25" s="107">
        <f>Base!AD25+Provision!AD25+Reclassification!AD25+'Adjustment Out'!AD25+'Adjustment In'!AD25+'Step Change'!AD25+'Corp OH'!AD25+'Output Growth'!AD25+'Real Price Changes'!AD25</f>
        <v>0</v>
      </c>
      <c r="AE25" s="57">
        <f>Base!AE25+Provision!AE25+Reclassification!AE25+'Adjustment Out'!AE25+'Adjustment In'!AE25+'Step Change'!AE25+'Corp OH'!AE25+'Output Growth'!AE25+'Real Price Changes'!AE25</f>
        <v>0</v>
      </c>
      <c r="AF25" s="108">
        <f>Base!AF25+Provision!AF25+Reclassification!AF25+'Adjustment Out'!AF25+'Adjustment In'!AF25+'Step Change'!AF25+'Corp OH'!AF25+'Output Growth'!AF25+'Real Price Changes'!AF25</f>
        <v>0</v>
      </c>
      <c r="AG25" s="107">
        <f>Base!AG25+Provision!AG25+Reclassification!AG25+'Adjustment Out'!AG25+'Adjustment In'!AG25+'Step Change'!AG25+'Corp OH'!AG25+'Output Growth'!AG25+'Real Price Changes'!AG25</f>
        <v>0</v>
      </c>
      <c r="AH25" s="57">
        <f>Base!AH25+Provision!AH25+Reclassification!AH25+'Adjustment Out'!AH25+'Adjustment In'!AH25+'Step Change'!AH25+'Corp OH'!AH25+'Output Growth'!AH25+'Real Price Changes'!AH25</f>
        <v>0</v>
      </c>
      <c r="AI25" s="108">
        <f>Base!AI25+Provision!AI25+Reclassification!AI25+'Adjustment Out'!AI25+'Adjustment In'!AI25+'Step Change'!AI25+'Corp OH'!AI25+'Output Growth'!AI25+'Real Price Changes'!AI25</f>
        <v>0</v>
      </c>
      <c r="AJ25" s="107">
        <f>Base!AJ25+Provision!AJ25+Reclassification!AJ25+'Adjustment Out'!AJ25+'Adjustment In'!AJ25+'Step Change'!AJ25+'Corp OH'!AJ25+'Output Growth'!AJ25+'Real Price Changes'!AJ25</f>
        <v>0</v>
      </c>
      <c r="AK25" s="57">
        <f>Base!AK25+Provision!AK25+Reclassification!AK25+'Adjustment Out'!AK25+'Adjustment In'!AK25+'Step Change'!AK25+'Corp OH'!AK25+'Output Growth'!AK25+'Real Price Changes'!AK25</f>
        <v>0</v>
      </c>
      <c r="AL25" s="108">
        <f>Base!AL25+Provision!AL25+Reclassification!AL25+'Adjustment Out'!AL25+'Adjustment In'!AL25+'Step Change'!AL25+'Corp OH'!AL25+'Output Growth'!AL25+'Real Price Changes'!AL25</f>
        <v>0</v>
      </c>
    </row>
    <row r="26" spans="1:38" customFormat="1">
      <c r="A26" s="58"/>
      <c r="B26" s="38" t="s">
        <v>26</v>
      </c>
      <c r="C26" s="107">
        <f>Base!C26+Provision!C26+Reclassification!C26+'Adjustment Out'!C26+'Adjustment In'!C26+'Step Change'!C26+'Corp OH'!C26+'Output Growth'!C26+'Real Price Changes'!C26</f>
        <v>0</v>
      </c>
      <c r="D26" s="57">
        <f>Base!D26+Provision!D26+Reclassification!D26+'Adjustment Out'!D26+'Adjustment In'!D26+'Step Change'!D26+'Corp OH'!D26+'Output Growth'!D26+'Real Price Changes'!D26</f>
        <v>0</v>
      </c>
      <c r="E26" s="108">
        <f>Base!E26+Provision!E26+Reclassification!E26+'Adjustment Out'!E26+'Adjustment In'!E26+'Step Change'!E26+'Corp OH'!E26+'Output Growth'!E26+'Real Price Changes'!E26</f>
        <v>0</v>
      </c>
      <c r="F26" s="107">
        <f>Base!F26+Provision!F26+Reclassification!F26+'Adjustment Out'!F26+'Adjustment In'!F26+'Step Change'!F26+'Corp OH'!F26+'Output Growth'!F26+'Real Price Changes'!F26</f>
        <v>0</v>
      </c>
      <c r="G26" s="57">
        <f>Base!G26+Provision!G26+Reclassification!G26+'Adjustment Out'!G26+'Adjustment In'!G26+'Step Change'!G26+'Corp OH'!G26+'Output Growth'!G26+'Real Price Changes'!G26</f>
        <v>0</v>
      </c>
      <c r="H26" s="108">
        <f>Base!H26+Provision!H26+Reclassification!H26+'Adjustment Out'!H26+'Adjustment In'!H26+'Step Change'!H26+'Corp OH'!H26+'Output Growth'!H26+'Real Price Changes'!H26</f>
        <v>0</v>
      </c>
      <c r="I26" s="107">
        <f>Base!I26+Provision!I26+Reclassification!I26+'Adjustment Out'!I26+'Adjustment In'!I26+'Step Change'!I26+'Corp OH'!I26+'Output Growth'!I26+'Real Price Changes'!I26</f>
        <v>0</v>
      </c>
      <c r="J26" s="57">
        <f>Base!J26+Provision!J26+Reclassification!J26+'Adjustment Out'!J26+'Adjustment In'!J26+'Step Change'!J26+'Corp OH'!J26+'Output Growth'!J26+'Real Price Changes'!J26</f>
        <v>0</v>
      </c>
      <c r="K26" s="108">
        <f>Base!K26+Provision!K26+Reclassification!K26+'Adjustment Out'!K26+'Adjustment In'!K26+'Step Change'!K26+'Corp OH'!K26+'Output Growth'!K26+'Real Price Changes'!K26</f>
        <v>0</v>
      </c>
      <c r="L26" s="107">
        <f>Base!L26+Provision!L26+Reclassification!L26+'Adjustment Out'!L26+'Adjustment In'!L26+'Step Change'!L26+'Corp OH'!L26+'Output Growth'!L26+'Real Price Changes'!L26</f>
        <v>0</v>
      </c>
      <c r="M26" s="57">
        <f>Base!M26+Provision!M26+Reclassification!M26+'Adjustment Out'!M26+'Adjustment In'!M26+'Step Change'!M26+'Corp OH'!M26+'Output Growth'!M26+'Real Price Changes'!M26</f>
        <v>0</v>
      </c>
      <c r="N26" s="108">
        <f>Base!N26+Provision!N26+Reclassification!N26+'Adjustment Out'!N26+'Adjustment In'!N26+'Step Change'!N26+'Corp OH'!N26+'Output Growth'!N26+'Real Price Changes'!N26</f>
        <v>0</v>
      </c>
      <c r="O26" s="107">
        <f>Base!O26+Provision!O26+Reclassification!O26+'Adjustment Out'!O26+'Adjustment In'!O26+'Step Change'!O26+'Corp OH'!O26+'Output Growth'!O26+'Real Price Changes'!O26</f>
        <v>0</v>
      </c>
      <c r="P26" s="57">
        <f>Base!P26+Provision!P26+Reclassification!P26+'Adjustment Out'!P26+'Adjustment In'!P26+'Step Change'!P26+'Corp OH'!P26+'Output Growth'!P26+'Real Price Changes'!P26</f>
        <v>0</v>
      </c>
      <c r="Q26" s="108">
        <f>Base!Q26+Provision!Q26+Reclassification!Q26+'Adjustment Out'!Q26+'Adjustment In'!Q26+'Step Change'!Q26+'Corp OH'!Q26+'Output Growth'!Q26+'Real Price Changes'!Q26</f>
        <v>297.57384447486913</v>
      </c>
      <c r="R26" s="107">
        <f>Base!R26+Provision!R26+Reclassification!R26+'Adjustment Out'!R26+'Adjustment In'!R26+'Step Change'!R26+'Corp OH'!R26+'Output Growth'!R26+'Real Price Changes'!R26</f>
        <v>0</v>
      </c>
      <c r="S26" s="57">
        <f>Base!S26+Provision!S26+Reclassification!S26+'Adjustment Out'!S26+'Adjustment In'!S26+'Step Change'!S26+'Corp OH'!S26+'Output Growth'!S26+'Real Price Changes'!S26</f>
        <v>0</v>
      </c>
      <c r="T26" s="108">
        <f>Base!T26+Provision!T26+Reclassification!T26+'Adjustment Out'!T26+'Adjustment In'!T26+'Step Change'!T26+'Corp OH'!T26+'Output Growth'!T26+'Real Price Changes'!T26</f>
        <v>486.97563105903686</v>
      </c>
      <c r="U26" s="107">
        <f>Base!U26+Provision!U26+Reclassification!U26+'Adjustment Out'!U26+'Adjustment In'!U26+'Step Change'!U26+'Corp OH'!U26+'Output Growth'!U26+'Real Price Changes'!U26</f>
        <v>0</v>
      </c>
      <c r="V26" s="57">
        <f>Base!V26+Provision!V26+Reclassification!V26+'Adjustment Out'!V26+'Adjustment In'!V26+'Step Change'!V26+'Corp OH'!V26+'Output Growth'!V26+'Real Price Changes'!V26</f>
        <v>0</v>
      </c>
      <c r="W26" s="108">
        <f>Base!W26+Provision!W26+Reclassification!W26+'Adjustment Out'!W26+'Adjustment In'!W26+'Step Change'!W26+'Corp OH'!W26+'Output Growth'!W26+'Real Price Changes'!W26</f>
        <v>506.55774025505923</v>
      </c>
      <c r="X26" s="107">
        <f>Base!X26+Provision!X26+Reclassification!X26+'Adjustment Out'!X26+'Adjustment In'!X26+'Step Change'!X26+'Corp OH'!X26+'Output Growth'!X26+'Real Price Changes'!X26</f>
        <v>0</v>
      </c>
      <c r="Y26" s="57">
        <f>Base!Y26+Provision!Y26+Reclassification!Y26+'Adjustment Out'!Y26+'Adjustment In'!Y26+'Step Change'!Y26+'Corp OH'!Y26+'Output Growth'!Y26+'Real Price Changes'!Y26</f>
        <v>0</v>
      </c>
      <c r="Z26" s="108">
        <f>Base!Z26+Provision!Z26+Reclassification!Z26+'Adjustment Out'!Z26+'Adjustment In'!Z26+'Step Change'!Z26+'Corp OH'!Z26+'Output Growth'!Z26+'Real Price Changes'!Z26</f>
        <v>0</v>
      </c>
      <c r="AA26" s="107">
        <f>Base!AA26+Provision!AA26+Reclassification!AA26+'Adjustment Out'!AA26+'Adjustment In'!AA26+'Step Change'!AA26+'Corp OH'!AA26+'Output Growth'!AA26+'Real Price Changes'!AA26</f>
        <v>0</v>
      </c>
      <c r="AB26" s="57">
        <f>Base!AB26+Provision!AB26+Reclassification!AB26+'Adjustment Out'!AB26+'Adjustment In'!AB26+'Step Change'!AB26+'Corp OH'!AB26+'Output Growth'!AB26+'Real Price Changes'!AB26</f>
        <v>0</v>
      </c>
      <c r="AC26" s="108">
        <f>Base!AC26+Provision!AC26+Reclassification!AC26+'Adjustment Out'!AC26+'Adjustment In'!AC26+'Step Change'!AC26+'Corp OH'!AC26+'Output Growth'!AC26+'Real Price Changes'!AC26</f>
        <v>0</v>
      </c>
      <c r="AD26" s="107">
        <f>Base!AD26+Provision!AD26+Reclassification!AD26+'Adjustment Out'!AD26+'Adjustment In'!AD26+'Step Change'!AD26+'Corp OH'!AD26+'Output Growth'!AD26+'Real Price Changes'!AD26</f>
        <v>0</v>
      </c>
      <c r="AE26" s="57">
        <f>Base!AE26+Provision!AE26+Reclassification!AE26+'Adjustment Out'!AE26+'Adjustment In'!AE26+'Step Change'!AE26+'Corp OH'!AE26+'Output Growth'!AE26+'Real Price Changes'!AE26</f>
        <v>0</v>
      </c>
      <c r="AF26" s="108">
        <f>Base!AF26+Provision!AF26+Reclassification!AF26+'Adjustment Out'!AF26+'Adjustment In'!AF26+'Step Change'!AF26+'Corp OH'!AF26+'Output Growth'!AF26+'Real Price Changes'!AF26</f>
        <v>395.70625669046495</v>
      </c>
      <c r="AG26" s="107">
        <f>Base!AG26+Provision!AG26+Reclassification!AG26+'Adjustment Out'!AG26+'Adjustment In'!AG26+'Step Change'!AG26+'Corp OH'!AG26+'Output Growth'!AG26+'Real Price Changes'!AG26</f>
        <v>0</v>
      </c>
      <c r="AH26" s="57">
        <f>Base!AH26+Provision!AH26+Reclassification!AH26+'Adjustment Out'!AH26+'Adjustment In'!AH26+'Step Change'!AH26+'Corp OH'!AH26+'Output Growth'!AH26+'Real Price Changes'!AH26</f>
        <v>0</v>
      </c>
      <c r="AI26" s="108">
        <f>Base!AI26+Provision!AI26+Reclassification!AI26+'Adjustment Out'!AI26+'Adjustment In'!AI26+'Step Change'!AI26+'Corp OH'!AI26+'Output Growth'!AI26+'Real Price Changes'!AI26</f>
        <v>583.30948332661615</v>
      </c>
      <c r="AJ26" s="107">
        <f>Base!AJ26+Provision!AJ26+Reclassification!AJ26+'Adjustment Out'!AJ26+'Adjustment In'!AJ26+'Step Change'!AJ26+'Corp OH'!AJ26+'Output Growth'!AJ26+'Real Price Changes'!AJ26</f>
        <v>0</v>
      </c>
      <c r="AK26" s="57">
        <f>Base!AK26+Provision!AK26+Reclassification!AK26+'Adjustment Out'!AK26+'Adjustment In'!AK26+'Step Change'!AK26+'Corp OH'!AK26+'Output Growth'!AK26+'Real Price Changes'!AK26</f>
        <v>0</v>
      </c>
      <c r="AL26" s="108">
        <f>Base!AL26+Provision!AL26+Reclassification!AL26+'Adjustment Out'!AL26+'Adjustment In'!AL26+'Step Change'!AL26+'Corp OH'!AL26+'Output Growth'!AL26+'Real Price Changes'!AL26</f>
        <v>600.10434687854388</v>
      </c>
    </row>
    <row r="27" spans="1:38" customFormat="1">
      <c r="A27" s="58"/>
      <c r="B27" s="38" t="s">
        <v>27</v>
      </c>
      <c r="C27" s="107">
        <f>Base!C27+Provision!C27+Reclassification!C27+'Adjustment Out'!C27+'Adjustment In'!C27+'Step Change'!C27+'Corp OH'!C27+'Output Growth'!C27+'Real Price Changes'!C27</f>
        <v>0</v>
      </c>
      <c r="D27" s="57">
        <f>Base!D27+Provision!D27+Reclassification!D27+'Adjustment Out'!D27+'Adjustment In'!D27+'Step Change'!D27+'Corp OH'!D27+'Output Growth'!D27+'Real Price Changes'!D27</f>
        <v>0</v>
      </c>
      <c r="E27" s="108">
        <f>Base!E27+Provision!E27+Reclassification!E27+'Adjustment Out'!E27+'Adjustment In'!E27+'Step Change'!E27+'Corp OH'!E27+'Output Growth'!E27+'Real Price Changes'!E27</f>
        <v>0</v>
      </c>
      <c r="F27" s="107">
        <f>Base!F27+Provision!F27+Reclassification!F27+'Adjustment Out'!F27+'Adjustment In'!F27+'Step Change'!F27+'Corp OH'!F27+'Output Growth'!F27+'Real Price Changes'!F27</f>
        <v>0</v>
      </c>
      <c r="G27" s="57">
        <f>Base!G27+Provision!G27+Reclassification!G27+'Adjustment Out'!G27+'Adjustment In'!G27+'Step Change'!G27+'Corp OH'!G27+'Output Growth'!G27+'Real Price Changes'!G27</f>
        <v>0</v>
      </c>
      <c r="H27" s="108">
        <f>Base!H27+Provision!H27+Reclassification!H27+'Adjustment Out'!H27+'Adjustment In'!H27+'Step Change'!H27+'Corp OH'!H27+'Output Growth'!H27+'Real Price Changes'!H27</f>
        <v>0</v>
      </c>
      <c r="I27" s="107">
        <f>Base!I27+Provision!I27+Reclassification!I27+'Adjustment Out'!I27+'Adjustment In'!I27+'Step Change'!I27+'Corp OH'!I27+'Output Growth'!I27+'Real Price Changes'!I27</f>
        <v>0</v>
      </c>
      <c r="J27" s="57">
        <f>Base!J27+Provision!J27+Reclassification!J27+'Adjustment Out'!J27+'Adjustment In'!J27+'Step Change'!J27+'Corp OH'!J27+'Output Growth'!J27+'Real Price Changes'!J27</f>
        <v>0</v>
      </c>
      <c r="K27" s="108">
        <f>Base!K27+Provision!K27+Reclassification!K27+'Adjustment Out'!K27+'Adjustment In'!K27+'Step Change'!K27+'Corp OH'!K27+'Output Growth'!K27+'Real Price Changes'!K27</f>
        <v>0</v>
      </c>
      <c r="L27" s="107">
        <f>Base!L27+Provision!L27+Reclassification!L27+'Adjustment Out'!L27+'Adjustment In'!L27+'Step Change'!L27+'Corp OH'!L27+'Output Growth'!L27+'Real Price Changes'!L27</f>
        <v>0</v>
      </c>
      <c r="M27" s="57">
        <f>Base!M27+Provision!M27+Reclassification!M27+'Adjustment Out'!M27+'Adjustment In'!M27+'Step Change'!M27+'Corp OH'!M27+'Output Growth'!M27+'Real Price Changes'!M27</f>
        <v>0</v>
      </c>
      <c r="N27" s="108">
        <f>Base!N27+Provision!N27+Reclassification!N27+'Adjustment Out'!N27+'Adjustment In'!N27+'Step Change'!N27+'Corp OH'!N27+'Output Growth'!N27+'Real Price Changes'!N27</f>
        <v>0</v>
      </c>
      <c r="O27" s="107">
        <f>Base!O27+Provision!O27+Reclassification!O27+'Adjustment Out'!O27+'Adjustment In'!O27+'Step Change'!O27+'Corp OH'!O27+'Output Growth'!O27+'Real Price Changes'!O27</f>
        <v>0</v>
      </c>
      <c r="P27" s="57">
        <f>Base!P27+Provision!P27+Reclassification!P27+'Adjustment Out'!P27+'Adjustment In'!P27+'Step Change'!P27+'Corp OH'!P27+'Output Growth'!P27+'Real Price Changes'!P27</f>
        <v>0</v>
      </c>
      <c r="Q27" s="108">
        <f>Base!Q27+Provision!Q27+Reclassification!Q27+'Adjustment Out'!Q27+'Adjustment In'!Q27+'Step Change'!Q27+'Corp OH'!Q27+'Output Growth'!Q27+'Real Price Changes'!Q27</f>
        <v>0</v>
      </c>
      <c r="R27" s="107">
        <f>Base!R27+Provision!R27+Reclassification!R27+'Adjustment Out'!R27+'Adjustment In'!R27+'Step Change'!R27+'Corp OH'!R27+'Output Growth'!R27+'Real Price Changes'!R27</f>
        <v>0</v>
      </c>
      <c r="S27" s="57">
        <f>Base!S27+Provision!S27+Reclassification!S27+'Adjustment Out'!S27+'Adjustment In'!S27+'Step Change'!S27+'Corp OH'!S27+'Output Growth'!S27+'Real Price Changes'!S27</f>
        <v>0</v>
      </c>
      <c r="T27" s="108">
        <f>Base!T27+Provision!T27+Reclassification!T27+'Adjustment Out'!T27+'Adjustment In'!T27+'Step Change'!T27+'Corp OH'!T27+'Output Growth'!T27+'Real Price Changes'!T27</f>
        <v>0</v>
      </c>
      <c r="U27" s="107">
        <f>Base!U27+Provision!U27+Reclassification!U27+'Adjustment Out'!U27+'Adjustment In'!U27+'Step Change'!U27+'Corp OH'!U27+'Output Growth'!U27+'Real Price Changes'!U27</f>
        <v>0</v>
      </c>
      <c r="V27" s="57">
        <f>Base!V27+Provision!V27+Reclassification!V27+'Adjustment Out'!V27+'Adjustment In'!V27+'Step Change'!V27+'Corp OH'!V27+'Output Growth'!V27+'Real Price Changes'!V27</f>
        <v>0</v>
      </c>
      <c r="W27" s="108">
        <f>Base!W27+Provision!W27+Reclassification!W27+'Adjustment Out'!W27+'Adjustment In'!W27+'Step Change'!W27+'Corp OH'!W27+'Output Growth'!W27+'Real Price Changes'!W27</f>
        <v>177.14210526315787</v>
      </c>
      <c r="X27" s="107">
        <f>Base!X27+Provision!X27+Reclassification!X27+'Adjustment Out'!X27+'Adjustment In'!X27+'Step Change'!X27+'Corp OH'!X27+'Output Growth'!X27+'Real Price Changes'!X27</f>
        <v>559.08202987578545</v>
      </c>
      <c r="Y27" s="57">
        <f>Base!Y27+Provision!Y27+Reclassification!Y27+'Adjustment Out'!Y27+'Adjustment In'!Y27+'Step Change'!Y27+'Corp OH'!Y27+'Output Growth'!Y27+'Real Price Changes'!Y27</f>
        <v>1010.442714280287</v>
      </c>
      <c r="Z27" s="108">
        <f>Base!Z27+Provision!Z27+Reclassification!Z27+'Adjustment Out'!Z27+'Adjustment In'!Z27+'Step Change'!Z27+'Corp OH'!Z27+'Output Growth'!Z27+'Real Price Changes'!Z27</f>
        <v>2378.8104298554208</v>
      </c>
      <c r="AA27" s="107">
        <f>Base!AA27+Provision!AA27+Reclassification!AA27+'Adjustment Out'!AA27+'Adjustment In'!AA27+'Step Change'!AA27+'Corp OH'!AA27+'Output Growth'!AA27+'Real Price Changes'!AA27</f>
        <v>556.35573820047171</v>
      </c>
      <c r="AB27" s="57">
        <f>Base!AB27+Provision!AB27+Reclassification!AB27+'Adjustment Out'!AB27+'Adjustment In'!AB27+'Step Change'!AB27+'Corp OH'!AB27+'Output Growth'!AB27+'Real Price Changes'!AB27</f>
        <v>1019.5439661019759</v>
      </c>
      <c r="AC27" s="108">
        <f>Base!AC27+Provision!AC27+Reclassification!AC27+'Adjustment Out'!AC27+'Adjustment In'!AC27+'Step Change'!AC27+'Corp OH'!AC27+'Output Growth'!AC27+'Real Price Changes'!AC27</f>
        <v>2258.4531614677098</v>
      </c>
      <c r="AD27" s="107">
        <f>Base!AD27+Provision!AD27+Reclassification!AD27+'Adjustment Out'!AD27+'Adjustment In'!AD27+'Step Change'!AD27+'Corp OH'!AD27+'Output Growth'!AD27+'Real Price Changes'!AD27</f>
        <v>604.45110606986236</v>
      </c>
      <c r="AE27" s="57">
        <f>Base!AE27+Provision!AE27+Reclassification!AE27+'Adjustment Out'!AE27+'Adjustment In'!AE27+'Step Change'!AE27+'Corp OH'!AE27+'Output Growth'!AE27+'Real Price Changes'!AE27</f>
        <v>1053.0049678601988</v>
      </c>
      <c r="AF27" s="108">
        <f>Base!AF27+Provision!AF27+Reclassification!AF27+'Adjustment Out'!AF27+'Adjustment In'!AF27+'Step Change'!AF27+'Corp OH'!AF27+'Output Growth'!AF27+'Real Price Changes'!AF27</f>
        <v>2580.7297920211986</v>
      </c>
      <c r="AG27" s="107">
        <f>Base!AG27+Provision!AG27+Reclassification!AG27+'Adjustment Out'!AG27+'Adjustment In'!AG27+'Step Change'!AG27+'Corp OH'!AG27+'Output Growth'!AG27+'Real Price Changes'!AG27</f>
        <v>597.51366700077142</v>
      </c>
      <c r="AH27" s="57">
        <f>Base!AH27+Provision!AH27+Reclassification!AH27+'Adjustment Out'!AH27+'Adjustment In'!AH27+'Step Change'!AH27+'Corp OH'!AH27+'Output Growth'!AH27+'Real Price Changes'!AH27</f>
        <v>1055.4557899370416</v>
      </c>
      <c r="AI27" s="108">
        <f>Base!AI27+Provision!AI27+Reclassification!AI27+'Adjustment Out'!AI27+'Adjustment In'!AI27+'Step Change'!AI27+'Corp OH'!AI27+'Output Growth'!AI27+'Real Price Changes'!AI27</f>
        <v>2426.0919848789254</v>
      </c>
      <c r="AJ27" s="107">
        <f>Base!AJ27+Provision!AJ27+Reclassification!AJ27+'Adjustment Out'!AJ27+'Adjustment In'!AJ27+'Step Change'!AJ27+'Corp OH'!AJ27+'Output Growth'!AJ27+'Real Price Changes'!AJ27</f>
        <v>643.36351379304995</v>
      </c>
      <c r="AK27" s="57">
        <f>Base!AK27+Provision!AK27+Reclassification!AK27+'Adjustment Out'!AK27+'Adjustment In'!AK27+'Step Change'!AK27+'Corp OH'!AK27+'Output Growth'!AK27+'Real Price Changes'!AK27</f>
        <v>1081.2457104593441</v>
      </c>
      <c r="AL27" s="108">
        <f>Base!AL27+Provision!AL27+Reclassification!AL27+'Adjustment Out'!AL27+'Adjustment In'!AL27+'Step Change'!AL27+'Corp OH'!AL27+'Output Growth'!AL27+'Real Price Changes'!AL27</f>
        <v>2748.4269394465955</v>
      </c>
    </row>
    <row r="28" spans="1:38" customFormat="1">
      <c r="A28" s="58"/>
      <c r="B28" s="38" t="s">
        <v>28</v>
      </c>
      <c r="C28" s="107">
        <f>Base!C28+Provision!C28+Reclassification!C28+'Adjustment Out'!C28+'Adjustment In'!C28+'Step Change'!C28+'Corp OH'!C28+'Output Growth'!C28+'Real Price Changes'!C28</f>
        <v>1.316116497200698</v>
      </c>
      <c r="D28" s="57">
        <f>Base!D28+Provision!D28+Reclassification!D28+'Adjustment Out'!D28+'Adjustment In'!D28+'Step Change'!D28+'Corp OH'!D28+'Output Growth'!D28+'Real Price Changes'!D28</f>
        <v>0</v>
      </c>
      <c r="E28" s="108">
        <f>Base!E28+Provision!E28+Reclassification!E28+'Adjustment Out'!E28+'Adjustment In'!E28+'Step Change'!E28+'Corp OH'!E28+'Output Growth'!E28+'Real Price Changes'!E28</f>
        <v>-2.017632482206011</v>
      </c>
      <c r="F28" s="107">
        <f>Base!F28+Provision!F28+Reclassification!F28+'Adjustment Out'!F28+'Adjustment In'!F28+'Step Change'!F28+'Corp OH'!F28+'Output Growth'!F28+'Real Price Changes'!F28</f>
        <v>0.25050841660537371</v>
      </c>
      <c r="G28" s="57">
        <f>Base!G28+Provision!G28+Reclassification!G28+'Adjustment Out'!G28+'Adjustment In'!G28+'Step Change'!G28+'Corp OH'!G28+'Output Growth'!G28+'Real Price Changes'!G28</f>
        <v>0</v>
      </c>
      <c r="H28" s="108">
        <f>Base!H28+Provision!H28+Reclassification!H28+'Adjustment Out'!H28+'Adjustment In'!H28+'Step Change'!H28+'Corp OH'!H28+'Output Growth'!H28+'Real Price Changes'!H28</f>
        <v>15.592992971696734</v>
      </c>
      <c r="I28" s="107">
        <f>Base!I28+Provision!I28+Reclassification!I28+'Adjustment Out'!I28+'Adjustment In'!I28+'Step Change'!I28+'Corp OH'!I28+'Output Growth'!I28+'Real Price Changes'!I28</f>
        <v>0.54665608794410403</v>
      </c>
      <c r="J28" s="57">
        <f>Base!J28+Provision!J28+Reclassification!J28+'Adjustment Out'!J28+'Adjustment In'!J28+'Step Change'!J28+'Corp OH'!J28+'Output Growth'!J28+'Real Price Changes'!J28</f>
        <v>0</v>
      </c>
      <c r="K28" s="108">
        <f>Base!K28+Provision!K28+Reclassification!K28+'Adjustment Out'!K28+'Adjustment In'!K28+'Step Change'!K28+'Corp OH'!K28+'Output Growth'!K28+'Real Price Changes'!K28</f>
        <v>20.096751456664226</v>
      </c>
      <c r="L28" s="107">
        <f>Base!L28+Provision!L28+Reclassification!L28+'Adjustment Out'!L28+'Adjustment In'!L28+'Step Change'!L28+'Corp OH'!L28+'Output Growth'!L28+'Real Price Changes'!L28</f>
        <v>-1.0821671193717251</v>
      </c>
      <c r="M28" s="57">
        <f>Base!M28+Provision!M28+Reclassification!M28+'Adjustment Out'!M28+'Adjustment In'!M28+'Step Change'!M28+'Corp OH'!M28+'Output Growth'!M28+'Real Price Changes'!M28</f>
        <v>0</v>
      </c>
      <c r="N28" s="108">
        <f>Base!N28+Provision!N28+Reclassification!N28+'Adjustment Out'!N28+'Adjustment In'!N28+'Step Change'!N28+'Corp OH'!N28+'Output Growth'!N28+'Real Price Changes'!N28</f>
        <v>17.490260955827011</v>
      </c>
      <c r="O28" s="107">
        <f>Base!O28+Provision!O28+Reclassification!O28+'Adjustment Out'!O28+'Adjustment In'!O28+'Step Change'!O28+'Corp OH'!O28+'Output Growth'!O28+'Real Price Changes'!O28</f>
        <v>0.72456034474197062</v>
      </c>
      <c r="P28" s="57">
        <f>Base!P28+Provision!P28+Reclassification!P28+'Adjustment Out'!P28+'Adjustment In'!P28+'Step Change'!P28+'Corp OH'!P28+'Output Growth'!P28+'Real Price Changes'!P28</f>
        <v>0</v>
      </c>
      <c r="Q28" s="108">
        <f>Base!Q28+Provision!Q28+Reclassification!Q28+'Adjustment Out'!Q28+'Adjustment In'!Q28+'Step Change'!Q28+'Corp OH'!Q28+'Output Growth'!Q28+'Real Price Changes'!Q28</f>
        <v>26.425734954078916</v>
      </c>
      <c r="R28" s="107">
        <f>Base!R28+Provision!R28+Reclassification!R28+'Adjustment Out'!R28+'Adjustment In'!R28+'Step Change'!R28+'Corp OH'!R28+'Output Growth'!R28+'Real Price Changes'!R28</f>
        <v>0.12819173728522015</v>
      </c>
      <c r="S28" s="57">
        <f>Base!S28+Provision!S28+Reclassification!S28+'Adjustment Out'!S28+'Adjustment In'!S28+'Step Change'!S28+'Corp OH'!S28+'Output Growth'!S28+'Real Price Changes'!S28</f>
        <v>0</v>
      </c>
      <c r="T28" s="108">
        <f>Base!T28+Provision!T28+Reclassification!T28+'Adjustment Out'!T28+'Adjustment In'!T28+'Step Change'!T28+'Corp OH'!T28+'Output Growth'!T28+'Real Price Changes'!T28</f>
        <v>25.866729022358015</v>
      </c>
      <c r="U28" s="107">
        <f>Base!U28+Provision!U28+Reclassification!U28+'Adjustment Out'!U28+'Adjustment In'!U28+'Step Change'!U28+'Corp OH'!U28+'Output Growth'!U28+'Real Price Changes'!U28</f>
        <v>0.13458533126199404</v>
      </c>
      <c r="V28" s="57">
        <f>Base!V28+Provision!V28+Reclassification!V28+'Adjustment Out'!V28+'Adjustment In'!V28+'Step Change'!V28+'Corp OH'!V28+'Output Growth'!V28+'Real Price Changes'!V28</f>
        <v>0</v>
      </c>
      <c r="W28" s="108">
        <f>Base!W28+Provision!W28+Reclassification!W28+'Adjustment Out'!W28+'Adjustment In'!W28+'Step Change'!W28+'Corp OH'!W28+'Output Growth'!W28+'Real Price Changes'!W28</f>
        <v>26.906873703023418</v>
      </c>
      <c r="X28" s="107">
        <f>Base!X28+Provision!X28+Reclassification!X28+'Adjustment Out'!X28+'Adjustment In'!X28+'Step Change'!X28+'Corp OH'!X28+'Output Growth'!X28+'Real Price Changes'!X28</f>
        <v>0.14011190907694004</v>
      </c>
      <c r="Y28" s="57">
        <f>Base!Y28+Provision!Y28+Reclassification!Y28+'Adjustment Out'!Y28+'Adjustment In'!Y28+'Step Change'!Y28+'Corp OH'!Y28+'Output Growth'!Y28+'Real Price Changes'!Y28</f>
        <v>0</v>
      </c>
      <c r="Z28" s="108">
        <f>Base!Z28+Provision!Z28+Reclassification!Z28+'Adjustment Out'!Z28+'Adjustment In'!Z28+'Step Change'!Z28+'Corp OH'!Z28+'Output Growth'!Z28+'Real Price Changes'!Z28</f>
        <v>27.761976768298684</v>
      </c>
      <c r="AA28" s="107">
        <f>Base!AA28+Provision!AA28+Reclassification!AA28+'Adjustment Out'!AA28+'Adjustment In'!AA28+'Step Change'!AA28+'Corp OH'!AA28+'Output Growth'!AA28+'Real Price Changes'!AA28</f>
        <v>0.14548718981141032</v>
      </c>
      <c r="AB28" s="57">
        <f>Base!AB28+Provision!AB28+Reclassification!AB28+'Adjustment Out'!AB28+'Adjustment In'!AB28+'Step Change'!AB28+'Corp OH'!AB28+'Output Growth'!AB28+'Real Price Changes'!AB28</f>
        <v>0</v>
      </c>
      <c r="AC28" s="108">
        <f>Base!AC28+Provision!AC28+Reclassification!AC28+'Adjustment Out'!AC28+'Adjustment In'!AC28+'Step Change'!AC28+'Corp OH'!AC28+'Output Growth'!AC28+'Real Price Changes'!AC28</f>
        <v>28.960178515373773</v>
      </c>
      <c r="AD28" s="107">
        <f>Base!AD28+Provision!AD28+Reclassification!AD28+'Adjustment Out'!AD28+'Adjustment In'!AD28+'Step Change'!AD28+'Corp OH'!AD28+'Output Growth'!AD28+'Real Price Changes'!AD28</f>
        <v>0.15077070557620759</v>
      </c>
      <c r="AE28" s="57">
        <f>Base!AE28+Provision!AE28+Reclassification!AE28+'Adjustment Out'!AE28+'Adjustment In'!AE28+'Step Change'!AE28+'Corp OH'!AE28+'Output Growth'!AE28+'Real Price Changes'!AE28</f>
        <v>0</v>
      </c>
      <c r="AF28" s="108">
        <f>Base!AF28+Provision!AF28+Reclassification!AF28+'Adjustment Out'!AF28+'Adjustment In'!AF28+'Step Change'!AF28+'Corp OH'!AF28+'Output Growth'!AF28+'Real Price Changes'!AF28</f>
        <v>30.026807624862204</v>
      </c>
      <c r="AG28" s="107">
        <f>Base!AG28+Provision!AG28+Reclassification!AG28+'Adjustment Out'!AG28+'Adjustment In'!AG28+'Step Change'!AG28+'Corp OH'!AG28+'Output Growth'!AG28+'Real Price Changes'!AG28</f>
        <v>0.15552801688422738</v>
      </c>
      <c r="AH28" s="57">
        <f>Base!AH28+Provision!AH28+Reclassification!AH28+'Adjustment Out'!AH28+'Adjustment In'!AH28+'Step Change'!AH28+'Corp OH'!AH28+'Output Growth'!AH28+'Real Price Changes'!AH28</f>
        <v>0</v>
      </c>
      <c r="AI28" s="108">
        <f>Base!AI28+Provision!AI28+Reclassification!AI28+'Adjustment Out'!AI28+'Adjustment In'!AI28+'Step Change'!AI28+'Corp OH'!AI28+'Output Growth'!AI28+'Real Price Changes'!AI28</f>
        <v>30.983703041912712</v>
      </c>
      <c r="AJ28" s="107">
        <f>Base!AJ28+Provision!AJ28+Reclassification!AJ28+'Adjustment Out'!AJ28+'Adjustment In'!AJ28+'Step Change'!AJ28+'Corp OH'!AJ28+'Output Growth'!AJ28+'Real Price Changes'!AJ28</f>
        <v>0.1599112616833355</v>
      </c>
      <c r="AK28" s="57">
        <f>Base!AK28+Provision!AK28+Reclassification!AK28+'Adjustment Out'!AK28+'Adjustment In'!AK28+'Step Change'!AK28+'Corp OH'!AK28+'Output Growth'!AK28+'Real Price Changes'!AK28</f>
        <v>0</v>
      </c>
      <c r="AL28" s="108">
        <f>Base!AL28+Provision!AL28+Reclassification!AL28+'Adjustment Out'!AL28+'Adjustment In'!AL28+'Step Change'!AL28+'Corp OH'!AL28+'Output Growth'!AL28+'Real Price Changes'!AL28</f>
        <v>31.875797341416838</v>
      </c>
    </row>
    <row r="29" spans="1:38" customFormat="1">
      <c r="A29" s="58"/>
      <c r="B29" s="38" t="s">
        <v>29</v>
      </c>
      <c r="C29" s="107">
        <f>Base!C29+Provision!C29+Reclassification!C29+'Adjustment Out'!C29+'Adjustment In'!C29+'Step Change'!C29+'Corp OH'!C29+'Output Growth'!C29+'Real Price Changes'!C29</f>
        <v>0.55786881619120665</v>
      </c>
      <c r="D29" s="57">
        <f>Base!D29+Provision!D29+Reclassification!D29+'Adjustment Out'!D29+'Adjustment In'!D29+'Step Change'!D29+'Corp OH'!D29+'Output Growth'!D29+'Real Price Changes'!D29</f>
        <v>0</v>
      </c>
      <c r="E29" s="108">
        <f>Base!E29+Provision!E29+Reclassification!E29+'Adjustment Out'!E29+'Adjustment In'!E29+'Step Change'!E29+'Corp OH'!E29+'Output Growth'!E29+'Real Price Changes'!E29</f>
        <v>0.81449984864141145</v>
      </c>
      <c r="F29" s="107">
        <f>Base!F29+Provision!F29+Reclassification!F29+'Adjustment Out'!F29+'Adjustment In'!F29+'Step Change'!F29+'Corp OH'!F29+'Output Growth'!F29+'Real Price Changes'!F29</f>
        <v>0.1061842428955303</v>
      </c>
      <c r="G29" s="57">
        <f>Base!G29+Provision!G29+Reclassification!G29+'Adjustment Out'!G29+'Adjustment In'!G29+'Step Change'!G29+'Corp OH'!G29+'Output Growth'!G29+'Real Price Changes'!G29</f>
        <v>0</v>
      </c>
      <c r="H29" s="108">
        <f>Base!H29+Provision!H29+Reclassification!H29+'Adjustment Out'!H29+'Adjustment In'!H29+'Step Change'!H29+'Corp OH'!H29+'Output Growth'!H29+'Real Price Changes'!H29</f>
        <v>0.73541013278451806</v>
      </c>
      <c r="I29" s="107">
        <f>Base!I29+Provision!I29+Reclassification!I29+'Adjustment Out'!I29+'Adjustment In'!I29+'Step Change'!I29+'Corp OH'!I29+'Output Growth'!I29+'Real Price Changes'!I29</f>
        <v>0.2317138226697488</v>
      </c>
      <c r="J29" s="57">
        <f>Base!J29+Provision!J29+Reclassification!J29+'Adjustment Out'!J29+'Adjustment In'!J29+'Step Change'!J29+'Corp OH'!J29+'Output Growth'!J29+'Real Price Changes'!J29</f>
        <v>0</v>
      </c>
      <c r="K29" s="108">
        <f>Base!K29+Provision!K29+Reclassification!K29+'Adjustment Out'!K29+'Adjustment In'!K29+'Step Change'!K29+'Corp OH'!K29+'Output Growth'!K29+'Real Price Changes'!K29</f>
        <v>8.518509545518242</v>
      </c>
      <c r="L29" s="107">
        <f>Base!L29+Provision!L29+Reclassification!L29+'Adjustment Out'!L29+'Adjustment In'!L29+'Step Change'!L29+'Corp OH'!L29+'Output Growth'!L29+'Real Price Changes'!L29</f>
        <v>-0.45870353505104006</v>
      </c>
      <c r="M29" s="57">
        <f>Base!M29+Provision!M29+Reclassification!M29+'Adjustment Out'!M29+'Adjustment In'!M29+'Step Change'!M29+'Corp OH'!M29+'Output Growth'!M29+'Real Price Changes'!M29</f>
        <v>0</v>
      </c>
      <c r="N29" s="108">
        <f>Base!N29+Provision!N29+Reclassification!N29+'Adjustment Out'!N29+'Adjustment In'!N29+'Step Change'!N29+'Corp OH'!N29+'Output Growth'!N29+'Real Price Changes'!N29</f>
        <v>8.1208709228136531</v>
      </c>
      <c r="O29" s="107">
        <f>Base!O29+Provision!O29+Reclassification!O29+'Adjustment Out'!O29+'Adjustment In'!O29+'Step Change'!O29+'Corp OH'!O29+'Output Growth'!O29+'Real Price Changes'!O29</f>
        <v>0.3071229808607564</v>
      </c>
      <c r="P29" s="57">
        <f>Base!P29+Provision!P29+Reclassification!P29+'Adjustment Out'!P29+'Adjustment In'!P29+'Step Change'!P29+'Corp OH'!P29+'Output Growth'!P29+'Real Price Changes'!P29</f>
        <v>0</v>
      </c>
      <c r="Q29" s="108">
        <f>Base!Q29+Provision!Q29+Reclassification!Q29+'Adjustment Out'!Q29+'Adjustment In'!Q29+'Step Change'!Q29+'Corp OH'!Q29+'Output Growth'!Q29+'Real Price Changes'!Q29</f>
        <v>14.705160740141011</v>
      </c>
      <c r="R29" s="107">
        <f>Base!R29+Provision!R29+Reclassification!R29+'Adjustment Out'!R29+'Adjustment In'!R29+'Step Change'!R29+'Corp OH'!R29+'Output Growth'!R29+'Real Price Changes'!R29</f>
        <v>5.4337266402257209E-2</v>
      </c>
      <c r="S29" s="57">
        <f>Base!S29+Provision!S29+Reclassification!S29+'Adjustment Out'!S29+'Adjustment In'!S29+'Step Change'!S29+'Corp OH'!S29+'Output Growth'!S29+'Real Price Changes'!S29</f>
        <v>0</v>
      </c>
      <c r="T29" s="108">
        <f>Base!T29+Provision!T29+Reclassification!T29+'Adjustment Out'!T29+'Adjustment In'!T29+'Step Change'!T29+'Corp OH'!T29+'Output Growth'!T29+'Real Price Changes'!T29</f>
        <v>79.908443655948815</v>
      </c>
      <c r="U29" s="107">
        <f>Base!U29+Provision!U29+Reclassification!U29+'Adjustment Out'!U29+'Adjustment In'!U29+'Step Change'!U29+'Corp OH'!U29+'Output Growth'!U29+'Real Price Changes'!U29</f>
        <v>5.7047350737964887E-2</v>
      </c>
      <c r="V29" s="57">
        <f>Base!V29+Provision!V29+Reclassification!V29+'Adjustment Out'!V29+'Adjustment In'!V29+'Step Change'!V29+'Corp OH'!V29+'Output Growth'!V29+'Real Price Changes'!V29</f>
        <v>0</v>
      </c>
      <c r="W29" s="108">
        <f>Base!W29+Provision!W29+Reclassification!W29+'Adjustment Out'!W29+'Adjustment In'!W29+'Step Change'!W29+'Corp OH'!W29+'Output Growth'!W29+'Real Price Changes'!W29</f>
        <v>28.604306548561745</v>
      </c>
      <c r="X29" s="107">
        <f>Base!X29+Provision!X29+Reclassification!X29+'Adjustment Out'!X29+'Adjustment In'!X29+'Step Change'!X29+'Corp OH'!X29+'Output Growth'!X29+'Real Price Changes'!X29</f>
        <v>5.9389928640278332E-2</v>
      </c>
      <c r="Y29" s="57">
        <f>Base!Y29+Provision!Y29+Reclassification!Y29+'Adjustment Out'!Y29+'Adjustment In'!Y29+'Step Change'!Y29+'Corp OH'!Y29+'Output Growth'!Y29+'Real Price Changes'!Y29</f>
        <v>0</v>
      </c>
      <c r="Z29" s="108">
        <f>Base!Z29+Provision!Z29+Reclassification!Z29+'Adjustment Out'!Z29+'Adjustment In'!Z29+'Step Change'!Z29+'Corp OH'!Z29+'Output Growth'!Z29+'Real Price Changes'!Z29</f>
        <v>29.167104928665566</v>
      </c>
      <c r="AA29" s="107">
        <f>Base!AA29+Provision!AA29+Reclassification!AA29+'Adjustment Out'!AA29+'Adjustment In'!AA29+'Step Change'!AA29+'Corp OH'!AA29+'Output Growth'!AA29+'Real Price Changes'!AA29</f>
        <v>6.1668375499969237E-2</v>
      </c>
      <c r="AB29" s="57">
        <f>Base!AB29+Provision!AB29+Reclassification!AB29+'Adjustment Out'!AB29+'Adjustment In'!AB29+'Step Change'!AB29+'Corp OH'!AB29+'Output Growth'!AB29+'Real Price Changes'!AB29</f>
        <v>0</v>
      </c>
      <c r="AC29" s="108">
        <f>Base!AC29+Provision!AC29+Reclassification!AC29+'Adjustment Out'!AC29+'Adjustment In'!AC29+'Step Change'!AC29+'Corp OH'!AC29+'Output Growth'!AC29+'Real Price Changes'!AC29</f>
        <v>29.634729512464713</v>
      </c>
      <c r="AD29" s="107">
        <f>Base!AD29+Provision!AD29+Reclassification!AD29+'Adjustment Out'!AD29+'Adjustment In'!AD29+'Step Change'!AD29+'Corp OH'!AD29+'Output Growth'!AD29+'Real Price Changes'!AD29</f>
        <v>6.3907925487606501E-2</v>
      </c>
      <c r="AE29" s="57">
        <f>Base!AE29+Provision!AE29+Reclassification!AE29+'Adjustment Out'!AE29+'Adjustment In'!AE29+'Step Change'!AE29+'Corp OH'!AE29+'Output Growth'!AE29+'Real Price Changes'!AE29</f>
        <v>0</v>
      </c>
      <c r="AF29" s="108">
        <f>Base!AF29+Provision!AF29+Reclassification!AF29+'Adjustment Out'!AF29+'Adjustment In'!AF29+'Step Change'!AF29+'Corp OH'!AF29+'Output Growth'!AF29+'Real Price Changes'!AF29</f>
        <v>30.107672352898163</v>
      </c>
      <c r="AG29" s="107">
        <f>Base!AG29+Provision!AG29+Reclassification!AG29+'Adjustment Out'!AG29+'Adjustment In'!AG29+'Step Change'!AG29+'Corp OH'!AG29+'Output Growth'!AG29+'Real Price Changes'!AG29</f>
        <v>6.592443058673933E-2</v>
      </c>
      <c r="AH29" s="57">
        <f>Base!AH29+Provision!AH29+Reclassification!AH29+'Adjustment Out'!AH29+'Adjustment In'!AH29+'Step Change'!AH29+'Corp OH'!AH29+'Output Growth'!AH29+'Real Price Changes'!AH29</f>
        <v>0</v>
      </c>
      <c r="AI29" s="108">
        <f>Base!AI29+Provision!AI29+Reclassification!AI29+'Adjustment Out'!AI29+'Adjustment In'!AI29+'Step Change'!AI29+'Corp OH'!AI29+'Output Growth'!AI29+'Real Price Changes'!AI29</f>
        <v>30.586012325341077</v>
      </c>
      <c r="AJ29" s="107">
        <f>Base!AJ29+Provision!AJ29+Reclassification!AJ29+'Adjustment Out'!AJ29+'Adjustment In'!AJ29+'Step Change'!AJ29+'Corp OH'!AJ29+'Output Growth'!AJ29+'Real Price Changes'!AJ29</f>
        <v>6.7782378262614268E-2</v>
      </c>
      <c r="AK29" s="57">
        <f>Base!AK29+Provision!AK29+Reclassification!AK29+'Adjustment Out'!AK29+'Adjustment In'!AK29+'Step Change'!AK29+'Corp OH'!AK29+'Output Growth'!AK29+'Real Price Changes'!AK29</f>
        <v>0</v>
      </c>
      <c r="AL29" s="108">
        <f>Base!AL29+Provision!AL29+Reclassification!AL29+'Adjustment Out'!AL29+'Adjustment In'!AL29+'Step Change'!AL29+'Corp OH'!AL29+'Output Growth'!AL29+'Real Price Changes'!AL29</f>
        <v>31.069829474973787</v>
      </c>
    </row>
    <row r="30" spans="1:38" customFormat="1">
      <c r="A30" s="58"/>
      <c r="B30" s="38" t="s">
        <v>30</v>
      </c>
      <c r="C30" s="107">
        <f>Base!C30+Provision!C30+Reclassification!C30+'Adjustment Out'!C30+'Adjustment In'!C30+'Step Change'!C30+'Corp OH'!C30+'Output Growth'!C30+'Real Price Changes'!C30</f>
        <v>0</v>
      </c>
      <c r="D30" s="57">
        <f>Base!D30+Provision!D30+Reclassification!D30+'Adjustment Out'!D30+'Adjustment In'!D30+'Step Change'!D30+'Corp OH'!D30+'Output Growth'!D30+'Real Price Changes'!D30</f>
        <v>0</v>
      </c>
      <c r="E30" s="108">
        <f>Base!E30+Provision!E30+Reclassification!E30+'Adjustment Out'!E30+'Adjustment In'!E30+'Step Change'!E30+'Corp OH'!E30+'Output Growth'!E30+'Real Price Changes'!E30</f>
        <v>0</v>
      </c>
      <c r="F30" s="107">
        <f>Base!F30+Provision!F30+Reclassification!F30+'Adjustment Out'!F30+'Adjustment In'!F30+'Step Change'!F30+'Corp OH'!F30+'Output Growth'!F30+'Real Price Changes'!F30</f>
        <v>0</v>
      </c>
      <c r="G30" s="57">
        <f>Base!G30+Provision!G30+Reclassification!G30+'Adjustment Out'!G30+'Adjustment In'!G30+'Step Change'!G30+'Corp OH'!G30+'Output Growth'!G30+'Real Price Changes'!G30</f>
        <v>0</v>
      </c>
      <c r="H30" s="108">
        <f>Base!H30+Provision!H30+Reclassification!H30+'Adjustment Out'!H30+'Adjustment In'!H30+'Step Change'!H30+'Corp OH'!H30+'Output Growth'!H30+'Real Price Changes'!H30</f>
        <v>0</v>
      </c>
      <c r="I30" s="107">
        <f>Base!I30+Provision!I30+Reclassification!I30+'Adjustment Out'!I30+'Adjustment In'!I30+'Step Change'!I30+'Corp OH'!I30+'Output Growth'!I30+'Real Price Changes'!I30</f>
        <v>0</v>
      </c>
      <c r="J30" s="57">
        <f>Base!J30+Provision!J30+Reclassification!J30+'Adjustment Out'!J30+'Adjustment In'!J30+'Step Change'!J30+'Corp OH'!J30+'Output Growth'!J30+'Real Price Changes'!J30</f>
        <v>0</v>
      </c>
      <c r="K30" s="108">
        <f>Base!K30+Provision!K30+Reclassification!K30+'Adjustment Out'!K30+'Adjustment In'!K30+'Step Change'!K30+'Corp OH'!K30+'Output Growth'!K30+'Real Price Changes'!K30</f>
        <v>0</v>
      </c>
      <c r="L30" s="107">
        <f>Base!L30+Provision!L30+Reclassification!L30+'Adjustment Out'!L30+'Adjustment In'!L30+'Step Change'!L30+'Corp OH'!L30+'Output Growth'!L30+'Real Price Changes'!L30</f>
        <v>0</v>
      </c>
      <c r="M30" s="57">
        <f>Base!M30+Provision!M30+Reclassification!M30+'Adjustment Out'!M30+'Adjustment In'!M30+'Step Change'!M30+'Corp OH'!M30+'Output Growth'!M30+'Real Price Changes'!M30</f>
        <v>0</v>
      </c>
      <c r="N30" s="108">
        <f>Base!N30+Provision!N30+Reclassification!N30+'Adjustment Out'!N30+'Adjustment In'!N30+'Step Change'!N30+'Corp OH'!N30+'Output Growth'!N30+'Real Price Changes'!N30</f>
        <v>0</v>
      </c>
      <c r="O30" s="107">
        <f>Base!O30+Provision!O30+Reclassification!O30+'Adjustment Out'!O30+'Adjustment In'!O30+'Step Change'!O30+'Corp OH'!O30+'Output Growth'!O30+'Real Price Changes'!O30</f>
        <v>0</v>
      </c>
      <c r="P30" s="57">
        <f>Base!P30+Provision!P30+Reclassification!P30+'Adjustment Out'!P30+'Adjustment In'!P30+'Step Change'!P30+'Corp OH'!P30+'Output Growth'!P30+'Real Price Changes'!P30</f>
        <v>0</v>
      </c>
      <c r="Q30" s="108">
        <f>Base!Q30+Provision!Q30+Reclassification!Q30+'Adjustment Out'!Q30+'Adjustment In'!Q30+'Step Change'!Q30+'Corp OH'!Q30+'Output Growth'!Q30+'Real Price Changes'!Q30</f>
        <v>0</v>
      </c>
      <c r="R30" s="107">
        <f>Base!R30+Provision!R30+Reclassification!R30+'Adjustment Out'!R30+'Adjustment In'!R30+'Step Change'!R30+'Corp OH'!R30+'Output Growth'!R30+'Real Price Changes'!R30</f>
        <v>0</v>
      </c>
      <c r="S30" s="57">
        <f>Base!S30+Provision!S30+Reclassification!S30+'Adjustment Out'!S30+'Adjustment In'!S30+'Step Change'!S30+'Corp OH'!S30+'Output Growth'!S30+'Real Price Changes'!S30</f>
        <v>0</v>
      </c>
      <c r="T30" s="108">
        <f>Base!T30+Provision!T30+Reclassification!T30+'Adjustment Out'!T30+'Adjustment In'!T30+'Step Change'!T30+'Corp OH'!T30+'Output Growth'!T30+'Real Price Changes'!T30</f>
        <v>0</v>
      </c>
      <c r="U30" s="107">
        <f>Base!U30+Provision!U30+Reclassification!U30+'Adjustment Out'!U30+'Adjustment In'!U30+'Step Change'!U30+'Corp OH'!U30+'Output Growth'!U30+'Real Price Changes'!U30</f>
        <v>0</v>
      </c>
      <c r="V30" s="57">
        <f>Base!V30+Provision!V30+Reclassification!V30+'Adjustment Out'!V30+'Adjustment In'!V30+'Step Change'!V30+'Corp OH'!V30+'Output Growth'!V30+'Real Price Changes'!V30</f>
        <v>0</v>
      </c>
      <c r="W30" s="108">
        <f>Base!W30+Provision!W30+Reclassification!W30+'Adjustment Out'!W30+'Adjustment In'!W30+'Step Change'!W30+'Corp OH'!W30+'Output Growth'!W30+'Real Price Changes'!W30</f>
        <v>0</v>
      </c>
      <c r="X30" s="107">
        <f>Base!X30+Provision!X30+Reclassification!X30+'Adjustment Out'!X30+'Adjustment In'!X30+'Step Change'!X30+'Corp OH'!X30+'Output Growth'!X30+'Real Price Changes'!X30</f>
        <v>0</v>
      </c>
      <c r="Y30" s="57">
        <f>Base!Y30+Provision!Y30+Reclassification!Y30+'Adjustment Out'!Y30+'Adjustment In'!Y30+'Step Change'!Y30+'Corp OH'!Y30+'Output Growth'!Y30+'Real Price Changes'!Y30</f>
        <v>0</v>
      </c>
      <c r="Z30" s="108">
        <f>Base!Z30+Provision!Z30+Reclassification!Z30+'Adjustment Out'!Z30+'Adjustment In'!Z30+'Step Change'!Z30+'Corp OH'!Z30+'Output Growth'!Z30+'Real Price Changes'!Z30</f>
        <v>0</v>
      </c>
      <c r="AA30" s="107">
        <f>Base!AA30+Provision!AA30+Reclassification!AA30+'Adjustment Out'!AA30+'Adjustment In'!AA30+'Step Change'!AA30+'Corp OH'!AA30+'Output Growth'!AA30+'Real Price Changes'!AA30</f>
        <v>0</v>
      </c>
      <c r="AB30" s="57">
        <f>Base!AB30+Provision!AB30+Reclassification!AB30+'Adjustment Out'!AB30+'Adjustment In'!AB30+'Step Change'!AB30+'Corp OH'!AB30+'Output Growth'!AB30+'Real Price Changes'!AB30</f>
        <v>0</v>
      </c>
      <c r="AC30" s="108">
        <f>Base!AC30+Provision!AC30+Reclassification!AC30+'Adjustment Out'!AC30+'Adjustment In'!AC30+'Step Change'!AC30+'Corp OH'!AC30+'Output Growth'!AC30+'Real Price Changes'!AC30</f>
        <v>0</v>
      </c>
      <c r="AD30" s="107">
        <f>Base!AD30+Provision!AD30+Reclassification!AD30+'Adjustment Out'!AD30+'Adjustment In'!AD30+'Step Change'!AD30+'Corp OH'!AD30+'Output Growth'!AD30+'Real Price Changes'!AD30</f>
        <v>0</v>
      </c>
      <c r="AE30" s="57">
        <f>Base!AE30+Provision!AE30+Reclassification!AE30+'Adjustment Out'!AE30+'Adjustment In'!AE30+'Step Change'!AE30+'Corp OH'!AE30+'Output Growth'!AE30+'Real Price Changes'!AE30</f>
        <v>0</v>
      </c>
      <c r="AF30" s="108">
        <f>Base!AF30+Provision!AF30+Reclassification!AF30+'Adjustment Out'!AF30+'Adjustment In'!AF30+'Step Change'!AF30+'Corp OH'!AF30+'Output Growth'!AF30+'Real Price Changes'!AF30</f>
        <v>0</v>
      </c>
      <c r="AG30" s="107">
        <f>Base!AG30+Provision!AG30+Reclassification!AG30+'Adjustment Out'!AG30+'Adjustment In'!AG30+'Step Change'!AG30+'Corp OH'!AG30+'Output Growth'!AG30+'Real Price Changes'!AG30</f>
        <v>0</v>
      </c>
      <c r="AH30" s="57">
        <f>Base!AH30+Provision!AH30+Reclassification!AH30+'Adjustment Out'!AH30+'Adjustment In'!AH30+'Step Change'!AH30+'Corp OH'!AH30+'Output Growth'!AH30+'Real Price Changes'!AH30</f>
        <v>0</v>
      </c>
      <c r="AI30" s="108">
        <f>Base!AI30+Provision!AI30+Reclassification!AI30+'Adjustment Out'!AI30+'Adjustment In'!AI30+'Step Change'!AI30+'Corp OH'!AI30+'Output Growth'!AI30+'Real Price Changes'!AI30</f>
        <v>0</v>
      </c>
      <c r="AJ30" s="107">
        <f>Base!AJ30+Provision!AJ30+Reclassification!AJ30+'Adjustment Out'!AJ30+'Adjustment In'!AJ30+'Step Change'!AJ30+'Corp OH'!AJ30+'Output Growth'!AJ30+'Real Price Changes'!AJ30</f>
        <v>0</v>
      </c>
      <c r="AK30" s="57">
        <f>Base!AK30+Provision!AK30+Reclassification!AK30+'Adjustment Out'!AK30+'Adjustment In'!AK30+'Step Change'!AK30+'Corp OH'!AK30+'Output Growth'!AK30+'Real Price Changes'!AK30</f>
        <v>0</v>
      </c>
      <c r="AL30" s="108">
        <f>Base!AL30+Provision!AL30+Reclassification!AL30+'Adjustment Out'!AL30+'Adjustment In'!AL30+'Step Change'!AL30+'Corp OH'!AL30+'Output Growth'!AL30+'Real Price Changes'!AL30</f>
        <v>0</v>
      </c>
    </row>
    <row r="31" spans="1:38" customFormat="1">
      <c r="A31" s="58"/>
      <c r="B31" s="38" t="s">
        <v>31</v>
      </c>
      <c r="C31" s="107">
        <f>Base!C31+Provision!C31+Reclassification!C31+'Adjustment Out'!C31+'Adjustment In'!C31+'Step Change'!C31+'Corp OH'!C31+'Output Growth'!C31+'Real Price Changes'!C31</f>
        <v>0</v>
      </c>
      <c r="D31" s="57">
        <f>Base!D31+Provision!D31+Reclassification!D31+'Adjustment Out'!D31+'Adjustment In'!D31+'Step Change'!D31+'Corp OH'!D31+'Output Growth'!D31+'Real Price Changes'!D31</f>
        <v>0</v>
      </c>
      <c r="E31" s="108">
        <f>Base!E31+Provision!E31+Reclassification!E31+'Adjustment Out'!E31+'Adjustment In'!E31+'Step Change'!E31+'Corp OH'!E31+'Output Growth'!E31+'Real Price Changes'!E31</f>
        <v>0</v>
      </c>
      <c r="F31" s="107">
        <f>Base!F31+Provision!F31+Reclassification!F31+'Adjustment Out'!F31+'Adjustment In'!F31+'Step Change'!F31+'Corp OH'!F31+'Output Growth'!F31+'Real Price Changes'!F31</f>
        <v>0</v>
      </c>
      <c r="G31" s="57">
        <f>Base!G31+Provision!G31+Reclassification!G31+'Adjustment Out'!G31+'Adjustment In'!G31+'Step Change'!G31+'Corp OH'!G31+'Output Growth'!G31+'Real Price Changes'!G31</f>
        <v>0</v>
      </c>
      <c r="H31" s="108">
        <f>Base!H31+Provision!H31+Reclassification!H31+'Adjustment Out'!H31+'Adjustment In'!H31+'Step Change'!H31+'Corp OH'!H31+'Output Growth'!H31+'Real Price Changes'!H31</f>
        <v>0</v>
      </c>
      <c r="I31" s="107">
        <f>Base!I31+Provision!I31+Reclassification!I31+'Adjustment Out'!I31+'Adjustment In'!I31+'Step Change'!I31+'Corp OH'!I31+'Output Growth'!I31+'Real Price Changes'!I31</f>
        <v>0</v>
      </c>
      <c r="J31" s="57">
        <f>Base!J31+Provision!J31+Reclassification!J31+'Adjustment Out'!J31+'Adjustment In'!J31+'Step Change'!J31+'Corp OH'!J31+'Output Growth'!J31+'Real Price Changes'!J31</f>
        <v>0</v>
      </c>
      <c r="K31" s="108">
        <f>Base!K31+Provision!K31+Reclassification!K31+'Adjustment Out'!K31+'Adjustment In'!K31+'Step Change'!K31+'Corp OH'!K31+'Output Growth'!K31+'Real Price Changes'!K31</f>
        <v>0</v>
      </c>
      <c r="L31" s="107">
        <f>Base!L31+Provision!L31+Reclassification!L31+'Adjustment Out'!L31+'Adjustment In'!L31+'Step Change'!L31+'Corp OH'!L31+'Output Growth'!L31+'Real Price Changes'!L31</f>
        <v>0</v>
      </c>
      <c r="M31" s="57">
        <f>Base!M31+Provision!M31+Reclassification!M31+'Adjustment Out'!M31+'Adjustment In'!M31+'Step Change'!M31+'Corp OH'!M31+'Output Growth'!M31+'Real Price Changes'!M31</f>
        <v>0</v>
      </c>
      <c r="N31" s="108">
        <f>Base!N31+Provision!N31+Reclassification!N31+'Adjustment Out'!N31+'Adjustment In'!N31+'Step Change'!N31+'Corp OH'!N31+'Output Growth'!N31+'Real Price Changes'!N31</f>
        <v>0</v>
      </c>
      <c r="O31" s="107">
        <f>Base!O31+Provision!O31+Reclassification!O31+'Adjustment Out'!O31+'Adjustment In'!O31+'Step Change'!O31+'Corp OH'!O31+'Output Growth'!O31+'Real Price Changes'!O31</f>
        <v>0</v>
      </c>
      <c r="P31" s="57">
        <f>Base!P31+Provision!P31+Reclassification!P31+'Adjustment Out'!P31+'Adjustment In'!P31+'Step Change'!P31+'Corp OH'!P31+'Output Growth'!P31+'Real Price Changes'!P31</f>
        <v>0</v>
      </c>
      <c r="Q31" s="108">
        <f>Base!Q31+Provision!Q31+Reclassification!Q31+'Adjustment Out'!Q31+'Adjustment In'!Q31+'Step Change'!Q31+'Corp OH'!Q31+'Output Growth'!Q31+'Real Price Changes'!Q31</f>
        <v>0</v>
      </c>
      <c r="R31" s="107">
        <f>Base!R31+Provision!R31+Reclassification!R31+'Adjustment Out'!R31+'Adjustment In'!R31+'Step Change'!R31+'Corp OH'!R31+'Output Growth'!R31+'Real Price Changes'!R31</f>
        <v>0</v>
      </c>
      <c r="S31" s="57">
        <f>Base!S31+Provision!S31+Reclassification!S31+'Adjustment Out'!S31+'Adjustment In'!S31+'Step Change'!S31+'Corp OH'!S31+'Output Growth'!S31+'Real Price Changes'!S31</f>
        <v>0</v>
      </c>
      <c r="T31" s="108">
        <f>Base!T31+Provision!T31+Reclassification!T31+'Adjustment Out'!T31+'Adjustment In'!T31+'Step Change'!T31+'Corp OH'!T31+'Output Growth'!T31+'Real Price Changes'!T31</f>
        <v>0</v>
      </c>
      <c r="U31" s="107">
        <f>Base!U31+Provision!U31+Reclassification!U31+'Adjustment Out'!U31+'Adjustment In'!U31+'Step Change'!U31+'Corp OH'!U31+'Output Growth'!U31+'Real Price Changes'!U31</f>
        <v>0</v>
      </c>
      <c r="V31" s="57">
        <f>Base!V31+Provision!V31+Reclassification!V31+'Adjustment Out'!V31+'Adjustment In'!V31+'Step Change'!V31+'Corp OH'!V31+'Output Growth'!V31+'Real Price Changes'!V31</f>
        <v>0</v>
      </c>
      <c r="W31" s="108">
        <f>Base!W31+Provision!W31+Reclassification!W31+'Adjustment Out'!W31+'Adjustment In'!W31+'Step Change'!W31+'Corp OH'!W31+'Output Growth'!W31+'Real Price Changes'!W31</f>
        <v>0</v>
      </c>
      <c r="X31" s="107">
        <f>Base!X31+Provision!X31+Reclassification!X31+'Adjustment Out'!X31+'Adjustment In'!X31+'Step Change'!X31+'Corp OH'!X31+'Output Growth'!X31+'Real Price Changes'!X31</f>
        <v>0</v>
      </c>
      <c r="Y31" s="57">
        <f>Base!Y31+Provision!Y31+Reclassification!Y31+'Adjustment Out'!Y31+'Adjustment In'!Y31+'Step Change'!Y31+'Corp OH'!Y31+'Output Growth'!Y31+'Real Price Changes'!Y31</f>
        <v>0</v>
      </c>
      <c r="Z31" s="108">
        <f>Base!Z31+Provision!Z31+Reclassification!Z31+'Adjustment Out'!Z31+'Adjustment In'!Z31+'Step Change'!Z31+'Corp OH'!Z31+'Output Growth'!Z31+'Real Price Changes'!Z31</f>
        <v>0</v>
      </c>
      <c r="AA31" s="107">
        <f>Base!AA31+Provision!AA31+Reclassification!AA31+'Adjustment Out'!AA31+'Adjustment In'!AA31+'Step Change'!AA31+'Corp OH'!AA31+'Output Growth'!AA31+'Real Price Changes'!AA31</f>
        <v>0</v>
      </c>
      <c r="AB31" s="57">
        <f>Base!AB31+Provision!AB31+Reclassification!AB31+'Adjustment Out'!AB31+'Adjustment In'!AB31+'Step Change'!AB31+'Corp OH'!AB31+'Output Growth'!AB31+'Real Price Changes'!AB31</f>
        <v>0</v>
      </c>
      <c r="AC31" s="108">
        <f>Base!AC31+Provision!AC31+Reclassification!AC31+'Adjustment Out'!AC31+'Adjustment In'!AC31+'Step Change'!AC31+'Corp OH'!AC31+'Output Growth'!AC31+'Real Price Changes'!AC31</f>
        <v>0</v>
      </c>
      <c r="AD31" s="107">
        <f>Base!AD31+Provision!AD31+Reclassification!AD31+'Adjustment Out'!AD31+'Adjustment In'!AD31+'Step Change'!AD31+'Corp OH'!AD31+'Output Growth'!AD31+'Real Price Changes'!AD31</f>
        <v>0</v>
      </c>
      <c r="AE31" s="57">
        <f>Base!AE31+Provision!AE31+Reclassification!AE31+'Adjustment Out'!AE31+'Adjustment In'!AE31+'Step Change'!AE31+'Corp OH'!AE31+'Output Growth'!AE31+'Real Price Changes'!AE31</f>
        <v>0</v>
      </c>
      <c r="AF31" s="108">
        <f>Base!AF31+Provision!AF31+Reclassification!AF31+'Adjustment Out'!AF31+'Adjustment In'!AF31+'Step Change'!AF31+'Corp OH'!AF31+'Output Growth'!AF31+'Real Price Changes'!AF31</f>
        <v>0</v>
      </c>
      <c r="AG31" s="107">
        <f>Base!AG31+Provision!AG31+Reclassification!AG31+'Adjustment Out'!AG31+'Adjustment In'!AG31+'Step Change'!AG31+'Corp OH'!AG31+'Output Growth'!AG31+'Real Price Changes'!AG31</f>
        <v>0</v>
      </c>
      <c r="AH31" s="57">
        <f>Base!AH31+Provision!AH31+Reclassification!AH31+'Adjustment Out'!AH31+'Adjustment In'!AH31+'Step Change'!AH31+'Corp OH'!AH31+'Output Growth'!AH31+'Real Price Changes'!AH31</f>
        <v>0</v>
      </c>
      <c r="AI31" s="108">
        <f>Base!AI31+Provision!AI31+Reclassification!AI31+'Adjustment Out'!AI31+'Adjustment In'!AI31+'Step Change'!AI31+'Corp OH'!AI31+'Output Growth'!AI31+'Real Price Changes'!AI31</f>
        <v>0</v>
      </c>
      <c r="AJ31" s="107">
        <f>Base!AJ31+Provision!AJ31+Reclassification!AJ31+'Adjustment Out'!AJ31+'Adjustment In'!AJ31+'Step Change'!AJ31+'Corp OH'!AJ31+'Output Growth'!AJ31+'Real Price Changes'!AJ31</f>
        <v>0</v>
      </c>
      <c r="AK31" s="57">
        <f>Base!AK31+Provision!AK31+Reclassification!AK31+'Adjustment Out'!AK31+'Adjustment In'!AK31+'Step Change'!AK31+'Corp OH'!AK31+'Output Growth'!AK31+'Real Price Changes'!AK31</f>
        <v>0</v>
      </c>
      <c r="AL31" s="108">
        <f>Base!AL31+Provision!AL31+Reclassification!AL31+'Adjustment Out'!AL31+'Adjustment In'!AL31+'Step Change'!AL31+'Corp OH'!AL31+'Output Growth'!AL31+'Real Price Changes'!AL31</f>
        <v>0</v>
      </c>
    </row>
    <row r="32" spans="1:38" customFormat="1">
      <c r="A32" s="58"/>
      <c r="B32" s="38" t="s">
        <v>10</v>
      </c>
      <c r="C32" s="107">
        <f>Base!C32+Provision!C32+Reclassification!C32+'Adjustment Out'!C32+'Adjustment In'!C32+'Step Change'!C32+'Corp OH'!C32+'Output Growth'!C32+'Real Price Changes'!C32</f>
        <v>800.53856068888285</v>
      </c>
      <c r="D32" s="57">
        <f>Base!D32+Provision!D32+Reclassification!D32+'Adjustment Out'!D32+'Adjustment In'!D32+'Step Change'!D32+'Corp OH'!D32+'Output Growth'!D32+'Real Price Changes'!D32</f>
        <v>9.8126967474549662</v>
      </c>
      <c r="E32" s="108">
        <f>Base!E32+Provision!E32+Reclassification!E32+'Adjustment Out'!E32+'Adjustment In'!E32+'Step Change'!E32+'Corp OH'!E32+'Output Growth'!E32+'Real Price Changes'!E32</f>
        <v>3752.4091084428619</v>
      </c>
      <c r="F32" s="107">
        <f>Base!F32+Provision!F32+Reclassification!F32+'Adjustment Out'!F32+'Adjustment In'!F32+'Step Change'!F32+'Corp OH'!F32+'Output Growth'!F32+'Real Price Changes'!F32</f>
        <v>751.94732993396747</v>
      </c>
      <c r="G32" s="57">
        <f>Base!G32+Provision!G32+Reclassification!G32+'Adjustment Out'!G32+'Adjustment In'!G32+'Step Change'!G32+'Corp OH'!G32+'Output Growth'!G32+'Real Price Changes'!G32</f>
        <v>6.8138570540220096</v>
      </c>
      <c r="H32" s="108">
        <f>Base!H32+Provision!H32+Reclassification!H32+'Adjustment Out'!H32+'Adjustment In'!H32+'Step Change'!H32+'Corp OH'!H32+'Output Growth'!H32+'Real Price Changes'!H32</f>
        <v>3747.2777970183174</v>
      </c>
      <c r="I32" s="107">
        <f>Base!I32+Provision!I32+Reclassification!I32+'Adjustment Out'!I32+'Adjustment In'!I32+'Step Change'!I32+'Corp OH'!I32+'Output Growth'!I32+'Real Price Changes'!I32</f>
        <v>967.13487721914157</v>
      </c>
      <c r="J32" s="57">
        <f>Base!J32+Provision!J32+Reclassification!J32+'Adjustment Out'!J32+'Adjustment In'!J32+'Step Change'!J32+'Corp OH'!J32+'Output Growth'!J32+'Real Price Changes'!J32</f>
        <v>16.242001434499549</v>
      </c>
      <c r="K32" s="108">
        <f>Base!K32+Provision!K32+Reclassification!K32+'Adjustment Out'!K32+'Adjustment In'!K32+'Step Change'!K32+'Corp OH'!K32+'Output Growth'!K32+'Real Price Changes'!K32</f>
        <v>1798.4791806953258</v>
      </c>
      <c r="L32" s="107">
        <f>Base!L32+Provision!L32+Reclassification!L32+'Adjustment Out'!L32+'Adjustment In'!L32+'Step Change'!L32+'Corp OH'!L32+'Output Growth'!L32+'Real Price Changes'!L32</f>
        <v>697.41832362777063</v>
      </c>
      <c r="M32" s="57">
        <f>Base!M32+Provision!M32+Reclassification!M32+'Adjustment Out'!M32+'Adjustment In'!M32+'Step Change'!M32+'Corp OH'!M32+'Output Growth'!M32+'Real Price Changes'!M32</f>
        <v>14.567238387263847</v>
      </c>
      <c r="N32" s="108">
        <f>Base!N32+Provision!N32+Reclassification!N32+'Adjustment Out'!N32+'Adjustment In'!N32+'Step Change'!N32+'Corp OH'!N32+'Output Growth'!N32+'Real Price Changes'!N32</f>
        <v>2576.3242904908866</v>
      </c>
      <c r="O32" s="107">
        <f>Base!O32+Provision!O32+Reclassification!O32+'Adjustment Out'!O32+'Adjustment In'!O32+'Step Change'!O32+'Corp OH'!O32+'Output Growth'!O32+'Real Price Changes'!O32</f>
        <v>1721.3596880614857</v>
      </c>
      <c r="P32" s="57">
        <f>Base!P32+Provision!P32+Reclassification!P32+'Adjustment Out'!P32+'Adjustment In'!P32+'Step Change'!P32+'Corp OH'!P32+'Output Growth'!P32+'Real Price Changes'!P32</f>
        <v>19.534824714508122</v>
      </c>
      <c r="Q32" s="108">
        <f>Base!Q32+Provision!Q32+Reclassification!Q32+'Adjustment Out'!Q32+'Adjustment In'!Q32+'Step Change'!Q32+'Corp OH'!Q32+'Output Growth'!Q32+'Real Price Changes'!Q32</f>
        <v>3144.3508596182733</v>
      </c>
      <c r="R32" s="107">
        <f>Base!R32+Provision!R32+Reclassification!R32+'Adjustment Out'!R32+'Adjustment In'!R32+'Step Change'!R32+'Corp OH'!R32+'Output Growth'!R32+'Real Price Changes'!R32</f>
        <v>1379.2253563314976</v>
      </c>
      <c r="S32" s="57">
        <f>Base!S32+Provision!S32+Reclassification!S32+'Adjustment Out'!S32+'Adjustment In'!S32+'Step Change'!S32+'Corp OH'!S32+'Output Growth'!S32+'Real Price Changes'!S32</f>
        <v>17.066923294277274</v>
      </c>
      <c r="T32" s="108">
        <f>Base!T32+Provision!T32+Reclassification!T32+'Adjustment Out'!T32+'Adjustment In'!T32+'Step Change'!T32+'Corp OH'!T32+'Output Growth'!T32+'Real Price Changes'!T32</f>
        <v>2819.3863476803258</v>
      </c>
      <c r="U32" s="107">
        <f>Base!U32+Provision!U32+Reclassification!U32+'Adjustment Out'!U32+'Adjustment In'!U32+'Step Change'!U32+'Corp OH'!U32+'Output Growth'!U32+'Real Price Changes'!U32</f>
        <v>2249.3087839259897</v>
      </c>
      <c r="V32" s="57">
        <f>Base!V32+Provision!V32+Reclassification!V32+'Adjustment Out'!V32+'Adjustment In'!V32+'Step Change'!V32+'Corp OH'!V32+'Output Growth'!V32+'Real Price Changes'!V32</f>
        <v>17.538530819021524</v>
      </c>
      <c r="W32" s="108">
        <f>Base!W32+Provision!W32+Reclassification!W32+'Adjustment Out'!W32+'Adjustment In'!W32+'Step Change'!W32+'Corp OH'!W32+'Output Growth'!W32+'Real Price Changes'!W32</f>
        <v>2932.7586148017535</v>
      </c>
      <c r="X32" s="107">
        <f>Base!X32+Provision!X32+Reclassification!X32+'Adjustment Out'!X32+'Adjustment In'!X32+'Step Change'!X32+'Corp OH'!X32+'Output Growth'!X32+'Real Price Changes'!X32</f>
        <v>13144.894159253865</v>
      </c>
      <c r="Y32" s="57">
        <f>Base!Y32+Provision!Y32+Reclassification!Y32+'Adjustment Out'!Y32+'Adjustment In'!Y32+'Step Change'!Y32+'Corp OH'!Y32+'Output Growth'!Y32+'Real Price Changes'!Y32</f>
        <v>139.53930621969025</v>
      </c>
      <c r="Z32" s="108">
        <f>Base!Z32+Provision!Z32+Reclassification!Z32+'Adjustment Out'!Z32+'Adjustment In'!Z32+'Step Change'!Z32+'Corp OH'!Z32+'Output Growth'!Z32+'Real Price Changes'!Z32</f>
        <v>12543.794458168402</v>
      </c>
      <c r="AA32" s="107">
        <f>Base!AA32+Provision!AA32+Reclassification!AA32+'Adjustment Out'!AA32+'Adjustment In'!AA32+'Step Change'!AA32+'Corp OH'!AA32+'Output Growth'!AA32+'Real Price Changes'!AA32</f>
        <v>13554.843642920527</v>
      </c>
      <c r="AB32" s="57">
        <f>Base!AB32+Provision!AB32+Reclassification!AB32+'Adjustment Out'!AB32+'Adjustment In'!AB32+'Step Change'!AB32+'Corp OH'!AB32+'Output Growth'!AB32+'Real Price Changes'!AB32</f>
        <v>142.49251350346395</v>
      </c>
      <c r="AC32" s="108">
        <f>Base!AC32+Provision!AC32+Reclassification!AC32+'Adjustment Out'!AC32+'Adjustment In'!AC32+'Step Change'!AC32+'Corp OH'!AC32+'Output Growth'!AC32+'Real Price Changes'!AC32</f>
        <v>13085.182290892581</v>
      </c>
      <c r="AD32" s="107">
        <f>Base!AD32+Provision!AD32+Reclassification!AD32+'Adjustment Out'!AD32+'Adjustment In'!AD32+'Step Change'!AD32+'Corp OH'!AD32+'Output Growth'!AD32+'Real Price Changes'!AD32</f>
        <v>13965.371963008552</v>
      </c>
      <c r="AE32" s="57">
        <f>Base!AE32+Provision!AE32+Reclassification!AE32+'Adjustment Out'!AE32+'Adjustment In'!AE32+'Step Change'!AE32+'Corp OH'!AE32+'Output Growth'!AE32+'Real Price Changes'!AE32</f>
        <v>145.22120714955355</v>
      </c>
      <c r="AF32" s="108">
        <f>Base!AF32+Provision!AF32+Reclassification!AF32+'Adjustment Out'!AF32+'Adjustment In'!AF32+'Step Change'!AF32+'Corp OH'!AF32+'Output Growth'!AF32+'Real Price Changes'!AF32</f>
        <v>13567.121182499181</v>
      </c>
      <c r="AG32" s="107">
        <f>Base!AG32+Provision!AG32+Reclassification!AG32+'Adjustment Out'!AG32+'Adjustment In'!AG32+'Step Change'!AG32+'Corp OH'!AG32+'Output Growth'!AG32+'Real Price Changes'!AG32</f>
        <v>14313.271476899337</v>
      </c>
      <c r="AH32" s="57">
        <f>Base!AH32+Provision!AH32+Reclassification!AH32+'Adjustment Out'!AH32+'Adjustment In'!AH32+'Step Change'!AH32+'Corp OH'!AH32+'Output Growth'!AH32+'Real Price Changes'!AH32</f>
        <v>147.32196160047826</v>
      </c>
      <c r="AI32" s="108">
        <f>Base!AI32+Provision!AI32+Reclassification!AI32+'Adjustment Out'!AI32+'Adjustment In'!AI32+'Step Change'!AI32+'Corp OH'!AI32+'Output Growth'!AI32+'Real Price Changes'!AI32</f>
        <v>13999.478702629058</v>
      </c>
      <c r="AJ32" s="107">
        <f>Base!AJ32+Provision!AJ32+Reclassification!AJ32+'Adjustment Out'!AJ32+'Adjustment In'!AJ32+'Step Change'!AJ32+'Corp OH'!AJ32+'Output Growth'!AJ32+'Real Price Changes'!AJ32</f>
        <v>14646.251187381416</v>
      </c>
      <c r="AK32" s="57">
        <f>Base!AK32+Provision!AK32+Reclassification!AK32+'Adjustment Out'!AK32+'Adjustment In'!AK32+'Step Change'!AK32+'Corp OH'!AK32+'Output Growth'!AK32+'Real Price Changes'!AK32</f>
        <v>148.96481154276643</v>
      </c>
      <c r="AL32" s="108">
        <f>Base!AL32+Provision!AL32+Reclassification!AL32+'Adjustment Out'!AL32+'Adjustment In'!AL32+'Step Change'!AL32+'Corp OH'!AL32+'Output Growth'!AL32+'Real Price Changes'!AL32</f>
        <v>14402.556899245865</v>
      </c>
    </row>
    <row r="33" spans="1:40" s="6" customFormat="1">
      <c r="A33" s="7"/>
      <c r="B33" s="99" t="s">
        <v>18</v>
      </c>
      <c r="C33" s="125">
        <f t="shared" ref="C33:W33" si="12">SUM(C19:C32)</f>
        <v>4023.8844601347173</v>
      </c>
      <c r="D33" s="126">
        <f t="shared" si="12"/>
        <v>666.13022888074136</v>
      </c>
      <c r="E33" s="127">
        <f t="shared" si="12"/>
        <v>19749.251943965181</v>
      </c>
      <c r="F33" s="125">
        <f t="shared" si="12"/>
        <v>3079.1834106653296</v>
      </c>
      <c r="G33" s="126">
        <f t="shared" si="12"/>
        <v>329.2399644199586</v>
      </c>
      <c r="H33" s="127">
        <f t="shared" si="12"/>
        <v>20646.923866143061</v>
      </c>
      <c r="I33" s="125">
        <f t="shared" si="12"/>
        <v>4384.9604093771468</v>
      </c>
      <c r="J33" s="126">
        <f t="shared" si="12"/>
        <v>406.27161396185971</v>
      </c>
      <c r="K33" s="127">
        <f t="shared" si="12"/>
        <v>16672.098635274291</v>
      </c>
      <c r="L33" s="125">
        <f t="shared" si="12"/>
        <v>6346.6938616298849</v>
      </c>
      <c r="M33" s="126">
        <f t="shared" si="12"/>
        <v>323.94347237895647</v>
      </c>
      <c r="N33" s="127">
        <f t="shared" si="12"/>
        <v>17731.897565458785</v>
      </c>
      <c r="O33" s="125">
        <f t="shared" si="12"/>
        <v>8480.9753968510577</v>
      </c>
      <c r="P33" s="126">
        <f t="shared" si="12"/>
        <v>348.20004237022357</v>
      </c>
      <c r="Q33" s="127">
        <f t="shared" si="12"/>
        <v>18795.699907852984</v>
      </c>
      <c r="R33" s="125">
        <f t="shared" si="12"/>
        <v>6527.3534674307648</v>
      </c>
      <c r="S33" s="126">
        <f t="shared" si="12"/>
        <v>495.69238727877388</v>
      </c>
      <c r="T33" s="127">
        <f t="shared" si="12"/>
        <v>18929.986315484028</v>
      </c>
      <c r="U33" s="125">
        <f t="shared" si="12"/>
        <v>7654.2010327134003</v>
      </c>
      <c r="V33" s="126">
        <f t="shared" si="12"/>
        <v>509.38977466185878</v>
      </c>
      <c r="W33" s="127">
        <f t="shared" si="12"/>
        <v>19813.817619850321</v>
      </c>
      <c r="X33" s="125">
        <f t="shared" ref="X33:Z33" si="13">SUM(X19:X32)</f>
        <v>19949.272541168171</v>
      </c>
      <c r="Y33" s="126">
        <f t="shared" si="13"/>
        <v>1714.8963859434637</v>
      </c>
      <c r="Z33" s="127">
        <f t="shared" si="13"/>
        <v>33593.400605705974</v>
      </c>
      <c r="AA33" s="125">
        <f t="shared" ref="AA33:AL33" si="14">SUM(AA19:AA32)</f>
        <v>19934.56418466616</v>
      </c>
      <c r="AB33" s="126">
        <f t="shared" si="14"/>
        <v>1675.3065444431993</v>
      </c>
      <c r="AC33" s="127">
        <f t="shared" si="14"/>
        <v>33520.396223169104</v>
      </c>
      <c r="AD33" s="125">
        <f t="shared" si="14"/>
        <v>21721.925682439967</v>
      </c>
      <c r="AE33" s="126">
        <f t="shared" si="14"/>
        <v>1880.8261613259576</v>
      </c>
      <c r="AF33" s="127">
        <f t="shared" si="14"/>
        <v>37957.306074393418</v>
      </c>
      <c r="AG33" s="125">
        <f t="shared" si="14"/>
        <v>22192.567864458939</v>
      </c>
      <c r="AH33" s="126">
        <f t="shared" si="14"/>
        <v>1892.9448327608418</v>
      </c>
      <c r="AI33" s="127">
        <f t="shared" si="14"/>
        <v>38909.003542376195</v>
      </c>
      <c r="AJ33" s="125">
        <f t="shared" si="14"/>
        <v>21636.064819389336</v>
      </c>
      <c r="AK33" s="126">
        <f t="shared" si="14"/>
        <v>1926.2952874297782</v>
      </c>
      <c r="AL33" s="127">
        <f t="shared" si="14"/>
        <v>38173.551114845584</v>
      </c>
    </row>
    <row r="34" spans="1:40" customFormat="1">
      <c r="A34" s="58"/>
      <c r="B34" s="38"/>
      <c r="C34" s="107"/>
      <c r="D34" s="57"/>
      <c r="E34" s="108"/>
      <c r="F34" s="107"/>
      <c r="G34" s="57"/>
      <c r="H34" s="108"/>
      <c r="I34" s="107"/>
      <c r="J34" s="57"/>
      <c r="K34" s="108"/>
      <c r="L34" s="107"/>
      <c r="M34" s="57"/>
      <c r="N34" s="108"/>
      <c r="O34" s="107"/>
      <c r="P34" s="57"/>
      <c r="Q34" s="108"/>
      <c r="R34" s="107"/>
      <c r="S34" s="57"/>
      <c r="T34" s="108"/>
      <c r="U34" s="107"/>
      <c r="V34" s="57"/>
      <c r="W34" s="108"/>
      <c r="X34" s="107"/>
      <c r="Y34" s="57"/>
      <c r="Z34" s="108"/>
      <c r="AA34" s="107"/>
      <c r="AB34" s="57"/>
      <c r="AC34" s="108"/>
      <c r="AD34" s="107"/>
      <c r="AE34" s="57"/>
      <c r="AF34" s="108"/>
      <c r="AG34" s="107"/>
      <c r="AH34" s="57"/>
      <c r="AI34" s="108"/>
      <c r="AJ34" s="107"/>
      <c r="AK34" s="57"/>
      <c r="AL34" s="108"/>
    </row>
    <row r="35" spans="1:40" s="136" customFormat="1">
      <c r="A35" s="100"/>
      <c r="B35" s="61" t="s">
        <v>32</v>
      </c>
      <c r="C35" s="109">
        <f t="shared" ref="C35:W35" si="15">C16+C33</f>
        <v>19882.036978831449</v>
      </c>
      <c r="D35" s="59">
        <f t="shared" si="15"/>
        <v>1493.3873453426572</v>
      </c>
      <c r="E35" s="110">
        <f t="shared" si="15"/>
        <v>25108.113042781159</v>
      </c>
      <c r="F35" s="109">
        <f t="shared" si="15"/>
        <v>19349.928361818529</v>
      </c>
      <c r="G35" s="59">
        <f t="shared" si="15"/>
        <v>968.38017815331852</v>
      </c>
      <c r="H35" s="110">
        <f t="shared" si="15"/>
        <v>27822.949565617426</v>
      </c>
      <c r="I35" s="109">
        <f t="shared" si="15"/>
        <v>22488.090614035071</v>
      </c>
      <c r="J35" s="59">
        <f t="shared" si="15"/>
        <v>1200.5138757182149</v>
      </c>
      <c r="K35" s="110">
        <f t="shared" si="15"/>
        <v>26500.760804813861</v>
      </c>
      <c r="L35" s="109">
        <f t="shared" si="15"/>
        <v>25337.509089570245</v>
      </c>
      <c r="M35" s="59">
        <f t="shared" si="15"/>
        <v>1149.0648455893042</v>
      </c>
      <c r="N35" s="110">
        <f t="shared" si="15"/>
        <v>31573.237794873705</v>
      </c>
      <c r="O35" s="109">
        <f t="shared" si="15"/>
        <v>28875.541049379397</v>
      </c>
      <c r="P35" s="59">
        <f t="shared" si="15"/>
        <v>1310.983239593957</v>
      </c>
      <c r="Q35" s="110">
        <f t="shared" si="15"/>
        <v>29039.82730879623</v>
      </c>
      <c r="R35" s="109">
        <f t="shared" si="15"/>
        <v>27764.413132795024</v>
      </c>
      <c r="S35" s="59">
        <f t="shared" si="15"/>
        <v>1484.3756850900015</v>
      </c>
      <c r="T35" s="110">
        <f t="shared" si="15"/>
        <v>29234.177276686867</v>
      </c>
      <c r="U35" s="109">
        <f t="shared" si="15"/>
        <v>29950.464197744364</v>
      </c>
      <c r="V35" s="59">
        <f t="shared" si="15"/>
        <v>1525.3931977702498</v>
      </c>
      <c r="W35" s="110">
        <f t="shared" si="15"/>
        <v>30696.010227394167</v>
      </c>
      <c r="X35" s="109">
        <f t="shared" ref="X35:Z35" si="16">X16+X33</f>
        <v>43938.841342544969</v>
      </c>
      <c r="Y35" s="59">
        <f t="shared" si="16"/>
        <v>2753.9189941860523</v>
      </c>
      <c r="Z35" s="110">
        <f t="shared" si="16"/>
        <v>44701.940331717749</v>
      </c>
      <c r="AA35" s="109">
        <f t="shared" ref="AA35:AL35" si="17">AA16+AA33</f>
        <v>44844.473504246009</v>
      </c>
      <c r="AB35" s="59">
        <f t="shared" si="17"/>
        <v>2736.3190078584703</v>
      </c>
      <c r="AC35" s="110">
        <f t="shared" si="17"/>
        <v>45099.746492206425</v>
      </c>
      <c r="AD35" s="109">
        <f t="shared" si="17"/>
        <v>47536.463779029495</v>
      </c>
      <c r="AE35" s="59">
        <f t="shared" si="17"/>
        <v>2962.1567305571725</v>
      </c>
      <c r="AF35" s="110">
        <f t="shared" si="17"/>
        <v>49955.767925825749</v>
      </c>
      <c r="AG35" s="109">
        <f t="shared" si="17"/>
        <v>48821.639484181309</v>
      </c>
      <c r="AH35" s="59">
        <f t="shared" si="17"/>
        <v>2989.9178143560721</v>
      </c>
      <c r="AI35" s="110">
        <f t="shared" si="17"/>
        <v>51283.45921289613</v>
      </c>
      <c r="AJ35" s="109">
        <f t="shared" si="17"/>
        <v>49015.623341861268</v>
      </c>
      <c r="AK35" s="59">
        <f t="shared" si="17"/>
        <v>3035.5010819737845</v>
      </c>
      <c r="AL35" s="110">
        <f t="shared" si="17"/>
        <v>50898.538240193397</v>
      </c>
    </row>
    <row r="36" spans="1:40" s="135" customFormat="1">
      <c r="A36" s="132"/>
      <c r="B36" s="133"/>
      <c r="C36" s="130"/>
      <c r="D36" s="134"/>
      <c r="E36" s="134"/>
      <c r="F36" s="130"/>
      <c r="G36" s="134"/>
      <c r="H36" s="134"/>
      <c r="I36" s="130"/>
      <c r="J36" s="134"/>
      <c r="K36" s="134"/>
      <c r="L36" s="130"/>
      <c r="M36" s="134"/>
      <c r="N36" s="134"/>
      <c r="O36" s="130"/>
      <c r="P36" s="134"/>
      <c r="Q36" s="134"/>
      <c r="R36" s="130"/>
      <c r="S36" s="134"/>
      <c r="T36" s="134"/>
      <c r="U36" s="130"/>
      <c r="V36" s="134"/>
      <c r="W36" s="134"/>
      <c r="X36" s="130"/>
      <c r="Y36" s="134"/>
      <c r="Z36" s="134"/>
      <c r="AA36" s="130"/>
      <c r="AB36" s="134"/>
      <c r="AC36" s="134"/>
      <c r="AD36" s="130"/>
      <c r="AE36" s="134"/>
      <c r="AF36" s="134"/>
      <c r="AG36" s="130"/>
      <c r="AH36" s="134"/>
      <c r="AI36" s="134"/>
      <c r="AJ36" s="130"/>
      <c r="AK36" s="134"/>
      <c r="AL36" s="134"/>
    </row>
    <row r="37" spans="1:40" s="138" customFormat="1">
      <c r="A37" s="92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217" t="e">
        <f>#REF!-#REF!</f>
        <v>#REF!</v>
      </c>
      <c r="AM37" s="137"/>
      <c r="AN37" s="137"/>
    </row>
    <row r="38" spans="1:40" s="138" customFormat="1">
      <c r="A38" s="92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137"/>
      <c r="AN38" s="137"/>
    </row>
    <row r="39" spans="1:40" s="138" customFormat="1">
      <c r="A39" s="92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137"/>
      <c r="AN39" s="137"/>
    </row>
    <row r="40" spans="1:40" s="138" customFormat="1">
      <c r="A40" s="92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137"/>
      <c r="AN40" s="137"/>
    </row>
    <row r="41" spans="1:40" s="138" customFormat="1">
      <c r="A41" s="92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137"/>
      <c r="AN41" s="137"/>
    </row>
    <row r="42" spans="1:40" s="138" customFormat="1">
      <c r="A42" s="92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137"/>
      <c r="AN42" s="137"/>
    </row>
    <row r="43" spans="1:40" s="138" customFormat="1">
      <c r="A43" s="92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137"/>
      <c r="AN43" s="137"/>
    </row>
    <row r="44" spans="1:40" s="138" customFormat="1">
      <c r="A44" s="92"/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137"/>
      <c r="AN44" s="137"/>
    </row>
    <row r="45" spans="1:40" s="138" customFormat="1">
      <c r="A45" s="92"/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137"/>
      <c r="AN45" s="137"/>
    </row>
    <row r="46" spans="1:40" s="138" customFormat="1">
      <c r="A46" s="92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137"/>
      <c r="AN46" s="137"/>
    </row>
    <row r="47" spans="1:40" s="138" customFormat="1">
      <c r="A47" s="92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137"/>
      <c r="AN47" s="137"/>
    </row>
    <row r="48" spans="1:40" s="138" customFormat="1">
      <c r="A48" s="92"/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137"/>
      <c r="AN48" s="137"/>
    </row>
    <row r="49" spans="1:40" s="138" customFormat="1">
      <c r="A49" s="92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137"/>
      <c r="AN49" s="137"/>
    </row>
    <row r="50" spans="1:40" s="138" customFormat="1">
      <c r="A50" s="92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137"/>
      <c r="AN50" s="137"/>
    </row>
    <row r="51" spans="1:40" s="138" customFormat="1">
      <c r="A51" s="92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37"/>
      <c r="AN51" s="137"/>
    </row>
    <row r="52" spans="1:40" s="138" customFormat="1">
      <c r="A52" s="92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137"/>
      <c r="AN52" s="137"/>
    </row>
    <row r="53" spans="1:40" s="138" customFormat="1">
      <c r="A53" s="92"/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137"/>
      <c r="AN53" s="137"/>
    </row>
    <row r="54" spans="1:40" s="138" customFormat="1">
      <c r="A54" s="92"/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137"/>
      <c r="AN54" s="137"/>
    </row>
    <row r="55" spans="1:40" s="138" customFormat="1">
      <c r="A55" s="92"/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137"/>
      <c r="AN55" s="137"/>
    </row>
    <row r="56" spans="1:40" s="138" customFormat="1">
      <c r="A56" s="92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137"/>
      <c r="AN56" s="137"/>
    </row>
    <row r="57" spans="1:40" s="138" customFormat="1">
      <c r="A57" s="92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137"/>
      <c r="AN57" s="137"/>
    </row>
    <row r="58" spans="1:40" s="138" customFormat="1">
      <c r="A58" s="92"/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137"/>
      <c r="AN58" s="137"/>
    </row>
    <row r="59" spans="1:40" s="138" customFormat="1">
      <c r="A59" s="92"/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137"/>
      <c r="AN59" s="137"/>
    </row>
    <row r="60" spans="1:40" s="138" customFormat="1">
      <c r="A60" s="92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137"/>
      <c r="AN60" s="137"/>
    </row>
    <row r="61" spans="1:40" s="138" customFormat="1">
      <c r="A61" s="92"/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137"/>
      <c r="AN61" s="137"/>
    </row>
    <row r="62" spans="1:40" s="138" customFormat="1">
      <c r="A62" s="92"/>
      <c r="B62" s="92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137"/>
      <c r="AN62" s="137"/>
    </row>
    <row r="63" spans="1:40" s="138" customFormat="1">
      <c r="A63" s="92"/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137"/>
      <c r="AN63" s="137"/>
    </row>
    <row r="64" spans="1:40" s="138" customFormat="1">
      <c r="A64" s="92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137"/>
      <c r="AN64" s="137"/>
    </row>
    <row r="65" spans="1:40" s="138" customFormat="1">
      <c r="A65" s="92"/>
      <c r="B65" s="92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137"/>
      <c r="AN65" s="137"/>
    </row>
    <row r="66" spans="1:40" s="138" customFormat="1">
      <c r="A66" s="92"/>
      <c r="B66" s="9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137"/>
      <c r="AN66" s="137"/>
    </row>
    <row r="67" spans="1:40" s="138" customFormat="1">
      <c r="A67" s="92"/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137"/>
      <c r="AN67" s="137"/>
    </row>
    <row r="68" spans="1:40" s="138" customFormat="1">
      <c r="A68" s="92"/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137"/>
      <c r="AN68" s="137"/>
    </row>
    <row r="69" spans="1:40" s="138" customFormat="1">
      <c r="A69" s="92"/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137"/>
      <c r="AN69" s="137"/>
    </row>
    <row r="70" spans="1:40" s="138" customFormat="1">
      <c r="A70" s="92"/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137"/>
      <c r="AN70" s="137"/>
    </row>
    <row r="71" spans="1:40" s="138" customFormat="1">
      <c r="A71" s="92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137"/>
      <c r="AN71" s="137"/>
    </row>
    <row r="72" spans="1:40" s="138" customFormat="1">
      <c r="A72" s="92"/>
      <c r="B72" s="92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137"/>
      <c r="AN72" s="137"/>
    </row>
    <row r="73" spans="1:40" s="138" customFormat="1">
      <c r="A73" s="92"/>
      <c r="B73" s="9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137"/>
      <c r="AN73" s="137"/>
    </row>
    <row r="74" spans="1:40" s="138" customFormat="1">
      <c r="A74" s="92"/>
      <c r="B74" s="92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137"/>
      <c r="AN74" s="137"/>
    </row>
    <row r="75" spans="1:40" s="138" customFormat="1">
      <c r="A75" s="92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137"/>
      <c r="AN75" s="137"/>
    </row>
    <row r="76" spans="1:40" s="138" customFormat="1">
      <c r="A76" s="92"/>
      <c r="B76" s="92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137"/>
      <c r="AN76" s="137"/>
    </row>
    <row r="77" spans="1:40" s="138" customFormat="1">
      <c r="A77" s="92"/>
      <c r="B77" s="92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137"/>
      <c r="AN77" s="137"/>
    </row>
    <row r="78" spans="1:40" s="138" customFormat="1">
      <c r="A78" s="92"/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137"/>
      <c r="AN78" s="137"/>
    </row>
    <row r="79" spans="1:40" s="138" customFormat="1">
      <c r="A79" s="92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137"/>
      <c r="AN79" s="137"/>
    </row>
    <row r="80" spans="1:40" s="138" customFormat="1">
      <c r="A80" s="92"/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137"/>
      <c r="AN80" s="137"/>
    </row>
    <row r="81" spans="1:40" s="138" customFormat="1">
      <c r="A81" s="92"/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137"/>
      <c r="AN81" s="137"/>
    </row>
    <row r="82" spans="1:40" s="138" customFormat="1">
      <c r="A82" s="92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137"/>
      <c r="AN82" s="137"/>
    </row>
    <row r="83" spans="1:40" s="138" customFormat="1">
      <c r="A83" s="92"/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137"/>
      <c r="AN83" s="137"/>
    </row>
    <row r="84" spans="1:40" s="138" customFormat="1">
      <c r="A84" s="92"/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137"/>
      <c r="AN84" s="137"/>
    </row>
  </sheetData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C18"/>
  <sheetViews>
    <sheetView showGridLines="0" zoomScale="85" zoomScaleNormal="85" workbookViewId="0">
      <selection activeCell="C5" sqref="C5"/>
    </sheetView>
  </sheetViews>
  <sheetFormatPr defaultRowHeight="12.75"/>
  <cols>
    <col min="1" max="1" width="3.140625" customWidth="1"/>
    <col min="2" max="2" width="33.28515625" customWidth="1"/>
    <col min="3" max="3" width="13.140625" bestFit="1" customWidth="1"/>
  </cols>
  <sheetData>
    <row r="1" spans="1:3" ht="18">
      <c r="A1" s="2" t="s">
        <v>137</v>
      </c>
      <c r="B1" s="77"/>
      <c r="C1" s="80"/>
    </row>
    <row r="2" spans="1:3" ht="15.75">
      <c r="A2" s="84" t="s">
        <v>51</v>
      </c>
      <c r="B2" s="85"/>
      <c r="C2" s="87"/>
    </row>
    <row r="4" spans="1:3">
      <c r="B4" t="s">
        <v>118</v>
      </c>
      <c r="C4" s="57">
        <f>SUM(Output!C19:L19,Output!C27:G27,Output!C42:H42)</f>
        <v>0</v>
      </c>
    </row>
    <row r="5" spans="1:3">
      <c r="B5" t="s">
        <v>37</v>
      </c>
      <c r="C5" s="57">
        <f>ROUND(SUM(Base!$C$36:$AL$36),5)</f>
        <v>0</v>
      </c>
    </row>
    <row r="6" spans="1:3">
      <c r="B6" t="s">
        <v>54</v>
      </c>
      <c r="C6" s="57">
        <f>ROUND(SUM(Provision!$C$36:$AL$36),5)</f>
        <v>0</v>
      </c>
    </row>
    <row r="7" spans="1:3">
      <c r="B7" t="s">
        <v>123</v>
      </c>
      <c r="C7" s="57">
        <f>ROUND(SUM('Corp OH'!$C$36:$AL$36),5)</f>
        <v>0</v>
      </c>
    </row>
    <row r="8" spans="1:3">
      <c r="B8" t="s">
        <v>122</v>
      </c>
      <c r="C8" s="57">
        <f>ROUND(SUM(Reclassification!$C$36:$AL$36),5)</f>
        <v>0</v>
      </c>
    </row>
    <row r="9" spans="1:3">
      <c r="B9" t="s">
        <v>76</v>
      </c>
      <c r="C9" s="57">
        <f>ROUND(SUM('Adjustment Out'!$C$36:$AL$36),5)</f>
        <v>0</v>
      </c>
    </row>
    <row r="10" spans="1:3">
      <c r="B10" t="s">
        <v>77</v>
      </c>
      <c r="C10" s="57">
        <f>ROUND(SUM('Adjustment In'!$C$36:$AL$36),5)</f>
        <v>0</v>
      </c>
    </row>
    <row r="11" spans="1:3">
      <c r="B11" t="s">
        <v>44</v>
      </c>
      <c r="C11" s="57">
        <f>ROUND(SUM('Step Change'!$C$36:$AL$36),5)</f>
        <v>0</v>
      </c>
    </row>
    <row r="12" spans="1:3">
      <c r="C12" s="57"/>
    </row>
    <row r="13" spans="1:3">
      <c r="C13" s="378">
        <f>SUM(C4:C12)</f>
        <v>0</v>
      </c>
    </row>
    <row r="14" spans="1:3">
      <c r="C14" s="57"/>
    </row>
    <row r="15" spans="1:3">
      <c r="C15" s="57"/>
    </row>
    <row r="16" spans="1:3">
      <c r="C16" s="57"/>
    </row>
    <row r="17" spans="3:3">
      <c r="C17" s="57"/>
    </row>
    <row r="18" spans="3:3">
      <c r="C18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U33"/>
  <sheetViews>
    <sheetView showGridLines="0" zoomScale="85" zoomScaleNormal="85" workbookViewId="0">
      <pane xSplit="1" ySplit="4" topLeftCell="B5" activePane="bottomRight" state="frozen"/>
      <selection activeCell="J41" sqref="J41"/>
      <selection pane="topRight" activeCell="J41" sqref="J41"/>
      <selection pane="bottomLeft" activeCell="J41" sqref="J41"/>
      <selection pane="bottomRight" activeCell="E12" sqref="E12"/>
    </sheetView>
  </sheetViews>
  <sheetFormatPr defaultRowHeight="12.75"/>
  <cols>
    <col min="1" max="1" width="36.85546875" customWidth="1"/>
    <col min="2" max="3" width="12.85546875" style="11" customWidth="1"/>
    <col min="4" max="16" width="12.85546875" customWidth="1"/>
    <col min="17" max="17" width="31.28515625" customWidth="1"/>
  </cols>
  <sheetData>
    <row r="1" spans="1:21" s="25" customFormat="1" ht="18">
      <c r="A1" s="2" t="s">
        <v>137</v>
      </c>
      <c r="B1" s="19"/>
      <c r="C1" s="19"/>
      <c r="D1" s="20"/>
      <c r="E1" s="20"/>
      <c r="F1" s="20"/>
      <c r="G1" s="21"/>
      <c r="H1" s="21"/>
      <c r="I1" s="21"/>
      <c r="J1" s="21"/>
      <c r="K1" s="21"/>
      <c r="L1" s="21"/>
      <c r="M1" s="21"/>
      <c r="N1" s="21"/>
      <c r="O1" s="21"/>
      <c r="P1" s="26"/>
      <c r="Q1" s="5"/>
    </row>
    <row r="2" spans="1:21" s="25" customFormat="1" ht="15.75">
      <c r="A2" s="3" t="s">
        <v>69</v>
      </c>
      <c r="B2" s="9"/>
      <c r="C2" s="9"/>
      <c r="D2" s="4"/>
      <c r="E2" s="168"/>
      <c r="F2" s="4"/>
      <c r="G2" s="22"/>
      <c r="H2" s="22"/>
      <c r="I2" s="22"/>
      <c r="J2" s="22"/>
      <c r="K2" s="22"/>
      <c r="L2" s="22"/>
      <c r="M2" s="22"/>
      <c r="N2" s="22"/>
      <c r="O2" s="22"/>
      <c r="P2" s="22"/>
      <c r="Q2" s="5"/>
    </row>
    <row r="3" spans="1:21" s="5" customFormat="1">
      <c r="A3" s="24"/>
      <c r="B3" s="18"/>
      <c r="C3" s="18"/>
      <c r="D3" s="18"/>
      <c r="E3" s="17"/>
      <c r="F3" s="24"/>
      <c r="G3" s="24"/>
      <c r="H3" s="24"/>
      <c r="I3" s="23"/>
      <c r="J3" s="23"/>
      <c r="K3" s="23"/>
      <c r="L3" s="23"/>
      <c r="M3" s="23"/>
      <c r="N3" s="23"/>
      <c r="O3" s="23"/>
      <c r="P3" s="23"/>
    </row>
    <row r="4" spans="1:21" s="12" customFormat="1">
      <c r="A4" s="157"/>
      <c r="B4" s="158">
        <v>2006</v>
      </c>
      <c r="C4" s="158">
        <v>2007</v>
      </c>
      <c r="D4" s="159">
        <v>2008</v>
      </c>
      <c r="E4" s="159">
        <v>2009</v>
      </c>
      <c r="F4" s="159">
        <v>2010</v>
      </c>
      <c r="G4" s="159">
        <v>2011</v>
      </c>
      <c r="H4" s="159">
        <v>2012</v>
      </c>
      <c r="I4" s="159">
        <v>2013</v>
      </c>
      <c r="J4" s="159">
        <v>2014</v>
      </c>
      <c r="K4" s="159">
        <v>2015</v>
      </c>
      <c r="L4" s="159">
        <v>2016</v>
      </c>
      <c r="M4" s="159">
        <v>2017</v>
      </c>
      <c r="N4" s="159">
        <v>2018</v>
      </c>
      <c r="O4" s="159">
        <v>2019</v>
      </c>
      <c r="P4" s="159">
        <v>2020</v>
      </c>
      <c r="Q4" s="389"/>
      <c r="R4" s="13"/>
      <c r="S4" s="13"/>
      <c r="T4" s="13"/>
      <c r="U4" s="13"/>
    </row>
    <row r="5" spans="1:21" s="12" customFormat="1">
      <c r="A5" s="390"/>
      <c r="B5" s="391" t="s">
        <v>124</v>
      </c>
      <c r="C5" s="391" t="s">
        <v>124</v>
      </c>
      <c r="D5" s="392" t="s">
        <v>124</v>
      </c>
      <c r="E5" s="392" t="s">
        <v>124</v>
      </c>
      <c r="F5" s="392" t="s">
        <v>124</v>
      </c>
      <c r="G5" s="392" t="s">
        <v>124</v>
      </c>
      <c r="H5" s="392" t="s">
        <v>124</v>
      </c>
      <c r="I5" s="392" t="s">
        <v>124</v>
      </c>
      <c r="J5" s="392" t="s">
        <v>124</v>
      </c>
      <c r="K5" s="392" t="s">
        <v>125</v>
      </c>
      <c r="L5" s="392" t="s">
        <v>125</v>
      </c>
      <c r="M5" s="392" t="s">
        <v>125</v>
      </c>
      <c r="N5" s="392" t="s">
        <v>125</v>
      </c>
      <c r="O5" s="392" t="s">
        <v>125</v>
      </c>
      <c r="P5" s="392" t="s">
        <v>125</v>
      </c>
      <c r="Q5" s="389"/>
      <c r="R5" s="13"/>
      <c r="S5" s="13"/>
      <c r="T5" s="13"/>
      <c r="U5" s="13"/>
    </row>
    <row r="6" spans="1:21" s="31" customFormat="1">
      <c r="A6" s="39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0"/>
      <c r="R6" s="30"/>
      <c r="S6" s="30"/>
      <c r="T6" s="30"/>
      <c r="U6" s="30"/>
    </row>
    <row r="7" spans="1:21" s="31" customFormat="1">
      <c r="A7" s="230" t="s">
        <v>4</v>
      </c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30"/>
      <c r="R7" s="30"/>
      <c r="S7" s="30"/>
      <c r="T7" s="30"/>
      <c r="U7" s="30"/>
    </row>
    <row r="8" spans="1:21" s="31" customFormat="1">
      <c r="A8" s="45" t="s">
        <v>5</v>
      </c>
      <c r="B8" s="43">
        <v>149.80000000000001</v>
      </c>
      <c r="C8" s="43">
        <v>155.69999999999999</v>
      </c>
      <c r="D8" s="43">
        <v>158.6</v>
      </c>
      <c r="E8" s="43">
        <v>166.5</v>
      </c>
      <c r="F8" s="43">
        <v>168.6</v>
      </c>
      <c r="G8" s="43">
        <v>173.3</v>
      </c>
      <c r="H8" s="43">
        <v>179.4</v>
      </c>
      <c r="I8" s="71">
        <f>H8*(1+I10)</f>
        <v>182.99519038076153</v>
      </c>
      <c r="J8" s="71">
        <f>I8*(1+J10)</f>
        <v>186.94989979959919</v>
      </c>
      <c r="K8" s="71">
        <f>J8*(1+K10)</f>
        <v>193.73460685542145</v>
      </c>
      <c r="L8" s="71">
        <f>K8*(1+L10)</f>
        <v>198.7717066336624</v>
      </c>
      <c r="M8" s="71">
        <f t="shared" ref="M8:P8" si="0">L8*(1+M10)</f>
        <v>203.93977100613762</v>
      </c>
      <c r="N8" s="71">
        <f t="shared" si="0"/>
        <v>209.24220505229721</v>
      </c>
      <c r="O8" s="71">
        <f t="shared" si="0"/>
        <v>214.68250238365695</v>
      </c>
      <c r="P8" s="72">
        <f t="shared" si="0"/>
        <v>220.26424744563204</v>
      </c>
      <c r="Q8" s="30"/>
      <c r="R8" s="30"/>
      <c r="S8" s="30"/>
      <c r="T8" s="30"/>
      <c r="U8" s="30"/>
    </row>
    <row r="9" spans="1:21" s="31" customFormat="1">
      <c r="A9" s="67"/>
      <c r="B9" s="68"/>
      <c r="C9" s="68"/>
      <c r="D9" s="69"/>
      <c r="E9" s="69"/>
      <c r="F9" s="69"/>
      <c r="G9" s="69"/>
      <c r="H9" s="70">
        <v>99.8</v>
      </c>
      <c r="I9" s="212">
        <v>101.8</v>
      </c>
      <c r="J9" s="212">
        <v>104</v>
      </c>
      <c r="K9" s="466">
        <f>J9*(106.4/J9)*(1+L10)^0.5</f>
        <v>107.77432421500033</v>
      </c>
      <c r="L9" s="71">
        <f>K9*(1+L10)</f>
        <v>110.57645664459035</v>
      </c>
      <c r="M9" s="71">
        <f t="shared" ref="M9:P9" si="1">L9*(1+M10)</f>
        <v>113.4514445173497</v>
      </c>
      <c r="N9" s="71">
        <f t="shared" si="1"/>
        <v>116.4011820748008</v>
      </c>
      <c r="O9" s="71">
        <f t="shared" si="1"/>
        <v>119.42761280874562</v>
      </c>
      <c r="P9" s="72">
        <f t="shared" si="1"/>
        <v>122.53273074177301</v>
      </c>
      <c r="Q9" s="30"/>
      <c r="R9" s="30"/>
      <c r="S9" s="30"/>
      <c r="T9" s="30"/>
      <c r="U9" s="30"/>
    </row>
    <row r="10" spans="1:21" s="31" customFormat="1">
      <c r="A10" s="45" t="s">
        <v>6</v>
      </c>
      <c r="B10" s="41"/>
      <c r="C10" s="44">
        <f t="shared" ref="C10:H10" si="2">C8/B8-1</f>
        <v>3.9385847797062556E-2</v>
      </c>
      <c r="D10" s="44">
        <f t="shared" si="2"/>
        <v>1.862556197816323E-2</v>
      </c>
      <c r="E10" s="44">
        <f t="shared" si="2"/>
        <v>4.9810844892812067E-2</v>
      </c>
      <c r="F10" s="44">
        <f t="shared" si="2"/>
        <v>1.2612612612612484E-2</v>
      </c>
      <c r="G10" s="44">
        <f t="shared" si="2"/>
        <v>2.7876631079478242E-2</v>
      </c>
      <c r="H10" s="73">
        <f t="shared" si="2"/>
        <v>3.5199076745527913E-2</v>
      </c>
      <c r="I10" s="73">
        <f>I9/H9-1</f>
        <v>2.0040080160320661E-2</v>
      </c>
      <c r="J10" s="73">
        <f>J9/I9-1</f>
        <v>2.16110019646365E-2</v>
      </c>
      <c r="K10" s="467">
        <f>K9/J9-1</f>
        <v>3.6291578990387929E-2</v>
      </c>
      <c r="L10" s="49">
        <v>2.5999999999999999E-2</v>
      </c>
      <c r="M10" s="49">
        <v>2.5999999999999999E-2</v>
      </c>
      <c r="N10" s="49">
        <v>2.5999999999999999E-2</v>
      </c>
      <c r="O10" s="49">
        <v>2.5999999999999999E-2</v>
      </c>
      <c r="P10" s="50">
        <v>2.5999999999999999E-2</v>
      </c>
      <c r="Q10" s="30"/>
      <c r="R10" s="30"/>
      <c r="S10" s="30"/>
      <c r="T10" s="30"/>
      <c r="U10" s="30"/>
    </row>
    <row r="11" spans="1:21" s="31" customFormat="1">
      <c r="A11" s="45" t="s">
        <v>7</v>
      </c>
      <c r="B11" s="51">
        <v>2015</v>
      </c>
      <c r="C11" s="44"/>
      <c r="D11" s="44"/>
      <c r="E11" s="44"/>
      <c r="F11" s="44"/>
      <c r="G11" s="44"/>
      <c r="H11" s="52"/>
      <c r="I11" s="52"/>
      <c r="J11" s="52"/>
      <c r="K11" s="52"/>
      <c r="L11" s="52"/>
      <c r="M11" s="52"/>
      <c r="N11" s="52"/>
      <c r="O11" s="52"/>
      <c r="P11" s="53"/>
      <c r="Q11" s="30"/>
      <c r="R11" s="30"/>
      <c r="S11" s="30"/>
      <c r="T11" s="30"/>
      <c r="U11" s="30"/>
    </row>
    <row r="12" spans="1:21" s="31" customFormat="1">
      <c r="A12" s="45" t="str">
        <f>"Conversion from nominal to real $"&amp;B11</f>
        <v>Conversion from nominal to real $2015</v>
      </c>
      <c r="B12" s="171">
        <f t="shared" ref="B12:I12" si="3">$K$8/B$8</f>
        <v>1.2932884302765115</v>
      </c>
      <c r="C12" s="171">
        <f t="shared" si="3"/>
        <v>1.2442813542416278</v>
      </c>
      <c r="D12" s="171">
        <f t="shared" si="3"/>
        <v>1.2215296775247255</v>
      </c>
      <c r="E12" s="171">
        <f t="shared" si="3"/>
        <v>1.1635712123448736</v>
      </c>
      <c r="F12" s="171">
        <f t="shared" si="3"/>
        <v>1.1490783324758094</v>
      </c>
      <c r="G12" s="171">
        <f t="shared" si="3"/>
        <v>1.1179146385194543</v>
      </c>
      <c r="H12" s="171">
        <f t="shared" si="3"/>
        <v>1.0799030482464964</v>
      </c>
      <c r="I12" s="171">
        <f t="shared" si="3"/>
        <v>1.0586868783398855</v>
      </c>
      <c r="J12" s="171">
        <f>$K$8/J$8</f>
        <v>1.0362915789903879</v>
      </c>
      <c r="K12" s="171">
        <f t="shared" ref="K12:P12" si="4">$K$8/K$8</f>
        <v>1</v>
      </c>
      <c r="L12" s="171">
        <f t="shared" si="4"/>
        <v>0.97465886939571145</v>
      </c>
      <c r="M12" s="171">
        <f t="shared" si="4"/>
        <v>0.94995991169172667</v>
      </c>
      <c r="N12" s="171">
        <f t="shared" si="4"/>
        <v>0.92588685350070821</v>
      </c>
      <c r="O12" s="171">
        <f t="shared" si="4"/>
        <v>0.90242383382135294</v>
      </c>
      <c r="P12" s="269">
        <f t="shared" si="4"/>
        <v>0.87955539358806323</v>
      </c>
      <c r="Q12" s="216"/>
      <c r="R12" s="30"/>
      <c r="S12" s="30"/>
      <c r="T12" s="30"/>
      <c r="U12" s="30"/>
    </row>
    <row r="13" spans="1:21" s="31" customFormat="1">
      <c r="A13" s="162"/>
      <c r="B13" s="164"/>
      <c r="C13" s="46"/>
      <c r="D13" s="46"/>
      <c r="E13" s="46"/>
      <c r="F13" s="46"/>
      <c r="G13" s="46"/>
      <c r="H13" s="46"/>
      <c r="I13" s="74"/>
      <c r="J13" s="75"/>
      <c r="K13" s="75"/>
      <c r="L13" s="75"/>
      <c r="M13" s="75"/>
      <c r="N13" s="75"/>
      <c r="O13" s="75"/>
      <c r="P13" s="76"/>
      <c r="Q13" s="30"/>
      <c r="R13" s="30"/>
      <c r="S13" s="30"/>
      <c r="T13" s="30"/>
      <c r="U13" s="30"/>
    </row>
    <row r="14" spans="1:21" s="31" customFormat="1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30"/>
      <c r="R14" s="30"/>
      <c r="S14" s="30"/>
      <c r="T14" s="30"/>
      <c r="U14" s="30"/>
    </row>
    <row r="15" spans="1:21" s="31" customFormat="1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30"/>
      <c r="R15" s="30"/>
      <c r="S15" s="30"/>
      <c r="T15" s="30"/>
      <c r="U15" s="30"/>
    </row>
    <row r="16" spans="1:21" s="12" customFormat="1">
      <c r="A16" s="230" t="s">
        <v>57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7"/>
      <c r="M16" s="37"/>
      <c r="N16" s="37"/>
      <c r="O16" s="37"/>
      <c r="P16" s="47"/>
    </row>
    <row r="17" spans="1:17" s="15" customFormat="1">
      <c r="A17" s="48"/>
      <c r="B17" s="10"/>
      <c r="C17" s="10"/>
      <c r="P17" s="8"/>
    </row>
    <row r="18" spans="1:17" s="15" customFormat="1">
      <c r="A18" s="48" t="s">
        <v>42</v>
      </c>
      <c r="B18" s="10"/>
      <c r="C18" s="10"/>
      <c r="P18" s="8"/>
    </row>
    <row r="19" spans="1:17" s="14" customFormat="1">
      <c r="A19" s="45" t="s">
        <v>38</v>
      </c>
      <c r="B19" s="29"/>
      <c r="C19" s="29"/>
      <c r="D19" s="29"/>
      <c r="E19" s="29"/>
      <c r="F19" s="29"/>
      <c r="G19" s="29"/>
      <c r="H19" s="29"/>
      <c r="I19" s="29"/>
      <c r="J19" s="29"/>
      <c r="K19" s="424">
        <f>[15]Output!C5</f>
        <v>2.7632837894243416E-2</v>
      </c>
      <c r="L19" s="424">
        <f>[15]Output!D5</f>
        <v>2.1919470862237281E-2</v>
      </c>
      <c r="M19" s="424">
        <f>[15]Output!E5</f>
        <v>2.1163981416993681E-2</v>
      </c>
      <c r="N19" s="424">
        <f>[15]Output!F5</f>
        <v>1.9149733407034592E-2</v>
      </c>
      <c r="O19" s="424">
        <f>[15]Output!G5</f>
        <v>1.4465893047984874E-2</v>
      </c>
      <c r="P19" s="425">
        <f>[15]Output!H5</f>
        <v>1.1151425927543791E-2</v>
      </c>
      <c r="Q19" s="380" t="s">
        <v>141</v>
      </c>
    </row>
    <row r="20" spans="1:17" s="14" customFormat="1">
      <c r="A20" s="45" t="s">
        <v>39</v>
      </c>
      <c r="B20" s="29"/>
      <c r="C20" s="29"/>
      <c r="D20" s="29"/>
      <c r="E20" s="29"/>
      <c r="F20" s="29"/>
      <c r="G20" s="29"/>
      <c r="H20" s="29"/>
      <c r="I20" s="29"/>
      <c r="J20" s="29"/>
      <c r="K20" s="424">
        <f>[16]Output!C7</f>
        <v>2.164431082030327E-2</v>
      </c>
      <c r="L20" s="424">
        <f>[16]Output!D7</f>
        <v>1.873364326810889E-2</v>
      </c>
      <c r="M20" s="424">
        <f>[16]Output!E7</f>
        <v>1.6843734056402271E-2</v>
      </c>
      <c r="N20" s="424">
        <f>[16]Output!F7</f>
        <v>1.6843734056402049E-2</v>
      </c>
      <c r="O20" s="424">
        <f>[16]Output!G7</f>
        <v>1.6843734056402049E-2</v>
      </c>
      <c r="P20" s="425">
        <f>[16]Output!H7</f>
        <v>1.6843734056402049E-2</v>
      </c>
      <c r="Q20" s="380" t="s">
        <v>142</v>
      </c>
    </row>
    <row r="21" spans="1:17" s="14" customFormat="1">
      <c r="A21" s="45" t="s">
        <v>40</v>
      </c>
      <c r="B21" s="29"/>
      <c r="C21" s="29"/>
      <c r="D21" s="29"/>
      <c r="E21" s="29"/>
      <c r="F21" s="29"/>
      <c r="G21" s="29"/>
      <c r="H21" s="29"/>
      <c r="I21" s="29"/>
      <c r="J21" s="29"/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1">
        <v>0</v>
      </c>
    </row>
    <row r="22" spans="1:17" s="16" customFormat="1">
      <c r="A22" s="45" t="s">
        <v>41</v>
      </c>
      <c r="B22" s="156"/>
      <c r="C22" s="156"/>
      <c r="D22" s="156"/>
      <c r="E22" s="156"/>
      <c r="F22" s="156"/>
      <c r="G22" s="156"/>
      <c r="H22" s="156"/>
      <c r="I22" s="156"/>
      <c r="J22" s="156"/>
      <c r="K22" s="424">
        <f>[17]Outputs!C5</f>
        <v>1.2240601503759274E-2</v>
      </c>
      <c r="L22" s="424">
        <f>[17]Outputs!D5</f>
        <v>9.6491228070174628E-3</v>
      </c>
      <c r="M22" s="424">
        <f>[17]Outputs!E5</f>
        <v>2.1539961013645303E-2</v>
      </c>
      <c r="N22" s="424">
        <f>[17]Outputs!F5</f>
        <v>1.7348927875243669E-2</v>
      </c>
      <c r="O22" s="424">
        <f>[17]Outputs!G5</f>
        <v>1.7153996101364477E-2</v>
      </c>
      <c r="P22" s="425">
        <f>[17]Outputs!H5</f>
        <v>1.7446393762183154E-2</v>
      </c>
      <c r="Q22" s="381" t="s">
        <v>143</v>
      </c>
    </row>
    <row r="23" spans="1:17" s="15" customFormat="1">
      <c r="A23" s="48" t="s">
        <v>43</v>
      </c>
      <c r="B23" s="10"/>
      <c r="C23" s="10"/>
      <c r="P23" s="8"/>
    </row>
    <row r="24" spans="1:17" s="14" customFormat="1">
      <c r="A24" s="45" t="s">
        <v>38</v>
      </c>
      <c r="B24" s="29"/>
      <c r="C24" s="29"/>
      <c r="D24" s="29"/>
      <c r="E24" s="29"/>
      <c r="F24" s="29"/>
      <c r="G24" s="29"/>
      <c r="H24" s="29"/>
      <c r="I24" s="29"/>
      <c r="J24" s="29"/>
      <c r="K24" s="166">
        <f t="shared" ref="K24:P27" si="5">(1+J24)*(1+K19)-1</f>
        <v>2.7632837894243423E-2</v>
      </c>
      <c r="L24" s="166">
        <f t="shared" si="5"/>
        <v>5.0158005941544515E-2</v>
      </c>
      <c r="M24" s="166">
        <f t="shared" si="5"/>
        <v>7.2383530464198431E-2</v>
      </c>
      <c r="N24" s="166">
        <f t="shared" si="5"/>
        <v>9.2919389182682277E-2</v>
      </c>
      <c r="O24" s="166">
        <f t="shared" si="5"/>
        <v>0.10872944417666797</v>
      </c>
      <c r="P24" s="167">
        <f t="shared" si="5"/>
        <v>0.12109335844709079</v>
      </c>
    </row>
    <row r="25" spans="1:17" s="14" customFormat="1">
      <c r="A25" s="45" t="s">
        <v>39</v>
      </c>
      <c r="B25" s="29"/>
      <c r="C25" s="29"/>
      <c r="D25" s="29"/>
      <c r="E25" s="29"/>
      <c r="F25" s="29"/>
      <c r="G25" s="29"/>
      <c r="H25" s="29"/>
      <c r="I25" s="29"/>
      <c r="J25" s="29"/>
      <c r="K25" s="166">
        <f t="shared" si="5"/>
        <v>2.164431082030327E-2</v>
      </c>
      <c r="L25" s="166">
        <f t="shared" si="5"/>
        <v>4.07834308861037E-2</v>
      </c>
      <c r="M25" s="166">
        <f t="shared" si="5"/>
        <v>5.8314110206259206E-2</v>
      </c>
      <c r="N25" s="166">
        <f t="shared" si="5"/>
        <v>7.6140071626711103E-2</v>
      </c>
      <c r="O25" s="166">
        <f t="shared" si="5"/>
        <v>9.4266288800628928E-2</v>
      </c>
      <c r="P25" s="167">
        <f t="shared" si="5"/>
        <v>0.1126978191560728</v>
      </c>
    </row>
    <row r="26" spans="1:17" s="14" customFormat="1">
      <c r="A26" s="45" t="s">
        <v>40</v>
      </c>
      <c r="B26" s="29"/>
      <c r="C26" s="29"/>
      <c r="D26" s="29"/>
      <c r="E26" s="29"/>
      <c r="F26" s="29"/>
      <c r="G26" s="29"/>
      <c r="H26" s="29"/>
      <c r="I26" s="29"/>
      <c r="J26" s="29"/>
      <c r="K26" s="166">
        <f t="shared" si="5"/>
        <v>0</v>
      </c>
      <c r="L26" s="166">
        <f t="shared" si="5"/>
        <v>0</v>
      </c>
      <c r="M26" s="166">
        <f t="shared" si="5"/>
        <v>0</v>
      </c>
      <c r="N26" s="166">
        <f t="shared" si="5"/>
        <v>0</v>
      </c>
      <c r="O26" s="166">
        <f t="shared" si="5"/>
        <v>0</v>
      </c>
      <c r="P26" s="167">
        <f t="shared" si="5"/>
        <v>0</v>
      </c>
    </row>
    <row r="27" spans="1:17" s="16" customFormat="1">
      <c r="A27" s="45" t="s">
        <v>41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66">
        <f t="shared" si="5"/>
        <v>1.2240601503759274E-2</v>
      </c>
      <c r="L27" s="166">
        <f t="shared" si="5"/>
        <v>2.2007835377918283E-2</v>
      </c>
      <c r="M27" s="166">
        <f t="shared" si="5"/>
        <v>4.402184430759859E-2</v>
      </c>
      <c r="N27" s="166">
        <f t="shared" si="5"/>
        <v>6.2134503984669909E-2</v>
      </c>
      <c r="O27" s="166">
        <f t="shared" si="5"/>
        <v>8.0354355125147547E-2</v>
      </c>
      <c r="P27" s="167">
        <f t="shared" si="5"/>
        <v>9.9202642607350233E-2</v>
      </c>
    </row>
    <row r="28" spans="1:17">
      <c r="A28" s="162"/>
      <c r="B28" s="163"/>
      <c r="C28" s="163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</row>
    <row r="30" spans="1:17" s="12" customFormat="1">
      <c r="A30"/>
      <c r="B30"/>
      <c r="C30"/>
      <c r="D30"/>
      <c r="E30"/>
      <c r="F30"/>
      <c r="G30"/>
      <c r="H30"/>
      <c r="I30"/>
      <c r="J30"/>
      <c r="K30"/>
      <c r="L30" s="210"/>
      <c r="M30"/>
      <c r="N30"/>
      <c r="O30"/>
      <c r="P30"/>
    </row>
    <row r="31" spans="1:17" s="15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7" s="15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s="14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</sheetData>
  <phoneticPr fontId="8" type="noConversion"/>
  <pageMargins left="0.75" right="0.75" top="1" bottom="1" header="0.5" footer="0.5"/>
  <pageSetup paperSize="9" scale="3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FFFF00"/>
  </sheetPr>
  <dimension ref="A1:AD188"/>
  <sheetViews>
    <sheetView showGridLines="0" zoomScale="85" zoomScaleNormal="85" workbookViewId="0">
      <pane ySplit="5" topLeftCell="A96" activePane="bottomLeft" state="frozen"/>
      <selection activeCell="J41" sqref="J41"/>
      <selection pane="bottomLeft" activeCell="L124" sqref="L124"/>
    </sheetView>
  </sheetViews>
  <sheetFormatPr defaultRowHeight="12.75"/>
  <cols>
    <col min="1" max="1" width="2.7109375" customWidth="1"/>
    <col min="2" max="3" width="27.7109375" customWidth="1"/>
    <col min="4" max="9" width="10.7109375" customWidth="1"/>
  </cols>
  <sheetData>
    <row r="1" spans="1:11" s="25" customFormat="1" ht="18">
      <c r="A1" s="2" t="s">
        <v>137</v>
      </c>
      <c r="B1" s="19"/>
      <c r="C1" s="19"/>
      <c r="D1" s="19"/>
      <c r="E1" s="19"/>
      <c r="F1" s="19"/>
      <c r="G1" s="111"/>
      <c r="H1" s="111"/>
      <c r="I1" s="111"/>
    </row>
    <row r="2" spans="1:11" s="25" customFormat="1" ht="15.75">
      <c r="A2" s="27" t="s">
        <v>56</v>
      </c>
      <c r="B2" s="9"/>
      <c r="C2" s="9"/>
      <c r="D2" s="9"/>
      <c r="E2" s="9"/>
      <c r="F2" s="9"/>
      <c r="G2" s="111"/>
      <c r="H2" s="111"/>
      <c r="I2" s="111"/>
    </row>
    <row r="3" spans="1:11">
      <c r="A3" s="115"/>
    </row>
    <row r="4" spans="1:11">
      <c r="A4" s="15"/>
      <c r="B4" s="231"/>
      <c r="C4" s="103"/>
      <c r="D4" s="556" t="str">
        <f>"('$000, $"&amp;"Nominal"&amp;")"</f>
        <v>('$000, $Nominal)</v>
      </c>
      <c r="E4" s="557"/>
      <c r="F4" s="558"/>
      <c r="G4" s="559" t="str">
        <f>"('$000, $"&amp;Escalators!$B$11&amp;")"</f>
        <v>('$000, $2015)</v>
      </c>
      <c r="H4" s="557"/>
      <c r="I4" s="558"/>
      <c r="J4" s="15"/>
      <c r="K4" s="15"/>
    </row>
    <row r="5" spans="1:11">
      <c r="A5" s="15"/>
      <c r="B5" s="113" t="s">
        <v>1</v>
      </c>
      <c r="C5" s="234"/>
      <c r="D5" s="222" t="s">
        <v>2</v>
      </c>
      <c r="E5" s="172" t="s">
        <v>8</v>
      </c>
      <c r="F5" s="235" t="s">
        <v>9</v>
      </c>
      <c r="G5" s="172" t="s">
        <v>2</v>
      </c>
      <c r="H5" s="172" t="s">
        <v>8</v>
      </c>
      <c r="I5" s="235" t="s">
        <v>9</v>
      </c>
      <c r="J5" s="15"/>
      <c r="K5" s="15"/>
    </row>
    <row r="6" spans="1:11">
      <c r="A6" s="15"/>
      <c r="B6" s="236">
        <v>2009</v>
      </c>
      <c r="C6" s="236"/>
      <c r="D6" s="237"/>
      <c r="E6" s="237"/>
      <c r="F6" s="237"/>
      <c r="G6" s="238"/>
      <c r="H6" s="238"/>
      <c r="I6" s="238"/>
      <c r="J6" s="15"/>
      <c r="K6" s="15"/>
    </row>
    <row r="7" spans="1:11">
      <c r="A7" s="15"/>
      <c r="B7" s="239" t="s">
        <v>35</v>
      </c>
      <c r="C7" s="240" t="s">
        <v>12</v>
      </c>
      <c r="D7" s="241">
        <v>455.9187888334373</v>
      </c>
      <c r="E7" s="242">
        <v>0.99470999999999998</v>
      </c>
      <c r="F7" s="243">
        <v>2101.0886855063077</v>
      </c>
      <c r="G7" s="116">
        <f>D7*HLOOKUP($B$6,Escalators!$B$4:$P$12,9,0)</f>
        <v>530.49397785372901</v>
      </c>
      <c r="H7" s="116">
        <f>E7*HLOOKUP($B$6,Escalators!$B$4:$P$12,9,0)</f>
        <v>1.1574159206315693</v>
      </c>
      <c r="I7" s="139">
        <f>F7*HLOOKUP($B$6,Escalators!$B$4:$P$12,9,0)</f>
        <v>2444.7663090386714</v>
      </c>
      <c r="J7" s="15"/>
      <c r="K7" s="15"/>
    </row>
    <row r="8" spans="1:11">
      <c r="A8" s="15"/>
      <c r="B8" s="143" t="s">
        <v>35</v>
      </c>
      <c r="C8" s="144" t="s">
        <v>13</v>
      </c>
      <c r="D8" s="121">
        <v>6272.5431956886878</v>
      </c>
      <c r="E8" s="122">
        <v>445.38857362582974</v>
      </c>
      <c r="F8" s="140">
        <v>1251.7050006131685</v>
      </c>
      <c r="G8" s="117">
        <f>D8*HLOOKUP($B$6,Escalators!$B$4:$P$12,9,0)</f>
        <v>7298.5506906930741</v>
      </c>
      <c r="H8" s="117">
        <f>E8*HLOOKUP($B$6,Escalators!$B$4:$P$12,9,0)</f>
        <v>518.24132257836072</v>
      </c>
      <c r="I8" s="118">
        <f>F8*HLOOKUP($B$6,Escalators!$B$4:$P$12,9,0)</f>
        <v>1456.4479050616053</v>
      </c>
      <c r="J8" s="15"/>
      <c r="K8" s="15"/>
    </row>
    <row r="9" spans="1:11">
      <c r="A9" s="15"/>
      <c r="B9" s="143" t="s">
        <v>35</v>
      </c>
      <c r="C9" s="144" t="s">
        <v>14</v>
      </c>
      <c r="D9" s="121">
        <v>3067.7060596681531</v>
      </c>
      <c r="E9" s="122">
        <v>190.87412421064229</v>
      </c>
      <c r="F9" s="140">
        <v>-520.45035907479496</v>
      </c>
      <c r="G9" s="117">
        <f>D9*HLOOKUP($B$6,Escalators!$B$4:$P$12,9,0)</f>
        <v>3569.494458965788</v>
      </c>
      <c r="H9" s="117">
        <f>E9*HLOOKUP($B$6,Escalators!$B$4:$P$12,9,0)</f>
        <v>222.09563611304304</v>
      </c>
      <c r="I9" s="118">
        <f>F9*HLOOKUP($B$6,Escalators!$B$4:$P$12,9,0)</f>
        <v>-605.58105527398391</v>
      </c>
      <c r="J9" s="15"/>
      <c r="K9" s="15"/>
    </row>
    <row r="10" spans="1:11">
      <c r="A10" s="15"/>
      <c r="B10" s="143" t="s">
        <v>35</v>
      </c>
      <c r="C10" s="144" t="s">
        <v>0</v>
      </c>
      <c r="D10" s="121">
        <v>23.410458966633612</v>
      </c>
      <c r="E10" s="122">
        <v>0.11823</v>
      </c>
      <c r="F10" s="140">
        <v>1.5931033366387799E-2</v>
      </c>
      <c r="G10" s="117">
        <f>D10*HLOOKUP($B$6,Escalators!$B$4:$P$12,9,0)</f>
        <v>27.23973612135579</v>
      </c>
      <c r="H10" s="117">
        <f>E10*HLOOKUP($B$6,Escalators!$B$4:$P$12,9,0)</f>
        <v>0.1375690244355344</v>
      </c>
      <c r="I10" s="118">
        <f>F10*HLOOKUP($B$6,Escalators!$B$4:$P$12,9,0)</f>
        <v>1.8536891808034483E-2</v>
      </c>
      <c r="J10" s="15"/>
      <c r="K10" s="15"/>
    </row>
    <row r="11" spans="1:11">
      <c r="A11" s="15"/>
      <c r="B11" s="143" t="s">
        <v>35</v>
      </c>
      <c r="C11" s="144" t="s">
        <v>15</v>
      </c>
      <c r="D11" s="121">
        <v>1120.3776044693261</v>
      </c>
      <c r="E11" s="122">
        <v>58.290674729065763</v>
      </c>
      <c r="F11" s="140">
        <v>384.3782260753668</v>
      </c>
      <c r="G11" s="117">
        <f>D11*HLOOKUP($B$6,Escalators!$B$4:$P$12,9,0)</f>
        <v>1303.639127516419</v>
      </c>
      <c r="H11" s="117">
        <f>E11*HLOOKUP($B$6,Escalators!$B$4:$P$12,9,0)</f>
        <v>67.825351062899742</v>
      </c>
      <c r="I11" s="118">
        <f>F11*HLOOKUP($B$6,Escalators!$B$4:$P$12,9,0)</f>
        <v>447.25143851348645</v>
      </c>
      <c r="J11" s="15"/>
      <c r="K11" s="15"/>
    </row>
    <row r="12" spans="1:11">
      <c r="A12" s="15"/>
      <c r="B12" s="143" t="s">
        <v>16</v>
      </c>
      <c r="C12" s="144" t="s">
        <v>16</v>
      </c>
      <c r="D12" s="121">
        <v>1975.9300329804473</v>
      </c>
      <c r="E12" s="122">
        <v>0</v>
      </c>
      <c r="F12" s="140">
        <v>239.9835687969329</v>
      </c>
      <c r="G12" s="117">
        <f>D12*HLOOKUP($B$6,Escalators!$B$4:$P$12,9,0)</f>
        <v>2299.1353039837049</v>
      </c>
      <c r="H12" s="117">
        <f>E12*HLOOKUP($B$6,Escalators!$B$4:$P$12,9,0)</f>
        <v>0</v>
      </c>
      <c r="I12" s="118">
        <f>F12*HLOOKUP($B$6,Escalators!$B$4:$P$12,9,0)</f>
        <v>279.23797208789659</v>
      </c>
      <c r="J12" s="15"/>
      <c r="K12" s="15"/>
    </row>
    <row r="13" spans="1:11">
      <c r="A13" s="15"/>
      <c r="B13" s="143" t="s">
        <v>17</v>
      </c>
      <c r="C13" s="144" t="s">
        <v>17</v>
      </c>
      <c r="D13" s="121">
        <v>812.82885988799978</v>
      </c>
      <c r="E13" s="122">
        <v>15.297578329283684</v>
      </c>
      <c r="F13" s="140">
        <v>1147.5500646157329</v>
      </c>
      <c r="G13" s="117">
        <f>D13*HLOOKUP($B$6,Escalators!$B$4:$P$12,9,0)</f>
        <v>945.78426192878135</v>
      </c>
      <c r="H13" s="117">
        <f>E13*HLOOKUP($B$6,Escalators!$B$4:$P$12,9,0)</f>
        <v>17.799821762545282</v>
      </c>
      <c r="I13" s="118">
        <f>F13*HLOOKUP($B$6,Escalators!$B$4:$P$12,9,0)</f>
        <v>1335.2562199113663</v>
      </c>
      <c r="J13" s="15"/>
      <c r="K13" s="15"/>
    </row>
    <row r="14" spans="1:11">
      <c r="A14" s="15"/>
      <c r="B14" s="143" t="s">
        <v>34</v>
      </c>
      <c r="C14" s="144" t="s">
        <v>19</v>
      </c>
      <c r="D14" s="121">
        <v>-2424.9199633308654</v>
      </c>
      <c r="E14" s="122">
        <v>537.02083670778848</v>
      </c>
      <c r="F14" s="140">
        <v>11846.177935956826</v>
      </c>
      <c r="G14" s="117">
        <f>D14*HLOOKUP($B$6,Escalators!$B$4:$P$12,9,0)</f>
        <v>-2821.5670615721815</v>
      </c>
      <c r="H14" s="117">
        <f>E14*HLOOKUP($B$6,Escalators!$B$4:$P$12,9,0)</f>
        <v>624.86198602253978</v>
      </c>
      <c r="I14" s="118">
        <f>F14*HLOOKUP($B$6,Escalators!$B$4:$P$12,9,0)</f>
        <v>13783.871622594377</v>
      </c>
      <c r="J14" s="15"/>
      <c r="K14" s="15"/>
    </row>
    <row r="15" spans="1:11">
      <c r="A15" s="15"/>
      <c r="B15" s="143" t="s">
        <v>34</v>
      </c>
      <c r="C15" s="144" t="s">
        <v>20</v>
      </c>
      <c r="D15" s="121">
        <v>0</v>
      </c>
      <c r="E15" s="122">
        <v>0</v>
      </c>
      <c r="F15" s="140">
        <v>0</v>
      </c>
      <c r="G15" s="117">
        <f>D15*HLOOKUP($B$6,Escalators!$B$4:$P$12,9,0)</f>
        <v>0</v>
      </c>
      <c r="H15" s="117">
        <f>E15*HLOOKUP($B$6,Escalators!$B$4:$P$12,9,0)</f>
        <v>0</v>
      </c>
      <c r="I15" s="118">
        <f>F15*HLOOKUP($B$6,Escalators!$B$4:$P$12,9,0)</f>
        <v>0</v>
      </c>
      <c r="J15" s="15"/>
      <c r="K15" s="15"/>
    </row>
    <row r="16" spans="1:11">
      <c r="A16" s="15"/>
      <c r="B16" s="143" t="s">
        <v>34</v>
      </c>
      <c r="C16" s="144" t="s">
        <v>21</v>
      </c>
      <c r="D16" s="121">
        <v>1834.660518754815</v>
      </c>
      <c r="E16" s="122">
        <v>16.045919626913943</v>
      </c>
      <c r="F16" s="140">
        <v>1099.7370539578842</v>
      </c>
      <c r="G16" s="117">
        <f>D16*HLOOKUP($B$6,Escalators!$B$4:$P$12,9,0)</f>
        <v>2134.7581640488147</v>
      </c>
      <c r="H16" s="117">
        <f>E16*HLOOKUP($B$6,Escalators!$B$4:$P$12,9,0)</f>
        <v>18.670570153476657</v>
      </c>
      <c r="I16" s="118">
        <f>F16*HLOOKUP($B$6,Escalators!$B$4:$P$12,9,0)</f>
        <v>1279.622377134355</v>
      </c>
      <c r="J16" s="15"/>
      <c r="K16" s="15"/>
    </row>
    <row r="17" spans="1:11">
      <c r="A17" s="15"/>
      <c r="B17" s="143" t="s">
        <v>34</v>
      </c>
      <c r="C17" s="144" t="s">
        <v>22</v>
      </c>
      <c r="D17" s="121">
        <v>0</v>
      </c>
      <c r="E17" s="122">
        <v>0</v>
      </c>
      <c r="F17" s="140">
        <v>47.777679005585462</v>
      </c>
      <c r="G17" s="117">
        <f>D17*HLOOKUP($B$6,Escalators!$B$4:$P$12,9,0)</f>
        <v>0</v>
      </c>
      <c r="H17" s="117">
        <f>E17*HLOOKUP($B$6,Escalators!$B$4:$P$12,9,0)</f>
        <v>0</v>
      </c>
      <c r="I17" s="118">
        <f>F17*HLOOKUP($B$6,Escalators!$B$4:$P$12,9,0)</f>
        <v>55.592731883553292</v>
      </c>
      <c r="J17" s="15"/>
      <c r="K17" s="15"/>
    </row>
    <row r="18" spans="1:11">
      <c r="A18" s="15"/>
      <c r="B18" s="143" t="s">
        <v>34</v>
      </c>
      <c r="C18" s="144" t="s">
        <v>23</v>
      </c>
      <c r="D18" s="121">
        <v>1767.151521389681</v>
      </c>
      <c r="E18" s="122">
        <v>6.8999283315466231</v>
      </c>
      <c r="F18" s="140">
        <v>435.57238824575853</v>
      </c>
      <c r="G18" s="117">
        <f>D18*HLOOKUP($B$6,Escalators!$B$4:$P$12,9,0)</f>
        <v>2056.2066381404788</v>
      </c>
      <c r="H18" s="117">
        <f>E18*HLOOKUP($B$6,Escalators!$B$4:$P$12,9,0)</f>
        <v>8.0285579738304449</v>
      </c>
      <c r="I18" s="118">
        <f>F18*HLOOKUP($B$6,Escalators!$B$4:$P$12,9,0)</f>
        <v>506.8194918550692</v>
      </c>
      <c r="J18" s="15"/>
      <c r="K18" s="15"/>
    </row>
    <row r="19" spans="1:11">
      <c r="A19" s="15"/>
      <c r="B19" s="143" t="s">
        <v>34</v>
      </c>
      <c r="C19" s="144" t="s">
        <v>24</v>
      </c>
      <c r="D19" s="121">
        <v>0</v>
      </c>
      <c r="E19" s="122">
        <v>0</v>
      </c>
      <c r="F19" s="140">
        <v>0</v>
      </c>
      <c r="G19" s="117">
        <f>D19*HLOOKUP($B$6,Escalators!$B$4:$P$12,9,0)</f>
        <v>0</v>
      </c>
      <c r="H19" s="117">
        <f>E19*HLOOKUP($B$6,Escalators!$B$4:$P$12,9,0)</f>
        <v>0</v>
      </c>
      <c r="I19" s="118">
        <f>F19*HLOOKUP($B$6,Escalators!$B$4:$P$12,9,0)</f>
        <v>0</v>
      </c>
      <c r="J19" s="15"/>
      <c r="K19" s="15"/>
    </row>
    <row r="20" spans="1:11">
      <c r="A20" s="15"/>
      <c r="B20" s="143" t="s">
        <v>34</v>
      </c>
      <c r="C20" s="144" t="s">
        <v>25</v>
      </c>
      <c r="D20" s="121">
        <v>586.32414800203742</v>
      </c>
      <c r="E20" s="122">
        <v>4.0877755765839572</v>
      </c>
      <c r="F20" s="140">
        <v>411.82549992670948</v>
      </c>
      <c r="G20" s="117">
        <f>D20*HLOOKUP($B$6,Escalators!$B$4:$P$12,9,0)</f>
        <v>682.22989971780578</v>
      </c>
      <c r="H20" s="117">
        <f>E20*HLOOKUP($B$6,Escalators!$B$4:$P$12,9,0)</f>
        <v>4.7564179834395599</v>
      </c>
      <c r="I20" s="118">
        <f>F20*HLOOKUP($B$6,Escalators!$B$4:$P$12,9,0)</f>
        <v>479.188296224255</v>
      </c>
      <c r="J20" s="15"/>
      <c r="K20" s="15"/>
    </row>
    <row r="21" spans="1:11">
      <c r="A21" s="15"/>
      <c r="B21" s="143" t="s">
        <v>34</v>
      </c>
      <c r="C21" s="144" t="s">
        <v>26</v>
      </c>
      <c r="D21" s="121">
        <v>0</v>
      </c>
      <c r="E21" s="122">
        <v>0</v>
      </c>
      <c r="F21" s="140">
        <v>0</v>
      </c>
      <c r="G21" s="117">
        <f>D21*HLOOKUP($B$6,Escalators!$B$4:$P$12,9,0)</f>
        <v>0</v>
      </c>
      <c r="H21" s="117">
        <f>E21*HLOOKUP($B$6,Escalators!$B$4:$P$12,9,0)</f>
        <v>0</v>
      </c>
      <c r="I21" s="118">
        <f>F21*HLOOKUP($B$6,Escalators!$B$4:$P$12,9,0)</f>
        <v>0</v>
      </c>
      <c r="J21" s="15"/>
      <c r="K21" s="15"/>
    </row>
    <row r="22" spans="1:11">
      <c r="A22" s="15"/>
      <c r="B22" s="143" t="s">
        <v>34</v>
      </c>
      <c r="C22" s="144" t="s">
        <v>27</v>
      </c>
      <c r="D22" s="121">
        <v>0</v>
      </c>
      <c r="E22" s="122">
        <v>0</v>
      </c>
      <c r="F22" s="140">
        <v>0</v>
      </c>
      <c r="G22" s="117">
        <f>D22*HLOOKUP($B$6,Escalators!$B$4:$P$12,9,0)</f>
        <v>0</v>
      </c>
      <c r="H22" s="117">
        <f>E22*HLOOKUP($B$6,Escalators!$B$4:$P$12,9,0)</f>
        <v>0</v>
      </c>
      <c r="I22" s="118">
        <f>F22*HLOOKUP($B$6,Escalators!$B$4:$P$12,9,0)</f>
        <v>0</v>
      </c>
      <c r="J22" s="15"/>
      <c r="K22" s="15"/>
    </row>
    <row r="23" spans="1:11">
      <c r="A23" s="15"/>
      <c r="B23" s="143" t="s">
        <v>34</v>
      </c>
      <c r="C23" s="144" t="s">
        <v>28</v>
      </c>
      <c r="D23" s="121">
        <v>0</v>
      </c>
      <c r="E23" s="122">
        <v>0</v>
      </c>
      <c r="F23" s="140">
        <v>-1.734</v>
      </c>
      <c r="G23" s="117">
        <f>D23*HLOOKUP($B$6,Escalators!$B$4:$P$12,9,0)</f>
        <v>0</v>
      </c>
      <c r="H23" s="117">
        <f>E23*HLOOKUP($B$6,Escalators!$B$4:$P$12,9,0)</f>
        <v>0</v>
      </c>
      <c r="I23" s="118">
        <f>F23*HLOOKUP($B$6,Escalators!$B$4:$P$12,9,0)</f>
        <v>-2.017632482206011</v>
      </c>
      <c r="J23" s="15"/>
      <c r="K23" s="15"/>
    </row>
    <row r="24" spans="1:11">
      <c r="A24" s="15"/>
      <c r="B24" s="143" t="s">
        <v>34</v>
      </c>
      <c r="C24" s="144" t="s">
        <v>29</v>
      </c>
      <c r="D24" s="121">
        <v>0</v>
      </c>
      <c r="E24" s="122">
        <v>0</v>
      </c>
      <c r="F24" s="140">
        <v>0.7</v>
      </c>
      <c r="G24" s="117">
        <f>D24*HLOOKUP($B$6,Escalators!$B$4:$P$12,9,0)</f>
        <v>0</v>
      </c>
      <c r="H24" s="117">
        <f>E24*HLOOKUP($B$6,Escalators!$B$4:$P$12,9,0)</f>
        <v>0</v>
      </c>
      <c r="I24" s="118">
        <f>F24*HLOOKUP($B$6,Escalators!$B$4:$P$12,9,0)</f>
        <v>0.81449984864141145</v>
      </c>
      <c r="J24" s="15"/>
      <c r="K24" s="15"/>
    </row>
    <row r="25" spans="1:11">
      <c r="A25" s="15"/>
      <c r="B25" s="143" t="s">
        <v>34</v>
      </c>
      <c r="C25" s="144" t="s">
        <v>30</v>
      </c>
      <c r="D25" s="121">
        <v>0</v>
      </c>
      <c r="E25" s="122">
        <v>0</v>
      </c>
      <c r="F25" s="140">
        <v>0</v>
      </c>
      <c r="G25" s="117">
        <f>D25*HLOOKUP($B$6,Escalators!$B$4:$P$12,9,0)</f>
        <v>0</v>
      </c>
      <c r="H25" s="117">
        <f>E25*HLOOKUP($B$6,Escalators!$B$4:$P$12,9,0)</f>
        <v>0</v>
      </c>
      <c r="I25" s="118">
        <f>F25*HLOOKUP($B$6,Escalators!$B$4:$P$12,9,0)</f>
        <v>0</v>
      </c>
      <c r="J25" s="15"/>
      <c r="K25" s="15"/>
    </row>
    <row r="26" spans="1:11">
      <c r="A26" s="15"/>
      <c r="B26" s="143" t="s">
        <v>34</v>
      </c>
      <c r="C26" s="144" t="s">
        <v>31</v>
      </c>
      <c r="D26" s="121">
        <v>0</v>
      </c>
      <c r="E26" s="122">
        <v>0</v>
      </c>
      <c r="F26" s="140">
        <v>0</v>
      </c>
      <c r="G26" s="117">
        <f>D26*HLOOKUP($B$6,Escalators!$B$4:$P$12,9,0)</f>
        <v>0</v>
      </c>
      <c r="H26" s="117">
        <f>E26*HLOOKUP($B$6,Escalators!$B$4:$P$12,9,0)</f>
        <v>0</v>
      </c>
      <c r="I26" s="118">
        <f>F26*HLOOKUP($B$6,Escalators!$B$4:$P$12,9,0)</f>
        <v>0</v>
      </c>
      <c r="J26" s="15"/>
      <c r="K26" s="15"/>
    </row>
    <row r="27" spans="1:11">
      <c r="A27" s="15"/>
      <c r="B27" s="169" t="s">
        <v>34</v>
      </c>
      <c r="C27" s="232" t="s">
        <v>10</v>
      </c>
      <c r="D27" s="123">
        <v>535.57689758441029</v>
      </c>
      <c r="E27" s="124">
        <v>8.4332584403493804</v>
      </c>
      <c r="F27" s="141">
        <v>3224.9071381551821</v>
      </c>
      <c r="G27" s="119">
        <f>D27*HLOOKUP($B$6,Escalators!$B$4:$P$12,9,0)</f>
        <v>623.18186002619848</v>
      </c>
      <c r="H27" s="119">
        <f>E27*HLOOKUP($B$6,Escalators!$B$4:$P$12,9,0)</f>
        <v>9.8126967474549662</v>
      </c>
      <c r="I27" s="120">
        <f>F27*HLOOKUP($B$6,Escalators!$B$4:$P$12,9,0)</f>
        <v>3752.4091084428619</v>
      </c>
      <c r="J27" s="15"/>
      <c r="K27" s="15"/>
    </row>
    <row r="28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70">
        <v>2010</v>
      </c>
      <c r="C29" s="170"/>
      <c r="D29" s="142"/>
      <c r="E29" s="142"/>
      <c r="F29" s="142"/>
      <c r="G29" s="117"/>
      <c r="H29" s="117"/>
      <c r="I29" s="117"/>
      <c r="J29" s="15"/>
      <c r="K29" s="15"/>
    </row>
    <row r="30" spans="1:11">
      <c r="A30" s="15"/>
      <c r="B30" s="239" t="s">
        <v>35</v>
      </c>
      <c r="C30" s="240" t="s">
        <v>12</v>
      </c>
      <c r="D30" s="241">
        <v>129.34970702148274</v>
      </c>
      <c r="E30" s="242">
        <v>42.994869999999999</v>
      </c>
      <c r="F30" s="243">
        <v>5073.9812885648817</v>
      </c>
      <c r="G30" s="116">
        <f>D30*HLOOKUP($B$29,Escalators!$B$4:$P$12,9,0)</f>
        <v>148.63294565047988</v>
      </c>
      <c r="H30" s="116">
        <f>E30*HLOOKUP($B$29,Escalators!$B$4:$P$12,9,0)</f>
        <v>49.404473524614204</v>
      </c>
      <c r="I30" s="139">
        <f>F30*HLOOKUP($B$29,Escalators!$B$4:$P$12,9,0)</f>
        <v>5830.401958077593</v>
      </c>
      <c r="J30" s="15"/>
      <c r="K30" s="15"/>
    </row>
    <row r="31" spans="1:11">
      <c r="A31" s="15"/>
      <c r="B31" s="143" t="s">
        <v>35</v>
      </c>
      <c r="C31" s="144" t="s">
        <v>13</v>
      </c>
      <c r="D31" s="121">
        <v>6525.8965752206441</v>
      </c>
      <c r="E31" s="122">
        <v>503.89907605751011</v>
      </c>
      <c r="F31" s="140">
        <v>2356.7165827901254</v>
      </c>
      <c r="G31" s="117">
        <f>D31*HLOOKUP($B$29,Escalators!$B$4:$P$12,9,0)</f>
        <v>7498.7663545641326</v>
      </c>
      <c r="H31" s="117">
        <f>E31*HLOOKUP($B$29,Escalators!$B$4:$P$12,9,0)</f>
        <v>579.01951005226476</v>
      </c>
      <c r="I31" s="118">
        <f>F31*HLOOKUP($B$29,Escalators!$B$4:$P$12,9,0)</f>
        <v>2708.0519610705651</v>
      </c>
      <c r="J31" s="15"/>
      <c r="K31" s="15"/>
    </row>
    <row r="32" spans="1:11">
      <c r="A32" s="15"/>
      <c r="B32" s="143" t="s">
        <v>35</v>
      </c>
      <c r="C32" s="144" t="s">
        <v>14</v>
      </c>
      <c r="D32" s="121">
        <v>2924.7981801497986</v>
      </c>
      <c r="E32" s="122">
        <v>-23.623904736968694</v>
      </c>
      <c r="F32" s="140">
        <v>-102.22253398347715</v>
      </c>
      <c r="G32" s="117">
        <f>D32*HLOOKUP($B$29,Escalators!$B$4:$P$12,9,0)</f>
        <v>3360.8222156748125</v>
      </c>
      <c r="H32" s="117">
        <f>E32*HLOOKUP($B$29,Escalators!$B$4:$P$12,9,0)</f>
        <v>-27.14571706172336</v>
      </c>
      <c r="I32" s="118">
        <f>F32*HLOOKUP($B$29,Escalators!$B$4:$P$12,9,0)</f>
        <v>-117.46169889118568</v>
      </c>
      <c r="J32" s="15"/>
      <c r="K32" s="15"/>
    </row>
    <row r="33" spans="1:11">
      <c r="A33" s="15"/>
      <c r="B33" s="143" t="s">
        <v>35</v>
      </c>
      <c r="C33" s="144" t="s">
        <v>0</v>
      </c>
      <c r="D33" s="121">
        <v>173.35965355082857</v>
      </c>
      <c r="E33" s="122">
        <v>0</v>
      </c>
      <c r="F33" s="140">
        <v>5.7538664491714249</v>
      </c>
      <c r="G33" s="117">
        <f>D33*HLOOKUP($B$29,Escalators!$B$4:$P$12,9,0)</f>
        <v>199.20382162077013</v>
      </c>
      <c r="H33" s="117">
        <f>E33*HLOOKUP($B$29,Escalators!$B$4:$P$12,9,0)</f>
        <v>0</v>
      </c>
      <c r="I33" s="118">
        <f>F33*HLOOKUP($B$29,Escalators!$B$4:$P$12,9,0)</f>
        <v>6.6116432647024075</v>
      </c>
      <c r="J33" s="15"/>
      <c r="K33" s="15"/>
    </row>
    <row r="34" spans="1:11">
      <c r="A34" s="15"/>
      <c r="B34" s="143" t="s">
        <v>35</v>
      </c>
      <c r="C34" s="144" t="s">
        <v>15</v>
      </c>
      <c r="D34" s="121">
        <v>1071.8029846362438</v>
      </c>
      <c r="E34" s="122">
        <v>10.971811580712242</v>
      </c>
      <c r="F34" s="140">
        <v>26.739987151016066</v>
      </c>
      <c r="G34" s="117">
        <f>D34*HLOOKUP($B$29,Escalators!$B$4:$P$12,9,0)</f>
        <v>1231.5855863284105</v>
      </c>
      <c r="H34" s="117">
        <f>E34*HLOOKUP($B$29,Escalators!$B$4:$P$12,9,0)</f>
        <v>12.607470955403597</v>
      </c>
      <c r="I34" s="118">
        <f>F34*HLOOKUP($B$29,Escalators!$B$4:$P$12,9,0)</f>
        <v>30.726339845914111</v>
      </c>
      <c r="J34" s="15"/>
      <c r="K34" s="15"/>
    </row>
    <row r="35" spans="1:11">
      <c r="A35" s="15"/>
      <c r="B35" s="143" t="s">
        <v>16</v>
      </c>
      <c r="C35" s="144" t="s">
        <v>16</v>
      </c>
      <c r="D35" s="121">
        <v>2419.7164757865557</v>
      </c>
      <c r="E35" s="122">
        <v>0</v>
      </c>
      <c r="F35" s="140">
        <v>268.54979842144121</v>
      </c>
      <c r="G35" s="117">
        <f>D35*HLOOKUP($B$29,Escalators!$B$4:$P$12,9,0)</f>
        <v>2780.4437730610575</v>
      </c>
      <c r="H35" s="117">
        <f>E35*HLOOKUP($B$29,Escalators!$B$4:$P$12,9,0)</f>
        <v>0</v>
      </c>
      <c r="I35" s="118">
        <f>F35*HLOOKUP($B$29,Escalators!$B$4:$P$12,9,0)</f>
        <v>308.58475455682441</v>
      </c>
      <c r="J35" s="15"/>
      <c r="K35" s="15"/>
    </row>
    <row r="36" spans="1:11">
      <c r="A36" s="15"/>
      <c r="B36" s="143" t="s">
        <v>17</v>
      </c>
      <c r="C36" s="144" t="s">
        <v>17</v>
      </c>
      <c r="D36" s="121">
        <v>1150.7371823197852</v>
      </c>
      <c r="E36" s="122">
        <v>21.978028432915718</v>
      </c>
      <c r="F36" s="140">
        <v>1274.6626853367711</v>
      </c>
      <c r="G36" s="117">
        <f>D36*HLOOKUP($B$29,Escalators!$B$4:$P$12,9,0)</f>
        <v>1322.2871625779303</v>
      </c>
      <c r="H36" s="117">
        <f>E36*HLOOKUP($B$29,Escalators!$B$4:$P$12,9,0)</f>
        <v>25.254476262800718</v>
      </c>
      <c r="I36" s="118">
        <f>F36*HLOOKUP($B$29,Escalators!$B$4:$P$12,9,0)</f>
        <v>1464.6872729359143</v>
      </c>
      <c r="J36" s="15"/>
      <c r="K36" s="15"/>
    </row>
    <row r="37" spans="1:11">
      <c r="A37" s="15"/>
      <c r="B37" s="143" t="s">
        <v>34</v>
      </c>
      <c r="C37" s="144" t="s">
        <v>19</v>
      </c>
      <c r="D37" s="121">
        <v>-2389.7370202835064</v>
      </c>
      <c r="E37" s="122">
        <v>260.45225119616646</v>
      </c>
      <c r="F37" s="140">
        <v>12550.550475299724</v>
      </c>
      <c r="G37" s="117">
        <f>D37*HLOOKUP($B$29,Escalators!$B$4:$P$12,9,0)</f>
        <v>-2745.9950303230808</v>
      </c>
      <c r="H37" s="117">
        <f>E37*HLOOKUP($B$29,Escalators!$B$4:$P$12,9,0)</f>
        <v>299.28003849406156</v>
      </c>
      <c r="I37" s="118">
        <f>F37*HLOOKUP($B$29,Escalators!$B$4:$P$12,9,0)</f>
        <v>14421.565611810884</v>
      </c>
      <c r="J37" s="15"/>
      <c r="K37" s="15"/>
    </row>
    <row r="38" spans="1:11">
      <c r="A38" s="15"/>
      <c r="B38" s="143" t="s">
        <v>34</v>
      </c>
      <c r="C38" s="144" t="s">
        <v>20</v>
      </c>
      <c r="D38" s="121">
        <v>0</v>
      </c>
      <c r="E38" s="122">
        <v>0</v>
      </c>
      <c r="F38" s="140">
        <v>0</v>
      </c>
      <c r="G38" s="117">
        <f>D38*HLOOKUP($B$29,Escalators!$B$4:$P$12,9,0)</f>
        <v>0</v>
      </c>
      <c r="H38" s="117">
        <f>E38*HLOOKUP($B$29,Escalators!$B$4:$P$12,9,0)</f>
        <v>0</v>
      </c>
      <c r="I38" s="118">
        <f>F38*HLOOKUP($B$29,Escalators!$B$4:$P$12,9,0)</f>
        <v>0</v>
      </c>
      <c r="J38" s="15"/>
      <c r="K38" s="15"/>
    </row>
    <row r="39" spans="1:11">
      <c r="A39" s="15"/>
      <c r="B39" s="143" t="s">
        <v>34</v>
      </c>
      <c r="C39" s="144" t="s">
        <v>21</v>
      </c>
      <c r="D39" s="121">
        <v>1831.1399911579242</v>
      </c>
      <c r="E39" s="122">
        <v>9.6027224981519002</v>
      </c>
      <c r="F39" s="140">
        <v>946.8153697315056</v>
      </c>
      <c r="G39" s="117">
        <f>D39*HLOOKUP($B$29,Escalators!$B$4:$P$12,9,0)</f>
        <v>2104.1232875695159</v>
      </c>
      <c r="H39" s="117">
        <f>E39*HLOOKUP($B$29,Escalators!$B$4:$P$12,9,0)</f>
        <v>11.034280355404324</v>
      </c>
      <c r="I39" s="118">
        <f>F39*HLOOKUP($B$29,Escalators!$B$4:$P$12,9,0)</f>
        <v>1087.9650262135453</v>
      </c>
      <c r="J39" s="15"/>
      <c r="K39" s="15"/>
    </row>
    <row r="40" spans="1:11">
      <c r="A40" s="15"/>
      <c r="B40" s="143" t="s">
        <v>34</v>
      </c>
      <c r="C40" s="144" t="s">
        <v>22</v>
      </c>
      <c r="D40" s="121">
        <v>0</v>
      </c>
      <c r="E40" s="122">
        <v>0</v>
      </c>
      <c r="F40" s="140">
        <v>48.99630988314594</v>
      </c>
      <c r="G40" s="117">
        <f>D40*HLOOKUP($B$29,Escalators!$B$4:$P$12,9,0)</f>
        <v>0</v>
      </c>
      <c r="H40" s="117">
        <f>E40*HLOOKUP($B$29,Escalators!$B$4:$P$12,9,0)</f>
        <v>0</v>
      </c>
      <c r="I40" s="118">
        <f>F40*HLOOKUP($B$29,Escalators!$B$4:$P$12,9,0)</f>
        <v>56.300598057993355</v>
      </c>
      <c r="J40" s="15"/>
      <c r="K40" s="15"/>
    </row>
    <row r="41" spans="1:11">
      <c r="A41" s="15"/>
      <c r="B41" s="143" t="s">
        <v>34</v>
      </c>
      <c r="C41" s="144" t="s">
        <v>23</v>
      </c>
      <c r="D41" s="121">
        <v>1820.8747477874372</v>
      </c>
      <c r="E41" s="122">
        <v>7.4811181224185086</v>
      </c>
      <c r="F41" s="140">
        <v>437.6272572460461</v>
      </c>
      <c r="G41" s="117">
        <f>D41*HLOOKUP($B$29,Escalators!$B$4:$P$12,9,0)</f>
        <v>2092.3277188348984</v>
      </c>
      <c r="H41" s="117">
        <f>E41*HLOOKUP($B$29,Escalators!$B$4:$P$12,9,0)</f>
        <v>8.5963907371632171</v>
      </c>
      <c r="I41" s="118">
        <f>F41*HLOOKUP($B$29,Escalators!$B$4:$P$12,9,0)</f>
        <v>502.86799900224872</v>
      </c>
      <c r="J41" s="15"/>
      <c r="K41" s="15"/>
    </row>
    <row r="42" spans="1:11">
      <c r="A42" s="15"/>
      <c r="B42" s="143" t="s">
        <v>34</v>
      </c>
      <c r="C42" s="144" t="s">
        <v>24</v>
      </c>
      <c r="D42" s="121">
        <v>0</v>
      </c>
      <c r="E42" s="122">
        <v>0</v>
      </c>
      <c r="F42" s="140">
        <v>0</v>
      </c>
      <c r="G42" s="117">
        <f>D42*HLOOKUP($B$29,Escalators!$B$4:$P$12,9,0)</f>
        <v>0</v>
      </c>
      <c r="H42" s="117">
        <f>E42*HLOOKUP($B$29,Escalators!$B$4:$P$12,9,0)</f>
        <v>0</v>
      </c>
      <c r="I42" s="118">
        <f>F42*HLOOKUP($B$29,Escalators!$B$4:$P$12,9,0)</f>
        <v>0</v>
      </c>
      <c r="J42" s="15"/>
      <c r="K42" s="15"/>
    </row>
    <row r="43" spans="1:11">
      <c r="A43" s="15"/>
      <c r="B43" s="143" t="s">
        <v>34</v>
      </c>
      <c r="C43" s="144" t="s">
        <v>25</v>
      </c>
      <c r="D43" s="121">
        <v>568.93973093460738</v>
      </c>
      <c r="E43" s="122">
        <v>3.0593195258787529</v>
      </c>
      <c r="F43" s="140">
        <v>415.63902657508214</v>
      </c>
      <c r="G43" s="117">
        <f>D43*HLOOKUP($B$29,Escalators!$B$4:$P$12,9,0)</f>
        <v>653.75631730157431</v>
      </c>
      <c r="H43" s="117">
        <f>E43*HLOOKUP($B$29,Escalators!$B$4:$P$12,9,0)</f>
        <v>3.5153977793074409</v>
      </c>
      <c r="I43" s="118">
        <f>F43*HLOOKUP($B$29,Escalators!$B$4:$P$12,9,0)</f>
        <v>477.60179956876402</v>
      </c>
      <c r="J43" s="15"/>
      <c r="K43" s="15"/>
    </row>
    <row r="44" spans="1:11">
      <c r="A44" s="15"/>
      <c r="B44" s="143" t="s">
        <v>34</v>
      </c>
      <c r="C44" s="144" t="s">
        <v>26</v>
      </c>
      <c r="D44" s="121">
        <v>0</v>
      </c>
      <c r="E44" s="122">
        <v>0</v>
      </c>
      <c r="F44" s="140">
        <v>0</v>
      </c>
      <c r="G44" s="117">
        <f>D44*HLOOKUP($B$29,Escalators!$B$4:$P$12,9,0)</f>
        <v>0</v>
      </c>
      <c r="H44" s="117">
        <f>E44*HLOOKUP($B$29,Escalators!$B$4:$P$12,9,0)</f>
        <v>0</v>
      </c>
      <c r="I44" s="118">
        <f>F44*HLOOKUP($B$29,Escalators!$B$4:$P$12,9,0)</f>
        <v>0</v>
      </c>
      <c r="J44" s="15"/>
      <c r="K44" s="15"/>
    </row>
    <row r="45" spans="1:11">
      <c r="A45" s="15"/>
      <c r="B45" s="143" t="s">
        <v>34</v>
      </c>
      <c r="C45" s="144" t="s">
        <v>27</v>
      </c>
      <c r="D45" s="121">
        <v>0</v>
      </c>
      <c r="E45" s="122">
        <v>0</v>
      </c>
      <c r="F45" s="140">
        <v>0</v>
      </c>
      <c r="G45" s="117">
        <f>D45*HLOOKUP($B$29,Escalators!$B$4:$P$12,9,0)</f>
        <v>0</v>
      </c>
      <c r="H45" s="117">
        <f>E45*HLOOKUP($B$29,Escalators!$B$4:$P$12,9,0)</f>
        <v>0</v>
      </c>
      <c r="I45" s="118">
        <f>F45*HLOOKUP($B$29,Escalators!$B$4:$P$12,9,0)</f>
        <v>0</v>
      </c>
      <c r="J45" s="15"/>
      <c r="K45" s="15"/>
    </row>
    <row r="46" spans="1:11">
      <c r="A46" s="15"/>
      <c r="B46" s="143" t="s">
        <v>34</v>
      </c>
      <c r="C46" s="144" t="s">
        <v>28</v>
      </c>
      <c r="D46" s="121">
        <v>0</v>
      </c>
      <c r="E46" s="122">
        <v>0</v>
      </c>
      <c r="F46" s="140">
        <v>13.57</v>
      </c>
      <c r="G46" s="117">
        <f>D46*HLOOKUP($B$29,Escalators!$B$4:$P$12,9,0)</f>
        <v>0</v>
      </c>
      <c r="H46" s="117">
        <f>E46*HLOOKUP($B$29,Escalators!$B$4:$P$12,9,0)</f>
        <v>0</v>
      </c>
      <c r="I46" s="118">
        <f>F46*HLOOKUP($B$29,Escalators!$B$4:$P$12,9,0)</f>
        <v>15.592992971696734</v>
      </c>
      <c r="J46" s="15"/>
      <c r="K46" s="15"/>
    </row>
    <row r="47" spans="1:11">
      <c r="A47" s="15"/>
      <c r="B47" s="143" t="s">
        <v>34</v>
      </c>
      <c r="C47" s="144" t="s">
        <v>29</v>
      </c>
      <c r="D47" s="121">
        <v>0</v>
      </c>
      <c r="E47" s="122">
        <v>0</v>
      </c>
      <c r="F47" s="140">
        <v>0.64</v>
      </c>
      <c r="G47" s="117">
        <f>D47*HLOOKUP($B$29,Escalators!$B$4:$P$12,9,0)</f>
        <v>0</v>
      </c>
      <c r="H47" s="117">
        <f>E47*HLOOKUP($B$29,Escalators!$B$4:$P$12,9,0)</f>
        <v>0</v>
      </c>
      <c r="I47" s="118">
        <f>F47*HLOOKUP($B$29,Escalators!$B$4:$P$12,9,0)</f>
        <v>0.73541013278451806</v>
      </c>
      <c r="J47" s="15"/>
      <c r="K47" s="15"/>
    </row>
    <row r="48" spans="1:11">
      <c r="A48" s="15"/>
      <c r="B48" s="143" t="s">
        <v>34</v>
      </c>
      <c r="C48" s="144" t="s">
        <v>30</v>
      </c>
      <c r="D48" s="121">
        <v>0</v>
      </c>
      <c r="E48" s="122">
        <v>0</v>
      </c>
      <c r="F48" s="140">
        <v>0</v>
      </c>
      <c r="G48" s="117">
        <f>D48*HLOOKUP($B$29,Escalators!$B$4:$P$12,9,0)</f>
        <v>0</v>
      </c>
      <c r="H48" s="117">
        <f>E48*HLOOKUP($B$29,Escalators!$B$4:$P$12,9,0)</f>
        <v>0</v>
      </c>
      <c r="I48" s="118">
        <f>F48*HLOOKUP($B$29,Escalators!$B$4:$P$12,9,0)</f>
        <v>0</v>
      </c>
      <c r="J48" s="15"/>
      <c r="K48" s="15"/>
    </row>
    <row r="49" spans="1:11">
      <c r="A49" s="15"/>
      <c r="B49" s="143" t="s">
        <v>34</v>
      </c>
      <c r="C49" s="144" t="s">
        <v>31</v>
      </c>
      <c r="D49" s="121">
        <v>0</v>
      </c>
      <c r="E49" s="122">
        <v>0</v>
      </c>
      <c r="F49" s="140">
        <v>0</v>
      </c>
      <c r="G49" s="117">
        <f>D49*HLOOKUP($B$29,Escalators!$B$4:$P$12,9,0)</f>
        <v>0</v>
      </c>
      <c r="H49" s="117">
        <f>E49*HLOOKUP($B$29,Escalators!$B$4:$P$12,9,0)</f>
        <v>0</v>
      </c>
      <c r="I49" s="118">
        <f>F49*HLOOKUP($B$29,Escalators!$B$4:$P$12,9,0)</f>
        <v>0</v>
      </c>
      <c r="J49" s="15"/>
      <c r="K49" s="15"/>
    </row>
    <row r="50" spans="1:11">
      <c r="A50" s="15"/>
      <c r="B50" s="169" t="s">
        <v>34</v>
      </c>
      <c r="C50" s="232" t="s">
        <v>10</v>
      </c>
      <c r="D50" s="123">
        <v>625.01345347870665</v>
      </c>
      <c r="E50" s="124">
        <v>5.929845565306973</v>
      </c>
      <c r="F50" s="141">
        <v>3261.1160537196934</v>
      </c>
      <c r="G50" s="119">
        <f>D50*HLOOKUP($B$29,Escalators!$B$4:$P$12,9,0)</f>
        <v>718.18941689825908</v>
      </c>
      <c r="H50" s="119">
        <f>E50*HLOOKUP($B$29,Escalators!$B$4:$P$12,9,0)</f>
        <v>6.8138570540220096</v>
      </c>
      <c r="I50" s="120">
        <f>F50*HLOOKUP($B$29,Escalators!$B$4:$P$12,9,0)</f>
        <v>3747.2777970183174</v>
      </c>
      <c r="J50" s="15"/>
      <c r="K50" s="15"/>
    </row>
    <row r="51" spans="1:11">
      <c r="A51" s="15"/>
      <c r="B51" s="15"/>
      <c r="C51" s="15"/>
      <c r="D51" s="15"/>
      <c r="E51" s="15"/>
      <c r="F51" s="15"/>
      <c r="G51" s="25"/>
      <c r="H51" s="25"/>
      <c r="I51" s="25"/>
      <c r="J51" s="15"/>
      <c r="K51" s="15"/>
    </row>
    <row r="52" spans="1:11">
      <c r="A52" s="15"/>
      <c r="B52" s="170">
        <v>2011</v>
      </c>
      <c r="C52" s="170"/>
      <c r="D52" s="142"/>
      <c r="E52" s="142"/>
      <c r="F52" s="142"/>
      <c r="G52" s="117"/>
      <c r="H52" s="117"/>
      <c r="I52" s="117"/>
      <c r="J52" s="15"/>
      <c r="K52" s="15"/>
    </row>
    <row r="53" spans="1:11">
      <c r="A53" s="15"/>
      <c r="B53" s="239" t="s">
        <v>35</v>
      </c>
      <c r="C53" s="240" t="s">
        <v>12</v>
      </c>
      <c r="D53" s="241">
        <v>194.02404051117091</v>
      </c>
      <c r="E53" s="242">
        <v>3.7093300000000005</v>
      </c>
      <c r="F53" s="243">
        <v>1342.0758525801391</v>
      </c>
      <c r="G53" s="116">
        <f>D53*HLOOKUP($B$52,Escalators!$B$4:$P$12,9,0)</f>
        <v>216.90231511212957</v>
      </c>
      <c r="H53" s="116">
        <f>E53*HLOOKUP($B$52,Escalators!$B$4:$P$12,9,0)</f>
        <v>4.1467143060993674</v>
      </c>
      <c r="I53" s="139">
        <f>F53*HLOOKUP($B$52,Escalators!$B$4:$P$12,9,0)</f>
        <v>1500.3262416028147</v>
      </c>
      <c r="J53" s="15"/>
      <c r="K53" s="15"/>
    </row>
    <row r="54" spans="1:11">
      <c r="A54" s="15"/>
      <c r="B54" s="143" t="s">
        <v>35</v>
      </c>
      <c r="C54" s="144" t="s">
        <v>13</v>
      </c>
      <c r="D54" s="121">
        <v>7272.8653420569071</v>
      </c>
      <c r="E54" s="122">
        <v>523.66805108453741</v>
      </c>
      <c r="F54" s="140">
        <v>3663.9429782313246</v>
      </c>
      <c r="G54" s="117">
        <f>D54*HLOOKUP($B$52,Escalators!$B$4:$P$12,9,0)</f>
        <v>8130.4426298662147</v>
      </c>
      <c r="H54" s="117">
        <f>E54*HLOOKUP($B$52,Escalators!$B$4:$P$12,9,0)</f>
        <v>585.41618003235772</v>
      </c>
      <c r="I54" s="118">
        <f>F54*HLOOKUP($B$52,Escalators!$B$4:$P$12,9,0)</f>
        <v>4095.9754900653638</v>
      </c>
      <c r="J54" s="15"/>
      <c r="K54" s="15"/>
    </row>
    <row r="55" spans="1:11">
      <c r="A55" s="15"/>
      <c r="B55" s="143" t="s">
        <v>35</v>
      </c>
      <c r="C55" s="144" t="s">
        <v>14</v>
      </c>
      <c r="D55" s="121">
        <v>3369.1379868766808</v>
      </c>
      <c r="E55" s="122">
        <v>171.89055999999999</v>
      </c>
      <c r="F55" s="140">
        <v>119.64813312331921</v>
      </c>
      <c r="G55" s="117">
        <f>D55*HLOOKUP($B$52,Escalators!$B$4:$P$12,9,0)</f>
        <v>3766.4086747214064</v>
      </c>
      <c r="H55" s="117">
        <f>E55*HLOOKUP($B$52,Escalators!$B$4:$P$12,9,0)</f>
        <v>192.15897324730656</v>
      </c>
      <c r="I55" s="118">
        <f>F55*HLOOKUP($B$52,Escalators!$B$4:$P$12,9,0)</f>
        <v>133.75639949008294</v>
      </c>
      <c r="J55" s="15"/>
      <c r="K55" s="15"/>
    </row>
    <row r="56" spans="1:11">
      <c r="A56" s="15"/>
      <c r="B56" s="143" t="s">
        <v>35</v>
      </c>
      <c r="C56" s="144" t="s">
        <v>0</v>
      </c>
      <c r="D56" s="121">
        <v>317.84323924538438</v>
      </c>
      <c r="E56" s="122">
        <v>0</v>
      </c>
      <c r="F56" s="140">
        <v>4.5262007546156777</v>
      </c>
      <c r="G56" s="117">
        <f>D56*HLOOKUP($B$52,Escalators!$B$4:$P$12,9,0)</f>
        <v>355.32160990685628</v>
      </c>
      <c r="H56" s="117">
        <f>E56*HLOOKUP($B$52,Escalators!$B$4:$P$12,9,0)</f>
        <v>0</v>
      </c>
      <c r="I56" s="118">
        <f>F56*HLOOKUP($B$52,Escalators!$B$4:$P$12,9,0)</f>
        <v>5.0599060804626665</v>
      </c>
      <c r="J56" s="15"/>
      <c r="K56" s="15"/>
    </row>
    <row r="57" spans="1:11">
      <c r="A57" s="15"/>
      <c r="B57" s="143" t="s">
        <v>35</v>
      </c>
      <c r="C57" s="144" t="s">
        <v>15</v>
      </c>
      <c r="D57" s="121">
        <v>1729.0949238708727</v>
      </c>
      <c r="E57" s="122">
        <v>-1.7928858131676002</v>
      </c>
      <c r="F57" s="140">
        <v>155.44205373150533</v>
      </c>
      <c r="G57" s="117">
        <f>D57*HLOOKUP($B$52,Escalators!$B$4:$P$12,9,0)</f>
        <v>1932.9805267849299</v>
      </c>
      <c r="H57" s="117">
        <f>E57*HLOOKUP($B$52,Escalators!$B$4:$P$12,9,0)</f>
        <v>-2.0042932957339157</v>
      </c>
      <c r="I57" s="118">
        <f>F57*HLOOKUP($B$52,Escalators!$B$4:$P$12,9,0)</f>
        <v>173.77094730797737</v>
      </c>
      <c r="J57" s="15"/>
      <c r="K57" s="15"/>
    </row>
    <row r="58" spans="1:11">
      <c r="A58" s="15"/>
      <c r="B58" s="143" t="s">
        <v>16</v>
      </c>
      <c r="C58" s="144" t="s">
        <v>16</v>
      </c>
      <c r="D58" s="121">
        <v>2125.667529139615</v>
      </c>
      <c r="E58" s="122">
        <v>0</v>
      </c>
      <c r="F58" s="140">
        <v>265.48751572807311</v>
      </c>
      <c r="G58" s="117">
        <f>D58*HLOOKUP($B$52,Escalators!$B$4:$P$12,9,0)</f>
        <v>2376.3148474506543</v>
      </c>
      <c r="H58" s="117">
        <f>E58*HLOOKUP($B$52,Escalators!$B$4:$P$12,9,0)</f>
        <v>0</v>
      </c>
      <c r="I58" s="118">
        <f>F58*HLOOKUP($B$52,Escalators!$B$4:$P$12,9,0)</f>
        <v>296.79238017657678</v>
      </c>
      <c r="J58" s="15"/>
      <c r="K58" s="15"/>
    </row>
    <row r="59" spans="1:11">
      <c r="A59" s="15"/>
      <c r="B59" s="143" t="s">
        <v>17</v>
      </c>
      <c r="C59" s="144" t="s">
        <v>17</v>
      </c>
      <c r="D59" s="121">
        <v>1216.6726004725999</v>
      </c>
      <c r="E59" s="122">
        <v>12.992662378553</v>
      </c>
      <c r="F59" s="140">
        <v>926.28350410484086</v>
      </c>
      <c r="G59" s="117">
        <f>D59*HLOOKUP($B$52,Escalators!$B$4:$P$12,9,0)</f>
        <v>1360.1361103538509</v>
      </c>
      <c r="H59" s="117">
        <f>E59*HLOOKUP($B$52,Escalators!$B$4:$P$12,9,0)</f>
        <v>14.524687466325389</v>
      </c>
      <c r="I59" s="118">
        <f>F59*HLOOKUP($B$52,Escalators!$B$4:$P$12,9,0)</f>
        <v>1035.5058886578965</v>
      </c>
      <c r="J59" s="15"/>
      <c r="K59" s="15"/>
    </row>
    <row r="60" spans="1:11">
      <c r="A60" s="15"/>
      <c r="B60" s="143" t="s">
        <v>34</v>
      </c>
      <c r="C60" s="144" t="s">
        <v>19</v>
      </c>
      <c r="D60" s="121">
        <v>-1099.5428424097793</v>
      </c>
      <c r="E60" s="122">
        <v>328.15005563442531</v>
      </c>
      <c r="F60" s="140">
        <v>12131.005531560784</v>
      </c>
      <c r="G60" s="117">
        <f>D60*HLOOKUP($B$52,Escalators!$B$4:$P$12,9,0)</f>
        <v>-1229.1950392091817</v>
      </c>
      <c r="H60" s="117">
        <f>E60*HLOOKUP($B$52,Escalators!$B$4:$P$12,9,0)</f>
        <v>366.84375082469739</v>
      </c>
      <c r="I60" s="118">
        <f>F60*HLOOKUP($B$52,Escalators!$B$4:$P$12,9,0)</f>
        <v>13561.428663692275</v>
      </c>
      <c r="J60" s="15"/>
      <c r="K60" s="15"/>
    </row>
    <row r="61" spans="1:11">
      <c r="A61" s="15"/>
      <c r="B61" s="143" t="s">
        <v>34</v>
      </c>
      <c r="C61" s="144" t="s">
        <v>20</v>
      </c>
      <c r="D61" s="121">
        <v>0</v>
      </c>
      <c r="E61" s="122">
        <v>0</v>
      </c>
      <c r="F61" s="140">
        <v>0</v>
      </c>
      <c r="G61" s="117">
        <f>D61*HLOOKUP($B$52,Escalators!$B$4:$P$12,9,0)</f>
        <v>0</v>
      </c>
      <c r="H61" s="117">
        <f>E61*HLOOKUP($B$52,Escalators!$B$4:$P$12,9,0)</f>
        <v>0</v>
      </c>
      <c r="I61" s="118">
        <f>F61*HLOOKUP($B$52,Escalators!$B$4:$P$12,9,0)</f>
        <v>0</v>
      </c>
      <c r="J61" s="15"/>
      <c r="K61" s="15"/>
    </row>
    <row r="62" spans="1:11">
      <c r="A62" s="15"/>
      <c r="B62" s="143" t="s">
        <v>34</v>
      </c>
      <c r="C62" s="144" t="s">
        <v>21</v>
      </c>
      <c r="D62" s="121">
        <v>1819.862384148737</v>
      </c>
      <c r="E62" s="122">
        <v>10.908134372547003</v>
      </c>
      <c r="F62" s="140">
        <v>395.07937142795305</v>
      </c>
      <c r="G62" s="117">
        <f>D62*HLOOKUP($B$52,Escalators!$B$4:$P$12,9,0)</f>
        <v>2034.4507993307875</v>
      </c>
      <c r="H62" s="117">
        <f>E62*HLOOKUP($B$52,Escalators!$B$4:$P$12,9,0)</f>
        <v>12.194363094007517</v>
      </c>
      <c r="I62" s="118">
        <f>F62*HLOOKUP($B$52,Escalators!$B$4:$P$12,9,0)</f>
        <v>441.66501269637337</v>
      </c>
      <c r="J62" s="15"/>
      <c r="K62" s="15"/>
    </row>
    <row r="63" spans="1:11">
      <c r="A63" s="15"/>
      <c r="B63" s="143" t="s">
        <v>34</v>
      </c>
      <c r="C63" s="144" t="s">
        <v>22</v>
      </c>
      <c r="D63" s="121">
        <v>0</v>
      </c>
      <c r="E63" s="122">
        <v>0</v>
      </c>
      <c r="F63" s="140">
        <v>50.660026026977491</v>
      </c>
      <c r="G63" s="117">
        <f>D63*HLOOKUP($B$52,Escalators!$B$4:$P$12,9,0)</f>
        <v>0</v>
      </c>
      <c r="H63" s="117">
        <f>E63*HLOOKUP($B$52,Escalators!$B$4:$P$12,9,0)</f>
        <v>0</v>
      </c>
      <c r="I63" s="118">
        <f>F63*HLOOKUP($B$52,Escalators!$B$4:$P$12,9,0)</f>
        <v>56.633584683334689</v>
      </c>
      <c r="J63" s="15"/>
      <c r="K63" s="15"/>
    </row>
    <row r="64" spans="1:11">
      <c r="A64" s="15"/>
      <c r="B64" s="143" t="s">
        <v>34</v>
      </c>
      <c r="C64" s="144" t="s">
        <v>23</v>
      </c>
      <c r="D64" s="121">
        <v>1901.6570658462115</v>
      </c>
      <c r="E64" s="122">
        <v>9.8321448077754212</v>
      </c>
      <c r="F64" s="140">
        <v>431.43751728838669</v>
      </c>
      <c r="G64" s="117">
        <f>D64*HLOOKUP($B$52,Escalators!$B$4:$P$12,9,0)</f>
        <v>2125.8902713534335</v>
      </c>
      <c r="H64" s="117">
        <f>E64*HLOOKUP($B$52,Escalators!$B$4:$P$12,9,0)</f>
        <v>10.991498608655188</v>
      </c>
      <c r="I64" s="118">
        <f>F64*HLOOKUP($B$52,Escalators!$B$4:$P$12,9,0)</f>
        <v>482.31031618317763</v>
      </c>
      <c r="J64" s="15"/>
      <c r="K64" s="15"/>
    </row>
    <row r="65" spans="1:11">
      <c r="A65" s="15"/>
      <c r="B65" s="143" t="s">
        <v>34</v>
      </c>
      <c r="C65" s="144" t="s">
        <v>24</v>
      </c>
      <c r="D65" s="121">
        <v>0</v>
      </c>
      <c r="E65" s="122">
        <v>0</v>
      </c>
      <c r="F65" s="140">
        <v>0</v>
      </c>
      <c r="G65" s="117">
        <f>D65*HLOOKUP($B$52,Escalators!$B$4:$P$12,9,0)</f>
        <v>0</v>
      </c>
      <c r="H65" s="117">
        <f>E65*HLOOKUP($B$52,Escalators!$B$4:$P$12,9,0)</f>
        <v>0</v>
      </c>
      <c r="I65" s="118">
        <f>F65*HLOOKUP($B$52,Escalators!$B$4:$P$12,9,0)</f>
        <v>0</v>
      </c>
      <c r="J65" s="15"/>
      <c r="K65" s="15"/>
    </row>
    <row r="66" spans="1:11">
      <c r="A66" s="15"/>
      <c r="B66" s="143" t="s">
        <v>34</v>
      </c>
      <c r="C66" s="144" t="s">
        <v>25</v>
      </c>
      <c r="D66" s="121">
        <v>0</v>
      </c>
      <c r="E66" s="122">
        <v>0</v>
      </c>
      <c r="F66" s="140">
        <v>0</v>
      </c>
      <c r="G66" s="117">
        <f>D66*HLOOKUP($B$52,Escalators!$B$4:$P$12,9,0)</f>
        <v>0</v>
      </c>
      <c r="H66" s="117">
        <f>E66*HLOOKUP($B$52,Escalators!$B$4:$P$12,9,0)</f>
        <v>0</v>
      </c>
      <c r="I66" s="118">
        <f>F66*HLOOKUP($B$52,Escalators!$B$4:$P$12,9,0)</f>
        <v>0</v>
      </c>
      <c r="J66" s="15"/>
      <c r="K66" s="15"/>
    </row>
    <row r="67" spans="1:11">
      <c r="A67" s="15"/>
      <c r="B67" s="143" t="s">
        <v>34</v>
      </c>
      <c r="C67" s="144" t="s">
        <v>26</v>
      </c>
      <c r="D67" s="121">
        <v>0</v>
      </c>
      <c r="E67" s="122">
        <v>0</v>
      </c>
      <c r="F67" s="140">
        <v>0</v>
      </c>
      <c r="G67" s="117">
        <f>D67*HLOOKUP($B$52,Escalators!$B$4:$P$12,9,0)</f>
        <v>0</v>
      </c>
      <c r="H67" s="117">
        <f>E67*HLOOKUP($B$52,Escalators!$B$4:$P$12,9,0)</f>
        <v>0</v>
      </c>
      <c r="I67" s="118">
        <f>F67*HLOOKUP($B$52,Escalators!$B$4:$P$12,9,0)</f>
        <v>0</v>
      </c>
      <c r="J67" s="15"/>
      <c r="K67" s="15"/>
    </row>
    <row r="68" spans="1:11">
      <c r="A68" s="15"/>
      <c r="B68" s="143" t="s">
        <v>34</v>
      </c>
      <c r="C68" s="144" t="s">
        <v>27</v>
      </c>
      <c r="D68" s="121">
        <v>0</v>
      </c>
      <c r="E68" s="122">
        <v>0</v>
      </c>
      <c r="F68" s="140">
        <v>0</v>
      </c>
      <c r="G68" s="117">
        <f>D68*HLOOKUP($B$52,Escalators!$B$4:$P$12,9,0)</f>
        <v>0</v>
      </c>
      <c r="H68" s="117">
        <f>E68*HLOOKUP($B$52,Escalators!$B$4:$P$12,9,0)</f>
        <v>0</v>
      </c>
      <c r="I68" s="118">
        <f>F68*HLOOKUP($B$52,Escalators!$B$4:$P$12,9,0)</f>
        <v>0</v>
      </c>
      <c r="J68" s="15"/>
      <c r="K68" s="15"/>
    </row>
    <row r="69" spans="1:11">
      <c r="A69" s="15"/>
      <c r="B69" s="143" t="s">
        <v>34</v>
      </c>
      <c r="C69" s="144" t="s">
        <v>28</v>
      </c>
      <c r="D69" s="121">
        <v>0</v>
      </c>
      <c r="E69" s="122">
        <v>0</v>
      </c>
      <c r="F69" s="140">
        <v>17.976999999999997</v>
      </c>
      <c r="G69" s="117">
        <f>D69*HLOOKUP($B$52,Escalators!$B$4:$P$12,9,0)</f>
        <v>0</v>
      </c>
      <c r="H69" s="117">
        <f>E69*HLOOKUP($B$52,Escalators!$B$4:$P$12,9,0)</f>
        <v>0</v>
      </c>
      <c r="I69" s="118">
        <f>F69*HLOOKUP($B$52,Escalators!$B$4:$P$12,9,0)</f>
        <v>20.096751456664226</v>
      </c>
      <c r="J69" s="15"/>
      <c r="K69" s="15"/>
    </row>
    <row r="70" spans="1:11">
      <c r="A70" s="15"/>
      <c r="B70" s="143" t="s">
        <v>34</v>
      </c>
      <c r="C70" s="144" t="s">
        <v>29</v>
      </c>
      <c r="D70" s="121">
        <v>0</v>
      </c>
      <c r="E70" s="122">
        <v>0</v>
      </c>
      <c r="F70" s="140">
        <v>7.62</v>
      </c>
      <c r="G70" s="117">
        <f>D70*HLOOKUP($B$52,Escalators!$B$4:$P$12,9,0)</f>
        <v>0</v>
      </c>
      <c r="H70" s="117">
        <f>E70*HLOOKUP($B$52,Escalators!$B$4:$P$12,9,0)</f>
        <v>0</v>
      </c>
      <c r="I70" s="118">
        <f>F70*HLOOKUP($B$52,Escalators!$B$4:$P$12,9,0)</f>
        <v>8.518509545518242</v>
      </c>
      <c r="J70" s="15"/>
      <c r="K70" s="15"/>
    </row>
    <row r="71" spans="1:11">
      <c r="A71" s="15"/>
      <c r="B71" s="143" t="s">
        <v>34</v>
      </c>
      <c r="C71" s="144" t="s">
        <v>30</v>
      </c>
      <c r="D71" s="121">
        <v>0</v>
      </c>
      <c r="E71" s="122">
        <v>0</v>
      </c>
      <c r="F71" s="140">
        <v>0</v>
      </c>
      <c r="G71" s="117">
        <f>D71*HLOOKUP($B$52,Escalators!$B$4:$P$12,9,0)</f>
        <v>0</v>
      </c>
      <c r="H71" s="117">
        <f>E71*HLOOKUP($B$52,Escalators!$B$4:$P$12,9,0)</f>
        <v>0</v>
      </c>
      <c r="I71" s="118">
        <f>F71*HLOOKUP($B$52,Escalators!$B$4:$P$12,9,0)</f>
        <v>0</v>
      </c>
      <c r="J71" s="15"/>
      <c r="K71" s="15"/>
    </row>
    <row r="72" spans="1:11">
      <c r="A72" s="15"/>
      <c r="B72" s="143" t="s">
        <v>34</v>
      </c>
      <c r="C72" s="144" t="s">
        <v>31</v>
      </c>
      <c r="D72" s="121">
        <v>0</v>
      </c>
      <c r="E72" s="122">
        <v>0</v>
      </c>
      <c r="F72" s="140">
        <v>0</v>
      </c>
      <c r="G72" s="117">
        <f>D72*HLOOKUP($B$52,Escalators!$B$4:$P$12,9,0)</f>
        <v>0</v>
      </c>
      <c r="H72" s="117">
        <f>E72*HLOOKUP($B$52,Escalators!$B$4:$P$12,9,0)</f>
        <v>0</v>
      </c>
      <c r="I72" s="118">
        <f>F72*HLOOKUP($B$52,Escalators!$B$4:$P$12,9,0)</f>
        <v>0</v>
      </c>
      <c r="J72" s="15"/>
      <c r="K72" s="15"/>
    </row>
    <row r="73" spans="1:11">
      <c r="A73" s="15"/>
      <c r="B73" s="169" t="s">
        <v>34</v>
      </c>
      <c r="C73" s="232" t="s">
        <v>10</v>
      </c>
      <c r="D73" s="123">
        <v>799.22811985997237</v>
      </c>
      <c r="E73" s="124">
        <v>14.528838674131828</v>
      </c>
      <c r="F73" s="141">
        <v>1608.7804191178664</v>
      </c>
      <c r="G73" s="119">
        <f>D73*HLOOKUP($B$52,Escalators!$B$4:$P$12,9,0)</f>
        <v>893.4688147078441</v>
      </c>
      <c r="H73" s="119">
        <f>E73*HLOOKUP($B$52,Escalators!$B$4:$P$12,9,0)</f>
        <v>16.242001434499549</v>
      </c>
      <c r="I73" s="120">
        <f>F73*HLOOKUP($B$52,Escalators!$B$4:$P$12,9,0)</f>
        <v>1798.4791806953258</v>
      </c>
      <c r="J73" s="15"/>
      <c r="K73" s="15"/>
    </row>
    <row r="74" spans="1:11">
      <c r="A74" s="15"/>
      <c r="B74" s="15"/>
      <c r="C74" s="15"/>
      <c r="D74" s="15"/>
      <c r="E74" s="15"/>
      <c r="F74" s="15"/>
      <c r="G74" s="25"/>
      <c r="H74" s="25"/>
      <c r="I74" s="25"/>
      <c r="J74" s="15"/>
      <c r="K74" s="15"/>
    </row>
    <row r="75" spans="1:11">
      <c r="A75" s="15"/>
      <c r="B75" s="170">
        <v>2012</v>
      </c>
      <c r="C75" s="170"/>
      <c r="D75" s="142"/>
      <c r="E75" s="142"/>
      <c r="F75" s="142"/>
      <c r="G75" s="117"/>
      <c r="H75" s="117"/>
      <c r="I75" s="117"/>
      <c r="J75" s="15"/>
      <c r="K75" s="15"/>
    </row>
    <row r="76" spans="1:11">
      <c r="A76" s="15"/>
      <c r="B76" s="239" t="s">
        <v>35</v>
      </c>
      <c r="C76" s="240" t="s">
        <v>12</v>
      </c>
      <c r="D76" s="241">
        <v>125.96181078503582</v>
      </c>
      <c r="E76" s="242">
        <v>2.6970739442216933</v>
      </c>
      <c r="F76" s="243">
        <v>6729.9351046625261</v>
      </c>
      <c r="G76" s="116">
        <f>D76*HLOOKUP($B$75,Escalators!$B$4:$P$12,9,0)</f>
        <v>136.0265434294086</v>
      </c>
      <c r="H76" s="116">
        <f>E76*HLOOKUP($B$75,Escalators!$B$4:$P$12,9,0)</f>
        <v>2.9125783737112076</v>
      </c>
      <c r="I76" s="139">
        <f>F76*HLOOKUP($B$75,Escalators!$B$4:$P$12,9,0)</f>
        <v>7267.6774340261654</v>
      </c>
      <c r="J76" s="15"/>
      <c r="K76" s="15"/>
    </row>
    <row r="77" spans="1:11">
      <c r="A77" s="15"/>
      <c r="B77" s="143" t="s">
        <v>35</v>
      </c>
      <c r="C77" s="144" t="s">
        <v>13</v>
      </c>
      <c r="D77" s="121">
        <v>7545.6309670531609</v>
      </c>
      <c r="E77" s="122">
        <v>561.54816791742144</v>
      </c>
      <c r="F77" s="140">
        <v>3833.4289399109098</v>
      </c>
      <c r="G77" s="117">
        <f>D77*HLOOKUP($B$75,Escalators!$B$4:$P$12,9,0)</f>
        <v>8148.5498822638674</v>
      </c>
      <c r="H77" s="117">
        <f>E77*HLOOKUP($B$75,Escalators!$B$4:$P$12,9,0)</f>
        <v>606.41757827125878</v>
      </c>
      <c r="I77" s="118">
        <f>F77*HLOOKUP($B$75,Escalators!$B$4:$P$12,9,0)</f>
        <v>4139.7315974461271</v>
      </c>
      <c r="J77" s="15"/>
      <c r="K77" s="15"/>
    </row>
    <row r="78" spans="1:11">
      <c r="A78" s="15"/>
      <c r="B78" s="143" t="s">
        <v>35</v>
      </c>
      <c r="C78" s="144" t="s">
        <v>14</v>
      </c>
      <c r="D78" s="121">
        <v>3689.5698628764762</v>
      </c>
      <c r="E78" s="122">
        <v>167.45104979452262</v>
      </c>
      <c r="F78" s="140">
        <v>94.080613632639796</v>
      </c>
      <c r="G78" s="117">
        <f>D78*HLOOKUP($B$75,Escalators!$B$4:$P$12,9,0)</f>
        <v>3984.3777416387143</v>
      </c>
      <c r="H78" s="117">
        <f>E78*HLOOKUP($B$75,Escalators!$B$4:$P$12,9,0)</f>
        <v>180.83089910518083</v>
      </c>
      <c r="I78" s="118">
        <f>F78*HLOOKUP($B$75,Escalators!$B$4:$P$12,9,0)</f>
        <v>101.5979414427886</v>
      </c>
      <c r="J78" s="15"/>
      <c r="K78" s="15"/>
    </row>
    <row r="79" spans="1:11">
      <c r="A79" s="15"/>
      <c r="B79" s="143" t="s">
        <v>35</v>
      </c>
      <c r="C79" s="144" t="s">
        <v>0</v>
      </c>
      <c r="D79" s="121">
        <v>195.49281707665094</v>
      </c>
      <c r="E79" s="122">
        <v>6.1799299999999997</v>
      </c>
      <c r="F79" s="140">
        <v>1.973562923349071</v>
      </c>
      <c r="G79" s="117">
        <f>D79*HLOOKUP($B$75,Escalators!$B$4:$P$12,9,0)</f>
        <v>211.11328907137008</v>
      </c>
      <c r="H79" s="117">
        <f>E79*HLOOKUP($B$75,Escalators!$B$4:$P$12,9,0)</f>
        <v>6.6737252449499707</v>
      </c>
      <c r="I79" s="118">
        <f>F79*HLOOKUP($B$75,Escalators!$B$4:$P$12,9,0)</f>
        <v>2.1312566168309282</v>
      </c>
      <c r="J79" s="15"/>
      <c r="K79" s="15"/>
    </row>
    <row r="80" spans="1:11">
      <c r="A80" s="15"/>
      <c r="B80" s="143" t="s">
        <v>35</v>
      </c>
      <c r="C80" s="144" t="s">
        <v>15</v>
      </c>
      <c r="D80" s="121">
        <v>1581.9649221753045</v>
      </c>
      <c r="E80" s="122">
        <v>4.1258141393689014</v>
      </c>
      <c r="F80" s="140">
        <v>193.13203003112159</v>
      </c>
      <c r="G80" s="117">
        <f>D80*HLOOKUP($B$75,Escalators!$B$4:$P$12,9,0)</f>
        <v>1708.3687416761429</v>
      </c>
      <c r="H80" s="117">
        <f>E80*HLOOKUP($B$75,Escalators!$B$4:$P$12,9,0)</f>
        <v>4.455479265602972</v>
      </c>
      <c r="I80" s="118">
        <f>F80*HLOOKUP($B$75,Escalators!$B$4:$P$12,9,0)</f>
        <v>208.56386794464208</v>
      </c>
      <c r="J80" s="15"/>
      <c r="K80" s="15"/>
    </row>
    <row r="81" spans="1:11">
      <c r="A81" s="15"/>
      <c r="B81" s="143" t="s">
        <v>16</v>
      </c>
      <c r="C81" s="144" t="s">
        <v>16</v>
      </c>
      <c r="D81" s="121">
        <v>2481.185476163671</v>
      </c>
      <c r="E81" s="122">
        <v>0</v>
      </c>
      <c r="F81" s="140">
        <v>274.79326337775046</v>
      </c>
      <c r="G81" s="117">
        <f>D81*HLOOKUP($B$75,Escalators!$B$4:$P$12,9,0)</f>
        <v>2679.4397589740829</v>
      </c>
      <c r="H81" s="117">
        <f>E81*HLOOKUP($B$75,Escalators!$B$4:$P$12,9,0)</f>
        <v>0</v>
      </c>
      <c r="I81" s="118">
        <f>F81*HLOOKUP($B$75,Escalators!$B$4:$P$12,9,0)</f>
        <v>296.75008275923506</v>
      </c>
      <c r="J81" s="15"/>
      <c r="K81" s="15"/>
    </row>
    <row r="82" spans="1:11">
      <c r="A82" s="15"/>
      <c r="B82" s="143" t="s">
        <v>17</v>
      </c>
      <c r="C82" s="144" t="s">
        <v>17</v>
      </c>
      <c r="D82" s="121">
        <v>1899.6889451775203</v>
      </c>
      <c r="E82" s="122">
        <v>22.067826355652883</v>
      </c>
      <c r="F82" s="140">
        <v>1689.8628558760979</v>
      </c>
      <c r="G82" s="117">
        <f>D82*HLOOKUP($B$75,Escalators!$B$4:$P$12,9,0)</f>
        <v>2051.4798826173756</v>
      </c>
      <c r="H82" s="117">
        <f>E82*HLOOKUP($B$75,Escalators!$B$4:$P$12,9,0)</f>
        <v>23.83111294964392</v>
      </c>
      <c r="I82" s="118">
        <f>F82*HLOOKUP($B$75,Escalators!$B$4:$P$12,9,0)</f>
        <v>1824.8880491791281</v>
      </c>
      <c r="J82" s="15"/>
      <c r="K82" s="15"/>
    </row>
    <row r="83" spans="1:11">
      <c r="A83" s="15"/>
      <c r="B83" s="143" t="s">
        <v>34</v>
      </c>
      <c r="C83" s="144" t="s">
        <v>19</v>
      </c>
      <c r="D83" s="121">
        <v>2324.7291660708001</v>
      </c>
      <c r="E83" s="122">
        <v>267.85306340302429</v>
      </c>
      <c r="F83" s="140">
        <v>12691.722467070227</v>
      </c>
      <c r="G83" s="117">
        <f>D83*HLOOKUP($B$75,Escalators!$B$4:$P$12,9,0)</f>
        <v>2510.4821127873925</v>
      </c>
      <c r="H83" s="117">
        <f>E83*HLOOKUP($B$75,Escalators!$B$4:$P$12,9,0)</f>
        <v>289.25533965108798</v>
      </c>
      <c r="I83" s="118">
        <f>F83*HLOOKUP($B$75,Escalators!$B$4:$P$12,9,0)</f>
        <v>13705.829779687681</v>
      </c>
      <c r="J83" s="15"/>
      <c r="K83" s="15"/>
    </row>
    <row r="84" spans="1:11">
      <c r="A84" s="15"/>
      <c r="B84" s="143" t="s">
        <v>34</v>
      </c>
      <c r="C84" s="144" t="s">
        <v>20</v>
      </c>
      <c r="D84" s="121">
        <v>0</v>
      </c>
      <c r="E84" s="122">
        <v>0</v>
      </c>
      <c r="F84" s="140">
        <v>0</v>
      </c>
      <c r="G84" s="117">
        <f>D84*HLOOKUP($B$75,Escalators!$B$4:$P$12,9,0)</f>
        <v>0</v>
      </c>
      <c r="H84" s="117">
        <f>E84*HLOOKUP($B$75,Escalators!$B$4:$P$12,9,0)</f>
        <v>0</v>
      </c>
      <c r="I84" s="118">
        <f>F84*HLOOKUP($B$75,Escalators!$B$4:$P$12,9,0)</f>
        <v>0</v>
      </c>
      <c r="J84" s="15"/>
      <c r="K84" s="15"/>
    </row>
    <row r="85" spans="1:11">
      <c r="A85" s="15"/>
      <c r="B85" s="143" t="s">
        <v>34</v>
      </c>
      <c r="C85" s="144" t="s">
        <v>21</v>
      </c>
      <c r="D85" s="121">
        <v>1718.9112137178276</v>
      </c>
      <c r="E85" s="122">
        <v>7.8854634946063618</v>
      </c>
      <c r="F85" s="140">
        <v>951.44536101100709</v>
      </c>
      <c r="G85" s="117">
        <f>D85*HLOOKUP($B$75,Escalators!$B$4:$P$12,9,0)</f>
        <v>1856.257459358967</v>
      </c>
      <c r="H85" s="117">
        <f>E85*HLOOKUP($B$75,Escalators!$B$4:$P$12,9,0)</f>
        <v>8.5155360646618803</v>
      </c>
      <c r="I85" s="118">
        <f>F85*HLOOKUP($B$75,Escalators!$B$4:$P$12,9,0)</f>
        <v>1027.4687455957749</v>
      </c>
      <c r="J85" s="15"/>
      <c r="K85" s="15"/>
    </row>
    <row r="86" spans="1:11">
      <c r="A86" s="15"/>
      <c r="B86" s="143" t="s">
        <v>34</v>
      </c>
      <c r="C86" s="144" t="s">
        <v>22</v>
      </c>
      <c r="D86" s="121">
        <v>0</v>
      </c>
      <c r="E86" s="122">
        <v>0</v>
      </c>
      <c r="F86" s="140">
        <v>5.0507582762653351</v>
      </c>
      <c r="G86" s="117">
        <f>D86*HLOOKUP($B$75,Escalators!$B$4:$P$12,9,0)</f>
        <v>0</v>
      </c>
      <c r="H86" s="117">
        <f>E86*HLOOKUP($B$75,Escalators!$B$4:$P$12,9,0)</f>
        <v>0</v>
      </c>
      <c r="I86" s="118">
        <f>F86*HLOOKUP($B$75,Escalators!$B$4:$P$12,9,0)</f>
        <v>5.4543292584951555</v>
      </c>
      <c r="J86" s="15"/>
      <c r="K86" s="15"/>
    </row>
    <row r="87" spans="1:11">
      <c r="A87" s="15"/>
      <c r="B87" s="143" t="s">
        <v>34</v>
      </c>
      <c r="C87" s="144" t="s">
        <v>23</v>
      </c>
      <c r="D87" s="121">
        <v>2079.7910503192538</v>
      </c>
      <c r="E87" s="122">
        <v>10.746666837163815</v>
      </c>
      <c r="F87" s="140">
        <v>494.47891316079262</v>
      </c>
      <c r="G87" s="117">
        <f>D87*HLOOKUP($B$75,Escalators!$B$4:$P$12,9,0)</f>
        <v>2245.9726949555447</v>
      </c>
      <c r="H87" s="117">
        <f>E87*HLOOKUP($B$75,Escalators!$B$4:$P$12,9,0)</f>
        <v>11.605358275942738</v>
      </c>
      <c r="I87" s="118">
        <f>F87*HLOOKUP($B$75,Escalators!$B$4:$P$12,9,0)</f>
        <v>533.98928561595449</v>
      </c>
      <c r="J87" s="15"/>
      <c r="K87" s="15"/>
    </row>
    <row r="88" spans="1:11">
      <c r="A88" s="15"/>
      <c r="B88" s="143" t="s">
        <v>34</v>
      </c>
      <c r="C88" s="144" t="s">
        <v>24</v>
      </c>
      <c r="D88" s="121">
        <v>0</v>
      </c>
      <c r="E88" s="122">
        <v>0</v>
      </c>
      <c r="F88" s="140">
        <v>0</v>
      </c>
      <c r="G88" s="117">
        <f>D88*HLOOKUP($B$75,Escalators!$B$4:$P$12,9,0)</f>
        <v>0</v>
      </c>
      <c r="H88" s="117">
        <f>E88*HLOOKUP($B$75,Escalators!$B$4:$P$12,9,0)</f>
        <v>0</v>
      </c>
      <c r="I88" s="118">
        <f>F88*HLOOKUP($B$75,Escalators!$B$4:$P$12,9,0)</f>
        <v>0</v>
      </c>
      <c r="J88" s="15"/>
      <c r="K88" s="15"/>
    </row>
    <row r="89" spans="1:11">
      <c r="A89" s="15"/>
      <c r="B89" s="143" t="s">
        <v>34</v>
      </c>
      <c r="C89" s="144" t="s">
        <v>25</v>
      </c>
      <c r="D89" s="121">
        <v>0</v>
      </c>
      <c r="E89" s="122">
        <v>0</v>
      </c>
      <c r="F89" s="140">
        <v>0</v>
      </c>
      <c r="G89" s="117">
        <f>D89*HLOOKUP($B$75,Escalators!$B$4:$P$12,9,0)</f>
        <v>0</v>
      </c>
      <c r="H89" s="117">
        <f>E89*HLOOKUP($B$75,Escalators!$B$4:$P$12,9,0)</f>
        <v>0</v>
      </c>
      <c r="I89" s="118">
        <f>F89*HLOOKUP($B$75,Escalators!$B$4:$P$12,9,0)</f>
        <v>0</v>
      </c>
      <c r="J89" s="15"/>
      <c r="K89" s="15"/>
    </row>
    <row r="90" spans="1:11">
      <c r="A90" s="15"/>
      <c r="B90" s="143" t="s">
        <v>34</v>
      </c>
      <c r="C90" s="144" t="s">
        <v>26</v>
      </c>
      <c r="D90" s="121">
        <v>0</v>
      </c>
      <c r="E90" s="122">
        <v>0</v>
      </c>
      <c r="F90" s="140">
        <v>0</v>
      </c>
      <c r="G90" s="117">
        <f>D90*HLOOKUP($B$75,Escalators!$B$4:$P$12,9,0)</f>
        <v>0</v>
      </c>
      <c r="H90" s="117">
        <f>E90*HLOOKUP($B$75,Escalators!$B$4:$P$12,9,0)</f>
        <v>0</v>
      </c>
      <c r="I90" s="118">
        <f>F90*HLOOKUP($B$75,Escalators!$B$4:$P$12,9,0)</f>
        <v>0</v>
      </c>
      <c r="J90" s="15"/>
      <c r="K90" s="15"/>
    </row>
    <row r="91" spans="1:11">
      <c r="A91" s="15"/>
      <c r="B91" s="143" t="s">
        <v>34</v>
      </c>
      <c r="C91" s="144" t="s">
        <v>27</v>
      </c>
      <c r="D91" s="121">
        <v>0</v>
      </c>
      <c r="E91" s="122">
        <v>0</v>
      </c>
      <c r="F91" s="140">
        <v>0</v>
      </c>
      <c r="G91" s="117">
        <f>D91*HLOOKUP($B$75,Escalators!$B$4:$P$12,9,0)</f>
        <v>0</v>
      </c>
      <c r="H91" s="117">
        <f>E91*HLOOKUP($B$75,Escalators!$B$4:$P$12,9,0)</f>
        <v>0</v>
      </c>
      <c r="I91" s="118">
        <f>F91*HLOOKUP($B$75,Escalators!$B$4:$P$12,9,0)</f>
        <v>0</v>
      </c>
      <c r="J91" s="15"/>
      <c r="K91" s="15"/>
    </row>
    <row r="92" spans="1:11">
      <c r="A92" s="15"/>
      <c r="B92" s="143" t="s">
        <v>34</v>
      </c>
      <c r="C92" s="144" t="s">
        <v>28</v>
      </c>
      <c r="D92" s="121">
        <v>0</v>
      </c>
      <c r="E92" s="122">
        <v>0</v>
      </c>
      <c r="F92" s="140">
        <v>16.19614</v>
      </c>
      <c r="G92" s="117">
        <f>D92*HLOOKUP($B$75,Escalators!$B$4:$P$12,9,0)</f>
        <v>0</v>
      </c>
      <c r="H92" s="117">
        <f>E92*HLOOKUP($B$75,Escalators!$B$4:$P$12,9,0)</f>
        <v>0</v>
      </c>
      <c r="I92" s="118">
        <f>F92*HLOOKUP($B$75,Escalators!$B$4:$P$12,9,0)</f>
        <v>17.490260955827011</v>
      </c>
      <c r="J92" s="15"/>
      <c r="K92" s="15"/>
    </row>
    <row r="93" spans="1:11">
      <c r="A93" s="15"/>
      <c r="B93" s="143" t="s">
        <v>34</v>
      </c>
      <c r="C93" s="144" t="s">
        <v>29</v>
      </c>
      <c r="D93" s="121">
        <v>0</v>
      </c>
      <c r="E93" s="122">
        <v>0</v>
      </c>
      <c r="F93" s="140">
        <v>7.5200000000000005</v>
      </c>
      <c r="G93" s="117">
        <f>D93*HLOOKUP($B$75,Escalators!$B$4:$P$12,9,0)</f>
        <v>0</v>
      </c>
      <c r="H93" s="117">
        <f>E93*HLOOKUP($B$75,Escalators!$B$4:$P$12,9,0)</f>
        <v>0</v>
      </c>
      <c r="I93" s="118">
        <f>F93*HLOOKUP($B$75,Escalators!$B$4:$P$12,9,0)</f>
        <v>8.1208709228136531</v>
      </c>
      <c r="J93" s="15"/>
      <c r="K93" s="15"/>
    </row>
    <row r="94" spans="1:11">
      <c r="A94" s="15"/>
      <c r="B94" s="143" t="s">
        <v>34</v>
      </c>
      <c r="C94" s="144" t="s">
        <v>30</v>
      </c>
      <c r="D94" s="121">
        <v>0</v>
      </c>
      <c r="E94" s="122">
        <v>0</v>
      </c>
      <c r="F94" s="140">
        <v>0</v>
      </c>
      <c r="G94" s="117">
        <f>D94*HLOOKUP($B$75,Escalators!$B$4:$P$12,9,0)</f>
        <v>0</v>
      </c>
      <c r="H94" s="117">
        <f>E94*HLOOKUP($B$75,Escalators!$B$4:$P$12,9,0)</f>
        <v>0</v>
      </c>
      <c r="I94" s="118">
        <f>F94*HLOOKUP($B$75,Escalators!$B$4:$P$12,9,0)</f>
        <v>0</v>
      </c>
      <c r="J94" s="15"/>
      <c r="K94" s="15"/>
    </row>
    <row r="95" spans="1:11">
      <c r="A95" s="15"/>
      <c r="B95" s="143" t="s">
        <v>34</v>
      </c>
      <c r="C95" s="144" t="s">
        <v>31</v>
      </c>
      <c r="D95" s="121">
        <v>0</v>
      </c>
      <c r="E95" s="122">
        <v>0</v>
      </c>
      <c r="F95" s="140">
        <v>0</v>
      </c>
      <c r="G95" s="117">
        <f>D95*HLOOKUP($B$75,Escalators!$B$4:$P$12,9,0)</f>
        <v>0</v>
      </c>
      <c r="H95" s="117">
        <f>E95*HLOOKUP($B$75,Escalators!$B$4:$P$12,9,0)</f>
        <v>0</v>
      </c>
      <c r="I95" s="118">
        <f>F95*HLOOKUP($B$75,Escalators!$B$4:$P$12,9,0)</f>
        <v>0</v>
      </c>
      <c r="J95" s="15"/>
      <c r="K95" s="15"/>
    </row>
    <row r="96" spans="1:11">
      <c r="A96" s="15"/>
      <c r="B96" s="169" t="s">
        <v>34</v>
      </c>
      <c r="C96" s="232" t="s">
        <v>10</v>
      </c>
      <c r="D96" s="123">
        <v>780.85580825987427</v>
      </c>
      <c r="E96" s="124">
        <v>13.489394636784802</v>
      </c>
      <c r="F96" s="141">
        <v>2385.6996187520904</v>
      </c>
      <c r="G96" s="119">
        <f>D96*HLOOKUP($B$75,Escalators!$B$4:$P$12,9,0)</f>
        <v>843.24856758081989</v>
      </c>
      <c r="H96" s="119">
        <f>E96*HLOOKUP($B$75,Escalators!$B$4:$P$12,9,0)</f>
        <v>14.567238387263847</v>
      </c>
      <c r="I96" s="120">
        <f>F96*HLOOKUP($B$75,Escalators!$B$4:$P$12,9,0)</f>
        <v>2576.3242904908866</v>
      </c>
      <c r="J96" s="15"/>
      <c r="K96" s="15"/>
    </row>
    <row r="97" spans="1:11">
      <c r="A97" s="15"/>
      <c r="B97" s="15"/>
      <c r="C97" s="15"/>
      <c r="D97" s="15"/>
      <c r="E97" s="15"/>
      <c r="F97" s="15"/>
      <c r="G97" s="25"/>
      <c r="H97" s="25"/>
      <c r="I97" s="25"/>
      <c r="J97" s="15"/>
      <c r="K97" s="15"/>
    </row>
    <row r="98" spans="1:11">
      <c r="A98" s="15"/>
      <c r="B98" s="170">
        <v>2013</v>
      </c>
      <c r="C98" s="170"/>
      <c r="D98" s="142"/>
      <c r="E98" s="142"/>
      <c r="F98" s="142"/>
      <c r="G98" s="117"/>
      <c r="H98" s="117"/>
      <c r="I98" s="117"/>
      <c r="J98" s="15"/>
      <c r="K98" s="15"/>
    </row>
    <row r="99" spans="1:11">
      <c r="A99" s="15"/>
      <c r="B99" s="239" t="s">
        <v>35</v>
      </c>
      <c r="C99" s="240" t="s">
        <v>12</v>
      </c>
      <c r="D99" s="241">
        <v>52.535953154311159</v>
      </c>
      <c r="E99" s="242">
        <v>4.6384100000000004</v>
      </c>
      <c r="F99" s="243">
        <v>3759.8745228648181</v>
      </c>
      <c r="G99" s="116">
        <f>D99*HLOOKUP($B$98,Escalators!$B$4:$P$12,9,0)</f>
        <v>55.619124245548143</v>
      </c>
      <c r="H99" s="116">
        <f>E99*HLOOKUP($B$98,Escalators!$B$4:$P$12,9,0)</f>
        <v>4.910623803360509</v>
      </c>
      <c r="I99" s="139">
        <f>F99*HLOOKUP($B$98,Escalators!$B$4:$P$12,9,0)</f>
        <v>3980.5298215614207</v>
      </c>
      <c r="J99" s="15"/>
      <c r="K99" s="15"/>
    </row>
    <row r="100" spans="1:11">
      <c r="A100" s="15"/>
      <c r="B100" s="143" t="s">
        <v>35</v>
      </c>
      <c r="C100" s="144" t="s">
        <v>13</v>
      </c>
      <c r="D100" s="121">
        <v>9552.0816727423444</v>
      </c>
      <c r="E100" s="122">
        <v>756.44993153555004</v>
      </c>
      <c r="F100" s="140">
        <v>3799.1249082692889</v>
      </c>
      <c r="G100" s="117">
        <f>D100*HLOOKUP($B$98,Escalators!$B$4:$P$12,9,0)</f>
        <v>10112.663527763225</v>
      </c>
      <c r="H100" s="117">
        <f>E100*HLOOKUP($B$98,Escalators!$B$4:$P$12,9,0)</f>
        <v>800.84361663779157</v>
      </c>
      <c r="I100" s="118">
        <f>F100*HLOOKUP($B$98,Escalators!$B$4:$P$12,9,0)</f>
        <v>4022.0836895589173</v>
      </c>
      <c r="J100" s="15"/>
      <c r="K100" s="15"/>
    </row>
    <row r="101" spans="1:11">
      <c r="A101" s="15"/>
      <c r="B101" s="143" t="s">
        <v>35</v>
      </c>
      <c r="C101" s="144" t="s">
        <v>14</v>
      </c>
      <c r="D101" s="121">
        <v>3662.1467915338926</v>
      </c>
      <c r="E101" s="122">
        <v>176.93821433472817</v>
      </c>
      <c r="F101" s="140">
        <v>155.66369981884534</v>
      </c>
      <c r="G101" s="117">
        <f>D101*HLOOKUP($B$98,Escalators!$B$4:$P$12,9,0)</f>
        <v>3877.066754751444</v>
      </c>
      <c r="H101" s="117">
        <f>E101*HLOOKUP($B$98,Escalators!$B$4:$P$12,9,0)</f>
        <v>187.32216579306694</v>
      </c>
      <c r="I101" s="118">
        <f>F101*HLOOKUP($B$98,Escalators!$B$4:$P$12,9,0)</f>
        <v>164.79911643205037</v>
      </c>
      <c r="J101" s="15"/>
      <c r="K101" s="15"/>
    </row>
    <row r="102" spans="1:11">
      <c r="A102" s="15"/>
      <c r="B102" s="143" t="s">
        <v>35</v>
      </c>
      <c r="C102" s="144" t="s">
        <v>0</v>
      </c>
      <c r="D102" s="121">
        <v>62.859082124238832</v>
      </c>
      <c r="E102" s="122">
        <v>0</v>
      </c>
      <c r="F102" s="140">
        <v>-1.9539721242388477</v>
      </c>
      <c r="G102" s="117">
        <f>D102*HLOOKUP($B$98,Escalators!$B$4:$P$12,9,0)</f>
        <v>66.548085429420908</v>
      </c>
      <c r="H102" s="117">
        <f>E102*HLOOKUP($B$98,Escalators!$B$4:$P$12,9,0)</f>
        <v>0</v>
      </c>
      <c r="I102" s="118">
        <f>F102*HLOOKUP($B$98,Escalators!$B$4:$P$12,9,0)</f>
        <v>-2.0686446485735805</v>
      </c>
      <c r="J102" s="15"/>
      <c r="K102" s="15"/>
    </row>
    <row r="103" spans="1:11">
      <c r="A103" s="15"/>
      <c r="B103" s="143" t="s">
        <v>35</v>
      </c>
      <c r="C103" s="144" t="s">
        <v>15</v>
      </c>
      <c r="D103" s="121">
        <v>2106.6605202245842</v>
      </c>
      <c r="E103" s="122">
        <v>-46.892112376998135</v>
      </c>
      <c r="F103" s="140">
        <v>261.83760215241352</v>
      </c>
      <c r="G103" s="117">
        <f>D103*HLOOKUP($B$98,Escalators!$B$4:$P$12,9,0)</f>
        <v>2230.2938498784442</v>
      </c>
      <c r="H103" s="117">
        <f>E103*HLOOKUP($B$98,Escalators!$B$4:$P$12,9,0)</f>
        <v>-49.644064071167264</v>
      </c>
      <c r="I103" s="118">
        <f>F103*HLOOKUP($B$98,Escalators!$B$4:$P$12,9,0)</f>
        <v>277.20403365473953</v>
      </c>
      <c r="J103" s="15"/>
      <c r="K103" s="15"/>
    </row>
    <row r="104" spans="1:11">
      <c r="A104" s="15"/>
      <c r="B104" s="143" t="s">
        <v>16</v>
      </c>
      <c r="C104" s="144" t="s">
        <v>16</v>
      </c>
      <c r="D104" s="121">
        <v>2273.7146243124985</v>
      </c>
      <c r="E104" s="122">
        <v>0</v>
      </c>
      <c r="F104" s="140">
        <v>302.04488004333763</v>
      </c>
      <c r="G104" s="117">
        <f>D104*HLOOKUP($B$98,Escalators!$B$4:$P$12,9,0)</f>
        <v>2407.1518378491446</v>
      </c>
      <c r="H104" s="117">
        <f>E104*HLOOKUP($B$98,Escalators!$B$4:$P$12,9,0)</f>
        <v>0</v>
      </c>
      <c r="I104" s="118">
        <f>F104*HLOOKUP($B$98,Escalators!$B$4:$P$12,9,0)</f>
        <v>319.77095117162628</v>
      </c>
      <c r="J104" s="15"/>
      <c r="K104" s="15"/>
    </row>
    <row r="105" spans="1:11">
      <c r="A105" s="15"/>
      <c r="B105" s="143" t="s">
        <v>17</v>
      </c>
      <c r="C105" s="144" t="s">
        <v>17</v>
      </c>
      <c r="D105" s="121">
        <v>1573.4594937916813</v>
      </c>
      <c r="E105" s="122">
        <v>18.278166525522181</v>
      </c>
      <c r="F105" s="140">
        <v>1399.6663825064793</v>
      </c>
      <c r="G105" s="117">
        <f>D105*HLOOKUP($B$98,Escalators!$B$4:$P$12,9,0)</f>
        <v>1665.8009196765715</v>
      </c>
      <c r="H105" s="117">
        <f>E105*HLOOKUP($B$98,Escalators!$B$4:$P$12,9,0)</f>
        <v>19.35085506068167</v>
      </c>
      <c r="I105" s="118">
        <f>F105*HLOOKUP($B$98,Escalators!$B$4:$P$12,9,0)</f>
        <v>1481.8084332130647</v>
      </c>
      <c r="J105" s="15"/>
      <c r="K105" s="15"/>
    </row>
    <row r="106" spans="1:11">
      <c r="A106" s="15"/>
      <c r="B106" s="143" t="s">
        <v>34</v>
      </c>
      <c r="C106" s="144" t="s">
        <v>19</v>
      </c>
      <c r="D106" s="121">
        <v>1719.4274419516278</v>
      </c>
      <c r="E106" s="122">
        <v>290.5134290168416</v>
      </c>
      <c r="F106" s="140">
        <v>12290.326385110384</v>
      </c>
      <c r="G106" s="117">
        <f>D106*HLOOKUP($B$98,Escalators!$B$4:$P$12,9,0)</f>
        <v>1820.3352710517036</v>
      </c>
      <c r="H106" s="117">
        <f>E106*HLOOKUP($B$98,Escalators!$B$4:$P$12,9,0)</f>
        <v>307.56275528165594</v>
      </c>
      <c r="I106" s="118">
        <f>F106*HLOOKUP($B$98,Escalators!$B$4:$P$12,9,0)</f>
        <v>13011.607274430842</v>
      </c>
      <c r="J106" s="15"/>
      <c r="K106" s="15"/>
    </row>
    <row r="107" spans="1:11">
      <c r="A107" s="15"/>
      <c r="B107" s="143" t="s">
        <v>34</v>
      </c>
      <c r="C107" s="144" t="s">
        <v>20</v>
      </c>
      <c r="D107" s="121">
        <v>0</v>
      </c>
      <c r="E107" s="122">
        <v>0</v>
      </c>
      <c r="F107" s="140">
        <v>0</v>
      </c>
      <c r="G107" s="117">
        <f>D107*HLOOKUP($B$98,Escalators!$B$4:$P$12,9,0)</f>
        <v>0</v>
      </c>
      <c r="H107" s="117">
        <f>E107*HLOOKUP($B$98,Escalators!$B$4:$P$12,9,0)</f>
        <v>0</v>
      </c>
      <c r="I107" s="118">
        <f>F107*HLOOKUP($B$98,Escalators!$B$4:$P$12,9,0)</f>
        <v>0</v>
      </c>
      <c r="J107" s="15"/>
      <c r="K107" s="15"/>
    </row>
    <row r="108" spans="1:11">
      <c r="A108" s="15"/>
      <c r="B108" s="143" t="s">
        <v>34</v>
      </c>
      <c r="C108" s="144" t="s">
        <v>21</v>
      </c>
      <c r="D108" s="121">
        <v>1827.7205649225682</v>
      </c>
      <c r="E108" s="122">
        <v>8.4178559000485613</v>
      </c>
      <c r="F108" s="140">
        <v>914.625514738015</v>
      </c>
      <c r="G108" s="117">
        <f>D108*HLOOKUP($B$98,Escalators!$B$4:$P$12,9,0)</f>
        <v>1934.9837793554857</v>
      </c>
      <c r="H108" s="117">
        <f>E108*HLOOKUP($B$98,Escalators!$B$4:$P$12,9,0)</f>
        <v>8.911873585137398</v>
      </c>
      <c r="I108" s="118">
        <f>F108*HLOOKUP($B$98,Escalators!$B$4:$P$12,9,0)</f>
        <v>968.302031048</v>
      </c>
      <c r="J108" s="15"/>
      <c r="K108" s="15"/>
    </row>
    <row r="109" spans="1:11">
      <c r="A109" s="15"/>
      <c r="B109" s="143" t="s">
        <v>34</v>
      </c>
      <c r="C109" s="144" t="s">
        <v>22</v>
      </c>
      <c r="D109" s="121">
        <v>0</v>
      </c>
      <c r="E109" s="122">
        <v>0</v>
      </c>
      <c r="F109" s="140">
        <v>5.41177772142108</v>
      </c>
      <c r="G109" s="117">
        <f>D109*HLOOKUP($B$98,Escalators!$B$4:$P$12,9,0)</f>
        <v>0</v>
      </c>
      <c r="H109" s="117">
        <f>E109*HLOOKUP($B$98,Escalators!$B$4:$P$12,9,0)</f>
        <v>0</v>
      </c>
      <c r="I109" s="118">
        <f>F109*HLOOKUP($B$98,Escalators!$B$4:$P$12,9,0)</f>
        <v>5.7293780621606221</v>
      </c>
      <c r="J109" s="15"/>
      <c r="K109" s="15"/>
    </row>
    <row r="110" spans="1:11">
      <c r="A110" s="15"/>
      <c r="B110" s="143" t="s">
        <v>34</v>
      </c>
      <c r="C110" s="144" t="s">
        <v>23</v>
      </c>
      <c r="D110" s="121">
        <v>2228.4509088902992</v>
      </c>
      <c r="E110" s="122">
        <v>11.514819951332511</v>
      </c>
      <c r="F110" s="140">
        <v>529.8234086020841</v>
      </c>
      <c r="G110" s="117">
        <f>D110*HLOOKUP($B$98,Escalators!$B$4:$P$12,9,0)</f>
        <v>2359.2317362667513</v>
      </c>
      <c r="H110" s="117">
        <f>E110*HLOOKUP($B$98,Escalators!$B$4:$P$12,9,0)</f>
        <v>12.190588788922048</v>
      </c>
      <c r="I110" s="118">
        <f>F110*HLOOKUP($B$98,Escalators!$B$4:$P$12,9,0)</f>
        <v>560.91709052433805</v>
      </c>
      <c r="J110" s="15"/>
      <c r="K110" s="15"/>
    </row>
    <row r="111" spans="1:11">
      <c r="A111" s="15"/>
      <c r="B111" s="143" t="s">
        <v>34</v>
      </c>
      <c r="C111" s="144" t="s">
        <v>24</v>
      </c>
      <c r="D111" s="121">
        <v>0</v>
      </c>
      <c r="E111" s="122">
        <v>0</v>
      </c>
      <c r="F111" s="140">
        <v>0</v>
      </c>
      <c r="G111" s="117">
        <f>D111*HLOOKUP($B$98,Escalators!$B$4:$P$12,9,0)</f>
        <v>0</v>
      </c>
      <c r="H111" s="117">
        <f>E111*HLOOKUP($B$98,Escalators!$B$4:$P$12,9,0)</f>
        <v>0</v>
      </c>
      <c r="I111" s="118">
        <f>F111*HLOOKUP($B$98,Escalators!$B$4:$P$12,9,0)</f>
        <v>0</v>
      </c>
      <c r="J111" s="15"/>
      <c r="K111" s="15"/>
    </row>
    <row r="112" spans="1:11">
      <c r="A112" s="15"/>
      <c r="B112" s="143" t="s">
        <v>34</v>
      </c>
      <c r="C112" s="144" t="s">
        <v>25</v>
      </c>
      <c r="D112" s="121">
        <v>0</v>
      </c>
      <c r="E112" s="122">
        <v>0</v>
      </c>
      <c r="F112" s="140">
        <v>0</v>
      </c>
      <c r="G112" s="117">
        <f>D112*HLOOKUP($B$98,Escalators!$B$4:$P$12,9,0)</f>
        <v>0</v>
      </c>
      <c r="H112" s="117">
        <f>E112*HLOOKUP($B$98,Escalators!$B$4:$P$12,9,0)</f>
        <v>0</v>
      </c>
      <c r="I112" s="118">
        <f>F112*HLOOKUP($B$98,Escalators!$B$4:$P$12,9,0)</f>
        <v>0</v>
      </c>
      <c r="J112" s="15"/>
      <c r="K112" s="15"/>
    </row>
    <row r="113" spans="1:30">
      <c r="A113" s="15"/>
      <c r="B113" s="143" t="s">
        <v>34</v>
      </c>
      <c r="C113" s="144" t="s">
        <v>26</v>
      </c>
      <c r="D113" s="121">
        <v>0</v>
      </c>
      <c r="E113" s="122">
        <v>0</v>
      </c>
      <c r="F113" s="140">
        <v>281.07823999999999</v>
      </c>
      <c r="G113" s="117">
        <f>D113*HLOOKUP($B$98,Escalators!$B$4:$P$12,9,0)</f>
        <v>0</v>
      </c>
      <c r="H113" s="117">
        <f>E113*HLOOKUP($B$98,Escalators!$B$4:$P$12,9,0)</f>
        <v>0</v>
      </c>
      <c r="I113" s="118">
        <f>F113*HLOOKUP($B$98,Escalators!$B$4:$P$12,9,0)</f>
        <v>297.57384447486913</v>
      </c>
      <c r="J113" s="15"/>
      <c r="K113" s="15"/>
    </row>
    <row r="114" spans="1:30">
      <c r="A114" s="15"/>
      <c r="B114" s="143" t="s">
        <v>34</v>
      </c>
      <c r="C114" s="144" t="s">
        <v>27</v>
      </c>
      <c r="D114" s="121">
        <v>0</v>
      </c>
      <c r="E114" s="122">
        <v>0</v>
      </c>
      <c r="F114" s="140">
        <v>0</v>
      </c>
      <c r="G114" s="117">
        <f>D114*HLOOKUP($B$98,Escalators!$B$4:$P$12,9,0)</f>
        <v>0</v>
      </c>
      <c r="H114" s="117">
        <f>E114*HLOOKUP($B$98,Escalators!$B$4:$P$12,9,0)</f>
        <v>0</v>
      </c>
      <c r="I114" s="118">
        <f>F114*HLOOKUP($B$98,Escalators!$B$4:$P$12,9,0)</f>
        <v>0</v>
      </c>
      <c r="J114" s="15"/>
      <c r="K114" s="15"/>
    </row>
    <row r="115" spans="1:30">
      <c r="A115" s="15"/>
      <c r="B115" s="143" t="s">
        <v>34</v>
      </c>
      <c r="C115" s="144" t="s">
        <v>28</v>
      </c>
      <c r="D115" s="121">
        <v>0</v>
      </c>
      <c r="E115" s="122">
        <v>0</v>
      </c>
      <c r="F115" s="140">
        <v>24.96086</v>
      </c>
      <c r="G115" s="117">
        <f>D115*HLOOKUP($B$98,Escalators!$B$4:$P$12,9,0)</f>
        <v>0</v>
      </c>
      <c r="H115" s="117">
        <f>E115*HLOOKUP($B$98,Escalators!$B$4:$P$12,9,0)</f>
        <v>0</v>
      </c>
      <c r="I115" s="118">
        <f>F115*HLOOKUP($B$98,Escalators!$B$4:$P$12,9,0)</f>
        <v>26.425734954078916</v>
      </c>
      <c r="J115" s="15"/>
      <c r="K115" s="15"/>
    </row>
    <row r="116" spans="1:30">
      <c r="A116" s="15"/>
      <c r="B116" s="143" t="s">
        <v>34</v>
      </c>
      <c r="C116" s="144" t="s">
        <v>29</v>
      </c>
      <c r="D116" s="121">
        <v>0</v>
      </c>
      <c r="E116" s="122">
        <v>0</v>
      </c>
      <c r="F116" s="140">
        <v>13.89</v>
      </c>
      <c r="G116" s="117">
        <f>D116*HLOOKUP($B$98,Escalators!$B$4:$P$12,9,0)</f>
        <v>0</v>
      </c>
      <c r="H116" s="117">
        <f>E116*HLOOKUP($B$98,Escalators!$B$4:$P$12,9,0)</f>
        <v>0</v>
      </c>
      <c r="I116" s="118">
        <f>F116*HLOOKUP($B$98,Escalators!$B$4:$P$12,9,0)</f>
        <v>14.705160740141011</v>
      </c>
      <c r="J116" s="15"/>
      <c r="K116" s="15"/>
    </row>
    <row r="117" spans="1:30">
      <c r="A117" s="15"/>
      <c r="B117" s="143" t="s">
        <v>34</v>
      </c>
      <c r="C117" s="144" t="s">
        <v>30</v>
      </c>
      <c r="D117" s="121">
        <v>0</v>
      </c>
      <c r="E117" s="122">
        <v>0</v>
      </c>
      <c r="F117" s="140">
        <v>0</v>
      </c>
      <c r="G117" s="117">
        <f>D117*HLOOKUP($B$98,Escalators!$B$4:$P$12,9,0)</f>
        <v>0</v>
      </c>
      <c r="H117" s="117">
        <f>E117*HLOOKUP($B$98,Escalators!$B$4:$P$12,9,0)</f>
        <v>0</v>
      </c>
      <c r="I117" s="118">
        <f>F117*HLOOKUP($B$98,Escalators!$B$4:$P$12,9,0)</f>
        <v>0</v>
      </c>
      <c r="J117" s="15"/>
      <c r="K117" s="15"/>
    </row>
    <row r="118" spans="1:30">
      <c r="A118" s="15"/>
      <c r="B118" s="143" t="s">
        <v>34</v>
      </c>
      <c r="C118" s="144" t="s">
        <v>31</v>
      </c>
      <c r="D118" s="121">
        <v>0</v>
      </c>
      <c r="E118" s="122">
        <v>0</v>
      </c>
      <c r="F118" s="140">
        <v>0</v>
      </c>
      <c r="G118" s="117">
        <f>D118*HLOOKUP($B$98,Escalators!$B$4:$P$12,9,0)</f>
        <v>0</v>
      </c>
      <c r="H118" s="117">
        <f>E118*HLOOKUP($B$98,Escalators!$B$4:$P$12,9,0)</f>
        <v>0</v>
      </c>
      <c r="I118" s="118">
        <f>F118*HLOOKUP($B$98,Escalators!$B$4:$P$12,9,0)</f>
        <v>0</v>
      </c>
      <c r="J118" s="15"/>
      <c r="K118" s="15"/>
    </row>
    <row r="119" spans="1:30">
      <c r="A119" s="15"/>
      <c r="B119" s="169" t="s">
        <v>34</v>
      </c>
      <c r="C119" s="232" t="s">
        <v>10</v>
      </c>
      <c r="D119" s="123">
        <v>1533.7109659809844</v>
      </c>
      <c r="E119" s="124">
        <v>18.451938069866749</v>
      </c>
      <c r="F119" s="141">
        <v>2970.0480132037651</v>
      </c>
      <c r="G119" s="119">
        <f>D119*HLOOKUP($B$98,Escalators!$B$4:$P$12,9,0)</f>
        <v>1623.7196748500587</v>
      </c>
      <c r="H119" s="119">
        <f>E119*HLOOKUP($B$98,Escalators!$B$4:$P$12,9,0)</f>
        <v>19.534824714508122</v>
      </c>
      <c r="I119" s="120">
        <f>F119*HLOOKUP($B$98,Escalators!$B$4:$P$12,9,0)</f>
        <v>3144.3508596182733</v>
      </c>
      <c r="J119" s="15"/>
      <c r="K119" s="15"/>
    </row>
    <row r="120" spans="1:30">
      <c r="A120" s="15"/>
      <c r="B120" s="15"/>
      <c r="C120" s="15"/>
      <c r="D120" s="15"/>
      <c r="E120" s="15"/>
      <c r="F120" s="15"/>
      <c r="G120" s="25"/>
      <c r="H120" s="25"/>
      <c r="I120" s="25"/>
      <c r="J120" s="15"/>
      <c r="K120" s="15"/>
    </row>
    <row r="121" spans="1:30">
      <c r="A121" s="15"/>
      <c r="B121" s="170">
        <v>2014</v>
      </c>
      <c r="C121" s="170"/>
      <c r="D121" s="142"/>
      <c r="E121" s="142"/>
      <c r="F121" s="142"/>
      <c r="G121" s="117"/>
      <c r="H121" s="117"/>
      <c r="I121" s="117"/>
      <c r="J121" s="15"/>
      <c r="K121" s="15"/>
    </row>
    <row r="122" spans="1:30">
      <c r="A122" s="15"/>
      <c r="B122" s="239" t="s">
        <v>35</v>
      </c>
      <c r="C122" s="240" t="s">
        <v>12</v>
      </c>
      <c r="D122" s="241">
        <v>181.50369469713152</v>
      </c>
      <c r="E122" s="242">
        <v>0.61745260283644565</v>
      </c>
      <c r="F122" s="243">
        <v>3672.999888930437</v>
      </c>
      <c r="G122" s="116">
        <f>D122*HLOOKUP($B$121,Escalators!$B$4:$P$12,9,0)</f>
        <v>188.09075037027972</v>
      </c>
      <c r="H122" s="116">
        <f>E122*HLOOKUP($B$121,Escalators!$B$4:$P$12,9,0)</f>
        <v>0.63986093274510514</v>
      </c>
      <c r="I122" s="139">
        <f>F122*HLOOKUP($B$121,Escalators!$B$4:$P$12,9,0)</f>
        <v>3806.2988545312419</v>
      </c>
      <c r="J122" s="15"/>
      <c r="K122" s="15"/>
      <c r="AD122" s="131"/>
    </row>
    <row r="123" spans="1:30">
      <c r="A123" s="15"/>
      <c r="B123" s="143" t="s">
        <v>35</v>
      </c>
      <c r="C123" s="144" t="s">
        <v>13</v>
      </c>
      <c r="D123" s="121">
        <v>9088.9550738199941</v>
      </c>
      <c r="E123" s="122">
        <v>692.39245018145198</v>
      </c>
      <c r="F123" s="140">
        <v>3926.2675824185199</v>
      </c>
      <c r="G123" s="117">
        <f>D123*HLOOKUP($B$121,Escalators!$B$4:$P$12,9,0)</f>
        <v>9418.807604821619</v>
      </c>
      <c r="H123" s="117">
        <f>E123*HLOOKUP($B$121,Escalators!$B$4:$P$12,9,0)</f>
        <v>717.52046547956036</v>
      </c>
      <c r="I123" s="118">
        <f>F123*HLOOKUP($B$121,Escalators!$B$4:$P$12,9,0)</f>
        <v>4068.7580325232611</v>
      </c>
      <c r="J123" s="15"/>
      <c r="K123" s="15"/>
      <c r="AD123" s="131"/>
    </row>
    <row r="124" spans="1:30">
      <c r="A124" s="15"/>
      <c r="B124" s="143" t="s">
        <v>35</v>
      </c>
      <c r="C124" s="144" t="s">
        <v>14</v>
      </c>
      <c r="D124" s="121">
        <v>4382.661368938494</v>
      </c>
      <c r="E124" s="122">
        <v>192.65712213345543</v>
      </c>
      <c r="F124" s="140">
        <v>76.921230566612451</v>
      </c>
      <c r="G124" s="117">
        <f>D124*HLOOKUP($B$121,Escalators!$B$4:$P$12,9,0)</f>
        <v>4541.7150701974469</v>
      </c>
      <c r="H124" s="117">
        <f>E124*HLOOKUP($B$121,Escalators!$B$4:$P$12,9,0)</f>
        <v>199.64895329942254</v>
      </c>
      <c r="I124" s="118">
        <f>F124*HLOOKUP($B$121,Escalators!$B$4:$P$12,9,0)</f>
        <v>79.712823481758505</v>
      </c>
      <c r="J124" s="15"/>
      <c r="K124" s="15"/>
      <c r="AD124" s="131"/>
    </row>
    <row r="125" spans="1:30">
      <c r="A125" s="15"/>
      <c r="B125" s="143" t="s">
        <v>35</v>
      </c>
      <c r="C125" s="144" t="s">
        <v>0</v>
      </c>
      <c r="D125" s="121">
        <v>145.39855785561795</v>
      </c>
      <c r="E125" s="122">
        <v>5.6501100000000006</v>
      </c>
      <c r="F125" s="140">
        <v>3.4472144382030084E-2</v>
      </c>
      <c r="G125" s="117">
        <f>D125*HLOOKUP($B$121,Escalators!$B$4:$P$12,9,0)</f>
        <v>150.67530110312359</v>
      </c>
      <c r="H125" s="117">
        <f>E125*HLOOKUP($B$121,Escalators!$B$4:$P$12,9,0)</f>
        <v>5.8551614133693812</v>
      </c>
      <c r="I125" s="118">
        <f>F125*HLOOKUP($B$121,Escalators!$B$4:$P$12,9,0)</f>
        <v>3.5723192932838585E-2</v>
      </c>
      <c r="J125" s="15"/>
      <c r="K125" s="15"/>
      <c r="AD125" s="131"/>
    </row>
    <row r="126" spans="1:30">
      <c r="A126" s="15"/>
      <c r="B126" s="143" t="s">
        <v>35</v>
      </c>
      <c r="C126" s="144" t="s">
        <v>15</v>
      </c>
      <c r="D126" s="121">
        <v>2114.2367635056603</v>
      </c>
      <c r="E126" s="122">
        <v>42.196349124850556</v>
      </c>
      <c r="F126" s="140">
        <v>366.62485670353192</v>
      </c>
      <c r="G126" s="117">
        <f>D126*HLOOKUP($B$121,Escalators!$B$4:$P$12,9,0)</f>
        <v>2190.9657540128082</v>
      </c>
      <c r="H126" s="117">
        <f>E126*HLOOKUP($B$121,Escalators!$B$4:$P$12,9,0)</f>
        <v>43.72772126222106</v>
      </c>
      <c r="I126" s="118">
        <f>F126*HLOOKUP($B$121,Escalators!$B$4:$P$12,9,0)</f>
        <v>379.93025165042781</v>
      </c>
      <c r="J126" s="15"/>
      <c r="K126" s="15"/>
      <c r="AD126" s="131"/>
    </row>
    <row r="127" spans="1:30">
      <c r="A127" s="15"/>
      <c r="B127" s="143" t="s">
        <v>16</v>
      </c>
      <c r="C127" s="144" t="s">
        <v>16</v>
      </c>
      <c r="D127" s="121">
        <v>2491.1349814020996</v>
      </c>
      <c r="E127" s="122">
        <v>0</v>
      </c>
      <c r="F127" s="140">
        <v>327.19381831427989</v>
      </c>
      <c r="G127" s="117">
        <f>D127*HLOOKUP($B$121,Escalators!$B$4:$P$12,9,0)</f>
        <v>2581.5422033553723</v>
      </c>
      <c r="H127" s="117">
        <f>E127*HLOOKUP($B$121,Escalators!$B$4:$P$12,9,0)</f>
        <v>0</v>
      </c>
      <c r="I127" s="118">
        <f>F127*HLOOKUP($B$121,Escalators!$B$4:$P$12,9,0)</f>
        <v>339.06819861679924</v>
      </c>
      <c r="J127" s="15"/>
      <c r="K127" s="15"/>
      <c r="AD127" s="131"/>
    </row>
    <row r="128" spans="1:30">
      <c r="A128" s="15"/>
      <c r="B128" s="143" t="s">
        <v>17</v>
      </c>
      <c r="C128" s="144" t="s">
        <v>17</v>
      </c>
      <c r="D128" s="121">
        <v>1768.6414165663887</v>
      </c>
      <c r="E128" s="122">
        <v>20.545506550050355</v>
      </c>
      <c r="F128" s="140">
        <v>1573.2899024373346</v>
      </c>
      <c r="G128" s="117">
        <f>D128*HLOOKUP($B$121,Escalators!$B$4:$P$12,9,0)</f>
        <v>1832.8282062413793</v>
      </c>
      <c r="H128" s="117">
        <f>E128*HLOOKUP($B$121,Escalators!$B$4:$P$12,9,0)</f>
        <v>21.29113542390904</v>
      </c>
      <c r="I128" s="118">
        <f>F128*HLOOKUP($B$121,Escalators!$B$4:$P$12,9,0)</f>
        <v>1630.3870772064188</v>
      </c>
      <c r="J128" s="15"/>
      <c r="K128" s="15"/>
      <c r="AD128" s="131"/>
    </row>
    <row r="129" spans="1:30">
      <c r="A129" s="15"/>
      <c r="B129" s="143" t="s">
        <v>34</v>
      </c>
      <c r="C129" s="144" t="s">
        <v>19</v>
      </c>
      <c r="D129" s="121">
        <v>648.59301067017293</v>
      </c>
      <c r="E129" s="122">
        <v>441.1740254916478</v>
      </c>
      <c r="F129" s="140">
        <v>13990.546857580197</v>
      </c>
      <c r="G129" s="117">
        <f>D129*HLOOKUP($B$121,Escalators!$B$4:$P$12,9,0)</f>
        <v>672.131475149523</v>
      </c>
      <c r="H129" s="117">
        <f>E129*HLOOKUP($B$121,Escalators!$B$4:$P$12,9,0)</f>
        <v>457.18492748628535</v>
      </c>
      <c r="I129" s="118">
        <f>F129*HLOOKUP($B$121,Escalators!$B$4:$P$12,9,0)</f>
        <v>14498.285893980792</v>
      </c>
      <c r="J129" s="15"/>
      <c r="K129" s="15"/>
      <c r="AD129" s="131"/>
    </row>
    <row r="130" spans="1:30">
      <c r="A130" s="15"/>
      <c r="B130" s="143" t="s">
        <v>34</v>
      </c>
      <c r="C130" s="144" t="s">
        <v>20</v>
      </c>
      <c r="D130" s="121">
        <v>0</v>
      </c>
      <c r="E130" s="122">
        <v>0</v>
      </c>
      <c r="F130" s="140">
        <v>0</v>
      </c>
      <c r="G130" s="117">
        <f>D130*HLOOKUP($B$121,Escalators!$B$4:$P$12,9,0)</f>
        <v>0</v>
      </c>
      <c r="H130" s="117">
        <f>E130*HLOOKUP($B$121,Escalators!$B$4:$P$12,9,0)</f>
        <v>0</v>
      </c>
      <c r="I130" s="118">
        <f>F130*HLOOKUP($B$121,Escalators!$B$4:$P$12,9,0)</f>
        <v>0</v>
      </c>
      <c r="J130" s="15"/>
      <c r="K130" s="15"/>
      <c r="AD130" s="131"/>
    </row>
    <row r="131" spans="1:30">
      <c r="A131" s="15"/>
      <c r="B131" s="143" t="s">
        <v>34</v>
      </c>
      <c r="C131" s="144" t="s">
        <v>21</v>
      </c>
      <c r="D131" s="121">
        <v>1895.5313540920729</v>
      </c>
      <c r="E131" s="122">
        <v>8.7349634895009096</v>
      </c>
      <c r="F131" s="140">
        <v>1423.2017006307701</v>
      </c>
      <c r="G131" s="117">
        <f>D131*HLOOKUP($B$121,Escalators!$B$4:$P$12,9,0)</f>
        <v>1964.3231799578623</v>
      </c>
      <c r="H131" s="117">
        <f>E131*HLOOKUP($B$121,Escalators!$B$4:$P$12,9,0)</f>
        <v>9.0519691069582873</v>
      </c>
      <c r="I131" s="118">
        <f>F131*HLOOKUP($B$121,Escalators!$B$4:$P$12,9,0)</f>
        <v>1474.8519375684662</v>
      </c>
      <c r="J131" s="15"/>
      <c r="K131" s="15"/>
      <c r="AD131" s="131"/>
    </row>
    <row r="132" spans="1:30">
      <c r="A132" s="15"/>
      <c r="B132" s="143" t="s">
        <v>34</v>
      </c>
      <c r="C132" s="144" t="s">
        <v>22</v>
      </c>
      <c r="D132" s="121">
        <v>0</v>
      </c>
      <c r="E132" s="122">
        <v>0</v>
      </c>
      <c r="F132" s="140">
        <v>5.6185198228610895</v>
      </c>
      <c r="G132" s="117">
        <f>D132*HLOOKUP($B$121,Escalators!$B$4:$P$12,9,0)</f>
        <v>0</v>
      </c>
      <c r="H132" s="117">
        <f>E132*HLOOKUP($B$121,Escalators!$B$4:$P$12,9,0)</f>
        <v>0</v>
      </c>
      <c r="I132" s="118">
        <f>F132*HLOOKUP($B$121,Escalators!$B$4:$P$12,9,0)</f>
        <v>5.8224247788215129</v>
      </c>
      <c r="J132" s="15"/>
      <c r="K132" s="15"/>
      <c r="AD132" s="131"/>
    </row>
    <row r="133" spans="1:30">
      <c r="A133" s="15"/>
      <c r="B133" s="143" t="s">
        <v>34</v>
      </c>
      <c r="C133" s="144" t="s">
        <v>23</v>
      </c>
      <c r="D133" s="121">
        <v>2313.582754205428</v>
      </c>
      <c r="E133" s="122">
        <v>11.954712015823421</v>
      </c>
      <c r="F133" s="140">
        <v>550.06385647800698</v>
      </c>
      <c r="G133" s="117">
        <f>D133*HLOOKUP($B$121,Escalators!$B$4:$P$12,9,0)</f>
        <v>2397.5463254804736</v>
      </c>
      <c r="H133" s="117">
        <f>E133*HLOOKUP($B$121,Escalators!$B$4:$P$12,9,0)</f>
        <v>12.388567391253018</v>
      </c>
      <c r="I133" s="118">
        <f>F133*HLOOKUP($B$121,Escalators!$B$4:$P$12,9,0)</f>
        <v>570.02654237513593</v>
      </c>
      <c r="J133" s="15"/>
      <c r="K133" s="15"/>
      <c r="AD133" s="131"/>
    </row>
    <row r="134" spans="1:30">
      <c r="A134" s="15"/>
      <c r="B134" s="143" t="s">
        <v>34</v>
      </c>
      <c r="C134" s="144" t="s">
        <v>24</v>
      </c>
      <c r="D134" s="121">
        <v>0</v>
      </c>
      <c r="E134" s="122">
        <v>0</v>
      </c>
      <c r="F134" s="140">
        <v>0</v>
      </c>
      <c r="G134" s="117">
        <f>D134*HLOOKUP($B$121,Escalators!$B$4:$P$12,9,0)</f>
        <v>0</v>
      </c>
      <c r="H134" s="117">
        <f>E134*HLOOKUP($B$121,Escalators!$B$4:$P$12,9,0)</f>
        <v>0</v>
      </c>
      <c r="I134" s="118">
        <f>F134*HLOOKUP($B$121,Escalators!$B$4:$P$12,9,0)</f>
        <v>0</v>
      </c>
      <c r="J134" s="15"/>
      <c r="K134" s="15"/>
      <c r="AD134" s="131"/>
    </row>
    <row r="135" spans="1:30">
      <c r="A135" s="15"/>
      <c r="B135" s="143" t="s">
        <v>34</v>
      </c>
      <c r="C135" s="144" t="s">
        <v>25</v>
      </c>
      <c r="D135" s="121">
        <v>0</v>
      </c>
      <c r="E135" s="122">
        <v>0</v>
      </c>
      <c r="F135" s="140">
        <v>0</v>
      </c>
      <c r="G135" s="117">
        <f>D135*HLOOKUP($B$121,Escalators!$B$4:$P$12,9,0)</f>
        <v>0</v>
      </c>
      <c r="H135" s="117">
        <f>E135*HLOOKUP($B$121,Escalators!$B$4:$P$12,9,0)</f>
        <v>0</v>
      </c>
      <c r="I135" s="118">
        <f>F135*HLOOKUP($B$121,Escalators!$B$4:$P$12,9,0)</f>
        <v>0</v>
      </c>
      <c r="J135" s="15"/>
      <c r="K135" s="15"/>
      <c r="AD135" s="131"/>
    </row>
    <row r="136" spans="1:30">
      <c r="A136" s="15"/>
      <c r="B136" s="143" t="s">
        <v>34</v>
      </c>
      <c r="C136" s="144" t="s">
        <v>26</v>
      </c>
      <c r="D136" s="121">
        <v>0</v>
      </c>
      <c r="E136" s="122">
        <v>0</v>
      </c>
      <c r="F136" s="140">
        <v>469.92144000000002</v>
      </c>
      <c r="G136" s="117">
        <f>D136*HLOOKUP($B$121,Escalators!$B$4:$P$12,9,0)</f>
        <v>0</v>
      </c>
      <c r="H136" s="117">
        <f>E136*HLOOKUP($B$121,Escalators!$B$4:$P$12,9,0)</f>
        <v>0</v>
      </c>
      <c r="I136" s="118">
        <f>F136*HLOOKUP($B$121,Escalators!$B$4:$P$12,9,0)</f>
        <v>486.97563105903686</v>
      </c>
      <c r="J136" s="15"/>
      <c r="K136" s="15"/>
      <c r="AD136" s="131"/>
    </row>
    <row r="137" spans="1:30">
      <c r="A137" s="15"/>
      <c r="B137" s="143" t="s">
        <v>34</v>
      </c>
      <c r="C137" s="144" t="s">
        <v>27</v>
      </c>
      <c r="D137" s="121">
        <v>0</v>
      </c>
      <c r="E137" s="122">
        <v>0</v>
      </c>
      <c r="F137" s="140">
        <v>0</v>
      </c>
      <c r="G137" s="117">
        <f>D137*HLOOKUP($B$121,Escalators!$B$4:$P$12,9,0)</f>
        <v>0</v>
      </c>
      <c r="H137" s="117">
        <f>E137*HLOOKUP($B$121,Escalators!$B$4:$P$12,9,0)</f>
        <v>0</v>
      </c>
      <c r="I137" s="118">
        <f>F137*HLOOKUP($B$121,Escalators!$B$4:$P$12,9,0)</f>
        <v>0</v>
      </c>
      <c r="J137" s="15"/>
      <c r="K137" s="15"/>
      <c r="AD137" s="131"/>
    </row>
    <row r="138" spans="1:30">
      <c r="A138" s="15"/>
      <c r="B138" s="143" t="s">
        <v>34</v>
      </c>
      <c r="C138" s="144" t="s">
        <v>28</v>
      </c>
      <c r="D138" s="121">
        <v>0</v>
      </c>
      <c r="E138" s="122">
        <v>0</v>
      </c>
      <c r="F138" s="140">
        <v>24.96086</v>
      </c>
      <c r="G138" s="117">
        <f>D138*HLOOKUP($B$121,Escalators!$B$4:$P$12,9,0)</f>
        <v>0</v>
      </c>
      <c r="H138" s="117">
        <f>E138*HLOOKUP($B$121,Escalators!$B$4:$P$12,9,0)</f>
        <v>0</v>
      </c>
      <c r="I138" s="118">
        <f>F138*HLOOKUP($B$121,Escalators!$B$4:$P$12,9,0)</f>
        <v>25.866729022358015</v>
      </c>
      <c r="J138" s="15"/>
      <c r="K138" s="15"/>
      <c r="AD138" s="131"/>
    </row>
    <row r="139" spans="1:30">
      <c r="A139" s="15"/>
      <c r="B139" s="143" t="s">
        <v>34</v>
      </c>
      <c r="C139" s="144" t="s">
        <v>29</v>
      </c>
      <c r="D139" s="121">
        <v>0</v>
      </c>
      <c r="E139" s="122">
        <v>0</v>
      </c>
      <c r="F139" s="140">
        <v>77.11</v>
      </c>
      <c r="G139" s="117">
        <f>D139*HLOOKUP($B$121,Escalators!$B$4:$P$12,9,0)</f>
        <v>0</v>
      </c>
      <c r="H139" s="117">
        <f>E139*HLOOKUP($B$121,Escalators!$B$4:$P$12,9,0)</f>
        <v>0</v>
      </c>
      <c r="I139" s="118">
        <f>F139*HLOOKUP($B$121,Escalators!$B$4:$P$12,9,0)</f>
        <v>79.908443655948815</v>
      </c>
      <c r="J139" s="15"/>
      <c r="K139" s="15"/>
      <c r="AD139" s="131"/>
    </row>
    <row r="140" spans="1:30">
      <c r="A140" s="15"/>
      <c r="B140" s="143" t="s">
        <v>34</v>
      </c>
      <c r="C140" s="144" t="s">
        <v>30</v>
      </c>
      <c r="D140" s="121">
        <v>0</v>
      </c>
      <c r="E140" s="122">
        <v>0</v>
      </c>
      <c r="F140" s="140">
        <v>0</v>
      </c>
      <c r="G140" s="117">
        <f>D140*HLOOKUP($B$121,Escalators!$B$4:$P$12,9,0)</f>
        <v>0</v>
      </c>
      <c r="H140" s="117">
        <f>E140*HLOOKUP($B$121,Escalators!$B$4:$P$12,9,0)</f>
        <v>0</v>
      </c>
      <c r="I140" s="118">
        <f>F140*HLOOKUP($B$121,Escalators!$B$4:$P$12,9,0)</f>
        <v>0</v>
      </c>
      <c r="J140" s="15"/>
      <c r="K140" s="15"/>
      <c r="AD140" s="131"/>
    </row>
    <row r="141" spans="1:30">
      <c r="A141" s="15"/>
      <c r="B141" s="143" t="s">
        <v>34</v>
      </c>
      <c r="C141" s="144" t="s">
        <v>31</v>
      </c>
      <c r="D141" s="121">
        <v>0</v>
      </c>
      <c r="E141" s="122">
        <v>0</v>
      </c>
      <c r="F141" s="140">
        <v>0</v>
      </c>
      <c r="G141" s="117">
        <f>D141*HLOOKUP($B$121,Escalators!$B$4:$P$12,9,0)</f>
        <v>0</v>
      </c>
      <c r="H141" s="117">
        <f>E141*HLOOKUP($B$121,Escalators!$B$4:$P$12,9,0)</f>
        <v>0</v>
      </c>
      <c r="I141" s="118">
        <f>F141*HLOOKUP($B$121,Escalators!$B$4:$P$12,9,0)</f>
        <v>0</v>
      </c>
      <c r="J141" s="15"/>
      <c r="K141" s="15"/>
      <c r="AD141" s="131"/>
    </row>
    <row r="142" spans="1:30">
      <c r="A142" s="15"/>
      <c r="B142" s="169" t="s">
        <v>34</v>
      </c>
      <c r="C142" s="232" t="s">
        <v>10</v>
      </c>
      <c r="D142" s="123">
        <v>1314.2541858581085</v>
      </c>
      <c r="E142" s="124">
        <v>16.469228970194667</v>
      </c>
      <c r="F142" s="141">
        <v>2720.6496750915671</v>
      </c>
      <c r="G142" s="119">
        <f>D142*HLOOKUP($B$121,Escalators!$B$4:$P$12,9,0)</f>
        <v>1361.950545457626</v>
      </c>
      <c r="H142" s="119">
        <f>E142*HLOOKUP($B$121,Escalators!$B$4:$P$12,9,0)</f>
        <v>17.066923294277274</v>
      </c>
      <c r="I142" s="120">
        <f>F142*HLOOKUP($B$121,Escalators!$B$4:$P$12,9,0)</f>
        <v>2819.3863476803258</v>
      </c>
      <c r="J142" s="15"/>
      <c r="K142" s="15"/>
      <c r="AD142" s="131"/>
    </row>
    <row r="143" spans="1:30">
      <c r="A143" s="15"/>
      <c r="B143" s="15"/>
      <c r="C143" s="15"/>
      <c r="D143" s="15"/>
      <c r="E143" s="15"/>
      <c r="F143" s="15"/>
      <c r="G143" s="25"/>
      <c r="H143" s="25"/>
      <c r="I143" s="25"/>
      <c r="J143" s="15"/>
      <c r="K143" s="15"/>
    </row>
    <row r="144" spans="1:30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>
      <c r="C185" s="15"/>
      <c r="D185" s="15"/>
      <c r="E185" s="15"/>
      <c r="F185" s="15"/>
      <c r="G185" s="15"/>
      <c r="H185" s="15"/>
    </row>
    <row r="186" spans="1:11">
      <c r="C186" s="15"/>
      <c r="D186" s="15"/>
      <c r="E186" s="15"/>
      <c r="F186" s="15"/>
      <c r="G186" s="15"/>
      <c r="H186" s="15"/>
    </row>
    <row r="187" spans="1:11">
      <c r="C187" s="15"/>
      <c r="D187" s="15"/>
      <c r="E187" s="15"/>
      <c r="F187" s="15"/>
      <c r="G187" s="15"/>
      <c r="H187" s="15"/>
    </row>
    <row r="188" spans="1:11">
      <c r="C188" s="15"/>
      <c r="D188" s="15"/>
      <c r="E188" s="15"/>
      <c r="F188" s="15"/>
      <c r="G188" s="15"/>
      <c r="H188" s="15"/>
    </row>
  </sheetData>
  <mergeCells count="2">
    <mergeCell ref="D4:F4"/>
    <mergeCell ref="G4:I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AD149"/>
  <sheetViews>
    <sheetView showGridLines="0" zoomScale="85" zoomScaleNormal="85" workbookViewId="0">
      <pane ySplit="5" topLeftCell="A6" activePane="bottomLeft" state="frozen"/>
      <selection activeCell="J41" sqref="J41"/>
      <selection pane="bottomLeft" activeCell="I41" sqref="I41"/>
    </sheetView>
  </sheetViews>
  <sheetFormatPr defaultRowHeight="12.75"/>
  <cols>
    <col min="1" max="1" width="2.7109375" customWidth="1"/>
    <col min="2" max="3" width="27.7109375" customWidth="1"/>
    <col min="4" max="9" width="10.7109375" customWidth="1"/>
  </cols>
  <sheetData>
    <row r="1" spans="1:9" s="25" customFormat="1" ht="18">
      <c r="A1" s="2" t="s">
        <v>137</v>
      </c>
      <c r="B1" s="19"/>
      <c r="C1" s="19"/>
      <c r="D1" s="19"/>
      <c r="E1" s="19"/>
      <c r="F1" s="19"/>
      <c r="G1" s="111"/>
      <c r="H1" s="111"/>
      <c r="I1" s="111"/>
    </row>
    <row r="2" spans="1:9" s="25" customFormat="1" ht="15.75">
      <c r="A2" s="27" t="s">
        <v>126</v>
      </c>
      <c r="B2" s="9"/>
      <c r="C2" s="9"/>
      <c r="D2" s="9"/>
      <c r="E2" s="9"/>
      <c r="F2" s="9"/>
      <c r="G2" s="111"/>
      <c r="H2" s="111"/>
      <c r="I2" s="111"/>
    </row>
    <row r="3" spans="1:9">
      <c r="A3" s="115"/>
    </row>
    <row r="4" spans="1:9">
      <c r="A4" s="15"/>
      <c r="B4" s="231"/>
      <c r="C4" s="103"/>
      <c r="D4" s="556" t="str">
        <f>"('$000, $"&amp;"Nominal"&amp;")"</f>
        <v>('$000, $Nominal)</v>
      </c>
      <c r="E4" s="557"/>
      <c r="F4" s="558"/>
      <c r="G4" s="559" t="str">
        <f>"('$000, $"&amp;Escalators!$B$11&amp;")"</f>
        <v>('$000, $2015)</v>
      </c>
      <c r="H4" s="557"/>
      <c r="I4" s="558"/>
    </row>
    <row r="5" spans="1:9">
      <c r="A5" s="15"/>
      <c r="B5" s="113" t="s">
        <v>1</v>
      </c>
      <c r="C5" s="234"/>
      <c r="D5" s="222" t="s">
        <v>2</v>
      </c>
      <c r="E5" s="172" t="s">
        <v>8</v>
      </c>
      <c r="F5" s="235" t="s">
        <v>9</v>
      </c>
      <c r="G5" s="172" t="s">
        <v>2</v>
      </c>
      <c r="H5" s="172" t="s">
        <v>8</v>
      </c>
      <c r="I5" s="235" t="s">
        <v>9</v>
      </c>
    </row>
    <row r="6" spans="1:9">
      <c r="A6" s="15"/>
      <c r="B6" s="236">
        <v>2009</v>
      </c>
      <c r="C6" s="236"/>
      <c r="D6" s="237"/>
      <c r="E6" s="237"/>
      <c r="F6" s="237"/>
      <c r="G6" s="238"/>
      <c r="H6" s="238"/>
      <c r="I6" s="238"/>
    </row>
    <row r="7" spans="1:9">
      <c r="A7" s="15"/>
      <c r="B7" s="239" t="s">
        <v>35</v>
      </c>
      <c r="C7" s="240" t="s">
        <v>12</v>
      </c>
      <c r="D7" s="241">
        <v>-13.412233820536754</v>
      </c>
      <c r="E7" s="242">
        <v>0</v>
      </c>
      <c r="F7" s="243">
        <v>0</v>
      </c>
      <c r="G7" s="116">
        <f>D7*HLOOKUP($B$6,Escalators!$B$4:$P$12,9,0)</f>
        <v>-15.606089166814867</v>
      </c>
      <c r="H7" s="116">
        <f>E7*HLOOKUP($B$6,Escalators!$B$4:$P$12,9,0)</f>
        <v>0</v>
      </c>
      <c r="I7" s="139">
        <f>F7*HLOOKUP($B$6,Escalators!$B$4:$P$12,9,0)</f>
        <v>0</v>
      </c>
    </row>
    <row r="8" spans="1:9">
      <c r="A8" s="15"/>
      <c r="B8" s="143" t="s">
        <v>35</v>
      </c>
      <c r="C8" s="144" t="s">
        <v>13</v>
      </c>
      <c r="D8" s="121">
        <v>-41.78676330982389</v>
      </c>
      <c r="E8" s="122">
        <v>0</v>
      </c>
      <c r="F8" s="140">
        <v>0</v>
      </c>
      <c r="G8" s="117">
        <f>D8*HLOOKUP($B$6,Escalators!$B$4:$P$12,9,0)</f>
        <v>-48.621874844380066</v>
      </c>
      <c r="H8" s="117">
        <f>E8*HLOOKUP($B$6,Escalators!$B$4:$P$12,9,0)</f>
        <v>0</v>
      </c>
      <c r="I8" s="118">
        <f>F8*HLOOKUP($B$6,Escalators!$B$4:$P$12,9,0)</f>
        <v>0</v>
      </c>
    </row>
    <row r="9" spans="1:9">
      <c r="A9" s="15"/>
      <c r="B9" s="143" t="s">
        <v>35</v>
      </c>
      <c r="C9" s="144" t="s">
        <v>14</v>
      </c>
      <c r="D9" s="121">
        <v>-14.356687287480041</v>
      </c>
      <c r="E9" s="122">
        <v>0</v>
      </c>
      <c r="F9" s="140">
        <v>0</v>
      </c>
      <c r="G9" s="117">
        <f>D9*HLOOKUP($B$6,Escalators!$B$4:$P$12,9,0)</f>
        <v>-16.705028032349386</v>
      </c>
      <c r="H9" s="117">
        <f>E9*HLOOKUP($B$6,Escalators!$B$4:$P$12,9,0)</f>
        <v>0</v>
      </c>
      <c r="I9" s="118">
        <f>F9*HLOOKUP($B$6,Escalators!$B$4:$P$12,9,0)</f>
        <v>0</v>
      </c>
    </row>
    <row r="10" spans="1:9">
      <c r="A10" s="15"/>
      <c r="B10" s="143" t="s">
        <v>35</v>
      </c>
      <c r="C10" s="144" t="s">
        <v>0</v>
      </c>
      <c r="D10" s="121">
        <v>-0.12345022634810407</v>
      </c>
      <c r="E10" s="122">
        <v>0</v>
      </c>
      <c r="F10" s="140">
        <v>0</v>
      </c>
      <c r="G10" s="117">
        <f>D10*HLOOKUP($B$6,Escalators!$B$4:$P$12,9,0)</f>
        <v>-0.1436431295361125</v>
      </c>
      <c r="H10" s="117">
        <f>E10*HLOOKUP($B$6,Escalators!$B$4:$P$12,9,0)</f>
        <v>0</v>
      </c>
      <c r="I10" s="118">
        <f>F10*HLOOKUP($B$6,Escalators!$B$4:$P$12,9,0)</f>
        <v>0</v>
      </c>
    </row>
    <row r="11" spans="1:9">
      <c r="A11" s="15"/>
      <c r="B11" s="143" t="s">
        <v>35</v>
      </c>
      <c r="C11" s="144" t="s">
        <v>15</v>
      </c>
      <c r="D11" s="121">
        <v>-8.195436786351129</v>
      </c>
      <c r="E11" s="122">
        <v>0</v>
      </c>
      <c r="F11" s="140">
        <v>1.258</v>
      </c>
      <c r="G11" s="117">
        <f>D11*HLOOKUP($B$6,Escalators!$B$4:$P$12,9,0)</f>
        <v>-9.5359743171903588</v>
      </c>
      <c r="H11" s="117">
        <f>E11*HLOOKUP($B$6,Escalators!$B$4:$P$12,9,0)</f>
        <v>0</v>
      </c>
      <c r="I11" s="118">
        <f>F11*HLOOKUP($B$6,Escalators!$B$4:$P$12,9,0)</f>
        <v>1.4637725851298511</v>
      </c>
    </row>
    <row r="12" spans="1:9">
      <c r="A12" s="15"/>
      <c r="B12" s="143" t="s">
        <v>16</v>
      </c>
      <c r="C12" s="144" t="s">
        <v>16</v>
      </c>
      <c r="D12" s="121">
        <v>-11.618579348796461</v>
      </c>
      <c r="E12" s="122">
        <v>0</v>
      </c>
      <c r="F12" s="140">
        <v>0</v>
      </c>
      <c r="G12" s="117">
        <f>D12*HLOOKUP($B$6,Escalators!$B$4:$P$12,9,0)</f>
        <v>-13.51904445860421</v>
      </c>
      <c r="H12" s="117">
        <f>E12*HLOOKUP($B$6,Escalators!$B$4:$P$12,9,0)</f>
        <v>0</v>
      </c>
      <c r="I12" s="118">
        <f>F12*HLOOKUP($B$6,Escalators!$B$4:$P$12,9,0)</f>
        <v>0</v>
      </c>
    </row>
    <row r="13" spans="1:9">
      <c r="A13" s="15"/>
      <c r="B13" s="143" t="s">
        <v>17</v>
      </c>
      <c r="C13" s="144" t="s">
        <v>17</v>
      </c>
      <c r="D13" s="121">
        <v>-10.358957225275521</v>
      </c>
      <c r="E13" s="122">
        <v>0</v>
      </c>
      <c r="F13" s="140">
        <v>0</v>
      </c>
      <c r="G13" s="117">
        <f>D13*HLOOKUP($B$6,Escalators!$B$4:$P$12,9,0)</f>
        <v>-12.053384417242526</v>
      </c>
      <c r="H13" s="117">
        <f>E13*HLOOKUP($B$6,Escalators!$B$4:$P$12,9,0)</f>
        <v>0</v>
      </c>
      <c r="I13" s="118">
        <f>F13*HLOOKUP($B$6,Escalators!$B$4:$P$12,9,0)</f>
        <v>0</v>
      </c>
    </row>
    <row r="14" spans="1:9">
      <c r="A14" s="15"/>
      <c r="B14" s="143" t="s">
        <v>34</v>
      </c>
      <c r="C14" s="144" t="s">
        <v>19</v>
      </c>
      <c r="D14" s="121">
        <v>714.73931712983222</v>
      </c>
      <c r="E14" s="122">
        <v>0</v>
      </c>
      <c r="F14" s="140">
        <v>66</v>
      </c>
      <c r="G14" s="117">
        <f>D14*HLOOKUP($B$6,Escalators!$B$4:$P$12,9,0)</f>
        <v>831.650093743306</v>
      </c>
      <c r="H14" s="117">
        <f>E14*HLOOKUP($B$6,Escalators!$B$4:$P$12,9,0)</f>
        <v>0</v>
      </c>
      <c r="I14" s="118">
        <f>F14*HLOOKUP($B$6,Escalators!$B$4:$P$12,9,0)</f>
        <v>76.795700014761664</v>
      </c>
    </row>
    <row r="15" spans="1:9">
      <c r="A15" s="15"/>
      <c r="B15" s="143" t="s">
        <v>34</v>
      </c>
      <c r="C15" s="144" t="s">
        <v>20</v>
      </c>
      <c r="D15" s="121">
        <v>0</v>
      </c>
      <c r="E15" s="122">
        <v>0</v>
      </c>
      <c r="F15" s="140">
        <v>0</v>
      </c>
      <c r="G15" s="117">
        <f>D15*HLOOKUP($B$6,Escalators!$B$4:$P$12,9,0)</f>
        <v>0</v>
      </c>
      <c r="H15" s="117">
        <f>E15*HLOOKUP($B$6,Escalators!$B$4:$P$12,9,0)</f>
        <v>0</v>
      </c>
      <c r="I15" s="118">
        <f>F15*HLOOKUP($B$6,Escalators!$B$4:$P$12,9,0)</f>
        <v>0</v>
      </c>
    </row>
    <row r="16" spans="1:9">
      <c r="A16" s="15"/>
      <c r="B16" s="143" t="s">
        <v>34</v>
      </c>
      <c r="C16" s="144" t="s">
        <v>21</v>
      </c>
      <c r="D16" s="121">
        <v>140.04900220794281</v>
      </c>
      <c r="E16" s="122">
        <v>0</v>
      </c>
      <c r="F16" s="140">
        <v>-158</v>
      </c>
      <c r="G16" s="117">
        <f>D16*HLOOKUP($B$6,Escalators!$B$4:$P$12,9,0)</f>
        <v>162.9569872867859</v>
      </c>
      <c r="H16" s="117">
        <f>E16*HLOOKUP($B$6,Escalators!$B$4:$P$12,9,0)</f>
        <v>0</v>
      </c>
      <c r="I16" s="118">
        <f>F16*HLOOKUP($B$6,Escalators!$B$4:$P$12,9,0)</f>
        <v>-183.84425155049001</v>
      </c>
    </row>
    <row r="17" spans="1:9">
      <c r="A17" s="15"/>
      <c r="B17" s="143" t="s">
        <v>34</v>
      </c>
      <c r="C17" s="144" t="s">
        <v>22</v>
      </c>
      <c r="D17" s="121">
        <v>3.1874953153594818</v>
      </c>
      <c r="E17" s="122">
        <v>0</v>
      </c>
      <c r="F17" s="140">
        <v>0</v>
      </c>
      <c r="G17" s="117">
        <f>D17*HLOOKUP($B$6,Escalators!$B$4:$P$12,9,0)</f>
        <v>3.7088777884364377</v>
      </c>
      <c r="H17" s="117">
        <f>E17*HLOOKUP($B$6,Escalators!$B$4:$P$12,9,0)</f>
        <v>0</v>
      </c>
      <c r="I17" s="118">
        <f>F17*HLOOKUP($B$6,Escalators!$B$4:$P$12,9,0)</f>
        <v>0</v>
      </c>
    </row>
    <row r="18" spans="1:9">
      <c r="A18" s="15"/>
      <c r="B18" s="143" t="s">
        <v>34</v>
      </c>
      <c r="C18" s="144" t="s">
        <v>23</v>
      </c>
      <c r="D18" s="121">
        <v>147.41539938352847</v>
      </c>
      <c r="E18" s="122">
        <v>0</v>
      </c>
      <c r="F18" s="140">
        <v>0</v>
      </c>
      <c r="G18" s="117">
        <f>D18*HLOOKUP($B$6,Escalators!$B$4:$P$12,9,0)</f>
        <v>171.52831497899595</v>
      </c>
      <c r="H18" s="117">
        <f>E18*HLOOKUP($B$6,Escalators!$B$4:$P$12,9,0)</f>
        <v>0</v>
      </c>
      <c r="I18" s="118">
        <f>F18*HLOOKUP($B$6,Escalators!$B$4:$P$12,9,0)</f>
        <v>0</v>
      </c>
    </row>
    <row r="19" spans="1:9">
      <c r="A19" s="15"/>
      <c r="B19" s="143" t="s">
        <v>34</v>
      </c>
      <c r="C19" s="144" t="s">
        <v>24</v>
      </c>
      <c r="D19" s="121">
        <v>0</v>
      </c>
      <c r="E19" s="122">
        <v>0</v>
      </c>
      <c r="F19" s="140">
        <v>0</v>
      </c>
      <c r="G19" s="117">
        <f>D19*HLOOKUP($B$6,Escalators!$B$4:$P$12,9,0)</f>
        <v>0</v>
      </c>
      <c r="H19" s="117">
        <f>E19*HLOOKUP($B$6,Escalators!$B$4:$P$12,9,0)</f>
        <v>0</v>
      </c>
      <c r="I19" s="118">
        <f>F19*HLOOKUP($B$6,Escalators!$B$4:$P$12,9,0)</f>
        <v>0</v>
      </c>
    </row>
    <row r="20" spans="1:9">
      <c r="A20" s="15"/>
      <c r="B20" s="143" t="s">
        <v>34</v>
      </c>
      <c r="C20" s="144" t="s">
        <v>25</v>
      </c>
      <c r="D20" s="121">
        <v>0</v>
      </c>
      <c r="E20" s="122">
        <v>0</v>
      </c>
      <c r="F20" s="140">
        <v>0</v>
      </c>
      <c r="G20" s="117">
        <f>D20*HLOOKUP($B$6,Escalators!$B$4:$P$12,9,0)</f>
        <v>0</v>
      </c>
      <c r="H20" s="117">
        <f>E20*HLOOKUP($B$6,Escalators!$B$4:$P$12,9,0)</f>
        <v>0</v>
      </c>
      <c r="I20" s="118">
        <f>F20*HLOOKUP($B$6,Escalators!$B$4:$P$12,9,0)</f>
        <v>0</v>
      </c>
    </row>
    <row r="21" spans="1:9">
      <c r="A21" s="15"/>
      <c r="B21" s="143" t="s">
        <v>34</v>
      </c>
      <c r="C21" s="144" t="s">
        <v>26</v>
      </c>
      <c r="D21" s="121">
        <v>0</v>
      </c>
      <c r="E21" s="122">
        <v>0</v>
      </c>
      <c r="F21" s="140">
        <v>0</v>
      </c>
      <c r="G21" s="117">
        <f>D21*HLOOKUP($B$6,Escalators!$B$4:$P$12,9,0)</f>
        <v>0</v>
      </c>
      <c r="H21" s="117">
        <f>E21*HLOOKUP($B$6,Escalators!$B$4:$P$12,9,0)</f>
        <v>0</v>
      </c>
      <c r="I21" s="118">
        <f>F21*HLOOKUP($B$6,Escalators!$B$4:$P$12,9,0)</f>
        <v>0</v>
      </c>
    </row>
    <row r="22" spans="1:9">
      <c r="A22" s="15"/>
      <c r="B22" s="143" t="s">
        <v>34</v>
      </c>
      <c r="C22" s="144" t="s">
        <v>27</v>
      </c>
      <c r="D22" s="121">
        <v>0</v>
      </c>
      <c r="E22" s="122">
        <v>0</v>
      </c>
      <c r="F22" s="140">
        <v>0</v>
      </c>
      <c r="G22" s="117">
        <f>D22*HLOOKUP($B$6,Escalators!$B$4:$P$12,9,0)</f>
        <v>0</v>
      </c>
      <c r="H22" s="117">
        <f>E22*HLOOKUP($B$6,Escalators!$B$4:$P$12,9,0)</f>
        <v>0</v>
      </c>
      <c r="I22" s="118">
        <f>F22*HLOOKUP($B$6,Escalators!$B$4:$P$12,9,0)</f>
        <v>0</v>
      </c>
    </row>
    <row r="23" spans="1:9">
      <c r="A23" s="15"/>
      <c r="B23" s="143" t="s">
        <v>34</v>
      </c>
      <c r="C23" s="144" t="s">
        <v>28</v>
      </c>
      <c r="D23" s="121">
        <v>1.1311009444350288</v>
      </c>
      <c r="E23" s="122">
        <v>0</v>
      </c>
      <c r="F23" s="140">
        <v>0</v>
      </c>
      <c r="G23" s="117">
        <f>D23*HLOOKUP($B$6,Escalators!$B$4:$P$12,9,0)</f>
        <v>1.316116497200698</v>
      </c>
      <c r="H23" s="117">
        <f>E23*HLOOKUP($B$6,Escalators!$B$4:$P$12,9,0)</f>
        <v>0</v>
      </c>
      <c r="I23" s="118">
        <f>F23*HLOOKUP($B$6,Escalators!$B$4:$P$12,9,0)</f>
        <v>0</v>
      </c>
    </row>
    <row r="24" spans="1:9">
      <c r="A24" s="15"/>
      <c r="B24" s="143" t="s">
        <v>34</v>
      </c>
      <c r="C24" s="144" t="s">
        <v>29</v>
      </c>
      <c r="D24" s="121">
        <v>0.47944535776797698</v>
      </c>
      <c r="E24" s="122">
        <v>0</v>
      </c>
      <c r="F24" s="140">
        <v>0</v>
      </c>
      <c r="G24" s="117">
        <f>D24*HLOOKUP($B$6,Escalators!$B$4:$P$12,9,0)</f>
        <v>0.55786881619120665</v>
      </c>
      <c r="H24" s="117">
        <f>E24*HLOOKUP($B$6,Escalators!$B$4:$P$12,9,0)</f>
        <v>0</v>
      </c>
      <c r="I24" s="118">
        <f>F24*HLOOKUP($B$6,Escalators!$B$4:$P$12,9,0)</f>
        <v>0</v>
      </c>
    </row>
    <row r="25" spans="1:9">
      <c r="A25" s="15"/>
      <c r="B25" s="143" t="s">
        <v>34</v>
      </c>
      <c r="C25" s="144" t="s">
        <v>30</v>
      </c>
      <c r="D25" s="121">
        <v>0</v>
      </c>
      <c r="E25" s="122">
        <v>0</v>
      </c>
      <c r="F25" s="140">
        <v>0</v>
      </c>
      <c r="G25" s="117">
        <f>D25*HLOOKUP($B$6,Escalators!$B$4:$P$12,9,0)</f>
        <v>0</v>
      </c>
      <c r="H25" s="117">
        <f>E25*HLOOKUP($B$6,Escalators!$B$4:$P$12,9,0)</f>
        <v>0</v>
      </c>
      <c r="I25" s="118">
        <f>F25*HLOOKUP($B$6,Escalators!$B$4:$P$12,9,0)</f>
        <v>0</v>
      </c>
    </row>
    <row r="26" spans="1:9">
      <c r="A26" s="15"/>
      <c r="B26" s="143" t="s">
        <v>34</v>
      </c>
      <c r="C26" s="144" t="s">
        <v>31</v>
      </c>
      <c r="D26" s="121">
        <v>0</v>
      </c>
      <c r="E26" s="122">
        <v>0</v>
      </c>
      <c r="F26" s="140">
        <v>0</v>
      </c>
      <c r="G26" s="117">
        <f>D26*HLOOKUP($B$6,Escalators!$B$4:$P$12,9,0)</f>
        <v>0</v>
      </c>
      <c r="H26" s="117">
        <f>E26*HLOOKUP($B$6,Escalators!$B$4:$P$12,9,0)</f>
        <v>0</v>
      </c>
      <c r="I26" s="118">
        <f>F26*HLOOKUP($B$6,Escalators!$B$4:$P$12,9,0)</f>
        <v>0</v>
      </c>
    </row>
    <row r="27" spans="1:9">
      <c r="A27" s="15"/>
      <c r="B27" s="169" t="s">
        <v>34</v>
      </c>
      <c r="C27" s="232" t="s">
        <v>10</v>
      </c>
      <c r="D27" s="123">
        <v>152.42444878407423</v>
      </c>
      <c r="E27" s="124">
        <v>0</v>
      </c>
      <c r="F27" s="141">
        <v>0</v>
      </c>
      <c r="G27" s="119">
        <f>D27*HLOOKUP($B$6,Escalators!$B$4:$P$12,9,0)</f>
        <v>177.35670066268435</v>
      </c>
      <c r="H27" s="119">
        <f>E27*HLOOKUP($B$6,Escalators!$B$4:$P$12,9,0)</f>
        <v>0</v>
      </c>
      <c r="I27" s="120">
        <f>F27*HLOOKUP($B$6,Escalators!$B$4:$P$12,9,0)</f>
        <v>0</v>
      </c>
    </row>
    <row r="28" spans="1:9">
      <c r="A28" s="15"/>
      <c r="B28" s="15"/>
      <c r="C28" s="15"/>
      <c r="D28" s="15"/>
      <c r="E28" s="15"/>
      <c r="F28" s="15"/>
      <c r="G28" s="15"/>
      <c r="H28" s="15"/>
      <c r="I28" s="15"/>
    </row>
    <row r="29" spans="1:9">
      <c r="A29" s="15"/>
      <c r="B29" s="170">
        <v>2010</v>
      </c>
      <c r="C29" s="170"/>
      <c r="D29" s="142"/>
      <c r="E29" s="142"/>
      <c r="F29" s="142"/>
      <c r="G29" s="117"/>
      <c r="H29" s="117"/>
      <c r="I29" s="117"/>
    </row>
    <row r="30" spans="1:9">
      <c r="A30" s="15"/>
      <c r="B30" s="239" t="s">
        <v>35</v>
      </c>
      <c r="C30" s="240" t="s">
        <v>12</v>
      </c>
      <c r="D30" s="241">
        <v>-51.864620289998079</v>
      </c>
      <c r="E30" s="242">
        <v>0</v>
      </c>
      <c r="F30" s="243">
        <v>0</v>
      </c>
      <c r="G30" s="116">
        <f>D30*HLOOKUP($B$29,Escalators!$B$4:$P$12,9,0)</f>
        <v>-59.596511397322018</v>
      </c>
      <c r="H30" s="116">
        <f>E30*HLOOKUP($B$29,Escalators!$B$4:$P$12,9,0)</f>
        <v>0</v>
      </c>
      <c r="I30" s="139">
        <f>F30*HLOOKUP($B$29,Escalators!$B$4:$P$12,9,0)</f>
        <v>0</v>
      </c>
    </row>
    <row r="31" spans="1:9">
      <c r="A31" s="15"/>
      <c r="B31" s="143" t="s">
        <v>35</v>
      </c>
      <c r="C31" s="144" t="s">
        <v>13</v>
      </c>
      <c r="D31" s="121">
        <v>-92.794062995734578</v>
      </c>
      <c r="E31" s="122">
        <v>0</v>
      </c>
      <c r="F31" s="140">
        <v>0</v>
      </c>
      <c r="G31" s="117">
        <f>D31*HLOOKUP($B$29,Escalators!$B$4:$P$12,9,0)</f>
        <v>-106.62764717079389</v>
      </c>
      <c r="H31" s="117">
        <f>E31*HLOOKUP($B$29,Escalators!$B$4:$P$12,9,0)</f>
        <v>0</v>
      </c>
      <c r="I31" s="118">
        <f>F31*HLOOKUP($B$29,Escalators!$B$4:$P$12,9,0)</f>
        <v>0</v>
      </c>
    </row>
    <row r="32" spans="1:9">
      <c r="A32" s="15"/>
      <c r="B32" s="143" t="s">
        <v>35</v>
      </c>
      <c r="C32" s="144" t="s">
        <v>14</v>
      </c>
      <c r="D32" s="121">
        <v>-27.670139636482048</v>
      </c>
      <c r="E32" s="122">
        <v>0</v>
      </c>
      <c r="F32" s="140">
        <v>0</v>
      </c>
      <c r="G32" s="117">
        <f>D32*HLOOKUP($B$29,Escalators!$B$4:$P$12,9,0)</f>
        <v>-31.79515791286159</v>
      </c>
      <c r="H32" s="117">
        <f>E32*HLOOKUP($B$29,Escalators!$B$4:$P$12,9,0)</f>
        <v>0</v>
      </c>
      <c r="I32" s="118">
        <f>F32*HLOOKUP($B$29,Escalators!$B$4:$P$12,9,0)</f>
        <v>0</v>
      </c>
    </row>
    <row r="33" spans="1:9">
      <c r="A33" s="15"/>
      <c r="B33" s="143" t="s">
        <v>35</v>
      </c>
      <c r="C33" s="144" t="s">
        <v>0</v>
      </c>
      <c r="D33" s="121">
        <v>-1.7706972349051182</v>
      </c>
      <c r="E33" s="122">
        <v>0</v>
      </c>
      <c r="F33" s="140">
        <v>0</v>
      </c>
      <c r="G33" s="117">
        <f>D33*HLOOKUP($B$29,Escalators!$B$4:$P$12,9,0)</f>
        <v>-2.0346698260042997</v>
      </c>
      <c r="H33" s="117">
        <f>E33*HLOOKUP($B$29,Escalators!$B$4:$P$12,9,0)</f>
        <v>0</v>
      </c>
      <c r="I33" s="118">
        <f>F33*HLOOKUP($B$29,Escalators!$B$4:$P$12,9,0)</f>
        <v>0</v>
      </c>
    </row>
    <row r="34" spans="1:9">
      <c r="A34" s="15"/>
      <c r="B34" s="143" t="s">
        <v>35</v>
      </c>
      <c r="C34" s="144" t="s">
        <v>15</v>
      </c>
      <c r="D34" s="121">
        <v>-10.968545305770437</v>
      </c>
      <c r="E34" s="122">
        <v>0</v>
      </c>
      <c r="F34" s="140">
        <v>-2659.15425</v>
      </c>
      <c r="G34" s="117">
        <f>D34*HLOOKUP($B$29,Escalators!$B$4:$P$12,9,0)</f>
        <v>-12.60371774964006</v>
      </c>
      <c r="H34" s="117">
        <f>E34*HLOOKUP($B$29,Escalators!$B$4:$P$12,9,0)</f>
        <v>0</v>
      </c>
      <c r="I34" s="118">
        <f>F34*HLOOKUP($B$29,Escalators!$B$4:$P$12,9,0)</f>
        <v>-3055.5765313859615</v>
      </c>
    </row>
    <row r="35" spans="1:9">
      <c r="A35" s="15"/>
      <c r="B35" s="143" t="s">
        <v>16</v>
      </c>
      <c r="C35" s="144" t="s">
        <v>16</v>
      </c>
      <c r="D35" s="121">
        <v>-26.575914863538973</v>
      </c>
      <c r="E35" s="122">
        <v>0</v>
      </c>
      <c r="F35" s="140">
        <v>0</v>
      </c>
      <c r="G35" s="117">
        <f>D35*HLOOKUP($B$29,Escalators!$B$4:$P$12,9,0)</f>
        <v>-30.537807935414438</v>
      </c>
      <c r="H35" s="117">
        <f>E35*HLOOKUP($B$29,Escalators!$B$4:$P$12,9,0)</f>
        <v>0</v>
      </c>
      <c r="I35" s="118">
        <f>F35*HLOOKUP($B$29,Escalators!$B$4:$P$12,9,0)</f>
        <v>0</v>
      </c>
    </row>
    <row r="36" spans="1:9">
      <c r="A36" s="15"/>
      <c r="B36" s="143" t="s">
        <v>17</v>
      </c>
      <c r="C36" s="144" t="s">
        <v>17</v>
      </c>
      <c r="D36" s="121">
        <v>-24.19451794243971</v>
      </c>
      <c r="E36" s="122">
        <v>0</v>
      </c>
      <c r="F36" s="140">
        <v>0</v>
      </c>
      <c r="G36" s="117">
        <f>D36*HLOOKUP($B$29,Escalators!$B$4:$P$12,9,0)</f>
        <v>-27.80139633235467</v>
      </c>
      <c r="H36" s="117">
        <f>E36*HLOOKUP($B$29,Escalators!$B$4:$P$12,9,0)</f>
        <v>0</v>
      </c>
      <c r="I36" s="118">
        <f>F36*HLOOKUP($B$29,Escalators!$B$4:$P$12,9,0)</f>
        <v>0</v>
      </c>
    </row>
    <row r="37" spans="1:9">
      <c r="A37" s="15"/>
      <c r="B37" s="143" t="s">
        <v>34</v>
      </c>
      <c r="C37" s="144" t="s">
        <v>19</v>
      </c>
      <c r="D37" s="121">
        <v>137.75868684528152</v>
      </c>
      <c r="E37" s="122">
        <v>0</v>
      </c>
      <c r="F37" s="140">
        <v>79</v>
      </c>
      <c r="G37" s="117">
        <f>D37*HLOOKUP($B$29,Escalators!$B$4:$P$12,9,0)</f>
        <v>158.29552216423329</v>
      </c>
      <c r="H37" s="117">
        <f>E37*HLOOKUP($B$29,Escalators!$B$4:$P$12,9,0)</f>
        <v>0</v>
      </c>
      <c r="I37" s="118">
        <f>F37*HLOOKUP($B$29,Escalators!$B$4:$P$12,9,0)</f>
        <v>90.777188265588947</v>
      </c>
    </row>
    <row r="38" spans="1:9">
      <c r="A38" s="15"/>
      <c r="B38" s="143" t="s">
        <v>34</v>
      </c>
      <c r="C38" s="144" t="s">
        <v>20</v>
      </c>
      <c r="D38" s="121">
        <v>0</v>
      </c>
      <c r="E38" s="122">
        <v>0</v>
      </c>
      <c r="F38" s="140">
        <v>0</v>
      </c>
      <c r="G38" s="117">
        <f>D38*HLOOKUP($B$29,Escalators!$B$4:$P$12,9,0)</f>
        <v>0</v>
      </c>
      <c r="H38" s="117">
        <f>E38*HLOOKUP($B$29,Escalators!$B$4:$P$12,9,0)</f>
        <v>0</v>
      </c>
      <c r="I38" s="118">
        <f>F38*HLOOKUP($B$29,Escalators!$B$4:$P$12,9,0)</f>
        <v>0</v>
      </c>
    </row>
    <row r="39" spans="1:9">
      <c r="A39" s="15"/>
      <c r="B39" s="143" t="s">
        <v>34</v>
      </c>
      <c r="C39" s="144" t="s">
        <v>21</v>
      </c>
      <c r="D39" s="121">
        <v>26.993011543890717</v>
      </c>
      <c r="E39" s="122">
        <v>0</v>
      </c>
      <c r="F39" s="140">
        <v>214.29300000000001</v>
      </c>
      <c r="G39" s="117">
        <f>D39*HLOOKUP($B$29,Escalators!$B$4:$P$12,9,0)</f>
        <v>31.017084693354217</v>
      </c>
      <c r="H39" s="117">
        <f>E39*HLOOKUP($B$29,Escalators!$B$4:$P$12,9,0)</f>
        <v>0</v>
      </c>
      <c r="I39" s="118">
        <f>F39*HLOOKUP($B$29,Escalators!$B$4:$P$12,9,0)</f>
        <v>246.23944310123863</v>
      </c>
    </row>
    <row r="40" spans="1:9">
      <c r="A40" s="15"/>
      <c r="B40" s="143" t="s">
        <v>34</v>
      </c>
      <c r="C40" s="144" t="s">
        <v>22</v>
      </c>
      <c r="D40" s="121">
        <v>0.61435709278274575</v>
      </c>
      <c r="E40" s="122">
        <v>0</v>
      </c>
      <c r="F40" s="140">
        <v>0</v>
      </c>
      <c r="G40" s="117">
        <f>D40*HLOOKUP($B$29,Escalators!$B$4:$P$12,9,0)</f>
        <v>0.70594442371948363</v>
      </c>
      <c r="H40" s="117">
        <f>E40*HLOOKUP($B$29,Escalators!$B$4:$P$12,9,0)</f>
        <v>0</v>
      </c>
      <c r="I40" s="118">
        <f>F40*HLOOKUP($B$29,Escalators!$B$4:$P$12,9,0)</f>
        <v>0</v>
      </c>
    </row>
    <row r="41" spans="1:9">
      <c r="A41" s="15"/>
      <c r="B41" s="143" t="s">
        <v>34</v>
      </c>
      <c r="C41" s="144" t="s">
        <v>23</v>
      </c>
      <c r="D41" s="121">
        <v>28.412809192304032</v>
      </c>
      <c r="E41" s="122">
        <v>0</v>
      </c>
      <c r="F41" s="140">
        <v>0</v>
      </c>
      <c r="G41" s="117">
        <f>D41*HLOOKUP($B$29,Escalators!$B$4:$P$12,9,0)</f>
        <v>32.648543407646066</v>
      </c>
      <c r="H41" s="117">
        <f>E41*HLOOKUP($B$29,Escalators!$B$4:$P$12,9,0)</f>
        <v>0</v>
      </c>
      <c r="I41" s="118">
        <f>F41*HLOOKUP($B$29,Escalators!$B$4:$P$12,9,0)</f>
        <v>0</v>
      </c>
    </row>
    <row r="42" spans="1:9">
      <c r="A42" s="15"/>
      <c r="B42" s="143" t="s">
        <v>34</v>
      </c>
      <c r="C42" s="144" t="s">
        <v>24</v>
      </c>
      <c r="D42" s="121">
        <v>0</v>
      </c>
      <c r="E42" s="122">
        <v>0</v>
      </c>
      <c r="F42" s="140">
        <v>0</v>
      </c>
      <c r="G42" s="117">
        <f>D42*HLOOKUP($B$29,Escalators!$B$4:$P$12,9,0)</f>
        <v>0</v>
      </c>
      <c r="H42" s="117">
        <f>E42*HLOOKUP($B$29,Escalators!$B$4:$P$12,9,0)</f>
        <v>0</v>
      </c>
      <c r="I42" s="118">
        <f>F42*HLOOKUP($B$29,Escalators!$B$4:$P$12,9,0)</f>
        <v>0</v>
      </c>
    </row>
    <row r="43" spans="1:9">
      <c r="A43" s="15"/>
      <c r="B43" s="143" t="s">
        <v>34</v>
      </c>
      <c r="C43" s="144" t="s">
        <v>25</v>
      </c>
      <c r="D43" s="121">
        <v>0</v>
      </c>
      <c r="E43" s="122">
        <v>0</v>
      </c>
      <c r="F43" s="140">
        <v>0</v>
      </c>
      <c r="G43" s="117">
        <f>D43*HLOOKUP($B$29,Escalators!$B$4:$P$12,9,0)</f>
        <v>0</v>
      </c>
      <c r="H43" s="117">
        <f>E43*HLOOKUP($B$29,Escalators!$B$4:$P$12,9,0)</f>
        <v>0</v>
      </c>
      <c r="I43" s="118">
        <f>F43*HLOOKUP($B$29,Escalators!$B$4:$P$12,9,0)</f>
        <v>0</v>
      </c>
    </row>
    <row r="44" spans="1:9">
      <c r="A44" s="15"/>
      <c r="B44" s="143" t="s">
        <v>34</v>
      </c>
      <c r="C44" s="144" t="s">
        <v>26</v>
      </c>
      <c r="D44" s="121">
        <v>0</v>
      </c>
      <c r="E44" s="122">
        <v>0</v>
      </c>
      <c r="F44" s="140">
        <v>0</v>
      </c>
      <c r="G44" s="117">
        <f>D44*HLOOKUP($B$29,Escalators!$B$4:$P$12,9,0)</f>
        <v>0</v>
      </c>
      <c r="H44" s="117">
        <f>E44*HLOOKUP($B$29,Escalators!$B$4:$P$12,9,0)</f>
        <v>0</v>
      </c>
      <c r="I44" s="118">
        <f>F44*HLOOKUP($B$29,Escalators!$B$4:$P$12,9,0)</f>
        <v>0</v>
      </c>
    </row>
    <row r="45" spans="1:9">
      <c r="A45" s="15"/>
      <c r="B45" s="143" t="s">
        <v>34</v>
      </c>
      <c r="C45" s="144" t="s">
        <v>27</v>
      </c>
      <c r="D45" s="121">
        <v>0</v>
      </c>
      <c r="E45" s="122">
        <v>0</v>
      </c>
      <c r="F45" s="140">
        <v>0</v>
      </c>
      <c r="G45" s="117">
        <f>D45*HLOOKUP($B$29,Escalators!$B$4:$P$12,9,0)</f>
        <v>0</v>
      </c>
      <c r="H45" s="117">
        <f>E45*HLOOKUP($B$29,Escalators!$B$4:$P$12,9,0)</f>
        <v>0</v>
      </c>
      <c r="I45" s="118">
        <f>F45*HLOOKUP($B$29,Escalators!$B$4:$P$12,9,0)</f>
        <v>0</v>
      </c>
    </row>
    <row r="46" spans="1:9">
      <c r="A46" s="15"/>
      <c r="B46" s="143" t="s">
        <v>34</v>
      </c>
      <c r="C46" s="144" t="s">
        <v>28</v>
      </c>
      <c r="D46" s="121">
        <v>0.21800812836286551</v>
      </c>
      <c r="E46" s="122">
        <v>0</v>
      </c>
      <c r="F46" s="140">
        <v>0</v>
      </c>
      <c r="G46" s="117">
        <f>D46*HLOOKUP($B$29,Escalators!$B$4:$P$12,9,0)</f>
        <v>0.25050841660537371</v>
      </c>
      <c r="H46" s="117">
        <f>E46*HLOOKUP($B$29,Escalators!$B$4:$P$12,9,0)</f>
        <v>0</v>
      </c>
      <c r="I46" s="118">
        <f>F46*HLOOKUP($B$29,Escalators!$B$4:$P$12,9,0)</f>
        <v>0</v>
      </c>
    </row>
    <row r="47" spans="1:9">
      <c r="A47" s="15"/>
      <c r="B47" s="143" t="s">
        <v>34</v>
      </c>
      <c r="C47" s="144" t="s">
        <v>29</v>
      </c>
      <c r="D47" s="121">
        <v>9.2408184798633566E-2</v>
      </c>
      <c r="E47" s="122">
        <v>0</v>
      </c>
      <c r="F47" s="140">
        <v>0</v>
      </c>
      <c r="G47" s="117">
        <f>D47*HLOOKUP($B$29,Escalators!$B$4:$P$12,9,0)</f>
        <v>0.1061842428955303</v>
      </c>
      <c r="H47" s="117">
        <f>E47*HLOOKUP($B$29,Escalators!$B$4:$P$12,9,0)</f>
        <v>0</v>
      </c>
      <c r="I47" s="118">
        <f>F47*HLOOKUP($B$29,Escalators!$B$4:$P$12,9,0)</f>
        <v>0</v>
      </c>
    </row>
    <row r="48" spans="1:9">
      <c r="A48" s="15"/>
      <c r="B48" s="143" t="s">
        <v>34</v>
      </c>
      <c r="C48" s="144" t="s">
        <v>30</v>
      </c>
      <c r="D48" s="121">
        <v>0</v>
      </c>
      <c r="E48" s="122">
        <v>0</v>
      </c>
      <c r="F48" s="140">
        <v>0</v>
      </c>
      <c r="G48" s="117">
        <f>D48*HLOOKUP($B$29,Escalators!$B$4:$P$12,9,0)</f>
        <v>0</v>
      </c>
      <c r="H48" s="117">
        <f>E48*HLOOKUP($B$29,Escalators!$B$4:$P$12,9,0)</f>
        <v>0</v>
      </c>
      <c r="I48" s="118">
        <f>F48*HLOOKUP($B$29,Escalators!$B$4:$P$12,9,0)</f>
        <v>0</v>
      </c>
    </row>
    <row r="49" spans="1:9">
      <c r="A49" s="15"/>
      <c r="B49" s="143" t="s">
        <v>34</v>
      </c>
      <c r="C49" s="144" t="s">
        <v>31</v>
      </c>
      <c r="D49" s="121">
        <v>0</v>
      </c>
      <c r="E49" s="122">
        <v>0</v>
      </c>
      <c r="F49" s="140">
        <v>0</v>
      </c>
      <c r="G49" s="117">
        <f>D49*HLOOKUP($B$29,Escalators!$B$4:$P$12,9,0)</f>
        <v>0</v>
      </c>
      <c r="H49" s="117">
        <f>E49*HLOOKUP($B$29,Escalators!$B$4:$P$12,9,0)</f>
        <v>0</v>
      </c>
      <c r="I49" s="118">
        <f>F49*HLOOKUP($B$29,Escalators!$B$4:$P$12,9,0)</f>
        <v>0</v>
      </c>
    </row>
    <row r="50" spans="1:9">
      <c r="A50" s="15"/>
      <c r="B50" s="169" t="s">
        <v>34</v>
      </c>
      <c r="C50" s="232" t="s">
        <v>10</v>
      </c>
      <c r="D50" s="123">
        <v>29.378252188406879</v>
      </c>
      <c r="E50" s="124">
        <v>0</v>
      </c>
      <c r="F50" s="141">
        <v>0</v>
      </c>
      <c r="G50" s="119">
        <f>D50*HLOOKUP($B$29,Escalators!$B$4:$P$12,9,0)</f>
        <v>33.757913035708377</v>
      </c>
      <c r="H50" s="119">
        <f>E50*HLOOKUP($B$29,Escalators!$B$4:$P$12,9,0)</f>
        <v>0</v>
      </c>
      <c r="I50" s="120">
        <f>F50*HLOOKUP($B$29,Escalators!$B$4:$P$12,9,0)</f>
        <v>0</v>
      </c>
    </row>
    <row r="51" spans="1:9">
      <c r="A51" s="15"/>
      <c r="B51" s="15"/>
      <c r="C51" s="15"/>
      <c r="D51" s="15"/>
      <c r="E51" s="15"/>
      <c r="F51" s="15"/>
      <c r="G51" s="25"/>
      <c r="H51" s="25"/>
      <c r="I51" s="25"/>
    </row>
    <row r="52" spans="1:9">
      <c r="A52" s="15"/>
      <c r="B52" s="170">
        <v>2011</v>
      </c>
      <c r="C52" s="170"/>
      <c r="D52" s="142"/>
      <c r="E52" s="142"/>
      <c r="F52" s="142"/>
      <c r="G52" s="117"/>
      <c r="H52" s="117"/>
      <c r="I52" s="117"/>
    </row>
    <row r="53" spans="1:9">
      <c r="A53" s="15"/>
      <c r="B53" s="239" t="s">
        <v>35</v>
      </c>
      <c r="C53" s="240" t="s">
        <v>12</v>
      </c>
      <c r="D53" s="241">
        <v>-2.0811953995107713</v>
      </c>
      <c r="E53" s="242">
        <v>0</v>
      </c>
      <c r="F53" s="243">
        <v>0</v>
      </c>
      <c r="G53" s="116">
        <f>D53*HLOOKUP($B$52,Escalators!$B$4:$P$12,9,0)</f>
        <v>-2.3265988027324349</v>
      </c>
      <c r="H53" s="116">
        <f>E53*HLOOKUP($B$52,Escalators!$B$4:$P$12,9,0)</f>
        <v>0</v>
      </c>
      <c r="I53" s="139">
        <f>F53*HLOOKUP($B$52,Escalators!$B$4:$P$12,9,0)</f>
        <v>0</v>
      </c>
    </row>
    <row r="54" spans="1:9">
      <c r="A54" s="15"/>
      <c r="B54" s="143" t="s">
        <v>35</v>
      </c>
      <c r="C54" s="144" t="s">
        <v>13</v>
      </c>
      <c r="D54" s="121">
        <v>-15.489899880206471</v>
      </c>
      <c r="E54" s="122">
        <v>0</v>
      </c>
      <c r="F54" s="140">
        <v>0</v>
      </c>
      <c r="G54" s="117">
        <f>D54*HLOOKUP($B$52,Escalators!$B$4:$P$12,9,0)</f>
        <v>-17.316385825283554</v>
      </c>
      <c r="H54" s="117">
        <f>E54*HLOOKUP($B$52,Escalators!$B$4:$P$12,9,0)</f>
        <v>0</v>
      </c>
      <c r="I54" s="118">
        <f>F54*HLOOKUP($B$52,Escalators!$B$4:$P$12,9,0)</f>
        <v>0</v>
      </c>
    </row>
    <row r="55" spans="1:9">
      <c r="A55" s="15"/>
      <c r="B55" s="143" t="s">
        <v>35</v>
      </c>
      <c r="C55" s="144" t="s">
        <v>14</v>
      </c>
      <c r="D55" s="121">
        <v>-4.947745052609406</v>
      </c>
      <c r="E55" s="122">
        <v>0</v>
      </c>
      <c r="F55" s="140">
        <v>0</v>
      </c>
      <c r="G55" s="117">
        <f>D55*HLOOKUP($B$52,Escalators!$B$4:$P$12,9,0)</f>
        <v>-5.5311566219742625</v>
      </c>
      <c r="H55" s="117">
        <f>E55*HLOOKUP($B$52,Escalators!$B$4:$P$12,9,0)</f>
        <v>0</v>
      </c>
      <c r="I55" s="118">
        <f>F55*HLOOKUP($B$52,Escalators!$B$4:$P$12,9,0)</f>
        <v>0</v>
      </c>
    </row>
    <row r="56" spans="1:9">
      <c r="A56" s="15"/>
      <c r="B56" s="143" t="s">
        <v>35</v>
      </c>
      <c r="C56" s="144" t="s">
        <v>0</v>
      </c>
      <c r="D56" s="121">
        <v>-0.43571228526865285</v>
      </c>
      <c r="E56" s="122">
        <v>0</v>
      </c>
      <c r="F56" s="140">
        <v>0</v>
      </c>
      <c r="G56" s="117">
        <f>D56*HLOOKUP($B$52,Escalators!$B$4:$P$12,9,0)</f>
        <v>-0.4870891418845914</v>
      </c>
      <c r="H56" s="117">
        <f>E56*HLOOKUP($B$52,Escalators!$B$4:$P$12,9,0)</f>
        <v>0</v>
      </c>
      <c r="I56" s="118">
        <f>F56*HLOOKUP($B$52,Escalators!$B$4:$P$12,9,0)</f>
        <v>0</v>
      </c>
    </row>
    <row r="57" spans="1:9">
      <c r="A57" s="15"/>
      <c r="B57" s="143" t="s">
        <v>35</v>
      </c>
      <c r="C57" s="144" t="s">
        <v>15</v>
      </c>
      <c r="D57" s="121">
        <v>-2.5447037746801655</v>
      </c>
      <c r="E57" s="122">
        <v>0</v>
      </c>
      <c r="F57" s="140">
        <v>2314.5549999999998</v>
      </c>
      <c r="G57" s="117">
        <f>D57*HLOOKUP($B$52,Escalators!$B$4:$P$12,9,0)</f>
        <v>-2.8447616004106679</v>
      </c>
      <c r="H57" s="117">
        <f>E57*HLOOKUP($B$52,Escalators!$B$4:$P$12,9,0)</f>
        <v>0</v>
      </c>
      <c r="I57" s="118">
        <f>F57*HLOOKUP($B$52,Escalators!$B$4:$P$12,9,0)</f>
        <v>2587.4749161583954</v>
      </c>
    </row>
    <row r="58" spans="1:9">
      <c r="A58" s="15"/>
      <c r="B58" s="143" t="s">
        <v>16</v>
      </c>
      <c r="C58" s="144" t="s">
        <v>16</v>
      </c>
      <c r="D58" s="121">
        <v>-3.2318684706309893</v>
      </c>
      <c r="E58" s="122">
        <v>0</v>
      </c>
      <c r="F58" s="140">
        <v>0</v>
      </c>
      <c r="G58" s="117">
        <f>D58*HLOOKUP($B$52,Escalators!$B$4:$P$12,9,0)</f>
        <v>-3.6129530730878638</v>
      </c>
      <c r="H58" s="117">
        <f>E58*HLOOKUP($B$52,Escalators!$B$4:$P$12,9,0)</f>
        <v>0</v>
      </c>
      <c r="I58" s="118">
        <f>F58*HLOOKUP($B$52,Escalators!$B$4:$P$12,9,0)</f>
        <v>0</v>
      </c>
    </row>
    <row r="59" spans="1:9">
      <c r="A59" s="15"/>
      <c r="B59" s="143" t="s">
        <v>17</v>
      </c>
      <c r="C59" s="144" t="s">
        <v>17</v>
      </c>
      <c r="D59" s="121">
        <v>-2.9139653069240383</v>
      </c>
      <c r="E59" s="122">
        <v>0</v>
      </c>
      <c r="F59" s="140">
        <v>0</v>
      </c>
      <c r="G59" s="117">
        <f>D59*HLOOKUP($B$52,Escalators!$B$4:$P$12,9,0)</f>
        <v>-3.2575644727482169</v>
      </c>
      <c r="H59" s="117">
        <f>E59*HLOOKUP($B$52,Escalators!$B$4:$P$12,9,0)</f>
        <v>0</v>
      </c>
      <c r="I59" s="118">
        <f>F59*HLOOKUP($B$52,Escalators!$B$4:$P$12,9,0)</f>
        <v>0</v>
      </c>
    </row>
    <row r="60" spans="1:9">
      <c r="A60" s="15"/>
      <c r="B60" s="143" t="s">
        <v>34</v>
      </c>
      <c r="C60" s="144" t="s">
        <v>19</v>
      </c>
      <c r="D60" s="121">
        <v>308.99528598017145</v>
      </c>
      <c r="E60" s="122">
        <v>0</v>
      </c>
      <c r="F60" s="140">
        <v>147.11951000000002</v>
      </c>
      <c r="G60" s="117">
        <f>D60*HLOOKUP($B$52,Escalators!$B$4:$P$12,9,0)</f>
        <v>345.43035343073876</v>
      </c>
      <c r="H60" s="117">
        <f>E60*HLOOKUP($B$52,Escalators!$B$4:$P$12,9,0)</f>
        <v>0</v>
      </c>
      <c r="I60" s="118">
        <f>F60*HLOOKUP($B$52,Escalators!$B$4:$P$12,9,0)</f>
        <v>164.46705384080926</v>
      </c>
    </row>
    <row r="61" spans="1:9">
      <c r="A61" s="15"/>
      <c r="B61" s="143" t="s">
        <v>34</v>
      </c>
      <c r="C61" s="144" t="s">
        <v>20</v>
      </c>
      <c r="D61" s="121">
        <v>0</v>
      </c>
      <c r="E61" s="122">
        <v>0</v>
      </c>
      <c r="F61" s="140">
        <v>0</v>
      </c>
      <c r="G61" s="117">
        <f>D61*HLOOKUP($B$52,Escalators!$B$4:$P$12,9,0)</f>
        <v>0</v>
      </c>
      <c r="H61" s="117">
        <f>E61*HLOOKUP($B$52,Escalators!$B$4:$P$12,9,0)</f>
        <v>0</v>
      </c>
      <c r="I61" s="118">
        <f>F61*HLOOKUP($B$52,Escalators!$B$4:$P$12,9,0)</f>
        <v>0</v>
      </c>
    </row>
    <row r="62" spans="1:9">
      <c r="A62" s="15"/>
      <c r="B62" s="143" t="s">
        <v>34</v>
      </c>
      <c r="C62" s="144" t="s">
        <v>21</v>
      </c>
      <c r="D62" s="121">
        <v>60.545824822198981</v>
      </c>
      <c r="E62" s="122">
        <v>0</v>
      </c>
      <c r="F62" s="140">
        <v>123.89099999999996</v>
      </c>
      <c r="G62" s="117">
        <f>D62*HLOOKUP($B$52,Escalators!$B$4:$P$12,9,0)</f>
        <v>67.685063869970776</v>
      </c>
      <c r="H62" s="117">
        <f>E62*HLOOKUP($B$52,Escalators!$B$4:$P$12,9,0)</f>
        <v>0</v>
      </c>
      <c r="I62" s="118">
        <f>F62*HLOOKUP($B$52,Escalators!$B$4:$P$12,9,0)</f>
        <v>138.49956248081367</v>
      </c>
    </row>
    <row r="63" spans="1:9">
      <c r="A63" s="15"/>
      <c r="B63" s="143" t="s">
        <v>34</v>
      </c>
      <c r="C63" s="144" t="s">
        <v>22</v>
      </c>
      <c r="D63" s="121">
        <v>1.3780143374301728</v>
      </c>
      <c r="E63" s="122">
        <v>0</v>
      </c>
      <c r="F63" s="140">
        <v>0</v>
      </c>
      <c r="G63" s="117">
        <f>D63*HLOOKUP($B$52,Escalators!$B$4:$P$12,9,0)</f>
        <v>1.5405023999028769</v>
      </c>
      <c r="H63" s="117">
        <f>E63*HLOOKUP($B$52,Escalators!$B$4:$P$12,9,0)</f>
        <v>0</v>
      </c>
      <c r="I63" s="118">
        <f>F63*HLOOKUP($B$52,Escalators!$B$4:$P$12,9,0)</f>
        <v>0</v>
      </c>
    </row>
    <row r="64" spans="1:9">
      <c r="A64" s="15"/>
      <c r="B64" s="143" t="s">
        <v>34</v>
      </c>
      <c r="C64" s="144" t="s">
        <v>23</v>
      </c>
      <c r="D64" s="121">
        <v>63.730457243224954</v>
      </c>
      <c r="E64" s="122">
        <v>0</v>
      </c>
      <c r="F64" s="140">
        <v>0</v>
      </c>
      <c r="G64" s="117">
        <f>D64*HLOOKUP($B$52,Escalators!$B$4:$P$12,9,0)</f>
        <v>71.245211071739362</v>
      </c>
      <c r="H64" s="117">
        <f>E64*HLOOKUP($B$52,Escalators!$B$4:$P$12,9,0)</f>
        <v>0</v>
      </c>
      <c r="I64" s="118">
        <f>F64*HLOOKUP($B$52,Escalators!$B$4:$P$12,9,0)</f>
        <v>0</v>
      </c>
    </row>
    <row r="65" spans="1:9">
      <c r="A65" s="15"/>
      <c r="B65" s="143" t="s">
        <v>34</v>
      </c>
      <c r="C65" s="144" t="s">
        <v>24</v>
      </c>
      <c r="D65" s="121">
        <v>0</v>
      </c>
      <c r="E65" s="122">
        <v>0</v>
      </c>
      <c r="F65" s="140">
        <v>0</v>
      </c>
      <c r="G65" s="117">
        <f>D65*HLOOKUP($B$52,Escalators!$B$4:$P$12,9,0)</f>
        <v>0</v>
      </c>
      <c r="H65" s="117">
        <f>E65*HLOOKUP($B$52,Escalators!$B$4:$P$12,9,0)</f>
        <v>0</v>
      </c>
      <c r="I65" s="118">
        <f>F65*HLOOKUP($B$52,Escalators!$B$4:$P$12,9,0)</f>
        <v>0</v>
      </c>
    </row>
    <row r="66" spans="1:9">
      <c r="A66" s="15"/>
      <c r="B66" s="143" t="s">
        <v>34</v>
      </c>
      <c r="C66" s="144" t="s">
        <v>25</v>
      </c>
      <c r="D66" s="121">
        <v>0</v>
      </c>
      <c r="E66" s="122">
        <v>0</v>
      </c>
      <c r="F66" s="140">
        <v>0</v>
      </c>
      <c r="G66" s="117">
        <f>D66*HLOOKUP($B$52,Escalators!$B$4:$P$12,9,0)</f>
        <v>0</v>
      </c>
      <c r="H66" s="117">
        <f>E66*HLOOKUP($B$52,Escalators!$B$4:$P$12,9,0)</f>
        <v>0</v>
      </c>
      <c r="I66" s="118">
        <f>F66*HLOOKUP($B$52,Escalators!$B$4:$P$12,9,0)</f>
        <v>0</v>
      </c>
    </row>
    <row r="67" spans="1:9">
      <c r="A67" s="15"/>
      <c r="B67" s="143" t="s">
        <v>34</v>
      </c>
      <c r="C67" s="144" t="s">
        <v>26</v>
      </c>
      <c r="D67" s="121">
        <v>0</v>
      </c>
      <c r="E67" s="122">
        <v>0</v>
      </c>
      <c r="F67" s="140">
        <v>0</v>
      </c>
      <c r="G67" s="117">
        <f>D67*HLOOKUP($B$52,Escalators!$B$4:$P$12,9,0)</f>
        <v>0</v>
      </c>
      <c r="H67" s="117">
        <f>E67*HLOOKUP($B$52,Escalators!$B$4:$P$12,9,0)</f>
        <v>0</v>
      </c>
      <c r="I67" s="118">
        <f>F67*HLOOKUP($B$52,Escalators!$B$4:$P$12,9,0)</f>
        <v>0</v>
      </c>
    </row>
    <row r="68" spans="1:9">
      <c r="A68" s="15"/>
      <c r="B68" s="143" t="s">
        <v>34</v>
      </c>
      <c r="C68" s="144" t="s">
        <v>27</v>
      </c>
      <c r="D68" s="121">
        <v>0</v>
      </c>
      <c r="E68" s="122">
        <v>0</v>
      </c>
      <c r="F68" s="140">
        <v>0</v>
      </c>
      <c r="G68" s="117">
        <f>D68*HLOOKUP($B$52,Escalators!$B$4:$P$12,9,0)</f>
        <v>0</v>
      </c>
      <c r="H68" s="117">
        <f>E68*HLOOKUP($B$52,Escalators!$B$4:$P$12,9,0)</f>
        <v>0</v>
      </c>
      <c r="I68" s="118">
        <f>F68*HLOOKUP($B$52,Escalators!$B$4:$P$12,9,0)</f>
        <v>0</v>
      </c>
    </row>
    <row r="69" spans="1:9">
      <c r="A69" s="15"/>
      <c r="B69" s="143" t="s">
        <v>34</v>
      </c>
      <c r="C69" s="144" t="s">
        <v>28</v>
      </c>
      <c r="D69" s="121">
        <v>0.48899626957929937</v>
      </c>
      <c r="E69" s="122">
        <v>0</v>
      </c>
      <c r="F69" s="140">
        <v>0</v>
      </c>
      <c r="G69" s="117">
        <f>D69*HLOOKUP($B$52,Escalators!$B$4:$P$12,9,0)</f>
        <v>0.54665608794410403</v>
      </c>
      <c r="H69" s="117">
        <f>E69*HLOOKUP($B$52,Escalators!$B$4:$P$12,9,0)</f>
        <v>0</v>
      </c>
      <c r="I69" s="118">
        <f>F69*HLOOKUP($B$52,Escalators!$B$4:$P$12,9,0)</f>
        <v>0</v>
      </c>
    </row>
    <row r="70" spans="1:9">
      <c r="A70" s="15"/>
      <c r="B70" s="143" t="s">
        <v>34</v>
      </c>
      <c r="C70" s="144" t="s">
        <v>29</v>
      </c>
      <c r="D70" s="121">
        <v>0.2072732699668611</v>
      </c>
      <c r="E70" s="122">
        <v>0</v>
      </c>
      <c r="F70" s="140">
        <v>0</v>
      </c>
      <c r="G70" s="117">
        <f>D70*HLOOKUP($B$52,Escalators!$B$4:$P$12,9,0)</f>
        <v>0.2317138226697488</v>
      </c>
      <c r="H70" s="117">
        <f>E70*HLOOKUP($B$52,Escalators!$B$4:$P$12,9,0)</f>
        <v>0</v>
      </c>
      <c r="I70" s="118">
        <f>F70*HLOOKUP($B$52,Escalators!$B$4:$P$12,9,0)</f>
        <v>0</v>
      </c>
    </row>
    <row r="71" spans="1:9">
      <c r="A71" s="15"/>
      <c r="B71" s="143" t="s">
        <v>34</v>
      </c>
      <c r="C71" s="144" t="s">
        <v>30</v>
      </c>
      <c r="D71" s="121">
        <v>0</v>
      </c>
      <c r="E71" s="122">
        <v>0</v>
      </c>
      <c r="F71" s="140">
        <v>0</v>
      </c>
      <c r="G71" s="117">
        <f>D71*HLOOKUP($B$52,Escalators!$B$4:$P$12,9,0)</f>
        <v>0</v>
      </c>
      <c r="H71" s="117">
        <f>E71*HLOOKUP($B$52,Escalators!$B$4:$P$12,9,0)</f>
        <v>0</v>
      </c>
      <c r="I71" s="118">
        <f>F71*HLOOKUP($B$52,Escalators!$B$4:$P$12,9,0)</f>
        <v>0</v>
      </c>
    </row>
    <row r="72" spans="1:9">
      <c r="A72" s="15"/>
      <c r="B72" s="143" t="s">
        <v>34</v>
      </c>
      <c r="C72" s="144" t="s">
        <v>31</v>
      </c>
      <c r="D72" s="121">
        <v>0</v>
      </c>
      <c r="E72" s="122">
        <v>0</v>
      </c>
      <c r="F72" s="140">
        <v>0</v>
      </c>
      <c r="G72" s="117">
        <f>D72*HLOOKUP($B$52,Escalators!$B$4:$P$12,9,0)</f>
        <v>0</v>
      </c>
      <c r="H72" s="117">
        <f>E72*HLOOKUP($B$52,Escalators!$B$4:$P$12,9,0)</f>
        <v>0</v>
      </c>
      <c r="I72" s="118">
        <f>F72*HLOOKUP($B$52,Escalators!$B$4:$P$12,9,0)</f>
        <v>0</v>
      </c>
    </row>
    <row r="73" spans="1:9">
      <c r="A73" s="15"/>
      <c r="B73" s="169" t="s">
        <v>34</v>
      </c>
      <c r="C73" s="232" t="s">
        <v>10</v>
      </c>
      <c r="D73" s="123">
        <v>65.895963764155979</v>
      </c>
      <c r="E73" s="124">
        <v>0</v>
      </c>
      <c r="F73" s="141">
        <v>0</v>
      </c>
      <c r="G73" s="119">
        <f>D73*HLOOKUP($B$52,Escalators!$B$4:$P$12,9,0)</f>
        <v>73.666062511297483</v>
      </c>
      <c r="H73" s="119">
        <f>E73*HLOOKUP($B$52,Escalators!$B$4:$P$12,9,0)</f>
        <v>0</v>
      </c>
      <c r="I73" s="120">
        <f>F73*HLOOKUP($B$52,Escalators!$B$4:$P$12,9,0)</f>
        <v>0</v>
      </c>
    </row>
    <row r="74" spans="1:9">
      <c r="A74" s="15"/>
      <c r="B74" s="15"/>
      <c r="C74" s="15"/>
      <c r="D74" s="15"/>
      <c r="E74" s="15"/>
      <c r="F74" s="15"/>
      <c r="G74" s="25"/>
      <c r="H74" s="25"/>
      <c r="I74" s="25"/>
    </row>
    <row r="75" spans="1:9">
      <c r="A75" s="15"/>
      <c r="B75" s="170">
        <v>2012</v>
      </c>
      <c r="C75" s="170"/>
      <c r="D75" s="142"/>
      <c r="E75" s="142"/>
      <c r="F75" s="142"/>
      <c r="G75" s="117"/>
      <c r="H75" s="117"/>
      <c r="I75" s="117"/>
    </row>
    <row r="76" spans="1:9">
      <c r="A76" s="15"/>
      <c r="B76" s="239" t="s">
        <v>35</v>
      </c>
      <c r="C76" s="240" t="s">
        <v>12</v>
      </c>
      <c r="D76" s="241">
        <v>14.592794464870888</v>
      </c>
      <c r="E76" s="242">
        <v>0</v>
      </c>
      <c r="F76" s="243">
        <v>0</v>
      </c>
      <c r="G76" s="116">
        <f>D76*HLOOKUP($B$75,Escalators!$B$4:$P$12,9,0)</f>
        <v>15.758803225048672</v>
      </c>
      <c r="H76" s="116">
        <f>E76*HLOOKUP($B$75,Escalators!$B$4:$P$12,9,0)</f>
        <v>0</v>
      </c>
      <c r="I76" s="139">
        <f>F76*HLOOKUP($B$75,Escalators!$B$4:$P$12,9,0)</f>
        <v>0</v>
      </c>
    </row>
    <row r="77" spans="1:9">
      <c r="A77" s="15"/>
      <c r="B77" s="143" t="s">
        <v>35</v>
      </c>
      <c r="C77" s="144" t="s">
        <v>13</v>
      </c>
      <c r="D77" s="121">
        <v>25.405620990516656</v>
      </c>
      <c r="E77" s="122">
        <v>0</v>
      </c>
      <c r="F77" s="140">
        <v>0</v>
      </c>
      <c r="G77" s="117">
        <f>D77*HLOOKUP($B$75,Escalators!$B$4:$P$12,9,0)</f>
        <v>27.435607550254112</v>
      </c>
      <c r="H77" s="117">
        <f>E77*HLOOKUP($B$75,Escalators!$B$4:$P$12,9,0)</f>
        <v>0</v>
      </c>
      <c r="I77" s="118">
        <f>F77*HLOOKUP($B$75,Escalators!$B$4:$P$12,9,0)</f>
        <v>0</v>
      </c>
    </row>
    <row r="78" spans="1:9">
      <c r="A78" s="15"/>
      <c r="B78" s="143" t="s">
        <v>35</v>
      </c>
      <c r="C78" s="144" t="s">
        <v>14</v>
      </c>
      <c r="D78" s="121">
        <v>8.4066227819238062</v>
      </c>
      <c r="E78" s="122">
        <v>0</v>
      </c>
      <c r="F78" s="140">
        <v>0</v>
      </c>
      <c r="G78" s="117">
        <f>D78*HLOOKUP($B$75,Escalators!$B$4:$P$12,9,0)</f>
        <v>9.0783375676579592</v>
      </c>
      <c r="H78" s="117">
        <f>E78*HLOOKUP($B$75,Escalators!$B$4:$P$12,9,0)</f>
        <v>0</v>
      </c>
      <c r="I78" s="118">
        <f>F78*HLOOKUP($B$75,Escalators!$B$4:$P$12,9,0)</f>
        <v>0</v>
      </c>
    </row>
    <row r="79" spans="1:9">
      <c r="A79" s="15"/>
      <c r="B79" s="143" t="s">
        <v>35</v>
      </c>
      <c r="C79" s="144" t="s">
        <v>0</v>
      </c>
      <c r="D79" s="121">
        <v>0.43329124744165182</v>
      </c>
      <c r="E79" s="122">
        <v>0</v>
      </c>
      <c r="F79" s="140">
        <v>0</v>
      </c>
      <c r="G79" s="117">
        <f>D79*HLOOKUP($B$75,Escalators!$B$4:$P$12,9,0)</f>
        <v>0.46791253889076673</v>
      </c>
      <c r="H79" s="117">
        <f>E79*HLOOKUP($B$75,Escalators!$B$4:$P$12,9,0)</f>
        <v>0</v>
      </c>
      <c r="I79" s="118">
        <f>F79*HLOOKUP($B$75,Escalators!$B$4:$P$12,9,0)</f>
        <v>0</v>
      </c>
    </row>
    <row r="80" spans="1:9">
      <c r="A80" s="15"/>
      <c r="B80" s="143" t="s">
        <v>35</v>
      </c>
      <c r="C80" s="144" t="s">
        <v>15</v>
      </c>
      <c r="D80" s="121">
        <v>3.7855910667203156</v>
      </c>
      <c r="E80" s="122">
        <v>0</v>
      </c>
      <c r="F80" s="140">
        <v>0</v>
      </c>
      <c r="G80" s="117">
        <f>D80*HLOOKUP($B$75,Escalators!$B$4:$P$12,9,0)</f>
        <v>4.088071332365975</v>
      </c>
      <c r="H80" s="117">
        <f>E80*HLOOKUP($B$75,Escalators!$B$4:$P$12,9,0)</f>
        <v>0</v>
      </c>
      <c r="I80" s="118">
        <f>F80*HLOOKUP($B$75,Escalators!$B$4:$P$12,9,0)</f>
        <v>0</v>
      </c>
    </row>
    <row r="81" spans="1:9">
      <c r="A81" s="15"/>
      <c r="B81" s="143" t="s">
        <v>16</v>
      </c>
      <c r="C81" s="144" t="s">
        <v>16</v>
      </c>
      <c r="D81" s="121">
        <v>5.8638011461075505</v>
      </c>
      <c r="E81" s="122">
        <v>0</v>
      </c>
      <c r="F81" s="140">
        <v>0</v>
      </c>
      <c r="G81" s="117">
        <f>D81*HLOOKUP($B$75,Escalators!$B$4:$P$12,9,0)</f>
        <v>6.332336731992843</v>
      </c>
      <c r="H81" s="117">
        <f>E81*HLOOKUP($B$75,Escalators!$B$4:$P$12,9,0)</f>
        <v>0</v>
      </c>
      <c r="I81" s="118">
        <f>F81*HLOOKUP($B$75,Escalators!$B$4:$P$12,9,0)</f>
        <v>0</v>
      </c>
    </row>
    <row r="82" spans="1:9">
      <c r="A82" s="15"/>
      <c r="B82" s="143" t="s">
        <v>17</v>
      </c>
      <c r="C82" s="144" t="s">
        <v>17</v>
      </c>
      <c r="D82" s="121">
        <v>7.6843188253443753</v>
      </c>
      <c r="E82" s="122">
        <v>0</v>
      </c>
      <c r="F82" s="140">
        <v>0</v>
      </c>
      <c r="G82" s="117">
        <f>D82*HLOOKUP($B$75,Escalators!$B$4:$P$12,9,0)</f>
        <v>8.2983193231873269</v>
      </c>
      <c r="H82" s="117">
        <f>E82*HLOOKUP($B$75,Escalators!$B$4:$P$12,9,0)</f>
        <v>0</v>
      </c>
      <c r="I82" s="118">
        <f>F82*HLOOKUP($B$75,Escalators!$B$4:$P$12,9,0)</f>
        <v>0</v>
      </c>
    </row>
    <row r="83" spans="1:9">
      <c r="A83" s="15"/>
      <c r="B83" s="143" t="s">
        <v>34</v>
      </c>
      <c r="C83" s="144" t="s">
        <v>19</v>
      </c>
      <c r="D83" s="121">
        <v>-633.22182483072481</v>
      </c>
      <c r="E83" s="122">
        <v>0</v>
      </c>
      <c r="F83" s="140">
        <v>-110.49532000000001</v>
      </c>
      <c r="G83" s="117">
        <f>D83*HLOOKUP($B$75,Escalators!$B$4:$P$12,9,0)</f>
        <v>-683.81817885090868</v>
      </c>
      <c r="H83" s="117">
        <f>E83*HLOOKUP($B$75,Escalators!$B$4:$P$12,9,0)</f>
        <v>0</v>
      </c>
      <c r="I83" s="118">
        <f>F83*HLOOKUP($B$75,Escalators!$B$4:$P$12,9,0)</f>
        <v>-119.32423288497206</v>
      </c>
    </row>
    <row r="84" spans="1:9">
      <c r="A84" s="15"/>
      <c r="B84" s="143" t="s">
        <v>34</v>
      </c>
      <c r="C84" s="144" t="s">
        <v>20</v>
      </c>
      <c r="D84" s="121">
        <v>0</v>
      </c>
      <c r="E84" s="122">
        <v>0</v>
      </c>
      <c r="F84" s="140">
        <v>0</v>
      </c>
      <c r="G84" s="117">
        <f>D84*HLOOKUP($B$75,Escalators!$B$4:$P$12,9,0)</f>
        <v>0</v>
      </c>
      <c r="H84" s="117">
        <f>E84*HLOOKUP($B$75,Escalators!$B$4:$P$12,9,0)</f>
        <v>0</v>
      </c>
      <c r="I84" s="118">
        <f>F84*HLOOKUP($B$75,Escalators!$B$4:$P$12,9,0)</f>
        <v>0</v>
      </c>
    </row>
    <row r="85" spans="1:9">
      <c r="A85" s="15"/>
      <c r="B85" s="143" t="s">
        <v>34</v>
      </c>
      <c r="C85" s="144" t="s">
        <v>21</v>
      </c>
      <c r="D85" s="121">
        <v>-124.07612484500649</v>
      </c>
      <c r="E85" s="122">
        <v>0</v>
      </c>
      <c r="F85" s="140">
        <v>-21.720249999999993</v>
      </c>
      <c r="G85" s="117">
        <f>D85*HLOOKUP($B$75,Escalators!$B$4:$P$12,9,0)</f>
        <v>-133.99018543473537</v>
      </c>
      <c r="H85" s="117">
        <f>E85*HLOOKUP($B$75,Escalators!$B$4:$P$12,9,0)</f>
        <v>0</v>
      </c>
      <c r="I85" s="118">
        <f>F85*HLOOKUP($B$75,Escalators!$B$4:$P$12,9,0)</f>
        <v>-23.455764183675957</v>
      </c>
    </row>
    <row r="86" spans="1:9">
      <c r="A86" s="15"/>
      <c r="B86" s="143" t="s">
        <v>34</v>
      </c>
      <c r="C86" s="144" t="s">
        <v>22</v>
      </c>
      <c r="D86" s="121">
        <v>-2.8239549047568029</v>
      </c>
      <c r="E86" s="122">
        <v>0</v>
      </c>
      <c r="F86" s="140">
        <v>0</v>
      </c>
      <c r="G86" s="117">
        <f>D86*HLOOKUP($B$75,Escalators!$B$4:$P$12,9,0)</f>
        <v>-3.0495975097575161</v>
      </c>
      <c r="H86" s="117">
        <f>E86*HLOOKUP($B$75,Escalators!$B$4:$P$12,9,0)</f>
        <v>0</v>
      </c>
      <c r="I86" s="118">
        <f>F86*HLOOKUP($B$75,Escalators!$B$4:$P$12,9,0)</f>
        <v>0</v>
      </c>
    </row>
    <row r="87" spans="1:9">
      <c r="A87" s="15"/>
      <c r="B87" s="143" t="s">
        <v>34</v>
      </c>
      <c r="C87" s="144" t="s">
        <v>23</v>
      </c>
      <c r="D87" s="121">
        <v>-130.60236923951339</v>
      </c>
      <c r="E87" s="122">
        <v>0</v>
      </c>
      <c r="F87" s="140">
        <v>0</v>
      </c>
      <c r="G87" s="117">
        <f>D87*HLOOKUP($B$75,Escalators!$B$4:$P$12,9,0)</f>
        <v>-141.03789664996498</v>
      </c>
      <c r="H87" s="117">
        <f>E87*HLOOKUP($B$75,Escalators!$B$4:$P$12,9,0)</f>
        <v>0</v>
      </c>
      <c r="I87" s="118">
        <f>F87*HLOOKUP($B$75,Escalators!$B$4:$P$12,9,0)</f>
        <v>0</v>
      </c>
    </row>
    <row r="88" spans="1:9">
      <c r="A88" s="15"/>
      <c r="B88" s="143" t="s">
        <v>34</v>
      </c>
      <c r="C88" s="144" t="s">
        <v>24</v>
      </c>
      <c r="D88" s="121">
        <v>0</v>
      </c>
      <c r="E88" s="122">
        <v>0</v>
      </c>
      <c r="F88" s="140">
        <v>0</v>
      </c>
      <c r="G88" s="117">
        <f>D88*HLOOKUP($B$75,Escalators!$B$4:$P$12,9,0)</f>
        <v>0</v>
      </c>
      <c r="H88" s="117">
        <f>E88*HLOOKUP($B$75,Escalators!$B$4:$P$12,9,0)</f>
        <v>0</v>
      </c>
      <c r="I88" s="118">
        <f>F88*HLOOKUP($B$75,Escalators!$B$4:$P$12,9,0)</f>
        <v>0</v>
      </c>
    </row>
    <row r="89" spans="1:9">
      <c r="A89" s="15"/>
      <c r="B89" s="143" t="s">
        <v>34</v>
      </c>
      <c r="C89" s="144" t="s">
        <v>25</v>
      </c>
      <c r="D89" s="121">
        <v>0</v>
      </c>
      <c r="E89" s="122">
        <v>0</v>
      </c>
      <c r="F89" s="140">
        <v>0</v>
      </c>
      <c r="G89" s="117">
        <f>D89*HLOOKUP($B$75,Escalators!$B$4:$P$12,9,0)</f>
        <v>0</v>
      </c>
      <c r="H89" s="117">
        <f>E89*HLOOKUP($B$75,Escalators!$B$4:$P$12,9,0)</f>
        <v>0</v>
      </c>
      <c r="I89" s="118">
        <f>F89*HLOOKUP($B$75,Escalators!$B$4:$P$12,9,0)</f>
        <v>0</v>
      </c>
    </row>
    <row r="90" spans="1:9">
      <c r="A90" s="15"/>
      <c r="B90" s="143" t="s">
        <v>34</v>
      </c>
      <c r="C90" s="144" t="s">
        <v>26</v>
      </c>
      <c r="D90" s="121">
        <v>0</v>
      </c>
      <c r="E90" s="122">
        <v>0</v>
      </c>
      <c r="F90" s="140">
        <v>0</v>
      </c>
      <c r="G90" s="117">
        <f>D90*HLOOKUP($B$75,Escalators!$B$4:$P$12,9,0)</f>
        <v>0</v>
      </c>
      <c r="H90" s="117">
        <f>E90*HLOOKUP($B$75,Escalators!$B$4:$P$12,9,0)</f>
        <v>0</v>
      </c>
      <c r="I90" s="118">
        <f>F90*HLOOKUP($B$75,Escalators!$B$4:$P$12,9,0)</f>
        <v>0</v>
      </c>
    </row>
    <row r="91" spans="1:9">
      <c r="A91" s="15"/>
      <c r="B91" s="143" t="s">
        <v>34</v>
      </c>
      <c r="C91" s="144" t="s">
        <v>27</v>
      </c>
      <c r="D91" s="121">
        <v>0</v>
      </c>
      <c r="E91" s="122">
        <v>0</v>
      </c>
      <c r="F91" s="140">
        <v>0</v>
      </c>
      <c r="G91" s="117">
        <f>D91*HLOOKUP($B$75,Escalators!$B$4:$P$12,9,0)</f>
        <v>0</v>
      </c>
      <c r="H91" s="117">
        <f>E91*HLOOKUP($B$75,Escalators!$B$4:$P$12,9,0)</f>
        <v>0</v>
      </c>
      <c r="I91" s="118">
        <f>F91*HLOOKUP($B$75,Escalators!$B$4:$P$12,9,0)</f>
        <v>0</v>
      </c>
    </row>
    <row r="92" spans="1:9">
      <c r="A92" s="15"/>
      <c r="B92" s="143" t="s">
        <v>34</v>
      </c>
      <c r="C92" s="144" t="s">
        <v>28</v>
      </c>
      <c r="D92" s="121">
        <v>-1.0020965503606134</v>
      </c>
      <c r="E92" s="122">
        <v>0</v>
      </c>
      <c r="F92" s="140">
        <v>0</v>
      </c>
      <c r="G92" s="117">
        <f>D92*HLOOKUP($B$75,Escalators!$B$4:$P$12,9,0)</f>
        <v>-1.0821671193717251</v>
      </c>
      <c r="H92" s="117">
        <f>E92*HLOOKUP($B$75,Escalators!$B$4:$P$12,9,0)</f>
        <v>0</v>
      </c>
      <c r="I92" s="118">
        <f>F92*HLOOKUP($B$75,Escalators!$B$4:$P$12,9,0)</f>
        <v>0</v>
      </c>
    </row>
    <row r="93" spans="1:9">
      <c r="A93" s="15"/>
      <c r="B93" s="143" t="s">
        <v>34</v>
      </c>
      <c r="C93" s="144" t="s">
        <v>29</v>
      </c>
      <c r="D93" s="121">
        <v>-0.42476362650875427</v>
      </c>
      <c r="E93" s="122">
        <v>0</v>
      </c>
      <c r="F93" s="140">
        <v>0</v>
      </c>
      <c r="G93" s="117">
        <f>D93*HLOOKUP($B$75,Escalators!$B$4:$P$12,9,0)</f>
        <v>-0.45870353505104006</v>
      </c>
      <c r="H93" s="117">
        <f>E93*HLOOKUP($B$75,Escalators!$B$4:$P$12,9,0)</f>
        <v>0</v>
      </c>
      <c r="I93" s="118">
        <f>F93*HLOOKUP($B$75,Escalators!$B$4:$P$12,9,0)</f>
        <v>0</v>
      </c>
    </row>
    <row r="94" spans="1:9">
      <c r="A94" s="15"/>
      <c r="B94" s="143" t="s">
        <v>34</v>
      </c>
      <c r="C94" s="144" t="s">
        <v>30</v>
      </c>
      <c r="D94" s="121">
        <v>0</v>
      </c>
      <c r="E94" s="122">
        <v>0</v>
      </c>
      <c r="F94" s="140">
        <v>0</v>
      </c>
      <c r="G94" s="117">
        <f>D94*HLOOKUP($B$75,Escalators!$B$4:$P$12,9,0)</f>
        <v>0</v>
      </c>
      <c r="H94" s="117">
        <f>E94*HLOOKUP($B$75,Escalators!$B$4:$P$12,9,0)</f>
        <v>0</v>
      </c>
      <c r="I94" s="118">
        <f>F94*HLOOKUP($B$75,Escalators!$B$4:$P$12,9,0)</f>
        <v>0</v>
      </c>
    </row>
    <row r="95" spans="1:9">
      <c r="A95" s="15"/>
      <c r="B95" s="143" t="s">
        <v>34</v>
      </c>
      <c r="C95" s="144" t="s">
        <v>31</v>
      </c>
      <c r="D95" s="121">
        <v>0</v>
      </c>
      <c r="E95" s="122">
        <v>0</v>
      </c>
      <c r="F95" s="140">
        <v>0</v>
      </c>
      <c r="G95" s="117">
        <f>D95*HLOOKUP($B$75,Escalators!$B$4:$P$12,9,0)</f>
        <v>0</v>
      </c>
      <c r="H95" s="117">
        <f>E95*HLOOKUP($B$75,Escalators!$B$4:$P$12,9,0)</f>
        <v>0</v>
      </c>
      <c r="I95" s="118">
        <f>F95*HLOOKUP($B$75,Escalators!$B$4:$P$12,9,0)</f>
        <v>0</v>
      </c>
    </row>
    <row r="96" spans="1:9">
      <c r="A96" s="15"/>
      <c r="B96" s="169" t="s">
        <v>34</v>
      </c>
      <c r="C96" s="232" t="s">
        <v>10</v>
      </c>
      <c r="D96" s="123">
        <v>-135.04012623155623</v>
      </c>
      <c r="E96" s="124">
        <v>0</v>
      </c>
      <c r="F96" s="141">
        <v>0</v>
      </c>
      <c r="G96" s="119">
        <f>D96*HLOOKUP($B$75,Escalators!$B$4:$P$12,9,0)</f>
        <v>-145.83024395304923</v>
      </c>
      <c r="H96" s="119">
        <f>E96*HLOOKUP($B$75,Escalators!$B$4:$P$12,9,0)</f>
        <v>0</v>
      </c>
      <c r="I96" s="120">
        <f>F96*HLOOKUP($B$75,Escalators!$B$4:$P$12,9,0)</f>
        <v>0</v>
      </c>
    </row>
    <row r="97" spans="1:9">
      <c r="A97" s="15"/>
      <c r="B97" s="15"/>
      <c r="C97" s="15"/>
      <c r="D97" s="15"/>
      <c r="E97" s="15"/>
      <c r="F97" s="15"/>
      <c r="G97" s="25"/>
      <c r="H97" s="25"/>
      <c r="I97" s="25"/>
    </row>
    <row r="98" spans="1:9">
      <c r="A98" s="15"/>
      <c r="B98" s="170">
        <v>2013</v>
      </c>
      <c r="C98" s="170"/>
      <c r="D98" s="142"/>
      <c r="E98" s="142"/>
      <c r="F98" s="142"/>
      <c r="G98" s="117"/>
      <c r="H98" s="117"/>
      <c r="I98" s="117"/>
    </row>
    <row r="99" spans="1:9">
      <c r="A99" s="15"/>
      <c r="B99" s="239" t="s">
        <v>35</v>
      </c>
      <c r="C99" s="240" t="s">
        <v>12</v>
      </c>
      <c r="D99" s="241">
        <v>-2.4839922388966453</v>
      </c>
      <c r="E99" s="242">
        <v>0</v>
      </c>
      <c r="F99" s="243">
        <v>0</v>
      </c>
      <c r="G99" s="116">
        <f>D99*HLOOKUP($B$98,Escalators!$B$4:$P$12,9,0)</f>
        <v>-2.6297699892179924</v>
      </c>
      <c r="H99" s="116">
        <f>E99*HLOOKUP($B$98,Escalators!$B$4:$P$12,9,0)</f>
        <v>0</v>
      </c>
      <c r="I99" s="139">
        <f>F99*HLOOKUP($B$98,Escalators!$B$4:$P$12,9,0)</f>
        <v>0</v>
      </c>
    </row>
    <row r="100" spans="1:9">
      <c r="A100" s="15"/>
      <c r="B100" s="143" t="s">
        <v>35</v>
      </c>
      <c r="C100" s="144" t="s">
        <v>13</v>
      </c>
      <c r="D100" s="121">
        <v>-9.1807336852670574</v>
      </c>
      <c r="E100" s="122">
        <v>0</v>
      </c>
      <c r="F100" s="140">
        <v>0</v>
      </c>
      <c r="G100" s="117">
        <f>D100*HLOOKUP($B$98,Escalators!$B$4:$P$12,9,0)</f>
        <v>-9.7195222861252137</v>
      </c>
      <c r="H100" s="117">
        <f>E100*HLOOKUP($B$98,Escalators!$B$4:$P$12,9,0)</f>
        <v>0</v>
      </c>
      <c r="I100" s="118">
        <f>F100*HLOOKUP($B$98,Escalators!$B$4:$P$12,9,0)</f>
        <v>0</v>
      </c>
    </row>
    <row r="101" spans="1:9">
      <c r="A101" s="15"/>
      <c r="B101" s="143" t="s">
        <v>35</v>
      </c>
      <c r="C101" s="144" t="s">
        <v>14</v>
      </c>
      <c r="D101" s="121">
        <v>-2.599632616080767</v>
      </c>
      <c r="E101" s="122">
        <v>0</v>
      </c>
      <c r="F101" s="140">
        <v>0</v>
      </c>
      <c r="G101" s="117">
        <f>D101*HLOOKUP($B$98,Escalators!$B$4:$P$12,9,0)</f>
        <v>-2.7521969391490972</v>
      </c>
      <c r="H101" s="117">
        <f>E101*HLOOKUP($B$98,Escalators!$B$4:$P$12,9,0)</f>
        <v>0</v>
      </c>
      <c r="I101" s="118">
        <f>F101*HLOOKUP($B$98,Escalators!$B$4:$P$12,9,0)</f>
        <v>0</v>
      </c>
    </row>
    <row r="102" spans="1:9">
      <c r="A102" s="15"/>
      <c r="B102" s="143" t="s">
        <v>35</v>
      </c>
      <c r="C102" s="144" t="s">
        <v>0</v>
      </c>
      <c r="D102" s="121">
        <v>-3.9634761059329074E-2</v>
      </c>
      <c r="E102" s="122">
        <v>0</v>
      </c>
      <c r="F102" s="140">
        <v>0</v>
      </c>
      <c r="G102" s="117">
        <f>D102*HLOOKUP($B$98,Escalators!$B$4:$P$12,9,0)</f>
        <v>-4.1960801459648353E-2</v>
      </c>
      <c r="H102" s="117">
        <f>E102*HLOOKUP($B$98,Escalators!$B$4:$P$12,9,0)</f>
        <v>0</v>
      </c>
      <c r="I102" s="118">
        <f>F102*HLOOKUP($B$98,Escalators!$B$4:$P$12,9,0)</f>
        <v>0</v>
      </c>
    </row>
    <row r="103" spans="1:9">
      <c r="A103" s="15"/>
      <c r="B103" s="143" t="s">
        <v>35</v>
      </c>
      <c r="C103" s="144" t="s">
        <v>15</v>
      </c>
      <c r="D103" s="121">
        <v>-1.5108141087053673</v>
      </c>
      <c r="E103" s="122">
        <v>0</v>
      </c>
      <c r="F103" s="140">
        <v>0</v>
      </c>
      <c r="G103" s="117">
        <f>D103*HLOOKUP($B$98,Escalators!$B$4:$P$12,9,0)</f>
        <v>-1.5994790724971417</v>
      </c>
      <c r="H103" s="117">
        <f>E103*HLOOKUP($B$98,Escalators!$B$4:$P$12,9,0)</f>
        <v>0</v>
      </c>
      <c r="I103" s="118">
        <f>F103*HLOOKUP($B$98,Escalators!$B$4:$P$12,9,0)</f>
        <v>0</v>
      </c>
    </row>
    <row r="104" spans="1:9">
      <c r="A104" s="15"/>
      <c r="B104" s="143" t="s">
        <v>16</v>
      </c>
      <c r="C104" s="144" t="s">
        <v>16</v>
      </c>
      <c r="D104" s="121">
        <v>-1.676207669626399</v>
      </c>
      <c r="E104" s="122">
        <v>0</v>
      </c>
      <c r="F104" s="140">
        <v>0</v>
      </c>
      <c r="G104" s="117">
        <f>D104*HLOOKUP($B$98,Escalators!$B$4:$P$12,9,0)</f>
        <v>-1.7745790652061464</v>
      </c>
      <c r="H104" s="117">
        <f>E104*HLOOKUP($B$98,Escalators!$B$4:$P$12,9,0)</f>
        <v>0</v>
      </c>
      <c r="I104" s="118">
        <f>F104*HLOOKUP($B$98,Escalators!$B$4:$P$12,9,0)</f>
        <v>0</v>
      </c>
    </row>
    <row r="105" spans="1:9">
      <c r="A105" s="15"/>
      <c r="B105" s="143" t="s">
        <v>17</v>
      </c>
      <c r="C105" s="144" t="s">
        <v>17</v>
      </c>
      <c r="D105" s="121">
        <v>-1.9466935445848093</v>
      </c>
      <c r="E105" s="122">
        <v>0</v>
      </c>
      <c r="F105" s="140">
        <v>0</v>
      </c>
      <c r="G105" s="117">
        <f>D105*HLOOKUP($B$98,Escalators!$B$4:$P$12,9,0)</f>
        <v>-2.0609389118008985</v>
      </c>
      <c r="H105" s="117">
        <f>E105*HLOOKUP($B$98,Escalators!$B$4:$P$12,9,0)</f>
        <v>0</v>
      </c>
      <c r="I105" s="118">
        <f>F105*HLOOKUP($B$98,Escalators!$B$4:$P$12,9,0)</f>
        <v>0</v>
      </c>
    </row>
    <row r="106" spans="1:9">
      <c r="A106" s="15"/>
      <c r="B106" s="143" t="s">
        <v>34</v>
      </c>
      <c r="C106" s="144" t="s">
        <v>19</v>
      </c>
      <c r="D106" s="121">
        <v>432.46736374530212</v>
      </c>
      <c r="E106" s="122">
        <v>0</v>
      </c>
      <c r="F106" s="140">
        <v>3.1214499999999972</v>
      </c>
      <c r="G106" s="117">
        <f>D106*HLOOKUP($B$98,Escalators!$B$4:$P$12,9,0)</f>
        <v>457.84752330739366</v>
      </c>
      <c r="H106" s="117">
        <f>E106*HLOOKUP($B$98,Escalators!$B$4:$P$12,9,0)</f>
        <v>0</v>
      </c>
      <c r="I106" s="118">
        <f>F106*HLOOKUP($B$98,Escalators!$B$4:$P$12,9,0)</f>
        <v>3.3046381563940326</v>
      </c>
    </row>
    <row r="107" spans="1:9">
      <c r="A107" s="15"/>
      <c r="B107" s="143" t="s">
        <v>34</v>
      </c>
      <c r="C107" s="144" t="s">
        <v>20</v>
      </c>
      <c r="D107" s="121">
        <v>0</v>
      </c>
      <c r="E107" s="122">
        <v>0</v>
      </c>
      <c r="F107" s="140">
        <v>0</v>
      </c>
      <c r="G107" s="117">
        <f>D107*HLOOKUP($B$98,Escalators!$B$4:$P$12,9,0)</f>
        <v>0</v>
      </c>
      <c r="H107" s="117">
        <f>E107*HLOOKUP($B$98,Escalators!$B$4:$P$12,9,0)</f>
        <v>0</v>
      </c>
      <c r="I107" s="118">
        <f>F107*HLOOKUP($B$98,Escalators!$B$4:$P$12,9,0)</f>
        <v>0</v>
      </c>
    </row>
    <row r="108" spans="1:9">
      <c r="A108" s="15"/>
      <c r="B108" s="143" t="s">
        <v>34</v>
      </c>
      <c r="C108" s="144" t="s">
        <v>21</v>
      </c>
      <c r="D108" s="121">
        <v>84.739458608833047</v>
      </c>
      <c r="E108" s="122">
        <v>0</v>
      </c>
      <c r="F108" s="140">
        <v>720.5</v>
      </c>
      <c r="G108" s="117">
        <f>D108*HLOOKUP($B$98,Escalators!$B$4:$P$12,9,0)</f>
        <v>89.712552906797399</v>
      </c>
      <c r="H108" s="117">
        <f>E108*HLOOKUP($B$98,Escalators!$B$4:$P$12,9,0)</f>
        <v>0</v>
      </c>
      <c r="I108" s="118">
        <f>F108*HLOOKUP($B$98,Escalators!$B$4:$P$12,9,0)</f>
        <v>762.78389584388754</v>
      </c>
    </row>
    <row r="109" spans="1:9">
      <c r="A109" s="15"/>
      <c r="B109" s="143" t="s">
        <v>34</v>
      </c>
      <c r="C109" s="144" t="s">
        <v>22</v>
      </c>
      <c r="D109" s="121">
        <v>1.9286579917270923</v>
      </c>
      <c r="E109" s="122">
        <v>0</v>
      </c>
      <c r="F109" s="140">
        <v>0</v>
      </c>
      <c r="G109" s="117">
        <f>D109*HLOOKUP($B$98,Escalators!$B$4:$P$12,9,0)</f>
        <v>2.0418449086468282</v>
      </c>
      <c r="H109" s="117">
        <f>E109*HLOOKUP($B$98,Escalators!$B$4:$P$12,9,0)</f>
        <v>0</v>
      </c>
      <c r="I109" s="118">
        <f>F109*HLOOKUP($B$98,Escalators!$B$4:$P$12,9,0)</f>
        <v>0</v>
      </c>
    </row>
    <row r="110" spans="1:9">
      <c r="A110" s="15"/>
      <c r="B110" s="143" t="s">
        <v>34</v>
      </c>
      <c r="C110" s="144" t="s">
        <v>23</v>
      </c>
      <c r="D110" s="121">
        <v>89.196645012988427</v>
      </c>
      <c r="E110" s="122">
        <v>0</v>
      </c>
      <c r="F110" s="140">
        <v>0</v>
      </c>
      <c r="G110" s="117">
        <f>D110*HLOOKUP($B$98,Escalators!$B$4:$P$12,9,0)</f>
        <v>94.431317667191635</v>
      </c>
      <c r="H110" s="117">
        <f>E110*HLOOKUP($B$98,Escalators!$B$4:$P$12,9,0)</f>
        <v>0</v>
      </c>
      <c r="I110" s="118">
        <f>F110*HLOOKUP($B$98,Escalators!$B$4:$P$12,9,0)</f>
        <v>0</v>
      </c>
    </row>
    <row r="111" spans="1:9">
      <c r="A111" s="15"/>
      <c r="B111" s="143" t="s">
        <v>34</v>
      </c>
      <c r="C111" s="144" t="s">
        <v>24</v>
      </c>
      <c r="D111" s="121">
        <v>0</v>
      </c>
      <c r="E111" s="122">
        <v>0</v>
      </c>
      <c r="F111" s="140">
        <v>0</v>
      </c>
      <c r="G111" s="117">
        <f>D111*HLOOKUP($B$98,Escalators!$B$4:$P$12,9,0)</f>
        <v>0</v>
      </c>
      <c r="H111" s="117">
        <f>E111*HLOOKUP($B$98,Escalators!$B$4:$P$12,9,0)</f>
        <v>0</v>
      </c>
      <c r="I111" s="118">
        <f>F111*HLOOKUP($B$98,Escalators!$B$4:$P$12,9,0)</f>
        <v>0</v>
      </c>
    </row>
    <row r="112" spans="1:9">
      <c r="A112" s="15"/>
      <c r="B112" s="143" t="s">
        <v>34</v>
      </c>
      <c r="C112" s="144" t="s">
        <v>25</v>
      </c>
      <c r="D112" s="121">
        <v>0</v>
      </c>
      <c r="E112" s="122">
        <v>0</v>
      </c>
      <c r="F112" s="140">
        <v>0</v>
      </c>
      <c r="G112" s="117">
        <f>D112*HLOOKUP($B$98,Escalators!$B$4:$P$12,9,0)</f>
        <v>0</v>
      </c>
      <c r="H112" s="117">
        <f>E112*HLOOKUP($B$98,Escalators!$B$4:$P$12,9,0)</f>
        <v>0</v>
      </c>
      <c r="I112" s="118">
        <f>F112*HLOOKUP($B$98,Escalators!$B$4:$P$12,9,0)</f>
        <v>0</v>
      </c>
    </row>
    <row r="113" spans="1:30">
      <c r="A113" s="15"/>
      <c r="B113" s="143" t="s">
        <v>34</v>
      </c>
      <c r="C113" s="144" t="s">
        <v>26</v>
      </c>
      <c r="D113" s="121">
        <v>0</v>
      </c>
      <c r="E113" s="122">
        <v>0</v>
      </c>
      <c r="F113" s="140">
        <v>0</v>
      </c>
      <c r="G113" s="117">
        <f>D113*HLOOKUP($B$98,Escalators!$B$4:$P$12,9,0)</f>
        <v>0</v>
      </c>
      <c r="H113" s="117">
        <f>E113*HLOOKUP($B$98,Escalators!$B$4:$P$12,9,0)</f>
        <v>0</v>
      </c>
      <c r="I113" s="118">
        <f>F113*HLOOKUP($B$98,Escalators!$B$4:$P$12,9,0)</f>
        <v>0</v>
      </c>
    </row>
    <row r="114" spans="1:30">
      <c r="A114" s="15"/>
      <c r="B114" s="143" t="s">
        <v>34</v>
      </c>
      <c r="C114" s="144" t="s">
        <v>27</v>
      </c>
      <c r="D114" s="121">
        <v>0</v>
      </c>
      <c r="E114" s="122">
        <v>0</v>
      </c>
      <c r="F114" s="140">
        <v>0</v>
      </c>
      <c r="G114" s="117">
        <f>D114*HLOOKUP($B$98,Escalators!$B$4:$P$12,9,0)</f>
        <v>0</v>
      </c>
      <c r="H114" s="117">
        <f>E114*HLOOKUP($B$98,Escalators!$B$4:$P$12,9,0)</f>
        <v>0</v>
      </c>
      <c r="I114" s="118">
        <f>F114*HLOOKUP($B$98,Escalators!$B$4:$P$12,9,0)</f>
        <v>0</v>
      </c>
    </row>
    <row r="115" spans="1:30">
      <c r="A115" s="15"/>
      <c r="B115" s="143" t="s">
        <v>34</v>
      </c>
      <c r="C115" s="144" t="s">
        <v>28</v>
      </c>
      <c r="D115" s="121">
        <v>0.68439531986846314</v>
      </c>
      <c r="E115" s="122">
        <v>0</v>
      </c>
      <c r="F115" s="140">
        <v>0</v>
      </c>
      <c r="G115" s="117">
        <f>D115*HLOOKUP($B$98,Escalators!$B$4:$P$12,9,0)</f>
        <v>0.72456034474197062</v>
      </c>
      <c r="H115" s="117">
        <f>E115*HLOOKUP($B$98,Escalators!$B$4:$P$12,9,0)</f>
        <v>0</v>
      </c>
      <c r="I115" s="118">
        <f>F115*HLOOKUP($B$98,Escalators!$B$4:$P$12,9,0)</f>
        <v>0</v>
      </c>
    </row>
    <row r="116" spans="1:30">
      <c r="A116" s="15"/>
      <c r="B116" s="143" t="s">
        <v>34</v>
      </c>
      <c r="C116" s="144" t="s">
        <v>29</v>
      </c>
      <c r="D116" s="121">
        <v>0.29009803289746289</v>
      </c>
      <c r="E116" s="122">
        <v>0</v>
      </c>
      <c r="F116" s="140">
        <v>0</v>
      </c>
      <c r="G116" s="117">
        <f>D116*HLOOKUP($B$98,Escalators!$B$4:$P$12,9,0)</f>
        <v>0.3071229808607564</v>
      </c>
      <c r="H116" s="117">
        <f>E116*HLOOKUP($B$98,Escalators!$B$4:$P$12,9,0)</f>
        <v>0</v>
      </c>
      <c r="I116" s="118">
        <f>F116*HLOOKUP($B$98,Escalators!$B$4:$P$12,9,0)</f>
        <v>0</v>
      </c>
    </row>
    <row r="117" spans="1:30">
      <c r="A117" s="15"/>
      <c r="B117" s="143" t="s">
        <v>34</v>
      </c>
      <c r="C117" s="144" t="s">
        <v>30</v>
      </c>
      <c r="D117" s="121">
        <v>0</v>
      </c>
      <c r="E117" s="122">
        <v>0</v>
      </c>
      <c r="F117" s="140">
        <v>0</v>
      </c>
      <c r="G117" s="117">
        <f>D117*HLOOKUP($B$98,Escalators!$B$4:$P$12,9,0)</f>
        <v>0</v>
      </c>
      <c r="H117" s="117">
        <f>E117*HLOOKUP($B$98,Escalators!$B$4:$P$12,9,0)</f>
        <v>0</v>
      </c>
      <c r="I117" s="118">
        <f>F117*HLOOKUP($B$98,Escalators!$B$4:$P$12,9,0)</f>
        <v>0</v>
      </c>
    </row>
    <row r="118" spans="1:30">
      <c r="A118" s="15"/>
      <c r="B118" s="143" t="s">
        <v>34</v>
      </c>
      <c r="C118" s="144" t="s">
        <v>31</v>
      </c>
      <c r="D118" s="121">
        <v>0</v>
      </c>
      <c r="E118" s="122">
        <v>0</v>
      </c>
      <c r="F118" s="140">
        <v>0</v>
      </c>
      <c r="G118" s="117">
        <f>D118*HLOOKUP($B$98,Escalators!$B$4:$P$12,9,0)</f>
        <v>0</v>
      </c>
      <c r="H118" s="117">
        <f>E118*HLOOKUP($B$98,Escalators!$B$4:$P$12,9,0)</f>
        <v>0</v>
      </c>
      <c r="I118" s="118">
        <f>F118*HLOOKUP($B$98,Escalators!$B$4:$P$12,9,0)</f>
        <v>0</v>
      </c>
    </row>
    <row r="119" spans="1:30">
      <c r="A119" s="15"/>
      <c r="B119" s="169" t="s">
        <v>34</v>
      </c>
      <c r="C119" s="232" t="s">
        <v>10</v>
      </c>
      <c r="D119" s="123">
        <v>92.227470850054431</v>
      </c>
      <c r="E119" s="124">
        <v>0</v>
      </c>
      <c r="F119" s="141">
        <v>0</v>
      </c>
      <c r="G119" s="119">
        <f>D119*HLOOKUP($B$98,Escalators!$B$4:$P$12,9,0)</f>
        <v>97.640013211426918</v>
      </c>
      <c r="H119" s="119">
        <f>E119*HLOOKUP($B$98,Escalators!$B$4:$P$12,9,0)</f>
        <v>0</v>
      </c>
      <c r="I119" s="120">
        <f>F119*HLOOKUP($B$98,Escalators!$B$4:$P$12,9,0)</f>
        <v>0</v>
      </c>
    </row>
    <row r="120" spans="1:30">
      <c r="A120" s="15"/>
      <c r="B120" s="15"/>
      <c r="C120" s="15"/>
      <c r="D120" s="15"/>
      <c r="E120" s="15"/>
      <c r="F120" s="15"/>
      <c r="G120" s="25"/>
      <c r="H120" s="25"/>
      <c r="I120" s="25"/>
    </row>
    <row r="121" spans="1:30">
      <c r="A121" s="15"/>
      <c r="B121" s="170">
        <v>2014</v>
      </c>
      <c r="C121" s="170"/>
      <c r="D121" s="142"/>
      <c r="E121" s="142"/>
      <c r="F121" s="142"/>
      <c r="G121" s="117"/>
      <c r="H121" s="117"/>
      <c r="I121" s="117"/>
    </row>
    <row r="122" spans="1:30">
      <c r="A122" s="15"/>
      <c r="B122" s="239" t="s">
        <v>35</v>
      </c>
      <c r="C122" s="240" t="s">
        <v>12</v>
      </c>
      <c r="D122" s="241">
        <v>39.803597458069056</v>
      </c>
      <c r="E122" s="242">
        <v>0</v>
      </c>
      <c r="F122" s="243">
        <v>0</v>
      </c>
      <c r="G122" s="116">
        <f>D122*HLOOKUP($B$121,Escalators!$B$4:$P$12,9,0)</f>
        <v>41.248132859320172</v>
      </c>
      <c r="H122" s="116">
        <f>E122*HLOOKUP($B$121,Escalators!$B$4:$P$12,9,0)</f>
        <v>0</v>
      </c>
      <c r="I122" s="139">
        <f>F122*HLOOKUP($B$121,Escalators!$B$4:$P$12,9,0)</f>
        <v>0</v>
      </c>
      <c r="AD122" s="131"/>
    </row>
    <row r="123" spans="1:30">
      <c r="A123" s="15"/>
      <c r="B123" s="143" t="s">
        <v>35</v>
      </c>
      <c r="C123" s="144" t="s">
        <v>13</v>
      </c>
      <c r="D123" s="121">
        <v>141.52925126822859</v>
      </c>
      <c r="E123" s="122">
        <v>0</v>
      </c>
      <c r="F123" s="140">
        <v>0</v>
      </c>
      <c r="G123" s="117">
        <f>D123*HLOOKUP($B$121,Escalators!$B$4:$P$12,9,0)</f>
        <v>146.66557127007997</v>
      </c>
      <c r="H123" s="117">
        <f>E123*HLOOKUP($B$121,Escalators!$B$4:$P$12,9,0)</f>
        <v>0</v>
      </c>
      <c r="I123" s="118">
        <f>F123*HLOOKUP($B$121,Escalators!$B$4:$P$12,9,0)</f>
        <v>0</v>
      </c>
      <c r="AD123" s="131"/>
    </row>
    <row r="124" spans="1:30">
      <c r="A124" s="15"/>
      <c r="B124" s="143" t="s">
        <v>35</v>
      </c>
      <c r="C124" s="144" t="s">
        <v>14</v>
      </c>
      <c r="D124" s="121">
        <v>48.033738867926253</v>
      </c>
      <c r="E124" s="122">
        <v>0</v>
      </c>
      <c r="F124" s="140">
        <v>0</v>
      </c>
      <c r="G124" s="117">
        <f>D124*HLOOKUP($B$121,Escalators!$B$4:$P$12,9,0)</f>
        <v>49.776959096255268</v>
      </c>
      <c r="H124" s="117">
        <f>E124*HLOOKUP($B$121,Escalators!$B$4:$P$12,9,0)</f>
        <v>0</v>
      </c>
      <c r="I124" s="118">
        <f>F124*HLOOKUP($B$121,Escalators!$B$4:$P$12,9,0)</f>
        <v>0</v>
      </c>
      <c r="AD124" s="131"/>
    </row>
    <row r="125" spans="1:30">
      <c r="A125" s="15"/>
      <c r="B125" s="143" t="s">
        <v>35</v>
      </c>
      <c r="C125" s="144" t="s">
        <v>0</v>
      </c>
      <c r="D125" s="121">
        <v>1.5599127577953638</v>
      </c>
      <c r="E125" s="122">
        <v>0</v>
      </c>
      <c r="F125" s="140">
        <v>0</v>
      </c>
      <c r="G125" s="117">
        <f>D125*HLOOKUP($B$121,Escalators!$B$4:$P$12,9,0)</f>
        <v>1.616524454863008</v>
      </c>
      <c r="H125" s="117">
        <f>E125*HLOOKUP($B$121,Escalators!$B$4:$P$12,9,0)</f>
        <v>0</v>
      </c>
      <c r="I125" s="118">
        <f>F125*HLOOKUP($B$121,Escalators!$B$4:$P$12,9,0)</f>
        <v>0</v>
      </c>
      <c r="AD125" s="131"/>
    </row>
    <row r="126" spans="1:30">
      <c r="A126" s="15"/>
      <c r="B126" s="143" t="s">
        <v>35</v>
      </c>
      <c r="C126" s="144" t="s">
        <v>15</v>
      </c>
      <c r="D126" s="121">
        <v>26.050228470373579</v>
      </c>
      <c r="E126" s="122">
        <v>0</v>
      </c>
      <c r="F126" s="140">
        <v>0</v>
      </c>
      <c r="G126" s="117">
        <f>D126*HLOOKUP($B$121,Escalators!$B$4:$P$12,9,0)</f>
        <v>26.995632394623794</v>
      </c>
      <c r="H126" s="117">
        <f>E126*HLOOKUP($B$121,Escalators!$B$4:$P$12,9,0)</f>
        <v>0</v>
      </c>
      <c r="I126" s="118">
        <f>F126*HLOOKUP($B$121,Escalators!$B$4:$P$12,9,0)</f>
        <v>0</v>
      </c>
      <c r="AD126" s="131"/>
    </row>
    <row r="127" spans="1:30">
      <c r="A127" s="15"/>
      <c r="B127" s="143" t="s">
        <v>16</v>
      </c>
      <c r="C127" s="144" t="s">
        <v>16</v>
      </c>
      <c r="D127" s="121">
        <v>29.098859411709835</v>
      </c>
      <c r="E127" s="122">
        <v>0</v>
      </c>
      <c r="F127" s="140">
        <v>0</v>
      </c>
      <c r="G127" s="117">
        <f>D127*HLOOKUP($B$121,Escalators!$B$4:$P$12,9,0)</f>
        <v>30.154902966580096</v>
      </c>
      <c r="H127" s="117">
        <f>E127*HLOOKUP($B$121,Escalators!$B$4:$P$12,9,0)</f>
        <v>0</v>
      </c>
      <c r="I127" s="118">
        <f>F127*HLOOKUP($B$121,Escalators!$B$4:$P$12,9,0)</f>
        <v>0</v>
      </c>
      <c r="AD127" s="131"/>
    </row>
    <row r="128" spans="1:30">
      <c r="A128" s="15"/>
      <c r="B128" s="143" t="s">
        <v>17</v>
      </c>
      <c r="C128" s="144" t="s">
        <v>17</v>
      </c>
      <c r="D128" s="121">
        <v>34.717113358728099</v>
      </c>
      <c r="E128" s="122">
        <v>0</v>
      </c>
      <c r="F128" s="140">
        <v>0</v>
      </c>
      <c r="G128" s="117">
        <f>D128*HLOOKUP($B$121,Escalators!$B$4:$P$12,9,0)</f>
        <v>35.977052220504632</v>
      </c>
      <c r="H128" s="117">
        <f>E128*HLOOKUP($B$121,Escalators!$B$4:$P$12,9,0)</f>
        <v>0</v>
      </c>
      <c r="I128" s="118">
        <f>F128*HLOOKUP($B$121,Escalators!$B$4:$P$12,9,0)</f>
        <v>0</v>
      </c>
      <c r="AD128" s="131"/>
    </row>
    <row r="129" spans="1:30">
      <c r="A129" s="15"/>
      <c r="B129" s="143" t="s">
        <v>34</v>
      </c>
      <c r="C129" s="144" t="s">
        <v>19</v>
      </c>
      <c r="D129" s="121">
        <v>78.167166980085057</v>
      </c>
      <c r="E129" s="122">
        <v>0</v>
      </c>
      <c r="F129" s="140">
        <v>-455.52655000000004</v>
      </c>
      <c r="G129" s="117">
        <f>D129*HLOOKUP($B$121,Escalators!$B$4:$P$12,9,0)</f>
        <v>81.003976894997663</v>
      </c>
      <c r="H129" s="117">
        <f>E129*HLOOKUP($B$121,Escalators!$B$4:$P$12,9,0)</f>
        <v>0</v>
      </c>
      <c r="I129" s="118">
        <f>F129*HLOOKUP($B$121,Escalators!$B$4:$P$12,9,0)</f>
        <v>-472.05832777154393</v>
      </c>
      <c r="AD129" s="131"/>
    </row>
    <row r="130" spans="1:30">
      <c r="A130" s="15"/>
      <c r="B130" s="143" t="s">
        <v>34</v>
      </c>
      <c r="C130" s="144" t="s">
        <v>20</v>
      </c>
      <c r="D130" s="121">
        <v>0</v>
      </c>
      <c r="E130" s="122">
        <v>0</v>
      </c>
      <c r="F130" s="140">
        <v>0</v>
      </c>
      <c r="G130" s="117">
        <f>D130*HLOOKUP($B$121,Escalators!$B$4:$P$12,9,0)</f>
        <v>0</v>
      </c>
      <c r="H130" s="117">
        <f>E130*HLOOKUP($B$121,Escalators!$B$4:$P$12,9,0)</f>
        <v>0</v>
      </c>
      <c r="I130" s="118">
        <f>F130*HLOOKUP($B$121,Escalators!$B$4:$P$12,9,0)</f>
        <v>0</v>
      </c>
      <c r="AD130" s="131"/>
    </row>
    <row r="131" spans="1:30">
      <c r="A131" s="15"/>
      <c r="B131" s="143" t="s">
        <v>34</v>
      </c>
      <c r="C131" s="144" t="s">
        <v>21</v>
      </c>
      <c r="D131" s="121">
        <v>15.316400649320936</v>
      </c>
      <c r="E131" s="122">
        <v>0</v>
      </c>
      <c r="F131" s="140">
        <v>-539.5</v>
      </c>
      <c r="G131" s="117">
        <f>D131*HLOOKUP($B$121,Escalators!$B$4:$P$12,9,0)</f>
        <v>15.872257013334195</v>
      </c>
      <c r="H131" s="117">
        <f>E131*HLOOKUP($B$121,Escalators!$B$4:$P$12,9,0)</f>
        <v>0</v>
      </c>
      <c r="I131" s="118">
        <f>F131*HLOOKUP($B$121,Escalators!$B$4:$P$12,9,0)</f>
        <v>-559.07930686531427</v>
      </c>
      <c r="AD131" s="131"/>
    </row>
    <row r="132" spans="1:30">
      <c r="A132" s="15"/>
      <c r="B132" s="143" t="s">
        <v>34</v>
      </c>
      <c r="C132" s="144" t="s">
        <v>22</v>
      </c>
      <c r="D132" s="121">
        <v>0.34859909423267965</v>
      </c>
      <c r="E132" s="122">
        <v>0</v>
      </c>
      <c r="F132" s="140">
        <v>0</v>
      </c>
      <c r="G132" s="117">
        <f>D132*HLOOKUP($B$121,Escalators!$B$4:$P$12,9,0)</f>
        <v>0.36125030579700262</v>
      </c>
      <c r="H132" s="117">
        <f>E132*HLOOKUP($B$121,Escalators!$B$4:$P$12,9,0)</f>
        <v>0</v>
      </c>
      <c r="I132" s="118">
        <f>F132*HLOOKUP($B$121,Escalators!$B$4:$P$12,9,0)</f>
        <v>0</v>
      </c>
      <c r="AD132" s="131"/>
    </row>
    <row r="133" spans="1:30">
      <c r="A133" s="15"/>
      <c r="B133" s="143" t="s">
        <v>34</v>
      </c>
      <c r="C133" s="144" t="s">
        <v>23</v>
      </c>
      <c r="D133" s="121">
        <v>16.122023600606038</v>
      </c>
      <c r="E133" s="122">
        <v>0</v>
      </c>
      <c r="F133" s="140">
        <v>0</v>
      </c>
      <c r="G133" s="117">
        <f>D133*HLOOKUP($B$121,Escalators!$B$4:$P$12,9,0)</f>
        <v>16.707117293592329</v>
      </c>
      <c r="H133" s="117">
        <f>E133*HLOOKUP($B$121,Escalators!$B$4:$P$12,9,0)</f>
        <v>0</v>
      </c>
      <c r="I133" s="118">
        <f>F133*HLOOKUP($B$121,Escalators!$B$4:$P$12,9,0)</f>
        <v>0</v>
      </c>
      <c r="AD133" s="131"/>
    </row>
    <row r="134" spans="1:30">
      <c r="A134" s="15"/>
      <c r="B134" s="143" t="s">
        <v>34</v>
      </c>
      <c r="C134" s="144" t="s">
        <v>24</v>
      </c>
      <c r="D134" s="121">
        <v>0</v>
      </c>
      <c r="E134" s="122">
        <v>0</v>
      </c>
      <c r="F134" s="140">
        <v>0</v>
      </c>
      <c r="G134" s="117">
        <f>D134*HLOOKUP($B$121,Escalators!$B$4:$P$12,9,0)</f>
        <v>0</v>
      </c>
      <c r="H134" s="117">
        <f>E134*HLOOKUP($B$121,Escalators!$B$4:$P$12,9,0)</f>
        <v>0</v>
      </c>
      <c r="I134" s="118">
        <f>F134*HLOOKUP($B$121,Escalators!$B$4:$P$12,9,0)</f>
        <v>0</v>
      </c>
      <c r="AD134" s="131"/>
    </row>
    <row r="135" spans="1:30">
      <c r="A135" s="15"/>
      <c r="B135" s="143" t="s">
        <v>34</v>
      </c>
      <c r="C135" s="144" t="s">
        <v>25</v>
      </c>
      <c r="D135" s="121">
        <v>0</v>
      </c>
      <c r="E135" s="122">
        <v>0</v>
      </c>
      <c r="F135" s="140">
        <v>0</v>
      </c>
      <c r="G135" s="117">
        <f>D135*HLOOKUP($B$121,Escalators!$B$4:$P$12,9,0)</f>
        <v>0</v>
      </c>
      <c r="H135" s="117">
        <f>E135*HLOOKUP($B$121,Escalators!$B$4:$P$12,9,0)</f>
        <v>0</v>
      </c>
      <c r="I135" s="118">
        <f>F135*HLOOKUP($B$121,Escalators!$B$4:$P$12,9,0)</f>
        <v>0</v>
      </c>
      <c r="AD135" s="131"/>
    </row>
    <row r="136" spans="1:30">
      <c r="A136" s="15"/>
      <c r="B136" s="143" t="s">
        <v>34</v>
      </c>
      <c r="C136" s="144" t="s">
        <v>26</v>
      </c>
      <c r="D136" s="121">
        <v>0</v>
      </c>
      <c r="E136" s="122">
        <v>0</v>
      </c>
      <c r="F136" s="140">
        <v>0</v>
      </c>
      <c r="G136" s="117">
        <f>D136*HLOOKUP($B$121,Escalators!$B$4:$P$12,9,0)</f>
        <v>0</v>
      </c>
      <c r="H136" s="117">
        <f>E136*HLOOKUP($B$121,Escalators!$B$4:$P$12,9,0)</f>
        <v>0</v>
      </c>
      <c r="I136" s="118">
        <f>F136*HLOOKUP($B$121,Escalators!$B$4:$P$12,9,0)</f>
        <v>0</v>
      </c>
      <c r="AD136" s="131"/>
    </row>
    <row r="137" spans="1:30">
      <c r="A137" s="15"/>
      <c r="B137" s="143" t="s">
        <v>34</v>
      </c>
      <c r="C137" s="144" t="s">
        <v>27</v>
      </c>
      <c r="D137" s="121">
        <v>0</v>
      </c>
      <c r="E137" s="122">
        <v>0</v>
      </c>
      <c r="F137" s="140">
        <v>0</v>
      </c>
      <c r="G137" s="117">
        <f>D137*HLOOKUP($B$121,Escalators!$B$4:$P$12,9,0)</f>
        <v>0</v>
      </c>
      <c r="H137" s="117">
        <f>E137*HLOOKUP($B$121,Escalators!$B$4:$P$12,9,0)</f>
        <v>0</v>
      </c>
      <c r="I137" s="118">
        <f>F137*HLOOKUP($B$121,Escalators!$B$4:$P$12,9,0)</f>
        <v>0</v>
      </c>
      <c r="AD137" s="131"/>
    </row>
    <row r="138" spans="1:30">
      <c r="A138" s="15"/>
      <c r="B138" s="143" t="s">
        <v>34</v>
      </c>
      <c r="C138" s="144" t="s">
        <v>28</v>
      </c>
      <c r="D138" s="121">
        <v>0.12370238249944246</v>
      </c>
      <c r="E138" s="122">
        <v>0</v>
      </c>
      <c r="F138" s="140">
        <v>0</v>
      </c>
      <c r="G138" s="117">
        <f>D138*HLOOKUP($B$121,Escalators!$B$4:$P$12,9,0)</f>
        <v>0.12819173728522015</v>
      </c>
      <c r="H138" s="117">
        <f>E138*HLOOKUP($B$121,Escalators!$B$4:$P$12,9,0)</f>
        <v>0</v>
      </c>
      <c r="I138" s="118">
        <f>F138*HLOOKUP($B$121,Escalators!$B$4:$P$12,9,0)</f>
        <v>0</v>
      </c>
      <c r="AD138" s="131"/>
    </row>
    <row r="139" spans="1:30">
      <c r="A139" s="15"/>
      <c r="B139" s="143" t="s">
        <v>34</v>
      </c>
      <c r="C139" s="144" t="s">
        <v>29</v>
      </c>
      <c r="D139" s="121">
        <v>5.243434136094742E-2</v>
      </c>
      <c r="E139" s="122">
        <v>0</v>
      </c>
      <c r="F139" s="140">
        <v>0</v>
      </c>
      <c r="G139" s="117">
        <f>D139*HLOOKUP($B$121,Escalators!$B$4:$P$12,9,0)</f>
        <v>5.4337266402257209E-2</v>
      </c>
      <c r="H139" s="117">
        <f>E139*HLOOKUP($B$121,Escalators!$B$4:$P$12,9,0)</f>
        <v>0</v>
      </c>
      <c r="I139" s="118">
        <f>F139*HLOOKUP($B$121,Escalators!$B$4:$P$12,9,0)</f>
        <v>0</v>
      </c>
      <c r="AD139" s="131"/>
    </row>
    <row r="140" spans="1:30">
      <c r="A140" s="15"/>
      <c r="B140" s="143" t="s">
        <v>34</v>
      </c>
      <c r="C140" s="144" t="s">
        <v>30</v>
      </c>
      <c r="D140" s="121">
        <v>0</v>
      </c>
      <c r="E140" s="122">
        <v>0</v>
      </c>
      <c r="F140" s="140">
        <v>0</v>
      </c>
      <c r="G140" s="117">
        <f>D140*HLOOKUP($B$121,Escalators!$B$4:$P$12,9,0)</f>
        <v>0</v>
      </c>
      <c r="H140" s="117">
        <f>E140*HLOOKUP($B$121,Escalators!$B$4:$P$12,9,0)</f>
        <v>0</v>
      </c>
      <c r="I140" s="118">
        <f>F140*HLOOKUP($B$121,Escalators!$B$4:$P$12,9,0)</f>
        <v>0</v>
      </c>
      <c r="AD140" s="131"/>
    </row>
    <row r="141" spans="1:30">
      <c r="A141" s="15"/>
      <c r="B141" s="143" t="s">
        <v>34</v>
      </c>
      <c r="C141" s="144" t="s">
        <v>31</v>
      </c>
      <c r="D141" s="121">
        <v>0</v>
      </c>
      <c r="E141" s="122">
        <v>0</v>
      </c>
      <c r="F141" s="140">
        <v>0</v>
      </c>
      <c r="G141" s="117">
        <f>D141*HLOOKUP($B$121,Escalators!$B$4:$P$12,9,0)</f>
        <v>0</v>
      </c>
      <c r="H141" s="117">
        <f>E141*HLOOKUP($B$121,Escalators!$B$4:$P$12,9,0)</f>
        <v>0</v>
      </c>
      <c r="I141" s="118">
        <f>F141*HLOOKUP($B$121,Escalators!$B$4:$P$12,9,0)</f>
        <v>0</v>
      </c>
      <c r="AD141" s="131"/>
    </row>
    <row r="142" spans="1:30">
      <c r="A142" s="15"/>
      <c r="B142" s="169" t="s">
        <v>34</v>
      </c>
      <c r="C142" s="232" t="s">
        <v>10</v>
      </c>
      <c r="D142" s="123">
        <v>16.66983619677924</v>
      </c>
      <c r="E142" s="124">
        <v>0</v>
      </c>
      <c r="F142" s="141">
        <v>0</v>
      </c>
      <c r="G142" s="119">
        <f>D142*HLOOKUP($B$121,Escalators!$B$4:$P$12,9,0)</f>
        <v>17.274810873871481</v>
      </c>
      <c r="H142" s="119">
        <f>E142*HLOOKUP($B$121,Escalators!$B$4:$P$12,9,0)</f>
        <v>0</v>
      </c>
      <c r="I142" s="120">
        <f>F142*HLOOKUP($B$121,Escalators!$B$4:$P$12,9,0)</f>
        <v>0</v>
      </c>
      <c r="AD142" s="131"/>
    </row>
    <row r="143" spans="1:30">
      <c r="A143" s="15"/>
      <c r="B143" s="15"/>
      <c r="C143" s="15"/>
      <c r="D143" s="15"/>
      <c r="E143" s="15"/>
      <c r="F143" s="15"/>
      <c r="G143" s="25"/>
      <c r="H143" s="25"/>
      <c r="I143" s="25"/>
    </row>
    <row r="144" spans="1:30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>
      <c r="A149" s="15"/>
      <c r="B149" s="15"/>
      <c r="C149" s="15"/>
      <c r="D149" s="15"/>
      <c r="E149" s="15"/>
      <c r="F149" s="15"/>
      <c r="G149" s="15"/>
      <c r="H149" s="15"/>
      <c r="I149" s="15"/>
    </row>
  </sheetData>
  <mergeCells count="2">
    <mergeCell ref="D4:F4"/>
    <mergeCell ref="G4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rgb="FFFFFF00"/>
  </sheetPr>
  <dimension ref="A1:U104"/>
  <sheetViews>
    <sheetView showGridLines="0" zoomScale="85" zoomScaleNormal="85" workbookViewId="0">
      <pane ySplit="2" topLeftCell="A3" activePane="bottomLeft" state="frozen"/>
      <selection activeCell="J41" sqref="J41"/>
      <selection pane="bottomLeft" activeCell="N28" sqref="N28"/>
    </sheetView>
  </sheetViews>
  <sheetFormatPr defaultRowHeight="12.75"/>
  <cols>
    <col min="1" max="1" width="2.7109375" style="187" customWidth="1"/>
    <col min="2" max="2" width="34.7109375" style="187" customWidth="1"/>
    <col min="3" max="3" width="27.7109375" style="187" customWidth="1"/>
    <col min="4" max="21" width="10.7109375" style="187" customWidth="1"/>
    <col min="22" max="22" width="23.42578125" style="187" customWidth="1"/>
    <col min="23" max="16384" width="9.140625" style="187"/>
  </cols>
  <sheetData>
    <row r="1" spans="1:21" s="182" customFormat="1" ht="18">
      <c r="A1" s="2" t="s">
        <v>137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181"/>
      <c r="Q1" s="181"/>
      <c r="R1" s="181"/>
      <c r="S1" s="181"/>
      <c r="T1" s="181"/>
      <c r="U1" s="181"/>
    </row>
    <row r="2" spans="1:21" s="186" customFormat="1" ht="15.75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  <c r="P2" s="185"/>
      <c r="Q2" s="185"/>
      <c r="R2" s="185"/>
      <c r="S2" s="185"/>
      <c r="T2" s="185"/>
      <c r="U2" s="185"/>
    </row>
    <row r="3" spans="1:21">
      <c r="B3" s="188"/>
      <c r="C3" s="188"/>
    </row>
    <row r="4" spans="1:21">
      <c r="B4" s="188"/>
      <c r="C4" s="188"/>
    </row>
    <row r="5" spans="1:21">
      <c r="B5" s="192" t="s">
        <v>1</v>
      </c>
      <c r="C5" s="261"/>
      <c r="D5" s="190"/>
      <c r="E5" s="190">
        <v>2015</v>
      </c>
      <c r="F5" s="191"/>
      <c r="G5" s="190"/>
      <c r="H5" s="190">
        <f>E5+1</f>
        <v>2016</v>
      </c>
      <c r="I5" s="191"/>
      <c r="J5" s="190"/>
      <c r="K5" s="190">
        <f>H5+1</f>
        <v>2017</v>
      </c>
      <c r="L5" s="191"/>
      <c r="M5" s="190"/>
      <c r="N5" s="190">
        <f>K5+1</f>
        <v>2018</v>
      </c>
      <c r="O5" s="191"/>
      <c r="P5" s="190"/>
      <c r="Q5" s="190">
        <f>N5+1</f>
        <v>2019</v>
      </c>
      <c r="R5" s="191"/>
      <c r="S5" s="190"/>
      <c r="T5" s="190">
        <f>Q5+1</f>
        <v>2020</v>
      </c>
      <c r="U5" s="191"/>
    </row>
    <row r="6" spans="1:21">
      <c r="B6" s="189"/>
      <c r="C6" s="258"/>
      <c r="D6" s="560" t="str">
        <f>"('$000, $"&amp;Escalators!$B$11&amp;")"</f>
        <v>('$000, $2015)</v>
      </c>
      <c r="E6" s="561" t="str">
        <f>"('$000, $"&amp;Escalators!$B$11&amp;")"</f>
        <v>('$000, $2015)</v>
      </c>
      <c r="F6" s="561" t="str">
        <f>"('$000, $"&amp;Escalators!$B$11&amp;")"</f>
        <v>('$000, $2015)</v>
      </c>
      <c r="G6" s="560" t="str">
        <f>"('$000, $"&amp;Escalators!$B$11&amp;")"</f>
        <v>('$000, $2015)</v>
      </c>
      <c r="H6" s="561" t="str">
        <f>"('$000, $"&amp;Escalators!$B$11&amp;")"</f>
        <v>('$000, $2015)</v>
      </c>
      <c r="I6" s="561" t="str">
        <f>"('$000, $"&amp;Escalators!$B$11&amp;")"</f>
        <v>('$000, $2015)</v>
      </c>
      <c r="J6" s="560" t="str">
        <f>"('$000, $"&amp;Escalators!$B$11&amp;")"</f>
        <v>('$000, $2015)</v>
      </c>
      <c r="K6" s="561" t="str">
        <f>"('$000, $"&amp;Escalators!$B$11&amp;")"</f>
        <v>('$000, $2015)</v>
      </c>
      <c r="L6" s="561" t="str">
        <f>"('$000, $"&amp;Escalators!$B$11&amp;")"</f>
        <v>('$000, $2015)</v>
      </c>
      <c r="M6" s="560" t="str">
        <f>"('$000, $"&amp;Escalators!$B$11&amp;")"</f>
        <v>('$000, $2015)</v>
      </c>
      <c r="N6" s="561" t="str">
        <f>"('$000, $"&amp;Escalators!$B$11&amp;")"</f>
        <v>('$000, $2015)</v>
      </c>
      <c r="O6" s="561" t="str">
        <f>"('$000, $"&amp;Escalators!$B$11&amp;")"</f>
        <v>('$000, $2015)</v>
      </c>
      <c r="P6" s="560" t="str">
        <f>"('$000, $"&amp;Escalators!$B$11&amp;")"</f>
        <v>('$000, $2015)</v>
      </c>
      <c r="Q6" s="561" t="str">
        <f>"('$000, $"&amp;Escalators!$B$11&amp;")"</f>
        <v>('$000, $2015)</v>
      </c>
      <c r="R6" s="561" t="str">
        <f>"('$000, $"&amp;Escalators!$B$11&amp;")"</f>
        <v>('$000, $2015)</v>
      </c>
      <c r="S6" s="560" t="str">
        <f>"('$000, $"&amp;Escalators!$B$11&amp;")"</f>
        <v>('$000, $2015)</v>
      </c>
      <c r="T6" s="561" t="str">
        <f>"('$000, $"&amp;Escalators!$B$11&amp;")"</f>
        <v>('$000, $2015)</v>
      </c>
      <c r="U6" s="562" t="str">
        <f>"('$000, $"&amp;Escalators!$B$11&amp;")"</f>
        <v>('$000, $2015)</v>
      </c>
    </row>
    <row r="7" spans="1:21">
      <c r="B7" s="192"/>
      <c r="C7" s="259"/>
      <c r="D7" s="193" t="s">
        <v>2</v>
      </c>
      <c r="E7" s="193" t="s">
        <v>8</v>
      </c>
      <c r="F7" s="194" t="s">
        <v>9</v>
      </c>
      <c r="G7" s="193" t="s">
        <v>2</v>
      </c>
      <c r="H7" s="193" t="s">
        <v>8</v>
      </c>
      <c r="I7" s="194" t="s">
        <v>9</v>
      </c>
      <c r="J7" s="193" t="s">
        <v>2</v>
      </c>
      <c r="K7" s="193" t="s">
        <v>8</v>
      </c>
      <c r="L7" s="194" t="s">
        <v>9</v>
      </c>
      <c r="M7" s="193" t="s">
        <v>2</v>
      </c>
      <c r="N7" s="193" t="s">
        <v>8</v>
      </c>
      <c r="O7" s="194" t="s">
        <v>9</v>
      </c>
      <c r="P7" s="193" t="s">
        <v>2</v>
      </c>
      <c r="Q7" s="193" t="s">
        <v>8</v>
      </c>
      <c r="R7" s="194" t="s">
        <v>9</v>
      </c>
      <c r="S7" s="193" t="s">
        <v>2</v>
      </c>
      <c r="T7" s="193" t="s">
        <v>8</v>
      </c>
      <c r="U7" s="194" t="s">
        <v>9</v>
      </c>
    </row>
    <row r="8" spans="1:21">
      <c r="B8" s="195"/>
      <c r="C8" s="260"/>
      <c r="D8" s="196"/>
      <c r="E8" s="197"/>
      <c r="F8" s="198"/>
      <c r="G8" s="196"/>
      <c r="H8" s="197"/>
      <c r="I8" s="198"/>
      <c r="J8" s="196"/>
      <c r="K8" s="197"/>
      <c r="L8" s="198"/>
      <c r="M8" s="196"/>
      <c r="N8" s="197"/>
      <c r="O8" s="198"/>
      <c r="P8" s="197"/>
      <c r="Q8" s="197"/>
      <c r="R8" s="197"/>
      <c r="S8" s="196"/>
      <c r="T8" s="197"/>
      <c r="U8" s="198"/>
    </row>
    <row r="9" spans="1:21">
      <c r="B9" s="199" t="s">
        <v>71</v>
      </c>
      <c r="C9" s="262"/>
      <c r="D9" s="264"/>
      <c r="E9" s="263"/>
      <c r="F9" s="265"/>
      <c r="G9" s="401">
        <f>D16*Escalators!$J$12</f>
        <v>9969.1979504073352</v>
      </c>
      <c r="H9" s="402">
        <f>E16*Escalators!$J$12</f>
        <v>115.80765884499128</v>
      </c>
      <c r="I9" s="403">
        <f>F16*Escalators!$J$12</f>
        <v>8868.0714608755134</v>
      </c>
      <c r="J9" s="401">
        <f>G9</f>
        <v>9969.1979504073352</v>
      </c>
      <c r="K9" s="402">
        <f t="shared" ref="K9:U9" si="0">H9</f>
        <v>115.80765884499128</v>
      </c>
      <c r="L9" s="403">
        <f t="shared" si="0"/>
        <v>8868.0714608755134</v>
      </c>
      <c r="M9" s="401">
        <f t="shared" si="0"/>
        <v>9969.1979504073352</v>
      </c>
      <c r="N9" s="402">
        <f t="shared" si="0"/>
        <v>115.80765884499128</v>
      </c>
      <c r="O9" s="403">
        <f t="shared" si="0"/>
        <v>8868.0714608755134</v>
      </c>
      <c r="P9" s="401">
        <f t="shared" si="0"/>
        <v>9969.1979504073352</v>
      </c>
      <c r="Q9" s="402">
        <f t="shared" si="0"/>
        <v>115.80765884499128</v>
      </c>
      <c r="R9" s="403">
        <f t="shared" si="0"/>
        <v>8868.0714608755134</v>
      </c>
      <c r="S9" s="401">
        <f t="shared" si="0"/>
        <v>9969.1979504073352</v>
      </c>
      <c r="T9" s="402">
        <f t="shared" si="0"/>
        <v>115.80765884499128</v>
      </c>
      <c r="U9" s="403">
        <f t="shared" si="0"/>
        <v>8868.0714608755134</v>
      </c>
    </row>
    <row r="10" spans="1:21"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</row>
    <row r="11" spans="1:21"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21">
      <c r="B12" s="192" t="s">
        <v>1</v>
      </c>
      <c r="C12" s="261"/>
      <c r="D12" s="190"/>
      <c r="E12" s="190">
        <v>2014</v>
      </c>
      <c r="F12" s="191"/>
      <c r="G12" s="203"/>
      <c r="H12" s="203"/>
      <c r="I12" s="203"/>
      <c r="J12" s="203"/>
      <c r="K12" s="203"/>
      <c r="L12" s="203"/>
      <c r="M12" s="203"/>
    </row>
    <row r="13" spans="1:21">
      <c r="B13" s="189"/>
      <c r="C13" s="258"/>
      <c r="D13" s="560" t="s">
        <v>127</v>
      </c>
      <c r="E13" s="561" t="str">
        <f>"('$000, $"&amp;Escalators!$B$11&amp;")"</f>
        <v>('$000, $2015)</v>
      </c>
      <c r="F13" s="561" t="str">
        <f>"('$000, $"&amp;Escalators!$B$11&amp;")"</f>
        <v>('$000, $2015)</v>
      </c>
      <c r="G13" s="203"/>
      <c r="H13" s="203"/>
      <c r="I13" s="203"/>
      <c r="J13" s="203"/>
      <c r="K13" s="203"/>
      <c r="L13" s="203"/>
      <c r="M13" s="203"/>
    </row>
    <row r="14" spans="1:21">
      <c r="B14" s="192"/>
      <c r="C14" s="259"/>
      <c r="D14" s="193" t="s">
        <v>2</v>
      </c>
      <c r="E14" s="193" t="s">
        <v>8</v>
      </c>
      <c r="F14" s="194" t="s">
        <v>9</v>
      </c>
      <c r="G14" s="203"/>
      <c r="H14" s="203"/>
      <c r="I14" s="203"/>
      <c r="J14" s="203"/>
      <c r="K14" s="203"/>
      <c r="L14" s="203"/>
      <c r="M14" s="203"/>
    </row>
    <row r="15" spans="1:21">
      <c r="B15" s="195"/>
      <c r="C15" s="260"/>
      <c r="D15" s="196"/>
      <c r="E15" s="197"/>
      <c r="F15" s="198"/>
      <c r="G15" s="203"/>
      <c r="H15" s="203"/>
      <c r="I15" s="203"/>
      <c r="J15" s="203"/>
      <c r="K15" s="203"/>
      <c r="L15" s="203"/>
      <c r="M15" s="203"/>
    </row>
    <row r="16" spans="1:21">
      <c r="B16" s="199" t="s">
        <v>71</v>
      </c>
      <c r="C16" s="262"/>
      <c r="D16" s="200">
        <v>9620.0704053967838</v>
      </c>
      <c r="E16" s="201">
        <v>111.7520022287718</v>
      </c>
      <c r="F16" s="202">
        <v>8557.5060539575879</v>
      </c>
      <c r="G16" s="203" t="s">
        <v>136</v>
      </c>
      <c r="H16" s="203"/>
      <c r="I16" s="203"/>
      <c r="J16" s="203"/>
      <c r="K16" s="203"/>
      <c r="L16" s="203"/>
      <c r="M16" s="203"/>
    </row>
    <row r="17" spans="2:13"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2:13"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</row>
    <row r="19" spans="2:13"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</row>
    <row r="20" spans="2:13"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</row>
    <row r="21" spans="2:13"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</row>
    <row r="22" spans="2:13"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</row>
    <row r="23" spans="2:13"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2:13"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2:13"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2:13"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2:13"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2:13"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2:13"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2:13"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2:13"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3"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2:13"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2:13"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</row>
    <row r="35" spans="2:13"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</row>
    <row r="36" spans="2:13"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2:13"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2:13"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</row>
    <row r="39" spans="2:13"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</row>
    <row r="40" spans="2:13"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</row>
    <row r="41" spans="2:13"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</row>
    <row r="42" spans="2:13"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</row>
    <row r="43" spans="2:13"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</row>
    <row r="44" spans="2:13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</row>
    <row r="45" spans="2:13"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</row>
    <row r="46" spans="2:13"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</row>
    <row r="47" spans="2:13"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</row>
    <row r="48" spans="2:13"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</row>
    <row r="49" spans="2:13"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</row>
    <row r="50" spans="2:13"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</row>
    <row r="51" spans="2:13"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</row>
    <row r="52" spans="2:13"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</row>
    <row r="53" spans="2:13"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</row>
    <row r="54" spans="2:13"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</row>
    <row r="55" spans="2:13"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</row>
    <row r="56" spans="2:13"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</row>
    <row r="57" spans="2:13"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2:13"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</row>
    <row r="59" spans="2:13"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</row>
    <row r="60" spans="2:13">
      <c r="I60" s="203"/>
      <c r="J60" s="203"/>
      <c r="K60" s="203"/>
      <c r="L60" s="203"/>
      <c r="M60" s="203"/>
    </row>
    <row r="61" spans="2:13">
      <c r="I61" s="203"/>
      <c r="J61" s="203"/>
      <c r="K61" s="203"/>
      <c r="L61" s="203"/>
      <c r="M61" s="203"/>
    </row>
    <row r="62" spans="2:13">
      <c r="I62" s="203"/>
      <c r="J62" s="203"/>
      <c r="K62" s="203"/>
      <c r="L62" s="203"/>
      <c r="M62" s="203"/>
    </row>
    <row r="63" spans="2:13">
      <c r="I63" s="203"/>
      <c r="J63" s="203"/>
      <c r="K63" s="203"/>
      <c r="L63" s="203"/>
      <c r="M63" s="203"/>
    </row>
    <row r="64" spans="2:13">
      <c r="I64" s="203"/>
      <c r="J64" s="203"/>
      <c r="K64" s="203"/>
      <c r="L64" s="203"/>
      <c r="M64" s="203"/>
    </row>
    <row r="65" spans="9:13">
      <c r="I65" s="203"/>
      <c r="J65" s="203"/>
      <c r="K65" s="203"/>
      <c r="L65" s="203"/>
      <c r="M65" s="203"/>
    </row>
    <row r="66" spans="9:13">
      <c r="I66" s="203"/>
      <c r="J66" s="203"/>
      <c r="K66" s="203"/>
      <c r="L66" s="203"/>
      <c r="M66" s="203"/>
    </row>
    <row r="67" spans="9:13">
      <c r="I67" s="203"/>
      <c r="J67" s="203"/>
      <c r="K67" s="203"/>
      <c r="L67" s="203"/>
      <c r="M67" s="203"/>
    </row>
    <row r="68" spans="9:13">
      <c r="I68" s="203"/>
      <c r="J68" s="203"/>
      <c r="K68" s="203"/>
      <c r="L68" s="203"/>
      <c r="M68" s="203"/>
    </row>
    <row r="69" spans="9:13">
      <c r="I69" s="203"/>
      <c r="J69" s="203"/>
      <c r="K69" s="203"/>
      <c r="L69" s="203"/>
      <c r="M69" s="203"/>
    </row>
    <row r="70" spans="9:13">
      <c r="I70" s="203"/>
      <c r="J70" s="203"/>
      <c r="K70" s="203"/>
      <c r="L70" s="203"/>
      <c r="M70" s="203"/>
    </row>
    <row r="71" spans="9:13">
      <c r="I71" s="203"/>
      <c r="J71" s="203"/>
      <c r="K71" s="203"/>
      <c r="L71" s="203"/>
      <c r="M71" s="203"/>
    </row>
    <row r="72" spans="9:13">
      <c r="I72" s="203"/>
      <c r="J72" s="203"/>
      <c r="K72" s="203"/>
      <c r="L72" s="203"/>
      <c r="M72" s="203"/>
    </row>
    <row r="73" spans="9:13">
      <c r="I73" s="203"/>
      <c r="J73" s="203"/>
      <c r="K73" s="203"/>
      <c r="L73" s="203"/>
      <c r="M73" s="203"/>
    </row>
    <row r="74" spans="9:13">
      <c r="I74" s="203"/>
      <c r="J74" s="203"/>
      <c r="K74" s="203"/>
      <c r="L74" s="203"/>
      <c r="M74" s="203"/>
    </row>
    <row r="75" spans="9:13">
      <c r="I75" s="203"/>
      <c r="J75" s="203"/>
      <c r="K75" s="203"/>
      <c r="L75" s="203"/>
      <c r="M75" s="203"/>
    </row>
    <row r="76" spans="9:13">
      <c r="I76" s="203"/>
      <c r="J76" s="203"/>
      <c r="K76" s="203"/>
      <c r="L76" s="203"/>
      <c r="M76" s="203"/>
    </row>
    <row r="77" spans="9:13">
      <c r="I77" s="203"/>
      <c r="J77" s="203"/>
      <c r="K77" s="203"/>
      <c r="L77" s="203"/>
      <c r="M77" s="203"/>
    </row>
    <row r="78" spans="9:13">
      <c r="I78" s="203"/>
      <c r="J78" s="203"/>
      <c r="K78" s="203"/>
      <c r="L78" s="203"/>
      <c r="M78" s="203"/>
    </row>
    <row r="79" spans="9:13">
      <c r="I79" s="203"/>
      <c r="J79" s="203"/>
      <c r="K79" s="203"/>
      <c r="L79" s="203"/>
      <c r="M79" s="203"/>
    </row>
    <row r="80" spans="9:13">
      <c r="I80" s="203"/>
      <c r="J80" s="203"/>
      <c r="K80" s="203"/>
      <c r="L80" s="203"/>
      <c r="M80" s="203"/>
    </row>
    <row r="81" spans="9:13">
      <c r="I81" s="203"/>
      <c r="J81" s="203"/>
      <c r="K81" s="203"/>
      <c r="L81" s="203"/>
      <c r="M81" s="203"/>
    </row>
    <row r="82" spans="9:13">
      <c r="I82" s="203"/>
      <c r="J82" s="203"/>
      <c r="K82" s="203"/>
      <c r="L82" s="203"/>
      <c r="M82" s="203"/>
    </row>
    <row r="83" spans="9:13">
      <c r="I83" s="203"/>
      <c r="J83" s="203"/>
      <c r="K83" s="203"/>
      <c r="L83" s="203"/>
      <c r="M83" s="203"/>
    </row>
    <row r="84" spans="9:13">
      <c r="I84" s="203"/>
      <c r="J84" s="203"/>
      <c r="K84" s="203"/>
      <c r="L84" s="203"/>
      <c r="M84" s="203"/>
    </row>
    <row r="85" spans="9:13">
      <c r="I85" s="203"/>
      <c r="J85" s="203"/>
      <c r="K85" s="203"/>
      <c r="L85" s="203"/>
      <c r="M85" s="203"/>
    </row>
    <row r="86" spans="9:13">
      <c r="I86" s="203"/>
      <c r="J86" s="203"/>
      <c r="K86" s="203"/>
      <c r="L86" s="203"/>
      <c r="M86" s="203"/>
    </row>
    <row r="87" spans="9:13">
      <c r="I87" s="203"/>
      <c r="J87" s="203"/>
      <c r="K87" s="203"/>
      <c r="L87" s="203"/>
      <c r="M87" s="203"/>
    </row>
    <row r="88" spans="9:13">
      <c r="I88" s="203"/>
      <c r="J88" s="203"/>
      <c r="K88" s="203"/>
      <c r="L88" s="203"/>
      <c r="M88" s="203"/>
    </row>
    <row r="89" spans="9:13">
      <c r="I89" s="203"/>
      <c r="J89" s="203"/>
      <c r="K89" s="203"/>
      <c r="L89" s="203"/>
      <c r="M89" s="203"/>
    </row>
    <row r="90" spans="9:13">
      <c r="I90" s="203"/>
      <c r="J90" s="203"/>
      <c r="K90" s="203"/>
      <c r="L90" s="203"/>
      <c r="M90" s="203"/>
    </row>
    <row r="91" spans="9:13">
      <c r="I91" s="203"/>
      <c r="J91" s="203"/>
      <c r="K91" s="203"/>
      <c r="L91" s="203"/>
      <c r="M91" s="203"/>
    </row>
    <row r="92" spans="9:13">
      <c r="I92" s="203"/>
      <c r="J92" s="203"/>
      <c r="K92" s="203"/>
      <c r="L92" s="203"/>
      <c r="M92" s="203"/>
    </row>
    <row r="93" spans="9:13">
      <c r="I93" s="203"/>
      <c r="J93" s="203"/>
      <c r="K93" s="203"/>
      <c r="L93" s="203"/>
      <c r="M93" s="203"/>
    </row>
    <row r="94" spans="9:13">
      <c r="I94" s="203"/>
      <c r="J94" s="203"/>
      <c r="K94" s="203"/>
      <c r="L94" s="203"/>
      <c r="M94" s="203"/>
    </row>
    <row r="95" spans="9:13">
      <c r="I95" s="203"/>
      <c r="J95" s="203"/>
      <c r="K95" s="203"/>
      <c r="L95" s="203"/>
      <c r="M95" s="203"/>
    </row>
    <row r="96" spans="9:13">
      <c r="I96" s="203"/>
      <c r="J96" s="203"/>
      <c r="K96" s="203"/>
      <c r="L96" s="203"/>
      <c r="M96" s="203"/>
    </row>
    <row r="97" spans="9:13">
      <c r="I97" s="203"/>
      <c r="J97" s="203"/>
      <c r="K97" s="203"/>
      <c r="L97" s="203"/>
      <c r="M97" s="203"/>
    </row>
    <row r="98" spans="9:13">
      <c r="I98" s="203"/>
      <c r="J98" s="203"/>
      <c r="K98" s="203"/>
      <c r="L98" s="203"/>
      <c r="M98" s="203"/>
    </row>
    <row r="99" spans="9:13">
      <c r="I99" s="203"/>
      <c r="J99" s="203"/>
      <c r="K99" s="203"/>
      <c r="L99" s="203"/>
      <c r="M99" s="203"/>
    </row>
    <row r="100" spans="9:13">
      <c r="I100" s="203"/>
      <c r="J100" s="203"/>
      <c r="K100" s="203"/>
      <c r="L100" s="203"/>
      <c r="M100" s="203"/>
    </row>
    <row r="101" spans="9:13">
      <c r="I101" s="203"/>
      <c r="J101" s="203"/>
      <c r="K101" s="203"/>
      <c r="L101" s="203"/>
      <c r="M101" s="203"/>
    </row>
    <row r="102" spans="9:13">
      <c r="I102" s="203"/>
      <c r="J102" s="203"/>
      <c r="K102" s="203"/>
      <c r="L102" s="203"/>
      <c r="M102" s="203"/>
    </row>
    <row r="103" spans="9:13">
      <c r="I103" s="203"/>
      <c r="J103" s="203"/>
      <c r="K103" s="203"/>
      <c r="L103" s="203"/>
      <c r="M103" s="203"/>
    </row>
    <row r="104" spans="9:13">
      <c r="I104" s="203"/>
      <c r="J104" s="203"/>
      <c r="K104" s="203"/>
      <c r="L104" s="203"/>
      <c r="M104" s="203"/>
    </row>
  </sheetData>
  <mergeCells count="7">
    <mergeCell ref="D13:F13"/>
    <mergeCell ref="J6:L6"/>
    <mergeCell ref="M6:O6"/>
    <mergeCell ref="P6:R6"/>
    <mergeCell ref="S6:U6"/>
    <mergeCell ref="D6:F6"/>
    <mergeCell ref="G6:I6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V28"/>
  <sheetViews>
    <sheetView showGridLines="0" zoomScale="85" zoomScaleNormal="85" workbookViewId="0">
      <selection activeCell="G33" sqref="G33"/>
    </sheetView>
  </sheetViews>
  <sheetFormatPr defaultRowHeight="12.75"/>
  <cols>
    <col min="1" max="1" width="2.7109375" customWidth="1"/>
    <col min="2" max="2" width="34.7109375" customWidth="1"/>
    <col min="3" max="3" width="27.7109375" customWidth="1"/>
    <col min="4" max="21" width="10.7109375" customWidth="1"/>
  </cols>
  <sheetData>
    <row r="1" spans="1:22" s="25" customFormat="1" ht="18">
      <c r="A1" s="2" t="s">
        <v>137</v>
      </c>
      <c r="B1" s="19"/>
      <c r="C1" s="19"/>
      <c r="D1" s="19"/>
      <c r="E1" s="111"/>
      <c r="F1" s="19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/>
    </row>
    <row r="2" spans="1:22" s="25" customFormat="1" ht="15.75">
      <c r="A2" s="27" t="s">
        <v>70</v>
      </c>
      <c r="B2" s="9"/>
      <c r="C2" s="9"/>
      <c r="D2" s="9"/>
      <c r="E2" s="9"/>
      <c r="F2" s="9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/>
    </row>
    <row r="3" spans="1:22">
      <c r="A3" s="91"/>
    </row>
    <row r="5" spans="1:22">
      <c r="B5" s="231"/>
      <c r="C5" s="213"/>
      <c r="D5" s="559">
        <v>2015</v>
      </c>
      <c r="E5" s="557"/>
      <c r="F5" s="557"/>
      <c r="G5" s="559">
        <f>D5+1</f>
        <v>2016</v>
      </c>
      <c r="H5" s="557"/>
      <c r="I5" s="557"/>
      <c r="J5" s="559">
        <f t="shared" ref="J5" si="0">G5+1</f>
        <v>2017</v>
      </c>
      <c r="K5" s="557"/>
      <c r="L5" s="557"/>
      <c r="M5" s="559">
        <f t="shared" ref="M5" si="1">J5+1</f>
        <v>2018</v>
      </c>
      <c r="N5" s="557"/>
      <c r="O5" s="557"/>
      <c r="P5" s="559">
        <f t="shared" ref="P5" si="2">M5+1</f>
        <v>2019</v>
      </c>
      <c r="Q5" s="557"/>
      <c r="R5" s="557"/>
      <c r="S5" s="556">
        <f t="shared" ref="S5" si="3">P5+1</f>
        <v>2020</v>
      </c>
      <c r="T5" s="557"/>
      <c r="U5" s="558"/>
      <c r="V5" s="387"/>
    </row>
    <row r="6" spans="1:22">
      <c r="B6" s="175"/>
      <c r="C6" s="174"/>
      <c r="D6" s="560" t="str">
        <f>"('$000, $"&amp;Escalators!$B$11&amp;")"</f>
        <v>('$000, $2015)</v>
      </c>
      <c r="E6" s="561" t="str">
        <f>"('$000, $"&amp;Escalators!$B$11&amp;")"</f>
        <v>('$000, $2015)</v>
      </c>
      <c r="F6" s="561" t="str">
        <f>"('$000, $"&amp;Escalators!$B$11&amp;")"</f>
        <v>('$000, $2015)</v>
      </c>
      <c r="G6" s="560" t="str">
        <f>"('$000, $"&amp;Escalators!$B$11&amp;")"</f>
        <v>('$000, $2015)</v>
      </c>
      <c r="H6" s="561" t="str">
        <f>"('$000, $"&amp;Escalators!$B$11&amp;")"</f>
        <v>('$000, $2015)</v>
      </c>
      <c r="I6" s="561" t="str">
        <f>"('$000, $"&amp;Escalators!$B$11&amp;")"</f>
        <v>('$000, $2015)</v>
      </c>
      <c r="J6" s="560" t="str">
        <f>"('$000, $"&amp;Escalators!$B$11&amp;")"</f>
        <v>('$000, $2015)</v>
      </c>
      <c r="K6" s="561" t="str">
        <f>"('$000, $"&amp;Escalators!$B$11&amp;")"</f>
        <v>('$000, $2015)</v>
      </c>
      <c r="L6" s="561" t="str">
        <f>"('$000, $"&amp;Escalators!$B$11&amp;")"</f>
        <v>('$000, $2015)</v>
      </c>
      <c r="M6" s="560" t="str">
        <f>"('$000, $"&amp;Escalators!$B$11&amp;")"</f>
        <v>('$000, $2015)</v>
      </c>
      <c r="N6" s="561" t="str">
        <f>"('$000, $"&amp;Escalators!$B$11&amp;")"</f>
        <v>('$000, $2015)</v>
      </c>
      <c r="O6" s="561" t="str">
        <f>"('$000, $"&amp;Escalators!$B$11&amp;")"</f>
        <v>('$000, $2015)</v>
      </c>
      <c r="P6" s="560" t="str">
        <f>"('$000, $"&amp;Escalators!$B$11&amp;")"</f>
        <v>('$000, $2015)</v>
      </c>
      <c r="Q6" s="561" t="str">
        <f>"('$000, $"&amp;Escalators!$B$11&amp;")"</f>
        <v>('$000, $2015)</v>
      </c>
      <c r="R6" s="561" t="str">
        <f>"('$000, $"&amp;Escalators!$B$11&amp;")"</f>
        <v>('$000, $2015)</v>
      </c>
      <c r="S6" s="560" t="str">
        <f>"('$000, $"&amp;Escalators!$B$11&amp;")"</f>
        <v>('$000, $2015)</v>
      </c>
      <c r="T6" s="561" t="str">
        <f>"('$000, $"&amp;Escalators!$B$11&amp;")"</f>
        <v>('$000, $2015)</v>
      </c>
      <c r="U6" s="562" t="str">
        <f>"('$000, $"&amp;Escalators!$B$11&amp;")"</f>
        <v>('$000, $2015)</v>
      </c>
      <c r="V6" s="387"/>
    </row>
    <row r="7" spans="1:22">
      <c r="B7" s="145" t="s">
        <v>1</v>
      </c>
      <c r="C7" s="146" t="s">
        <v>36</v>
      </c>
      <c r="D7" s="54" t="s">
        <v>2</v>
      </c>
      <c r="E7" s="54" t="s">
        <v>8</v>
      </c>
      <c r="F7" s="54" t="s">
        <v>9</v>
      </c>
      <c r="G7" s="54" t="s">
        <v>2</v>
      </c>
      <c r="H7" s="54" t="s">
        <v>8</v>
      </c>
      <c r="I7" s="54" t="s">
        <v>9</v>
      </c>
      <c r="J7" s="54" t="s">
        <v>2</v>
      </c>
      <c r="K7" s="54" t="s">
        <v>8</v>
      </c>
      <c r="L7" s="54" t="s">
        <v>9</v>
      </c>
      <c r="M7" s="54" t="s">
        <v>2</v>
      </c>
      <c r="N7" s="54" t="s">
        <v>8</v>
      </c>
      <c r="O7" s="54" t="s">
        <v>9</v>
      </c>
      <c r="P7" s="54" t="s">
        <v>2</v>
      </c>
      <c r="Q7" s="54" t="s">
        <v>8</v>
      </c>
      <c r="R7" s="54" t="s">
        <v>9</v>
      </c>
      <c r="S7" s="386" t="s">
        <v>2</v>
      </c>
      <c r="T7" s="54" t="s">
        <v>8</v>
      </c>
      <c r="U7" s="247" t="s">
        <v>9</v>
      </c>
      <c r="V7" s="388"/>
    </row>
    <row r="8" spans="1:22">
      <c r="B8" s="114"/>
      <c r="C8" s="382"/>
      <c r="D8" s="147"/>
      <c r="E8" s="148"/>
      <c r="F8" s="149"/>
      <c r="G8" s="147"/>
      <c r="H8" s="148"/>
      <c r="I8" s="149"/>
      <c r="J8" s="147"/>
      <c r="K8" s="148"/>
      <c r="L8" s="149"/>
      <c r="M8" s="147"/>
      <c r="N8" s="148"/>
      <c r="O8" s="149"/>
      <c r="P8" s="147"/>
      <c r="Q8" s="148"/>
      <c r="R8" s="148"/>
      <c r="S8" s="147"/>
      <c r="T8" s="148"/>
      <c r="U8" s="149"/>
      <c r="V8" s="15"/>
    </row>
    <row r="9" spans="1:22">
      <c r="A9" s="176"/>
      <c r="B9" s="393" t="str">
        <f>B18</f>
        <v>IT metering opex</v>
      </c>
      <c r="C9" s="393" t="str">
        <f t="shared" ref="C9:C11" si="4">C18</f>
        <v>IT</v>
      </c>
      <c r="D9" s="396"/>
      <c r="E9" s="256"/>
      <c r="F9" s="257"/>
      <c r="G9" s="472">
        <f>D18*Escalators!$J$12</f>
        <v>473.67567154997516</v>
      </c>
      <c r="H9" s="473">
        <f>E18*Escalators!$J$12</f>
        <v>941.83224966913838</v>
      </c>
      <c r="I9" s="474">
        <f>F18*Escalators!$J$12</f>
        <v>1495.6549561166564</v>
      </c>
      <c r="J9" s="384">
        <f>$G9</f>
        <v>473.67567154997516</v>
      </c>
      <c r="K9" s="178">
        <f>$H9</f>
        <v>941.83224966913838</v>
      </c>
      <c r="L9" s="179">
        <f>$I9</f>
        <v>1495.6549561166564</v>
      </c>
      <c r="M9" s="384">
        <f>$G9</f>
        <v>473.67567154997516</v>
      </c>
      <c r="N9" s="178">
        <f>$H9</f>
        <v>941.83224966913838</v>
      </c>
      <c r="O9" s="179">
        <f>$I9</f>
        <v>1495.6549561166564</v>
      </c>
      <c r="P9" s="384">
        <f>$G9</f>
        <v>473.67567154997516</v>
      </c>
      <c r="Q9" s="178">
        <f>$H9</f>
        <v>941.83224966913838</v>
      </c>
      <c r="R9" s="178">
        <f>$I9</f>
        <v>1495.6549561166564</v>
      </c>
      <c r="S9" s="384">
        <f>$G9</f>
        <v>473.67567154997516</v>
      </c>
      <c r="T9" s="178">
        <f>$H9</f>
        <v>941.83224966913838</v>
      </c>
      <c r="U9" s="179">
        <f>$I9</f>
        <v>1495.6549561166564</v>
      </c>
      <c r="V9" s="15"/>
    </row>
    <row r="10" spans="1:22">
      <c r="A10" s="176"/>
      <c r="B10" s="393" t="str">
        <f t="shared" ref="B10" si="5">B19</f>
        <v>Supply abolishments</v>
      </c>
      <c r="C10" s="393" t="str">
        <f t="shared" si="4"/>
        <v>Condition based</v>
      </c>
      <c r="D10" s="396"/>
      <c r="E10" s="256"/>
      <c r="F10" s="257"/>
      <c r="G10" s="472">
        <f>D19*Escalators!$J$12</f>
        <v>711.57069469371856</v>
      </c>
      <c r="H10" s="473">
        <f>E19*Escalators!$J$12</f>
        <v>0.7131571641627279</v>
      </c>
      <c r="I10" s="474">
        <f>F19*Escalators!$J$12</f>
        <v>72.118464036113181</v>
      </c>
      <c r="J10" s="384">
        <f t="shared" ref="J10:J11" si="6">$G10</f>
        <v>711.57069469371856</v>
      </c>
      <c r="K10" s="178">
        <f t="shared" ref="K10:K11" si="7">$H10</f>
        <v>0.7131571641627279</v>
      </c>
      <c r="L10" s="179">
        <f t="shared" ref="L10:L11" si="8">$I10</f>
        <v>72.118464036113181</v>
      </c>
      <c r="M10" s="384">
        <f t="shared" ref="M10:M11" si="9">$G10</f>
        <v>711.57069469371856</v>
      </c>
      <c r="N10" s="178">
        <f t="shared" ref="N10:N11" si="10">$H10</f>
        <v>0.7131571641627279</v>
      </c>
      <c r="O10" s="179">
        <f t="shared" ref="O10:O11" si="11">$I10</f>
        <v>72.118464036113181</v>
      </c>
      <c r="P10" s="384">
        <f t="shared" ref="P10:P11" si="12">$G10</f>
        <v>711.57069469371856</v>
      </c>
      <c r="Q10" s="178">
        <f t="shared" ref="Q10:Q11" si="13">$H10</f>
        <v>0.7131571641627279</v>
      </c>
      <c r="R10" s="178">
        <f t="shared" ref="R10:R11" si="14">$I10</f>
        <v>72.118464036113181</v>
      </c>
      <c r="S10" s="384">
        <f t="shared" ref="S10:S11" si="15">$G10</f>
        <v>711.57069469371856</v>
      </c>
      <c r="T10" s="178">
        <f t="shared" ref="T10:T11" si="16">$H10</f>
        <v>0.7131571641627279</v>
      </c>
      <c r="U10" s="179">
        <f t="shared" ref="U10:U11" si="17">$I10</f>
        <v>72.118464036113181</v>
      </c>
      <c r="V10" s="15"/>
    </row>
    <row r="11" spans="1:22">
      <c r="A11" s="176"/>
      <c r="B11" s="394" t="str">
        <f t="shared" ref="B11" si="18">B20</f>
        <v>Category RIN alignment</v>
      </c>
      <c r="C11" s="394" t="str">
        <f t="shared" si="4"/>
        <v>Routine</v>
      </c>
      <c r="D11" s="397"/>
      <c r="E11" s="398"/>
      <c r="F11" s="399"/>
      <c r="G11" s="475">
        <f>D20*Escalators!$J$12</f>
        <v>0</v>
      </c>
      <c r="H11" s="476">
        <f>E20*Escalators!$J$12</f>
        <v>0</v>
      </c>
      <c r="I11" s="477">
        <f>F20*Escalators!$J$12</f>
        <v>206.11839506118815</v>
      </c>
      <c r="J11" s="266">
        <f t="shared" si="6"/>
        <v>0</v>
      </c>
      <c r="K11" s="267">
        <f t="shared" si="7"/>
        <v>0</v>
      </c>
      <c r="L11" s="268">
        <f t="shared" si="8"/>
        <v>206.11839506118815</v>
      </c>
      <c r="M11" s="266">
        <f t="shared" si="9"/>
        <v>0</v>
      </c>
      <c r="N11" s="267">
        <f t="shared" si="10"/>
        <v>0</v>
      </c>
      <c r="O11" s="268">
        <f t="shared" si="11"/>
        <v>206.11839506118815</v>
      </c>
      <c r="P11" s="266">
        <f t="shared" si="12"/>
        <v>0</v>
      </c>
      <c r="Q11" s="267">
        <f t="shared" si="13"/>
        <v>0</v>
      </c>
      <c r="R11" s="267">
        <f t="shared" si="14"/>
        <v>206.11839506118815</v>
      </c>
      <c r="S11" s="266">
        <f t="shared" si="15"/>
        <v>0</v>
      </c>
      <c r="T11" s="267">
        <f t="shared" si="16"/>
        <v>0</v>
      </c>
      <c r="U11" s="268">
        <f t="shared" si="17"/>
        <v>206.11839506118815</v>
      </c>
      <c r="V11" s="15"/>
    </row>
    <row r="12" spans="1:22" s="97" customFormat="1"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385"/>
    </row>
    <row r="14" spans="1:22">
      <c r="B14" s="231"/>
      <c r="C14" s="213"/>
      <c r="D14" s="559">
        <v>2014</v>
      </c>
      <c r="E14" s="557"/>
      <c r="F14" s="557"/>
    </row>
    <row r="15" spans="1:22">
      <c r="B15" s="175"/>
      <c r="C15" s="174"/>
      <c r="D15" s="560" t="s">
        <v>127</v>
      </c>
      <c r="E15" s="561" t="str">
        <f>"('$000, $"&amp;Escalators!$B$11&amp;")"</f>
        <v>('$000, $2015)</v>
      </c>
      <c r="F15" s="561" t="str">
        <f>"('$000, $"&amp;Escalators!$B$11&amp;")"</f>
        <v>('$000, $2015)</v>
      </c>
    </row>
    <row r="16" spans="1:22">
      <c r="B16" s="145" t="s">
        <v>1</v>
      </c>
      <c r="C16" s="146" t="s">
        <v>36</v>
      </c>
      <c r="D16" s="54" t="s">
        <v>2</v>
      </c>
      <c r="E16" s="54" t="s">
        <v>8</v>
      </c>
      <c r="F16" s="54" t="s">
        <v>9</v>
      </c>
    </row>
    <row r="17" spans="2:10">
      <c r="B17" s="114"/>
      <c r="C17" s="382"/>
      <c r="D17" s="147"/>
      <c r="E17" s="148"/>
      <c r="F17" s="149"/>
    </row>
    <row r="18" spans="2:10">
      <c r="B18" s="383" t="s">
        <v>61</v>
      </c>
      <c r="C18" s="383" t="s">
        <v>27</v>
      </c>
      <c r="D18" s="426">
        <f>[13]Inputs!$F$137*'[13]2014 IT Opex'!$X$40/1000</f>
        <v>457.08725338814003</v>
      </c>
      <c r="E18" s="427">
        <f>[13]Inputs!$F$136*'[13]2014 IT Opex'!$X$40/1000</f>
        <v>908.84869544797709</v>
      </c>
      <c r="F18" s="428">
        <f>[13]Inputs!$F$135*'[13]2014 IT Opex'!$X$40/1000</f>
        <v>1443.2761844632623</v>
      </c>
      <c r="G18" s="15" t="s">
        <v>144</v>
      </c>
    </row>
    <row r="19" spans="2:10">
      <c r="B19" s="383" t="s">
        <v>62</v>
      </c>
      <c r="C19" s="383" t="s">
        <v>13</v>
      </c>
      <c r="D19" s="384">
        <f>G28</f>
        <v>686.65104408835373</v>
      </c>
      <c r="E19" s="178">
        <f t="shared" ref="E19:F19" si="19">H28</f>
        <v>0.68818195440469054</v>
      </c>
      <c r="F19" s="179">
        <f t="shared" si="19"/>
        <v>69.592830336781219</v>
      </c>
      <c r="G19" s="15"/>
    </row>
    <row r="20" spans="2:10">
      <c r="B20" s="253" t="s">
        <v>63</v>
      </c>
      <c r="C20" s="253" t="s">
        <v>12</v>
      </c>
      <c r="D20" s="266">
        <f>SUM(G24:G27)</f>
        <v>0</v>
      </c>
      <c r="E20" s="267">
        <f t="shared" ref="E20:F20" si="20">SUM(H24:H27)</f>
        <v>0</v>
      </c>
      <c r="F20" s="268">
        <f t="shared" si="20"/>
        <v>198.9</v>
      </c>
      <c r="G20" s="15"/>
    </row>
    <row r="23" spans="2:10" ht="38.25">
      <c r="B23" s="145" t="s">
        <v>1</v>
      </c>
      <c r="C23" s="404" t="s">
        <v>150</v>
      </c>
      <c r="D23" s="405" t="s">
        <v>151</v>
      </c>
      <c r="E23" s="392" t="s">
        <v>152</v>
      </c>
      <c r="F23" s="406" t="s">
        <v>153</v>
      </c>
      <c r="G23" s="392" t="s">
        <v>154</v>
      </c>
      <c r="H23" s="392" t="s">
        <v>155</v>
      </c>
      <c r="I23" s="406" t="s">
        <v>156</v>
      </c>
    </row>
    <row r="24" spans="2:10">
      <c r="B24" s="407" t="s">
        <v>157</v>
      </c>
      <c r="C24" s="408">
        <v>198.9</v>
      </c>
      <c r="D24" s="409">
        <v>0</v>
      </c>
      <c r="E24" s="410">
        <v>0</v>
      </c>
      <c r="F24" s="411">
        <v>1</v>
      </c>
      <c r="G24" s="412">
        <f>$C24*D24</f>
        <v>0</v>
      </c>
      <c r="H24" s="412">
        <f t="shared" ref="H24:I28" si="21">$C24*E24</f>
        <v>0</v>
      </c>
      <c r="I24" s="413">
        <f t="shared" si="21"/>
        <v>198.9</v>
      </c>
      <c r="J24" t="s">
        <v>158</v>
      </c>
    </row>
    <row r="25" spans="2:10">
      <c r="B25" s="414" t="s">
        <v>159</v>
      </c>
      <c r="C25" s="415">
        <v>0</v>
      </c>
      <c r="D25" s="416">
        <v>0.57257128112501599</v>
      </c>
      <c r="E25" s="417">
        <v>0.42742871887498385</v>
      </c>
      <c r="F25" s="418">
        <v>0</v>
      </c>
      <c r="G25" s="178">
        <f t="shared" ref="G25:G28" si="22">$C25*D25</f>
        <v>0</v>
      </c>
      <c r="H25" s="178">
        <f t="shared" si="21"/>
        <v>0</v>
      </c>
      <c r="I25" s="179">
        <f t="shared" si="21"/>
        <v>0</v>
      </c>
      <c r="J25" t="s">
        <v>158</v>
      </c>
    </row>
    <row r="26" spans="2:10">
      <c r="B26" s="414" t="s">
        <v>160</v>
      </c>
      <c r="C26" s="415">
        <v>0</v>
      </c>
      <c r="D26" s="416">
        <v>0.56614664485028299</v>
      </c>
      <c r="E26" s="417">
        <v>0.43385335514971707</v>
      </c>
      <c r="F26" s="418">
        <v>0</v>
      </c>
      <c r="G26" s="178">
        <f t="shared" si="22"/>
        <v>0</v>
      </c>
      <c r="H26" s="178">
        <f t="shared" si="21"/>
        <v>0</v>
      </c>
      <c r="I26" s="179">
        <f t="shared" si="21"/>
        <v>0</v>
      </c>
      <c r="J26" t="s">
        <v>158</v>
      </c>
    </row>
    <row r="27" spans="2:10">
      <c r="B27" s="419" t="s">
        <v>161</v>
      </c>
      <c r="C27" s="420">
        <v>0</v>
      </c>
      <c r="D27" s="421">
        <v>0.5122213957782964</v>
      </c>
      <c r="E27" s="422">
        <v>0.48777860422170355</v>
      </c>
      <c r="F27" s="423">
        <v>0</v>
      </c>
      <c r="G27" s="267">
        <f t="shared" si="22"/>
        <v>0</v>
      </c>
      <c r="H27" s="267">
        <f t="shared" si="21"/>
        <v>0</v>
      </c>
      <c r="I27" s="268">
        <f t="shared" si="21"/>
        <v>0</v>
      </c>
      <c r="J27" t="s">
        <v>158</v>
      </c>
    </row>
    <row r="28" spans="2:10">
      <c r="B28" s="419" t="s">
        <v>62</v>
      </c>
      <c r="C28" s="420">
        <v>756.93205637953952</v>
      </c>
      <c r="D28" s="421">
        <v>0.90715017061459258</v>
      </c>
      <c r="E28" s="422">
        <v>9.0917269073833966E-4</v>
      </c>
      <c r="F28" s="423">
        <v>9.1940656694669179E-2</v>
      </c>
      <c r="G28" s="267">
        <f t="shared" si="22"/>
        <v>686.65104408835373</v>
      </c>
      <c r="H28" s="267">
        <f t="shared" si="21"/>
        <v>0.68818195440469054</v>
      </c>
      <c r="I28" s="268">
        <f t="shared" si="21"/>
        <v>69.592830336781219</v>
      </c>
      <c r="J28" t="s">
        <v>130</v>
      </c>
    </row>
  </sheetData>
  <mergeCells count="14">
    <mergeCell ref="D14:F14"/>
    <mergeCell ref="D15:F15"/>
    <mergeCell ref="S6:U6"/>
    <mergeCell ref="D5:F5"/>
    <mergeCell ref="G5:I5"/>
    <mergeCell ref="J5:L5"/>
    <mergeCell ref="M5:O5"/>
    <mergeCell ref="P5:R5"/>
    <mergeCell ref="S5:U5"/>
    <mergeCell ref="D6:F6"/>
    <mergeCell ref="G6:I6"/>
    <mergeCell ref="J6:L6"/>
    <mergeCell ref="M6:O6"/>
    <mergeCell ref="P6:R6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U24"/>
  <sheetViews>
    <sheetView showGridLines="0" zoomScale="85" zoomScaleNormal="85" workbookViewId="0">
      <selection activeCell="H51" sqref="H51"/>
    </sheetView>
  </sheetViews>
  <sheetFormatPr defaultRowHeight="12.75"/>
  <cols>
    <col min="1" max="1" width="2.7109375" customWidth="1"/>
    <col min="2" max="2" width="34.7109375" customWidth="1"/>
    <col min="3" max="3" width="27.7109375" customWidth="1"/>
    <col min="4" max="21" width="10.7109375" customWidth="1"/>
  </cols>
  <sheetData>
    <row r="1" spans="1:21" s="25" customFormat="1" ht="18">
      <c r="A1" s="2" t="s">
        <v>137</v>
      </c>
      <c r="B1" s="19"/>
      <c r="C1" s="19"/>
      <c r="D1" s="19"/>
      <c r="E1" s="111"/>
      <c r="F1" s="19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s="25" customFormat="1" ht="15.75">
      <c r="A2" s="27" t="s">
        <v>74</v>
      </c>
      <c r="B2" s="9"/>
      <c r="C2" s="9"/>
      <c r="D2" s="9"/>
      <c r="E2" s="9"/>
      <c r="F2" s="9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>
      <c r="A3" s="91"/>
    </row>
    <row r="5" spans="1:21">
      <c r="B5" s="231"/>
      <c r="C5" s="213"/>
      <c r="D5" s="559">
        <v>2015</v>
      </c>
      <c r="E5" s="557"/>
      <c r="F5" s="557"/>
      <c r="G5" s="559">
        <f>D5+1</f>
        <v>2016</v>
      </c>
      <c r="H5" s="557"/>
      <c r="I5" s="557"/>
      <c r="J5" s="559">
        <f t="shared" ref="J5" si="0">G5+1</f>
        <v>2017</v>
      </c>
      <c r="K5" s="557"/>
      <c r="L5" s="557"/>
      <c r="M5" s="559">
        <f t="shared" ref="M5" si="1">J5+1</f>
        <v>2018</v>
      </c>
      <c r="N5" s="557"/>
      <c r="O5" s="557"/>
      <c r="P5" s="559">
        <f t="shared" ref="P5" si="2">M5+1</f>
        <v>2019</v>
      </c>
      <c r="Q5" s="557"/>
      <c r="R5" s="557"/>
      <c r="S5" s="559">
        <f t="shared" ref="S5" si="3">P5+1</f>
        <v>2020</v>
      </c>
      <c r="T5" s="557"/>
      <c r="U5" s="558"/>
    </row>
    <row r="6" spans="1:21">
      <c r="B6" s="175"/>
      <c r="C6" s="174"/>
      <c r="D6" s="560" t="str">
        <f>"('$000, $"&amp;Escalators!$B$11&amp;")"</f>
        <v>('$000, $2015)</v>
      </c>
      <c r="E6" s="561" t="str">
        <f>"('$000, $"&amp;Escalators!$B$11&amp;")"</f>
        <v>('$000, $2015)</v>
      </c>
      <c r="F6" s="561" t="str">
        <f>"('$000, $"&amp;Escalators!$B$11&amp;")"</f>
        <v>('$000, $2015)</v>
      </c>
      <c r="G6" s="560" t="str">
        <f>"('$000, $"&amp;Escalators!$B$11&amp;")"</f>
        <v>('$000, $2015)</v>
      </c>
      <c r="H6" s="561" t="str">
        <f>"('$000, $"&amp;Escalators!$B$11&amp;")"</f>
        <v>('$000, $2015)</v>
      </c>
      <c r="I6" s="561" t="str">
        <f>"('$000, $"&amp;Escalators!$B$11&amp;")"</f>
        <v>('$000, $2015)</v>
      </c>
      <c r="J6" s="560" t="str">
        <f>"('$000, $"&amp;Escalators!$B$11&amp;")"</f>
        <v>('$000, $2015)</v>
      </c>
      <c r="K6" s="561" t="str">
        <f>"('$000, $"&amp;Escalators!$B$11&amp;")"</f>
        <v>('$000, $2015)</v>
      </c>
      <c r="L6" s="561" t="str">
        <f>"('$000, $"&amp;Escalators!$B$11&amp;")"</f>
        <v>('$000, $2015)</v>
      </c>
      <c r="M6" s="560" t="str">
        <f>"('$000, $"&amp;Escalators!$B$11&amp;")"</f>
        <v>('$000, $2015)</v>
      </c>
      <c r="N6" s="561" t="str">
        <f>"('$000, $"&amp;Escalators!$B$11&amp;")"</f>
        <v>('$000, $2015)</v>
      </c>
      <c r="O6" s="561" t="str">
        <f>"('$000, $"&amp;Escalators!$B$11&amp;")"</f>
        <v>('$000, $2015)</v>
      </c>
      <c r="P6" s="560" t="str">
        <f>"('$000, $"&amp;Escalators!$B$11&amp;")"</f>
        <v>('$000, $2015)</v>
      </c>
      <c r="Q6" s="561" t="str">
        <f>"('$000, $"&amp;Escalators!$B$11&amp;")"</f>
        <v>('$000, $2015)</v>
      </c>
      <c r="R6" s="561" t="str">
        <f>"('$000, $"&amp;Escalators!$B$11&amp;")"</f>
        <v>('$000, $2015)</v>
      </c>
      <c r="S6" s="560" t="str">
        <f>"('$000, $"&amp;Escalators!$B$11&amp;")"</f>
        <v>('$000, $2015)</v>
      </c>
      <c r="T6" s="561" t="str">
        <f>"('$000, $"&amp;Escalators!$B$11&amp;")"</f>
        <v>('$000, $2015)</v>
      </c>
      <c r="U6" s="562" t="str">
        <f>"('$000, $"&amp;Escalators!$B$11&amp;")"</f>
        <v>('$000, $2015)</v>
      </c>
    </row>
    <row r="7" spans="1:21">
      <c r="B7" s="145" t="s">
        <v>1</v>
      </c>
      <c r="C7" s="146" t="s">
        <v>36</v>
      </c>
      <c r="D7" s="54" t="s">
        <v>2</v>
      </c>
      <c r="E7" s="54" t="s">
        <v>8</v>
      </c>
      <c r="F7" s="54" t="s">
        <v>9</v>
      </c>
      <c r="G7" s="54" t="s">
        <v>2</v>
      </c>
      <c r="H7" s="54" t="s">
        <v>8</v>
      </c>
      <c r="I7" s="54" t="s">
        <v>9</v>
      </c>
      <c r="J7" s="54" t="s">
        <v>2</v>
      </c>
      <c r="K7" s="54" t="s">
        <v>8</v>
      </c>
      <c r="L7" s="54" t="s">
        <v>9</v>
      </c>
      <c r="M7" s="54" t="s">
        <v>2</v>
      </c>
      <c r="N7" s="54" t="s">
        <v>8</v>
      </c>
      <c r="O7" s="54" t="s">
        <v>9</v>
      </c>
      <c r="P7" s="54" t="s">
        <v>2</v>
      </c>
      <c r="Q7" s="54" t="s">
        <v>8</v>
      </c>
      <c r="R7" s="54" t="s">
        <v>9</v>
      </c>
      <c r="S7" s="54" t="s">
        <v>2</v>
      </c>
      <c r="T7" s="54" t="s">
        <v>8</v>
      </c>
      <c r="U7" s="247" t="s">
        <v>9</v>
      </c>
    </row>
    <row r="8" spans="1:21">
      <c r="B8" s="114"/>
      <c r="C8" s="112"/>
      <c r="D8" s="147"/>
      <c r="E8" s="148"/>
      <c r="F8" s="149"/>
      <c r="G8" s="147"/>
      <c r="H8" s="148"/>
      <c r="I8" s="149"/>
      <c r="J8" s="147"/>
      <c r="K8" s="148"/>
      <c r="L8" s="149"/>
      <c r="M8" s="147"/>
      <c r="N8" s="148"/>
      <c r="O8" s="149"/>
      <c r="P8" s="147"/>
      <c r="Q8" s="148"/>
      <c r="R8" s="149"/>
      <c r="S8" s="147"/>
      <c r="T8" s="148"/>
      <c r="U8" s="149"/>
    </row>
    <row r="9" spans="1:21">
      <c r="A9" s="176"/>
      <c r="B9" s="211" t="str">
        <f>B20</f>
        <v>Price reset</v>
      </c>
      <c r="C9" s="395" t="str">
        <f t="shared" ref="C9:C13" si="4">C20</f>
        <v>Regulatory Reset</v>
      </c>
      <c r="D9" s="177">
        <f>-D20*Escalators!$J$12</f>
        <v>0</v>
      </c>
      <c r="E9" s="178">
        <f>-E20*Escalators!$J$12</f>
        <v>0</v>
      </c>
      <c r="F9" s="179">
        <f>-F20*Escalators!$J$12</f>
        <v>-486.97563105903686</v>
      </c>
      <c r="G9" s="478">
        <f>-D20*Escalators!$J$12</f>
        <v>0</v>
      </c>
      <c r="H9" s="473">
        <f>-E20*Escalators!$J$12</f>
        <v>0</v>
      </c>
      <c r="I9" s="474">
        <f>-F20*Escalators!$J$12</f>
        <v>-486.97563105903686</v>
      </c>
      <c r="J9" s="177">
        <f>$G9</f>
        <v>0</v>
      </c>
      <c r="K9" s="178">
        <f>$H9</f>
        <v>0</v>
      </c>
      <c r="L9" s="179">
        <f>$I9</f>
        <v>-486.97563105903686</v>
      </c>
      <c r="M9" s="177">
        <f>$G9</f>
        <v>0</v>
      </c>
      <c r="N9" s="178">
        <f>$H9</f>
        <v>0</v>
      </c>
      <c r="O9" s="179">
        <f>$I9</f>
        <v>-486.97563105903686</v>
      </c>
      <c r="P9" s="177">
        <f>$G9</f>
        <v>0</v>
      </c>
      <c r="Q9" s="178">
        <f>$H9</f>
        <v>0</v>
      </c>
      <c r="R9" s="179">
        <f>$I9</f>
        <v>-486.97563105903686</v>
      </c>
      <c r="S9" s="177">
        <f>$G9</f>
        <v>0</v>
      </c>
      <c r="T9" s="178">
        <f>$H9</f>
        <v>0</v>
      </c>
      <c r="U9" s="179">
        <f>$I9</f>
        <v>-486.97563105903686</v>
      </c>
    </row>
    <row r="10" spans="1:21">
      <c r="A10" s="176"/>
      <c r="B10" s="211" t="str">
        <f t="shared" ref="B10" si="5">B21</f>
        <v>GSLs</v>
      </c>
      <c r="C10" s="395" t="str">
        <f t="shared" si="4"/>
        <v>GSL payments</v>
      </c>
      <c r="D10" s="177">
        <f>-D21*Escalators!$J$12</f>
        <v>0</v>
      </c>
      <c r="E10" s="178">
        <f>-E21*Escalators!$J$12</f>
        <v>0</v>
      </c>
      <c r="F10" s="179">
        <f>-F21*Escalators!$J$12</f>
        <v>-79.908443655948815</v>
      </c>
      <c r="G10" s="478">
        <f>$D10</f>
        <v>0</v>
      </c>
      <c r="H10" s="473">
        <f>$E10</f>
        <v>0</v>
      </c>
      <c r="I10" s="474">
        <f>$F10</f>
        <v>-79.908443655948815</v>
      </c>
      <c r="J10" s="177">
        <f>$D10</f>
        <v>0</v>
      </c>
      <c r="K10" s="178">
        <f>$E10</f>
        <v>0</v>
      </c>
      <c r="L10" s="179">
        <f>$F10</f>
        <v>-79.908443655948815</v>
      </c>
      <c r="M10" s="177">
        <f>$D10</f>
        <v>0</v>
      </c>
      <c r="N10" s="178">
        <f>$E10</f>
        <v>0</v>
      </c>
      <c r="O10" s="179">
        <f>$F10</f>
        <v>-79.908443655948815</v>
      </c>
      <c r="P10" s="177">
        <f>$D10</f>
        <v>0</v>
      </c>
      <c r="Q10" s="178">
        <f>$E10</f>
        <v>0</v>
      </c>
      <c r="R10" s="179">
        <f>$F10</f>
        <v>-79.908443655948815</v>
      </c>
      <c r="S10" s="177">
        <f>$D10</f>
        <v>0</v>
      </c>
      <c r="T10" s="178">
        <f>$E10</f>
        <v>0</v>
      </c>
      <c r="U10" s="179">
        <f>$F10</f>
        <v>-79.908443655948815</v>
      </c>
    </row>
    <row r="11" spans="1:21">
      <c r="A11" s="176"/>
      <c r="B11" s="211" t="str">
        <f t="shared" ref="B11" si="6">B22</f>
        <v>DMIA</v>
      </c>
      <c r="C11" s="395" t="str">
        <f t="shared" si="4"/>
        <v>Other - SCS</v>
      </c>
      <c r="D11" s="177">
        <f>-D22*Escalators!$J$12</f>
        <v>0</v>
      </c>
      <c r="E11" s="178">
        <f>-E22*Escalators!$J$12</f>
        <v>0</v>
      </c>
      <c r="F11" s="179">
        <f>-F22*Escalators!$J$12</f>
        <v>-418.58957933665266</v>
      </c>
      <c r="G11" s="478">
        <f>-D22*Escalators!$J$12</f>
        <v>0</v>
      </c>
      <c r="H11" s="473">
        <f>-E22*Escalators!$J$12</f>
        <v>0</v>
      </c>
      <c r="I11" s="474">
        <f>-F22*Escalators!$J$12</f>
        <v>-418.58957933665266</v>
      </c>
      <c r="J11" s="177">
        <f>$G11</f>
        <v>0</v>
      </c>
      <c r="K11" s="178">
        <f>$H11</f>
        <v>0</v>
      </c>
      <c r="L11" s="179">
        <f>$I11</f>
        <v>-418.58957933665266</v>
      </c>
      <c r="M11" s="177">
        <f>$G11</f>
        <v>0</v>
      </c>
      <c r="N11" s="178">
        <f>$H11</f>
        <v>0</v>
      </c>
      <c r="O11" s="179">
        <f>$I11</f>
        <v>-418.58957933665266</v>
      </c>
      <c r="P11" s="177">
        <f>$G11</f>
        <v>0</v>
      </c>
      <c r="Q11" s="178">
        <f>$H11</f>
        <v>0</v>
      </c>
      <c r="R11" s="179">
        <f>$I11</f>
        <v>-418.58957933665266</v>
      </c>
      <c r="S11" s="177">
        <f>$G11</f>
        <v>0</v>
      </c>
      <c r="T11" s="178">
        <f>$H11</f>
        <v>0</v>
      </c>
      <c r="U11" s="179">
        <f>$I11</f>
        <v>-418.58957933665266</v>
      </c>
    </row>
    <row r="12" spans="1:21">
      <c r="A12" s="176"/>
      <c r="B12" s="211" t="str">
        <f t="shared" ref="B12" si="7">B23</f>
        <v>Debt Raising Costs</v>
      </c>
      <c r="C12" s="395" t="str">
        <f t="shared" si="4"/>
        <v>Debt raising costs</v>
      </c>
      <c r="D12" s="177">
        <f>-D23*Escalators!$J$12</f>
        <v>0</v>
      </c>
      <c r="E12" s="178">
        <f>-E23*Escalators!$J$12</f>
        <v>0</v>
      </c>
      <c r="F12" s="179">
        <f>-F23*Escalators!$J$12</f>
        <v>0</v>
      </c>
      <c r="G12" s="478">
        <f>$D12</f>
        <v>0</v>
      </c>
      <c r="H12" s="473">
        <f>$E12</f>
        <v>0</v>
      </c>
      <c r="I12" s="474">
        <f>$F12</f>
        <v>0</v>
      </c>
      <c r="J12" s="177">
        <f>$D12</f>
        <v>0</v>
      </c>
      <c r="K12" s="178">
        <f>$E12</f>
        <v>0</v>
      </c>
      <c r="L12" s="179">
        <f>$F12</f>
        <v>0</v>
      </c>
      <c r="M12" s="177">
        <f>$D12</f>
        <v>0</v>
      </c>
      <c r="N12" s="178">
        <f>$E12</f>
        <v>0</v>
      </c>
      <c r="O12" s="179">
        <f>$F12</f>
        <v>0</v>
      </c>
      <c r="P12" s="177">
        <f>$D12</f>
        <v>0</v>
      </c>
      <c r="Q12" s="178">
        <f>$E12</f>
        <v>0</v>
      </c>
      <c r="R12" s="179">
        <f>$F12</f>
        <v>0</v>
      </c>
      <c r="S12" s="177">
        <f>$D12</f>
        <v>0</v>
      </c>
      <c r="T12" s="178">
        <f>$E12</f>
        <v>0</v>
      </c>
      <c r="U12" s="179">
        <f>$F12</f>
        <v>0</v>
      </c>
    </row>
    <row r="13" spans="1:21">
      <c r="A13" s="176"/>
      <c r="B13" s="248" t="str">
        <f t="shared" ref="B13" si="8">B24</f>
        <v>Defined Benefit Scheme</v>
      </c>
      <c r="C13" s="394" t="str">
        <f t="shared" si="4"/>
        <v>Other</v>
      </c>
      <c r="D13" s="266">
        <f>-D24*Escalators!$J$12</f>
        <v>-1086.0335747819265</v>
      </c>
      <c r="E13" s="267">
        <f>-E24*Escalators!$J$12</f>
        <v>0</v>
      </c>
      <c r="F13" s="268">
        <f>-F24*Escalators!$J$12</f>
        <v>0</v>
      </c>
      <c r="G13" s="475">
        <f>$D13</f>
        <v>-1086.0335747819265</v>
      </c>
      <c r="H13" s="476">
        <f>$E13</f>
        <v>0</v>
      </c>
      <c r="I13" s="477">
        <f>$F13</f>
        <v>0</v>
      </c>
      <c r="J13" s="266">
        <f>$D13</f>
        <v>-1086.0335747819265</v>
      </c>
      <c r="K13" s="267">
        <f>$E13</f>
        <v>0</v>
      </c>
      <c r="L13" s="268">
        <f>$F13</f>
        <v>0</v>
      </c>
      <c r="M13" s="266">
        <f>$D13</f>
        <v>-1086.0335747819265</v>
      </c>
      <c r="N13" s="267">
        <f>$E13</f>
        <v>0</v>
      </c>
      <c r="O13" s="268">
        <f>$F13</f>
        <v>0</v>
      </c>
      <c r="P13" s="266">
        <f>$D13</f>
        <v>-1086.0335747819265</v>
      </c>
      <c r="Q13" s="267">
        <f>$E13</f>
        <v>0</v>
      </c>
      <c r="R13" s="268">
        <f>$F13</f>
        <v>0</v>
      </c>
      <c r="S13" s="266">
        <f>$D13</f>
        <v>-1086.0335747819265</v>
      </c>
      <c r="T13" s="267">
        <f>$E13</f>
        <v>0</v>
      </c>
      <c r="U13" s="268">
        <f>$F13</f>
        <v>0</v>
      </c>
    </row>
    <row r="14" spans="1:21" s="97" customFormat="1"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</row>
    <row r="16" spans="1:21">
      <c r="B16" s="231"/>
      <c r="C16" s="213"/>
      <c r="D16" s="559">
        <v>2014</v>
      </c>
      <c r="E16" s="557"/>
      <c r="F16" s="557"/>
    </row>
    <row r="17" spans="2:7">
      <c r="B17" s="175"/>
      <c r="C17" s="174"/>
      <c r="D17" s="560" t="s">
        <v>127</v>
      </c>
      <c r="E17" s="561" t="str">
        <f>"('$000, $"&amp;Escalators!$B$11&amp;")"</f>
        <v>('$000, $2015)</v>
      </c>
      <c r="F17" s="561" t="str">
        <f>"('$000, $"&amp;Escalators!$B$11&amp;")"</f>
        <v>('$000, $2015)</v>
      </c>
    </row>
    <row r="18" spans="2:7">
      <c r="B18" s="145" t="s">
        <v>1</v>
      </c>
      <c r="C18" s="146" t="s">
        <v>36</v>
      </c>
      <c r="D18" s="54" t="s">
        <v>2</v>
      </c>
      <c r="E18" s="54" t="s">
        <v>8</v>
      </c>
      <c r="F18" s="54" t="s">
        <v>9</v>
      </c>
    </row>
    <row r="19" spans="2:7">
      <c r="B19" s="114"/>
      <c r="C19" s="112"/>
      <c r="D19" s="147"/>
      <c r="E19" s="148"/>
      <c r="F19" s="149"/>
    </row>
    <row r="20" spans="2:7">
      <c r="B20" s="252" t="s">
        <v>59</v>
      </c>
      <c r="C20" s="252" t="s">
        <v>26</v>
      </c>
      <c r="D20" s="177">
        <f>'Base input'!D136</f>
        <v>0</v>
      </c>
      <c r="E20" s="178">
        <f>'Base input'!E136</f>
        <v>0</v>
      </c>
      <c r="F20" s="179">
        <f>'Base input'!F136</f>
        <v>469.92144000000002</v>
      </c>
      <c r="G20" t="s">
        <v>130</v>
      </c>
    </row>
    <row r="21" spans="2:7">
      <c r="B21" s="252" t="s">
        <v>45</v>
      </c>
      <c r="C21" s="252" t="s">
        <v>29</v>
      </c>
      <c r="D21" s="177">
        <f>'Base input'!D139</f>
        <v>0</v>
      </c>
      <c r="E21" s="178">
        <f>'Base input'!E139</f>
        <v>0</v>
      </c>
      <c r="F21" s="179">
        <f>'Base input'!F139</f>
        <v>77.11</v>
      </c>
      <c r="G21" t="s">
        <v>130</v>
      </c>
    </row>
    <row r="22" spans="2:7">
      <c r="B22" s="252" t="s">
        <v>49</v>
      </c>
      <c r="C22" s="252" t="s">
        <v>15</v>
      </c>
      <c r="D22" s="244">
        <v>0</v>
      </c>
      <c r="E22" s="245">
        <v>0</v>
      </c>
      <c r="F22" s="246">
        <v>403.93031056420006</v>
      </c>
      <c r="G22" t="s">
        <v>130</v>
      </c>
    </row>
    <row r="23" spans="2:7">
      <c r="B23" s="252" t="s">
        <v>48</v>
      </c>
      <c r="C23" s="252" t="s">
        <v>31</v>
      </c>
      <c r="D23" s="177">
        <f>'Base input'!D141</f>
        <v>0</v>
      </c>
      <c r="E23" s="178">
        <f>'Base input'!E141</f>
        <v>0</v>
      </c>
      <c r="F23" s="179">
        <f>'Base input'!F141</f>
        <v>0</v>
      </c>
      <c r="G23" t="s">
        <v>130</v>
      </c>
    </row>
    <row r="24" spans="2:7">
      <c r="B24" s="253" t="s">
        <v>58</v>
      </c>
      <c r="C24" s="253" t="s">
        <v>10</v>
      </c>
      <c r="D24" s="249">
        <v>1048</v>
      </c>
      <c r="E24" s="250">
        <v>0</v>
      </c>
      <c r="F24" s="251">
        <v>0</v>
      </c>
      <c r="G24" t="s">
        <v>146</v>
      </c>
    </row>
  </sheetData>
  <mergeCells count="14">
    <mergeCell ref="D16:F16"/>
    <mergeCell ref="D17:F17"/>
    <mergeCell ref="S5:U5"/>
    <mergeCell ref="D6:F6"/>
    <mergeCell ref="G6:I6"/>
    <mergeCell ref="J6:L6"/>
    <mergeCell ref="M6:O6"/>
    <mergeCell ref="P6:R6"/>
    <mergeCell ref="S6:U6"/>
    <mergeCell ref="D5:F5"/>
    <mergeCell ref="G5:I5"/>
    <mergeCell ref="J5:L5"/>
    <mergeCell ref="M5:O5"/>
    <mergeCell ref="P5:R5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V26"/>
  <sheetViews>
    <sheetView showGridLines="0" zoomScale="85" zoomScaleNormal="85" workbookViewId="0">
      <selection activeCell="I11" sqref="I11"/>
    </sheetView>
  </sheetViews>
  <sheetFormatPr defaultRowHeight="12.75"/>
  <cols>
    <col min="1" max="1" width="2.7109375" customWidth="1"/>
    <col min="2" max="2" width="34.7109375" customWidth="1"/>
    <col min="3" max="3" width="27.7109375" customWidth="1"/>
    <col min="4" max="21" width="10.7109375" customWidth="1"/>
    <col min="22" max="22" width="23.42578125" customWidth="1"/>
  </cols>
  <sheetData>
    <row r="1" spans="1:22" s="25" customFormat="1" ht="18">
      <c r="A1" s="2" t="s">
        <v>137</v>
      </c>
      <c r="B1" s="19"/>
      <c r="C1" s="19"/>
      <c r="D1" s="19"/>
      <c r="E1" s="111"/>
      <c r="F1" s="19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2" s="25" customFormat="1" ht="15.75">
      <c r="A2" s="27" t="s">
        <v>75</v>
      </c>
      <c r="B2" s="9"/>
      <c r="C2" s="9"/>
      <c r="D2" s="9"/>
      <c r="E2" s="9"/>
      <c r="F2" s="9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2">
      <c r="A3" s="91"/>
    </row>
    <row r="5" spans="1:22">
      <c r="B5" s="231"/>
      <c r="C5" s="213"/>
      <c r="D5" s="559">
        <v>2015</v>
      </c>
      <c r="E5" s="557"/>
      <c r="F5" s="557"/>
      <c r="G5" s="559">
        <f>D5+1</f>
        <v>2016</v>
      </c>
      <c r="H5" s="557"/>
      <c r="I5" s="557"/>
      <c r="J5" s="559">
        <f t="shared" ref="J5" si="0">G5+1</f>
        <v>2017</v>
      </c>
      <c r="K5" s="557"/>
      <c r="L5" s="557"/>
      <c r="M5" s="559">
        <f t="shared" ref="M5" si="1">J5+1</f>
        <v>2018</v>
      </c>
      <c r="N5" s="557"/>
      <c r="O5" s="557"/>
      <c r="P5" s="559">
        <f t="shared" ref="P5" si="2">M5+1</f>
        <v>2019</v>
      </c>
      <c r="Q5" s="557"/>
      <c r="R5" s="557"/>
      <c r="S5" s="559">
        <f t="shared" ref="S5" si="3">P5+1</f>
        <v>2020</v>
      </c>
      <c r="T5" s="557"/>
      <c r="U5" s="558"/>
    </row>
    <row r="6" spans="1:22">
      <c r="B6" s="175"/>
      <c r="C6" s="174"/>
      <c r="D6" s="560" t="str">
        <f>"('$000, $"&amp;Escalators!$B$11&amp;")"</f>
        <v>('$000, $2015)</v>
      </c>
      <c r="E6" s="561" t="str">
        <f>"('$000, $"&amp;Escalators!$B$11&amp;")"</f>
        <v>('$000, $2015)</v>
      </c>
      <c r="F6" s="561" t="str">
        <f>"('$000, $"&amp;Escalators!$B$11&amp;")"</f>
        <v>('$000, $2015)</v>
      </c>
      <c r="G6" s="560" t="str">
        <f>"('$000, $"&amp;Escalators!$B$11&amp;")"</f>
        <v>('$000, $2015)</v>
      </c>
      <c r="H6" s="561" t="str">
        <f>"('$000, $"&amp;Escalators!$B$11&amp;")"</f>
        <v>('$000, $2015)</v>
      </c>
      <c r="I6" s="561" t="str">
        <f>"('$000, $"&amp;Escalators!$B$11&amp;")"</f>
        <v>('$000, $2015)</v>
      </c>
      <c r="J6" s="560" t="str">
        <f>"('$000, $"&amp;Escalators!$B$11&amp;")"</f>
        <v>('$000, $2015)</v>
      </c>
      <c r="K6" s="561" t="str">
        <f>"('$000, $"&amp;Escalators!$B$11&amp;")"</f>
        <v>('$000, $2015)</v>
      </c>
      <c r="L6" s="561" t="str">
        <f>"('$000, $"&amp;Escalators!$B$11&amp;")"</f>
        <v>('$000, $2015)</v>
      </c>
      <c r="M6" s="560" t="str">
        <f>"('$000, $"&amp;Escalators!$B$11&amp;")"</f>
        <v>('$000, $2015)</v>
      </c>
      <c r="N6" s="561" t="str">
        <f>"('$000, $"&amp;Escalators!$B$11&amp;")"</f>
        <v>('$000, $2015)</v>
      </c>
      <c r="O6" s="561" t="str">
        <f>"('$000, $"&amp;Escalators!$B$11&amp;")"</f>
        <v>('$000, $2015)</v>
      </c>
      <c r="P6" s="560" t="str">
        <f>"('$000, $"&amp;Escalators!$B$11&amp;")"</f>
        <v>('$000, $2015)</v>
      </c>
      <c r="Q6" s="561" t="str">
        <f>"('$000, $"&amp;Escalators!$B$11&amp;")"</f>
        <v>('$000, $2015)</v>
      </c>
      <c r="R6" s="561" t="str">
        <f>"('$000, $"&amp;Escalators!$B$11&amp;")"</f>
        <v>('$000, $2015)</v>
      </c>
      <c r="S6" s="560" t="str">
        <f>"('$000, $"&amp;Escalators!$B$11&amp;")"</f>
        <v>('$000, $2015)</v>
      </c>
      <c r="T6" s="561" t="str">
        <f>"('$000, $"&amp;Escalators!$B$11&amp;")"</f>
        <v>('$000, $2015)</v>
      </c>
      <c r="U6" s="562" t="str">
        <f>"('$000, $"&amp;Escalators!$B$11&amp;")"</f>
        <v>('$000, $2015)</v>
      </c>
    </row>
    <row r="7" spans="1:22">
      <c r="B7" s="145" t="s">
        <v>1</v>
      </c>
      <c r="C7" s="146" t="s">
        <v>36</v>
      </c>
      <c r="D7" s="54" t="s">
        <v>2</v>
      </c>
      <c r="E7" s="54" t="s">
        <v>8</v>
      </c>
      <c r="F7" s="54" t="s">
        <v>9</v>
      </c>
      <c r="G7" s="54" t="s">
        <v>2</v>
      </c>
      <c r="H7" s="54" t="s">
        <v>8</v>
      </c>
      <c r="I7" s="54" t="s">
        <v>9</v>
      </c>
      <c r="J7" s="54" t="s">
        <v>2</v>
      </c>
      <c r="K7" s="54" t="s">
        <v>8</v>
      </c>
      <c r="L7" s="54" t="s">
        <v>9</v>
      </c>
      <c r="M7" s="54" t="s">
        <v>2</v>
      </c>
      <c r="N7" s="54" t="s">
        <v>8</v>
      </c>
      <c r="O7" s="54" t="s">
        <v>9</v>
      </c>
      <c r="P7" s="54" t="s">
        <v>2</v>
      </c>
      <c r="Q7" s="54" t="s">
        <v>8</v>
      </c>
      <c r="R7" s="54" t="s">
        <v>9</v>
      </c>
      <c r="S7" s="54" t="s">
        <v>2</v>
      </c>
      <c r="T7" s="54" t="s">
        <v>8</v>
      </c>
      <c r="U7" s="247" t="s">
        <v>9</v>
      </c>
    </row>
    <row r="8" spans="1:22">
      <c r="B8" s="114"/>
      <c r="C8" s="112"/>
      <c r="D8" s="147"/>
      <c r="E8" s="148"/>
      <c r="F8" s="149"/>
      <c r="G8" s="147"/>
      <c r="H8" s="148"/>
      <c r="I8" s="149"/>
      <c r="J8" s="147"/>
      <c r="K8" s="148"/>
      <c r="L8" s="149"/>
      <c r="M8" s="147"/>
      <c r="N8" s="148"/>
      <c r="O8" s="149"/>
      <c r="P8" s="147"/>
      <c r="Q8" s="148"/>
      <c r="R8" s="149"/>
      <c r="S8" s="147"/>
      <c r="T8" s="148"/>
      <c r="U8" s="149"/>
    </row>
    <row r="9" spans="1:22">
      <c r="A9" s="176"/>
      <c r="B9" s="211" t="str">
        <f>'Adjust Out input'!B9</f>
        <v>Price reset</v>
      </c>
      <c r="C9" s="211" t="str">
        <f>'Adjust Out input'!C9</f>
        <v>Regulatory Reset</v>
      </c>
      <c r="D9" s="177">
        <f>'Base input'!$G$136*(1+Escalators!$K$24)*(1+Escalators!$K$25)</f>
        <v>0</v>
      </c>
      <c r="E9" s="178">
        <f>'Base input'!$H$136*(1+Escalators!$K$24)*(1+Escalators!$K$26)</f>
        <v>0</v>
      </c>
      <c r="F9" s="179">
        <f>'Base input'!$I$136*(1+Escalators!$K$24)*(1+Escalators!$K$27)</f>
        <v>506.55774025505923</v>
      </c>
      <c r="G9" s="255"/>
      <c r="H9" s="256"/>
      <c r="I9" s="257"/>
      <c r="J9" s="255"/>
      <c r="K9" s="256"/>
      <c r="L9" s="257"/>
      <c r="M9" s="478">
        <f>'Base input'!$G$136*(1+Escalators!$N$24)*(1+Escalators!$N$25)*70%</f>
        <v>0</v>
      </c>
      <c r="N9" s="473">
        <f>'Base input'!$H$136*(1+Escalators!$N$24)*(1+Escalators!$N$26)*70%</f>
        <v>0</v>
      </c>
      <c r="O9" s="474">
        <f>'Base input'!$I$136*(1+Escalators!$N$24)*(1+Escalators!$N$27)*70%</f>
        <v>395.70625669046495</v>
      </c>
      <c r="P9" s="478">
        <f>'Base input'!$G$136*(1+Escalators!$O$24)*(1+Escalators!$O$25)</f>
        <v>0</v>
      </c>
      <c r="Q9" s="473">
        <f>'Base input'!$H$136*(1+Escalators!$O$24)*(1+Escalators!$O$26)</f>
        <v>0</v>
      </c>
      <c r="R9" s="474">
        <f>'Base input'!$I$136*(1+Escalators!$O$24)*(1+Escalators!$O$27)</f>
        <v>583.30948332661615</v>
      </c>
      <c r="S9" s="478">
        <f>'Base input'!$G$136*(1+Escalators!$P$24)*(1+Escalators!$P$25)</f>
        <v>0</v>
      </c>
      <c r="T9" s="473">
        <f>'Base input'!$H$136*(1+Escalators!$P$24)*(1+Escalators!$P$26)</f>
        <v>0</v>
      </c>
      <c r="U9" s="474">
        <f>'Base input'!$I$136*(1+Escalators!$P$24)*(1+Escalators!$P$27)</f>
        <v>600.10434687854388</v>
      </c>
      <c r="V9" t="s">
        <v>131</v>
      </c>
    </row>
    <row r="10" spans="1:22">
      <c r="A10" s="176"/>
      <c r="B10" s="211" t="str">
        <f>'Adjust Out input'!B10</f>
        <v>GSLs</v>
      </c>
      <c r="C10" s="211" t="str">
        <f>'Adjust Out input'!C10</f>
        <v>GSL payments</v>
      </c>
      <c r="D10" s="429">
        <v>0</v>
      </c>
      <c r="E10" s="427">
        <v>0</v>
      </c>
      <c r="F10" s="428">
        <f>[7]GSLs!$H$6</f>
        <v>28.604306548561745</v>
      </c>
      <c r="G10" s="482">
        <v>0</v>
      </c>
      <c r="H10" s="483">
        <v>0</v>
      </c>
      <c r="I10" s="484">
        <f>[7]GSLs!$I$6</f>
        <v>29.167104928665566</v>
      </c>
      <c r="J10" s="482">
        <v>0</v>
      </c>
      <c r="K10" s="483">
        <v>0</v>
      </c>
      <c r="L10" s="484">
        <f>[7]GSLs!$J$6</f>
        <v>29.634729512464713</v>
      </c>
      <c r="M10" s="482">
        <v>0</v>
      </c>
      <c r="N10" s="483">
        <v>0</v>
      </c>
      <c r="O10" s="484">
        <f>[7]GSLs!$K$6</f>
        <v>30.107672352898163</v>
      </c>
      <c r="P10" s="482">
        <v>0</v>
      </c>
      <c r="Q10" s="483">
        <v>0</v>
      </c>
      <c r="R10" s="484">
        <f>[7]GSLs!$L$6</f>
        <v>30.586012325341077</v>
      </c>
      <c r="S10" s="482">
        <v>0</v>
      </c>
      <c r="T10" s="483">
        <v>0</v>
      </c>
      <c r="U10" s="484">
        <f>[7]GSLs!$M$6</f>
        <v>31.069829474973787</v>
      </c>
      <c r="V10" t="s">
        <v>145</v>
      </c>
    </row>
    <row r="11" spans="1:22">
      <c r="A11" s="176"/>
      <c r="B11" s="211" t="str">
        <f>'Adjust Out input'!B11</f>
        <v>DMIA</v>
      </c>
      <c r="C11" s="211" t="str">
        <f>'Adjust Out input'!C11</f>
        <v>Other - SCS</v>
      </c>
      <c r="D11" s="468">
        <v>0</v>
      </c>
      <c r="E11" s="245">
        <v>0</v>
      </c>
      <c r="F11" s="246">
        <f>((1000*Escalators!F12)-((Output!E55*Escalators!G12)+(Output!F55*Escalators!H12)+(Output!G55*Escalators!I12)+(Output!H55*Escalators!J12))*1000)</f>
        <v>599.07456697531359</v>
      </c>
      <c r="G11" s="485">
        <v>0</v>
      </c>
      <c r="H11" s="486">
        <v>0</v>
      </c>
      <c r="I11" s="487">
        <v>200</v>
      </c>
      <c r="J11" s="485"/>
      <c r="K11" s="486"/>
      <c r="L11" s="487">
        <v>200</v>
      </c>
      <c r="M11" s="485"/>
      <c r="N11" s="486"/>
      <c r="O11" s="487">
        <v>200</v>
      </c>
      <c r="P11" s="485"/>
      <c r="Q11" s="486"/>
      <c r="R11" s="487">
        <v>200</v>
      </c>
      <c r="S11" s="485"/>
      <c r="T11" s="486"/>
      <c r="U11" s="487">
        <v>200</v>
      </c>
      <c r="V11" t="s">
        <v>128</v>
      </c>
    </row>
    <row r="12" spans="1:22">
      <c r="A12" s="176"/>
      <c r="B12" s="211" t="str">
        <f>'Adjust Out input'!B12</f>
        <v>Debt Raising Costs</v>
      </c>
      <c r="C12" s="211" t="str">
        <f>'Adjust Out input'!C12</f>
        <v>Debt raising costs</v>
      </c>
      <c r="D12" s="255"/>
      <c r="E12" s="256"/>
      <c r="F12" s="257"/>
      <c r="G12" s="488"/>
      <c r="H12" s="489"/>
      <c r="I12" s="490"/>
      <c r="J12" s="488"/>
      <c r="K12" s="489"/>
      <c r="L12" s="490"/>
      <c r="M12" s="488"/>
      <c r="N12" s="489"/>
      <c r="O12" s="490"/>
      <c r="P12" s="488"/>
      <c r="Q12" s="489"/>
      <c r="R12" s="490"/>
      <c r="S12" s="488"/>
      <c r="T12" s="489"/>
      <c r="U12" s="490"/>
      <c r="V12" t="s">
        <v>65</v>
      </c>
    </row>
    <row r="13" spans="1:22">
      <c r="A13" s="176"/>
      <c r="B13" s="248" t="str">
        <f>'Adjust Out input'!B13</f>
        <v>Defined Benefit Scheme</v>
      </c>
      <c r="C13" s="248" t="str">
        <f>'Adjust Out input'!C13</f>
        <v>Other</v>
      </c>
      <c r="D13" s="266">
        <f>D24*Escalators!$K$12</f>
        <v>1839</v>
      </c>
      <c r="E13" s="267">
        <f>E24*Escalators!$K$12</f>
        <v>0</v>
      </c>
      <c r="F13" s="268">
        <f>F24*Escalators!$K$12</f>
        <v>0</v>
      </c>
      <c r="G13" s="475">
        <f>G24*Escalators!$L$12</f>
        <v>1743.6647173489278</v>
      </c>
      <c r="H13" s="476">
        <f>H24*Escalators!$L$12</f>
        <v>0</v>
      </c>
      <c r="I13" s="477">
        <f>I24*Escalators!$L$12</f>
        <v>0</v>
      </c>
      <c r="J13" s="475">
        <f>J24*Escalators!$M$12</f>
        <v>1638.6808476682286</v>
      </c>
      <c r="K13" s="476">
        <f>K24*Escalators!$M$12</f>
        <v>0</v>
      </c>
      <c r="L13" s="477">
        <f>L24*Escalators!$M$12</f>
        <v>0</v>
      </c>
      <c r="M13" s="475">
        <f>M24*Escalators!$N$12</f>
        <v>1538.8239505181771</v>
      </c>
      <c r="N13" s="476">
        <f>N24*Escalators!$N$12</f>
        <v>0</v>
      </c>
      <c r="O13" s="477">
        <f>O24*Escalators!$N$12</f>
        <v>0</v>
      </c>
      <c r="P13" s="475">
        <f>P24*Escalators!$O$12</f>
        <v>1427.6345051053804</v>
      </c>
      <c r="Q13" s="476">
        <f>Q24*Escalators!$O$12</f>
        <v>0</v>
      </c>
      <c r="R13" s="477">
        <f>R24*Escalators!$O$12</f>
        <v>0</v>
      </c>
      <c r="S13" s="475">
        <f>S24*Escalators!$P$12</f>
        <v>1316.6944242013305</v>
      </c>
      <c r="T13" s="476">
        <f>T24*Escalators!$P$12</f>
        <v>0</v>
      </c>
      <c r="U13" s="477">
        <f>U24*Escalators!$P$12</f>
        <v>0</v>
      </c>
    </row>
    <row r="14" spans="1:22" s="97" customFormat="1"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</row>
    <row r="16" spans="1:22">
      <c r="B16" s="231"/>
      <c r="C16" s="213"/>
      <c r="D16" s="559">
        <v>2015</v>
      </c>
      <c r="E16" s="557"/>
      <c r="F16" s="557"/>
      <c r="G16" s="559">
        <f>D16+1</f>
        <v>2016</v>
      </c>
      <c r="H16" s="557"/>
      <c r="I16" s="557"/>
      <c r="J16" s="559">
        <f t="shared" ref="J16" si="4">G16+1</f>
        <v>2017</v>
      </c>
      <c r="K16" s="557"/>
      <c r="L16" s="557"/>
      <c r="M16" s="559">
        <f t="shared" ref="M16" si="5">J16+1</f>
        <v>2018</v>
      </c>
      <c r="N16" s="557"/>
      <c r="O16" s="557"/>
      <c r="P16" s="559">
        <f t="shared" ref="P16" si="6">M16+1</f>
        <v>2019</v>
      </c>
      <c r="Q16" s="557"/>
      <c r="R16" s="557"/>
      <c r="S16" s="559">
        <f t="shared" ref="S16" si="7">P16+1</f>
        <v>2020</v>
      </c>
      <c r="T16" s="557"/>
      <c r="U16" s="558"/>
    </row>
    <row r="17" spans="2:22">
      <c r="B17" s="175"/>
      <c r="C17" s="174"/>
      <c r="D17" s="560" t="s">
        <v>127</v>
      </c>
      <c r="E17" s="561" t="str">
        <f>"('$000, $"&amp;Escalators!$B$11&amp;")"</f>
        <v>('$000, $2015)</v>
      </c>
      <c r="F17" s="561" t="str">
        <f>"('$000, $"&amp;Escalators!$B$11&amp;")"</f>
        <v>('$000, $2015)</v>
      </c>
      <c r="G17" s="560" t="s">
        <v>127</v>
      </c>
      <c r="H17" s="561" t="str">
        <f>"('$000, $"&amp;Escalators!$B$11&amp;")"</f>
        <v>('$000, $2015)</v>
      </c>
      <c r="I17" s="561" t="str">
        <f>"('$000, $"&amp;Escalators!$B$11&amp;")"</f>
        <v>('$000, $2015)</v>
      </c>
      <c r="J17" s="560" t="s">
        <v>127</v>
      </c>
      <c r="K17" s="561" t="str">
        <f>"('$000, $"&amp;Escalators!$B$11&amp;")"</f>
        <v>('$000, $2015)</v>
      </c>
      <c r="L17" s="561" t="str">
        <f>"('$000, $"&amp;Escalators!$B$11&amp;")"</f>
        <v>('$000, $2015)</v>
      </c>
      <c r="M17" s="560" t="s">
        <v>127</v>
      </c>
      <c r="N17" s="561" t="str">
        <f>"('$000, $"&amp;Escalators!$B$11&amp;")"</f>
        <v>('$000, $2015)</v>
      </c>
      <c r="O17" s="561" t="str">
        <f>"('$000, $"&amp;Escalators!$B$11&amp;")"</f>
        <v>('$000, $2015)</v>
      </c>
      <c r="P17" s="560" t="s">
        <v>127</v>
      </c>
      <c r="Q17" s="561" t="str">
        <f>"('$000, $"&amp;Escalators!$B$11&amp;")"</f>
        <v>('$000, $2015)</v>
      </c>
      <c r="R17" s="561" t="str">
        <f>"('$000, $"&amp;Escalators!$B$11&amp;")"</f>
        <v>('$000, $2015)</v>
      </c>
      <c r="S17" s="560" t="s">
        <v>127</v>
      </c>
      <c r="T17" s="561" t="str">
        <f>"('$000, $"&amp;Escalators!$B$11&amp;")"</f>
        <v>('$000, $2015)</v>
      </c>
      <c r="U17" s="561" t="str">
        <f>"('$000, $"&amp;Escalators!$B$11&amp;")"</f>
        <v>('$000, $2015)</v>
      </c>
    </row>
    <row r="18" spans="2:22">
      <c r="B18" s="145" t="s">
        <v>1</v>
      </c>
      <c r="C18" s="146" t="s">
        <v>36</v>
      </c>
      <c r="D18" s="54" t="s">
        <v>2</v>
      </c>
      <c r="E18" s="54" t="s">
        <v>8</v>
      </c>
      <c r="F18" s="54" t="s">
        <v>9</v>
      </c>
      <c r="G18" s="54" t="s">
        <v>2</v>
      </c>
      <c r="H18" s="54" t="s">
        <v>8</v>
      </c>
      <c r="I18" s="54" t="s">
        <v>9</v>
      </c>
      <c r="J18" s="54" t="s">
        <v>2</v>
      </c>
      <c r="K18" s="54" t="s">
        <v>8</v>
      </c>
      <c r="L18" s="54" t="s">
        <v>9</v>
      </c>
      <c r="M18" s="54" t="s">
        <v>2</v>
      </c>
      <c r="N18" s="54" t="s">
        <v>8</v>
      </c>
      <c r="O18" s="54" t="s">
        <v>9</v>
      </c>
      <c r="P18" s="54" t="s">
        <v>2</v>
      </c>
      <c r="Q18" s="54" t="s">
        <v>8</v>
      </c>
      <c r="R18" s="54" t="s">
        <v>9</v>
      </c>
      <c r="S18" s="54" t="s">
        <v>2</v>
      </c>
      <c r="T18" s="54" t="s">
        <v>8</v>
      </c>
      <c r="U18" s="247" t="s">
        <v>9</v>
      </c>
    </row>
    <row r="19" spans="2:22">
      <c r="B19" s="114"/>
      <c r="C19" s="112"/>
      <c r="D19" s="147"/>
      <c r="E19" s="148"/>
      <c r="F19" s="149"/>
      <c r="G19" s="147"/>
      <c r="H19" s="148"/>
      <c r="I19" s="149"/>
      <c r="J19" s="147"/>
      <c r="K19" s="148"/>
      <c r="L19" s="149"/>
      <c r="M19" s="147"/>
      <c r="N19" s="148"/>
      <c r="O19" s="149"/>
      <c r="P19" s="147"/>
      <c r="Q19" s="148"/>
      <c r="R19" s="149"/>
      <c r="S19" s="147"/>
      <c r="T19" s="148"/>
      <c r="U19" s="149"/>
    </row>
    <row r="20" spans="2:22">
      <c r="B20" s="211" t="str">
        <f>'Adjust Out input'!B20</f>
        <v>Price reset</v>
      </c>
      <c r="C20" s="211" t="str">
        <f>'Adjust Out input'!C20</f>
        <v>Regulatory Reset</v>
      </c>
      <c r="D20" s="255"/>
      <c r="E20" s="256"/>
      <c r="F20" s="257"/>
      <c r="G20" s="255"/>
      <c r="H20" s="256"/>
      <c r="I20" s="257"/>
      <c r="J20" s="255"/>
      <c r="K20" s="256"/>
      <c r="L20" s="257"/>
      <c r="M20" s="255"/>
      <c r="N20" s="256"/>
      <c r="O20" s="257"/>
      <c r="P20" s="255"/>
      <c r="Q20" s="256"/>
      <c r="R20" s="257"/>
      <c r="S20" s="255"/>
      <c r="T20" s="256"/>
      <c r="U20" s="257"/>
    </row>
    <row r="21" spans="2:22">
      <c r="B21" s="211" t="str">
        <f>'Adjust Out input'!B21</f>
        <v>GSLs</v>
      </c>
      <c r="C21" s="211" t="str">
        <f>'Adjust Out input'!C21</f>
        <v>GSL payments</v>
      </c>
      <c r="D21" s="255"/>
      <c r="E21" s="256"/>
      <c r="F21" s="257"/>
      <c r="G21" s="255"/>
      <c r="H21" s="256"/>
      <c r="I21" s="257"/>
      <c r="J21" s="255"/>
      <c r="K21" s="256"/>
      <c r="L21" s="257"/>
      <c r="M21" s="255"/>
      <c r="N21" s="256"/>
      <c r="O21" s="257"/>
      <c r="P21" s="255"/>
      <c r="Q21" s="256"/>
      <c r="R21" s="257"/>
      <c r="S21" s="255"/>
      <c r="T21" s="256"/>
      <c r="U21" s="257"/>
    </row>
    <row r="22" spans="2:22">
      <c r="B22" s="211" t="str">
        <f>'Adjust Out input'!B22</f>
        <v>DMIA</v>
      </c>
      <c r="C22" s="211" t="str">
        <f>'Adjust Out input'!C22</f>
        <v>Other - SCS</v>
      </c>
      <c r="D22" s="255"/>
      <c r="E22" s="256"/>
      <c r="F22" s="257"/>
      <c r="G22" s="255"/>
      <c r="H22" s="256"/>
      <c r="I22" s="257"/>
      <c r="J22" s="255"/>
      <c r="K22" s="256"/>
      <c r="L22" s="257"/>
      <c r="M22" s="255"/>
      <c r="N22" s="256"/>
      <c r="O22" s="257"/>
      <c r="P22" s="255"/>
      <c r="Q22" s="256"/>
      <c r="R22" s="257"/>
      <c r="S22" s="255"/>
      <c r="T22" s="256"/>
      <c r="U22" s="257"/>
    </row>
    <row r="23" spans="2:22">
      <c r="B23" s="211" t="str">
        <f>'Adjust Out input'!B23</f>
        <v>Debt Raising Costs</v>
      </c>
      <c r="C23" s="211" t="str">
        <f>'Adjust Out input'!C23</f>
        <v>Debt raising costs</v>
      </c>
      <c r="D23" s="255"/>
      <c r="E23" s="256"/>
      <c r="F23" s="257"/>
      <c r="G23" s="255"/>
      <c r="H23" s="256"/>
      <c r="I23" s="257"/>
      <c r="J23" s="255"/>
      <c r="K23" s="256"/>
      <c r="L23" s="257"/>
      <c r="M23" s="255"/>
      <c r="N23" s="256"/>
      <c r="O23" s="257"/>
      <c r="P23" s="255"/>
      <c r="Q23" s="256"/>
      <c r="R23" s="257"/>
      <c r="S23" s="255"/>
      <c r="T23" s="256"/>
      <c r="U23" s="257"/>
    </row>
    <row r="24" spans="2:22">
      <c r="B24" s="248" t="str">
        <f>'Adjust Out input'!B24</f>
        <v>Defined Benefit Scheme</v>
      </c>
      <c r="C24" s="248" t="str">
        <f>'Adjust Out input'!C24</f>
        <v>Other</v>
      </c>
      <c r="D24" s="249">
        <v>1839</v>
      </c>
      <c r="E24" s="250">
        <v>0</v>
      </c>
      <c r="F24" s="251">
        <v>0</v>
      </c>
      <c r="G24" s="249">
        <v>1789</v>
      </c>
      <c r="H24" s="250">
        <v>0</v>
      </c>
      <c r="I24" s="251">
        <v>0</v>
      </c>
      <c r="J24" s="249">
        <v>1725</v>
      </c>
      <c r="K24" s="250">
        <v>0</v>
      </c>
      <c r="L24" s="251">
        <v>0</v>
      </c>
      <c r="M24" s="249">
        <v>1662</v>
      </c>
      <c r="N24" s="250">
        <v>0</v>
      </c>
      <c r="O24" s="251">
        <v>0</v>
      </c>
      <c r="P24" s="249">
        <v>1582</v>
      </c>
      <c r="Q24" s="250">
        <v>0</v>
      </c>
      <c r="R24" s="251">
        <v>0</v>
      </c>
      <c r="S24" s="249">
        <v>1497</v>
      </c>
      <c r="T24" s="250">
        <v>0</v>
      </c>
      <c r="U24" s="251">
        <v>0</v>
      </c>
      <c r="V24" t="s">
        <v>147</v>
      </c>
    </row>
    <row r="26" spans="2:22">
      <c r="B26" s="400" t="s">
        <v>129</v>
      </c>
    </row>
  </sheetData>
  <mergeCells count="24">
    <mergeCell ref="S16:U16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6:U6"/>
    <mergeCell ref="D5:F5"/>
    <mergeCell ref="G5:I5"/>
    <mergeCell ref="J5:L5"/>
    <mergeCell ref="M5:O5"/>
    <mergeCell ref="P5:R5"/>
    <mergeCell ref="S5:U5"/>
    <mergeCell ref="D6:F6"/>
    <mergeCell ref="G6:I6"/>
    <mergeCell ref="J6:L6"/>
    <mergeCell ref="M6:O6"/>
    <mergeCell ref="P6:R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Output</vt:lpstr>
      <vt:lpstr>NER 6.1.1 (6)</vt:lpstr>
      <vt:lpstr>Escalators</vt:lpstr>
      <vt:lpstr>Base input</vt:lpstr>
      <vt:lpstr>Provision input</vt:lpstr>
      <vt:lpstr>Corp OH input</vt:lpstr>
      <vt:lpstr>Reclassification input</vt:lpstr>
      <vt:lpstr>Adjust Out input</vt:lpstr>
      <vt:lpstr>Adjust In input</vt:lpstr>
      <vt:lpstr>Step Change input</vt:lpstr>
      <vt:lpstr>Base</vt:lpstr>
      <vt:lpstr>Provision</vt:lpstr>
      <vt:lpstr>Corp OH</vt:lpstr>
      <vt:lpstr>Reclassification</vt:lpstr>
      <vt:lpstr>Adjustment Out</vt:lpstr>
      <vt:lpstr>Adjustment In</vt:lpstr>
      <vt:lpstr>Step Change</vt:lpstr>
      <vt:lpstr>Output Growth</vt:lpstr>
      <vt:lpstr>Real Price Changes</vt:lpstr>
      <vt:lpstr>Total</vt:lpstr>
      <vt:lpstr>Check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Smith</dc:creator>
  <cp:lastModifiedBy>Sandeep Kumar</cp:lastModifiedBy>
  <cp:lastPrinted>2014-08-06T05:35:18Z</cp:lastPrinted>
  <dcterms:created xsi:type="dcterms:W3CDTF">2011-07-28T23:09:30Z</dcterms:created>
  <dcterms:modified xsi:type="dcterms:W3CDTF">2015-04-29T06:36:30Z</dcterms:modified>
</cp:coreProperties>
</file>