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7795" windowHeight="12465"/>
  </bookViews>
  <sheets>
    <sheet name="GS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J14" i="1" l="1"/>
  <c r="C5" i="1" l="1"/>
  <c r="J22" i="1" l="1"/>
  <c r="E20" i="1"/>
  <c r="D20" i="1"/>
  <c r="H20" i="1"/>
  <c r="F20" i="1"/>
  <c r="G20" i="1"/>
  <c r="N21" i="1" l="1"/>
  <c r="N23" i="1" s="1"/>
  <c r="J21" i="1"/>
  <c r="J23" i="1" s="1"/>
  <c r="K21" i="1"/>
  <c r="K23" i="1" s="1"/>
  <c r="M21" i="1"/>
  <c r="M23" i="1" s="1"/>
  <c r="L21" i="1"/>
  <c r="L23" i="1" s="1"/>
</calcChain>
</file>

<file path=xl/sharedStrings.xml><?xml version="1.0" encoding="utf-8"?>
<sst xmlns="http://schemas.openxmlformats.org/spreadsheetml/2006/main" count="18" uniqueCount="17">
  <si>
    <t>Customer numbers</t>
  </si>
  <si>
    <t>Powercor</t>
  </si>
  <si>
    <t>CitiPower</t>
  </si>
  <si>
    <t>Total</t>
  </si>
  <si>
    <t>$'000, nominal</t>
  </si>
  <si>
    <t>Inflation conversion to $2015</t>
  </si>
  <si>
    <t>$'000, real 2015</t>
  </si>
  <si>
    <t>Firmware development</t>
  </si>
  <si>
    <t>Testing and process revision</t>
  </si>
  <si>
    <t>Payment and threshold revision</t>
  </si>
  <si>
    <t>Compliance process changes</t>
  </si>
  <si>
    <t>Total: payment and threshold revision</t>
  </si>
  <si>
    <t>Total: process changes</t>
  </si>
  <si>
    <t>CITIPOWER</t>
  </si>
  <si>
    <t>Total GSL step change</t>
  </si>
  <si>
    <t>Output growth escalation (CP)</t>
  </si>
  <si>
    <t>GSL expenditure (payment and threshold revision)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</si>
</sst>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_-;\-* #,##0.0_-;_-* &quot;-&quot;??_-;_-@_-"/>
    <numFmt numFmtId="166" formatCode="_-* #,##0_-;\-* #,##0_-;_-* &quot;-&quot;??_-;_-@_-"/>
    <numFmt numFmtId="167" formatCode="#,##0.00;\(#,##0.00\);&quot;-&quot;"/>
    <numFmt numFmtId="168" formatCode="#,##0;\(#,##0\);&quot;-&quot;"/>
    <numFmt numFmtId="169" formatCode="_-&quot;$&quot;* #,##0.000_-;\-&quot;$&quot;* #,##0.000_-;_-&quot;$&quot;* &quot;-&quot;??_-;_-@_-"/>
    <numFmt numFmtId="170" formatCode="0.000"/>
  </numFmts>
  <fonts count="8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164" fontId="3" fillId="0" borderId="0" xfId="2" applyNumberFormat="1" applyFont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164" fontId="3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 indent="1"/>
    </xf>
    <xf numFmtId="166" fontId="3" fillId="2" borderId="4" xfId="3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166" fontId="3" fillId="2" borderId="6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166" fontId="4" fillId="2" borderId="2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 indent="1"/>
    </xf>
    <xf numFmtId="0" fontId="3" fillId="0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168" fontId="6" fillId="0" borderId="0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 indent="1"/>
    </xf>
    <xf numFmtId="0" fontId="3" fillId="2" borderId="9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3" fillId="3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horizontal="left" vertical="center"/>
    </xf>
    <xf numFmtId="0" fontId="3" fillId="0" borderId="8" xfId="1" applyFont="1" applyBorder="1" applyAlignment="1">
      <alignment vertical="center"/>
    </xf>
    <xf numFmtId="0" fontId="3" fillId="3" borderId="10" xfId="1" applyFont="1" applyFill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left" vertical="center" indent="1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right" vertical="center" indent="1"/>
    </xf>
    <xf numFmtId="0" fontId="6" fillId="2" borderId="10" xfId="1" applyFont="1" applyFill="1" applyBorder="1" applyAlignment="1">
      <alignment horizontal="right" vertical="center" indent="1"/>
    </xf>
    <xf numFmtId="2" fontId="6" fillId="2" borderId="10" xfId="1" applyNumberFormat="1" applyFont="1" applyFill="1" applyBorder="1" applyAlignment="1">
      <alignment horizontal="right" vertical="center" indent="1"/>
    </xf>
    <xf numFmtId="0" fontId="4" fillId="2" borderId="7" xfId="1" applyFont="1" applyFill="1" applyBorder="1" applyAlignment="1">
      <alignment horizontal="right" vertical="center" indent="1"/>
    </xf>
    <xf numFmtId="0" fontId="4" fillId="2" borderId="9" xfId="1" applyFont="1" applyFill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1" fillId="4" borderId="0" xfId="0" applyFont="1" applyFill="1" applyAlignment="1">
      <alignment horizontal="left" vertical="center" indent="1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8" xfId="2" applyNumberFormat="1" applyFont="1" applyFill="1" applyBorder="1" applyAlignment="1">
      <alignment horizontal="center" vertical="center"/>
    </xf>
    <xf numFmtId="164" fontId="3" fillId="0" borderId="8" xfId="2" applyNumberFormat="1" applyFont="1" applyFill="1" applyBorder="1" applyAlignment="1">
      <alignment horizontal="right" vertical="center"/>
    </xf>
    <xf numFmtId="164" fontId="3" fillId="0" borderId="8" xfId="2" applyNumberFormat="1" applyFont="1" applyFill="1" applyBorder="1" applyAlignment="1">
      <alignment vertical="center"/>
    </xf>
    <xf numFmtId="164" fontId="3" fillId="0" borderId="10" xfId="2" applyNumberFormat="1" applyFont="1" applyFill="1" applyBorder="1" applyAlignment="1">
      <alignment horizontal="center" vertical="center"/>
    </xf>
    <xf numFmtId="164" fontId="3" fillId="0" borderId="10" xfId="2" applyNumberFormat="1" applyFont="1" applyFill="1" applyBorder="1" applyAlignment="1">
      <alignment horizontal="right" vertical="center"/>
    </xf>
    <xf numFmtId="164" fontId="3" fillId="0" borderId="10" xfId="2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3" fillId="0" borderId="8" xfId="1" applyFont="1" applyFill="1" applyBorder="1" applyAlignment="1">
      <alignment horizontal="right" vertical="center"/>
    </xf>
    <xf numFmtId="168" fontId="3" fillId="0" borderId="8" xfId="1" applyNumberFormat="1" applyFont="1" applyFill="1" applyBorder="1" applyAlignment="1">
      <alignment vertical="center"/>
    </xf>
    <xf numFmtId="0" fontId="3" fillId="0" borderId="10" xfId="1" applyFont="1" applyFill="1" applyBorder="1" applyAlignment="1">
      <alignment horizontal="right" vertical="center"/>
    </xf>
    <xf numFmtId="168" fontId="3" fillId="0" borderId="1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167" fontId="3" fillId="2" borderId="7" xfId="1" applyNumberFormat="1" applyFont="1" applyFill="1" applyBorder="1" applyAlignment="1">
      <alignment horizontal="right" vertical="center" indent="1"/>
    </xf>
    <xf numFmtId="0" fontId="3" fillId="2" borderId="7" xfId="1" applyFont="1" applyFill="1" applyBorder="1" applyAlignment="1">
      <alignment horizontal="right" vertical="center" indent="1"/>
    </xf>
    <xf numFmtId="0" fontId="3" fillId="2" borderId="9" xfId="1" applyFont="1" applyFill="1" applyBorder="1" applyAlignment="1">
      <alignment horizontal="right" vertical="center" indent="1"/>
    </xf>
    <xf numFmtId="169" fontId="3" fillId="0" borderId="8" xfId="2" applyNumberFormat="1" applyFont="1" applyFill="1" applyBorder="1" applyAlignment="1">
      <alignment horizontal="center" vertical="center"/>
    </xf>
    <xf numFmtId="169" fontId="3" fillId="3" borderId="10" xfId="2" applyNumberFormat="1" applyFont="1" applyFill="1" applyBorder="1" applyAlignment="1">
      <alignment horizontal="center" vertical="center"/>
    </xf>
    <xf numFmtId="169" fontId="3" fillId="3" borderId="10" xfId="2" applyNumberFormat="1" applyFont="1" applyFill="1" applyBorder="1" applyAlignment="1">
      <alignment horizontal="right" vertical="center"/>
    </xf>
    <xf numFmtId="169" fontId="3" fillId="0" borderId="8" xfId="2" applyNumberFormat="1" applyFont="1" applyFill="1" applyBorder="1" applyAlignment="1">
      <alignment vertical="center"/>
    </xf>
    <xf numFmtId="169" fontId="6" fillId="0" borderId="8" xfId="2" applyNumberFormat="1" applyFont="1" applyFill="1" applyBorder="1" applyAlignment="1">
      <alignment vertical="center"/>
    </xf>
    <xf numFmtId="169" fontId="3" fillId="0" borderId="10" xfId="2" applyNumberFormat="1" applyFont="1" applyFill="1" applyBorder="1" applyAlignment="1">
      <alignment vertical="center"/>
    </xf>
    <xf numFmtId="169" fontId="6" fillId="0" borderId="10" xfId="2" applyNumberFormat="1" applyFont="1" applyFill="1" applyBorder="1" applyAlignment="1">
      <alignment vertical="center"/>
    </xf>
    <xf numFmtId="169" fontId="4" fillId="0" borderId="0" xfId="2" applyNumberFormat="1" applyFont="1" applyFill="1" applyBorder="1" applyAlignment="1">
      <alignment vertical="center"/>
    </xf>
    <xf numFmtId="169" fontId="5" fillId="0" borderId="0" xfId="2" applyNumberFormat="1" applyFont="1" applyFill="1" applyBorder="1" applyAlignment="1">
      <alignment vertical="center"/>
    </xf>
    <xf numFmtId="170" fontId="3" fillId="2" borderId="10" xfId="1" applyNumberFormat="1" applyFont="1" applyFill="1" applyBorder="1" applyAlignment="1">
      <alignment horizontal="right" vertical="center" indent="1"/>
    </xf>
    <xf numFmtId="170" fontId="3" fillId="2" borderId="11" xfId="1" applyNumberFormat="1" applyFont="1" applyFill="1" applyBorder="1" applyAlignment="1">
      <alignment horizontal="right" vertical="center" indent="1"/>
    </xf>
    <xf numFmtId="0" fontId="4" fillId="2" borderId="2" xfId="2" applyNumberFormat="1" applyFont="1" applyFill="1" applyBorder="1" applyAlignment="1">
      <alignment horizontal="right" vertical="center" indent="1"/>
    </xf>
  </cellXfs>
  <cellStyles count="5">
    <cellStyle name="Comma 2 2" xfId="3"/>
    <cellStyle name="Currency 11 2" xfId="2"/>
    <cellStyle name="Normal" xfId="0" builtinId="0"/>
    <cellStyle name="Normal 13 2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RRP%20MOD%201.36%20CP%20Opex%20Consolid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O36">
            <v>1.4755718110541546E-2</v>
          </cell>
          <cell r="P36">
            <v>1.6284493483896011E-2</v>
          </cell>
          <cell r="Q36">
            <v>2.0502770734604284E-2</v>
          </cell>
          <cell r="R36">
            <v>1.4595584226544629E-2</v>
          </cell>
          <cell r="S36">
            <v>1.4232625007095778E-2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showGridLines="0" tabSelected="1" zoomScale="85" zoomScaleNormal="85" workbookViewId="0">
      <selection activeCell="C2" sqref="C2"/>
    </sheetView>
  </sheetViews>
  <sheetFormatPr defaultRowHeight="12.75" x14ac:dyDescent="0.2"/>
  <cols>
    <col min="1" max="1" width="4.5703125" style="13" customWidth="1"/>
    <col min="2" max="2" width="50.42578125" style="14" customWidth="1"/>
    <col min="3" max="5" width="16.140625" style="15" customWidth="1"/>
    <col min="6" max="14" width="16.140625" style="13" customWidth="1"/>
    <col min="15" max="19" width="14.5703125" style="13" customWidth="1"/>
    <col min="20" max="16384" width="9.140625" style="13"/>
  </cols>
  <sheetData>
    <row r="1" spans="2:15" ht="15.75" customHeight="1" x14ac:dyDescent="0.2"/>
    <row r="2" spans="2:15" s="1" customFormat="1" ht="15.75" customHeight="1" x14ac:dyDescent="0.2">
      <c r="B2" s="2" t="s">
        <v>0</v>
      </c>
      <c r="C2" s="83">
        <v>2016</v>
      </c>
      <c r="D2" s="3"/>
      <c r="E2" s="4"/>
      <c r="F2" s="5"/>
      <c r="J2" s="6"/>
    </row>
    <row r="3" spans="2:15" s="1" customFormat="1" ht="15.75" customHeight="1" x14ac:dyDescent="0.2">
      <c r="B3" s="7" t="s">
        <v>1</v>
      </c>
      <c r="C3" s="8">
        <v>785541.94901697314</v>
      </c>
      <c r="D3" s="3"/>
      <c r="E3" s="4"/>
      <c r="F3" s="5"/>
      <c r="J3" s="6"/>
    </row>
    <row r="4" spans="2:15" s="1" customFormat="1" ht="15.75" customHeight="1" x14ac:dyDescent="0.2">
      <c r="B4" s="9" t="s">
        <v>2</v>
      </c>
      <c r="C4" s="10">
        <v>339219.89112039859</v>
      </c>
      <c r="D4" s="3"/>
      <c r="E4" s="4"/>
      <c r="F4" s="5"/>
      <c r="J4" s="6"/>
    </row>
    <row r="5" spans="2:15" s="1" customFormat="1" ht="15.75" customHeight="1" x14ac:dyDescent="0.2">
      <c r="B5" s="11" t="s">
        <v>3</v>
      </c>
      <c r="C5" s="12">
        <f>SUM(C3:C4)</f>
        <v>1124761.8401373718</v>
      </c>
      <c r="D5" s="3"/>
      <c r="E5" s="4"/>
      <c r="F5" s="5"/>
      <c r="G5" s="5"/>
      <c r="H5" s="5"/>
      <c r="I5" s="5"/>
      <c r="J5" s="5"/>
    </row>
    <row r="6" spans="2:15" ht="15.75" customHeight="1" x14ac:dyDescent="0.2"/>
    <row r="7" spans="2:15" ht="15.75" customHeight="1" x14ac:dyDescent="0.2"/>
    <row r="8" spans="2:15" ht="15.75" customHeight="1" x14ac:dyDescent="0.2">
      <c r="B8" s="25"/>
      <c r="C8" s="26"/>
      <c r="D8" s="45">
        <v>2010</v>
      </c>
      <c r="E8" s="45">
        <v>2011</v>
      </c>
      <c r="F8" s="45">
        <v>2012</v>
      </c>
      <c r="G8" s="45">
        <v>2013</v>
      </c>
      <c r="H8" s="45">
        <v>2014</v>
      </c>
      <c r="I8" s="45">
        <v>2015</v>
      </c>
      <c r="J8" s="45">
        <v>2016</v>
      </c>
      <c r="K8" s="45">
        <v>2017</v>
      </c>
      <c r="L8" s="45">
        <v>2018</v>
      </c>
      <c r="M8" s="45">
        <v>2019</v>
      </c>
      <c r="N8" s="46">
        <v>2020</v>
      </c>
    </row>
    <row r="9" spans="2:15" ht="15.75" customHeight="1" x14ac:dyDescent="0.2">
      <c r="B9" s="25" t="s">
        <v>5</v>
      </c>
      <c r="C9" s="26"/>
      <c r="D9" s="69">
        <v>1.1424759481560132</v>
      </c>
      <c r="E9" s="69">
        <v>1.1111019528790982</v>
      </c>
      <c r="F9" s="69">
        <v>1.0829682230828193</v>
      </c>
      <c r="G9" s="69">
        <v>1.0568183435763274</v>
      </c>
      <c r="H9" s="69">
        <v>1.0337650051524583</v>
      </c>
      <c r="I9" s="70"/>
      <c r="J9" s="70"/>
      <c r="K9" s="70"/>
      <c r="L9" s="70"/>
      <c r="M9" s="70"/>
      <c r="N9" s="71"/>
    </row>
    <row r="10" spans="2:15" ht="15.75" customHeight="1" x14ac:dyDescent="0.2">
      <c r="B10" s="9" t="s">
        <v>15</v>
      </c>
      <c r="C10" s="27"/>
      <c r="D10" s="42"/>
      <c r="E10" s="43"/>
      <c r="F10" s="43"/>
      <c r="G10" s="43"/>
      <c r="H10" s="43"/>
      <c r="I10" s="44"/>
      <c r="J10" s="81">
        <f>(1+'[1]Calc|Opex forecast'!O$36)</f>
        <v>1.0147557181105415</v>
      </c>
      <c r="K10" s="81">
        <f>(1+'[1]Calc|Opex forecast'!P$36)*J10</f>
        <v>1.0312805009898589</v>
      </c>
      <c r="L10" s="81">
        <f>(1+'[1]Calc|Opex forecast'!Q$36)*K10</f>
        <v>1.052424608664722</v>
      </c>
      <c r="M10" s="81">
        <f>(1+'[1]Calc|Opex forecast'!R$36)*L10</f>
        <v>1.0677853606825762</v>
      </c>
      <c r="N10" s="82">
        <f>(1+'[1]Calc|Opex forecast'!S$36)*M10</f>
        <v>1.0829827493092379</v>
      </c>
    </row>
    <row r="11" spans="2:15" ht="15.75" customHeight="1" x14ac:dyDescent="0.2"/>
    <row r="12" spans="2:15" ht="15.75" customHeight="1" x14ac:dyDescent="0.2">
      <c r="B12" s="29" t="s">
        <v>10</v>
      </c>
      <c r="C12" s="28"/>
      <c r="D12" s="47">
        <v>2010</v>
      </c>
      <c r="E12" s="47">
        <v>2011</v>
      </c>
      <c r="F12" s="47">
        <v>2012</v>
      </c>
      <c r="G12" s="47">
        <v>2013</v>
      </c>
      <c r="H12" s="47">
        <v>2014</v>
      </c>
      <c r="I12" s="47">
        <v>2015</v>
      </c>
      <c r="J12" s="47">
        <v>2016</v>
      </c>
      <c r="K12" s="47">
        <v>2017</v>
      </c>
      <c r="L12" s="47">
        <v>2018</v>
      </c>
      <c r="M12" s="47">
        <v>2019</v>
      </c>
      <c r="N12" s="47">
        <v>2020</v>
      </c>
    </row>
    <row r="13" spans="2:15" ht="15.75" customHeight="1" x14ac:dyDescent="0.2">
      <c r="B13" s="37" t="s">
        <v>7</v>
      </c>
      <c r="C13" s="31"/>
      <c r="D13" s="54"/>
      <c r="E13" s="54"/>
      <c r="F13" s="55"/>
      <c r="G13" s="55"/>
      <c r="H13" s="55"/>
      <c r="I13" s="38"/>
      <c r="J13" s="75">
        <v>1.04</v>
      </c>
      <c r="K13" s="38"/>
      <c r="L13" s="38"/>
      <c r="M13" s="38"/>
      <c r="N13" s="38"/>
    </row>
    <row r="14" spans="2:15" ht="15.75" customHeight="1" x14ac:dyDescent="0.2">
      <c r="B14" s="39" t="s">
        <v>8</v>
      </c>
      <c r="C14" s="40"/>
      <c r="D14" s="57"/>
      <c r="E14" s="57"/>
      <c r="F14" s="58"/>
      <c r="G14" s="58"/>
      <c r="H14" s="58"/>
      <c r="I14" s="41"/>
      <c r="J14" s="77">
        <f>148500/1000000</f>
        <v>0.14849999999999999</v>
      </c>
      <c r="K14" s="41"/>
      <c r="L14" s="41"/>
      <c r="M14" s="41"/>
      <c r="N14" s="41"/>
    </row>
    <row r="15" spans="2:15" ht="15.75" customHeight="1" x14ac:dyDescent="0.2"/>
    <row r="16" spans="2:15" ht="15.75" customHeight="1" x14ac:dyDescent="0.2">
      <c r="B16" s="48" t="s">
        <v>13</v>
      </c>
      <c r="C16" s="48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48"/>
      <c r="O16" s="18"/>
    </row>
    <row r="17" spans="1:16384" ht="15.75" customHeight="1" x14ac:dyDescent="0.2">
      <c r="B17" s="28"/>
      <c r="C17" s="28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22"/>
      <c r="O17" s="18"/>
    </row>
    <row r="18" spans="1:16384" ht="15.75" customHeight="1" x14ac:dyDescent="0.2">
      <c r="B18" s="17" t="s">
        <v>9</v>
      </c>
      <c r="D18" s="47">
        <v>2010</v>
      </c>
      <c r="E18" s="47">
        <v>2011</v>
      </c>
      <c r="F18" s="47">
        <v>2012</v>
      </c>
      <c r="G18" s="47">
        <v>2013</v>
      </c>
      <c r="H18" s="47">
        <v>2014</v>
      </c>
      <c r="I18" s="47">
        <v>2015</v>
      </c>
      <c r="J18" s="47">
        <v>2016</v>
      </c>
      <c r="K18" s="47">
        <v>2017</v>
      </c>
      <c r="L18" s="47">
        <v>2018</v>
      </c>
      <c r="M18" s="47">
        <v>2019</v>
      </c>
      <c r="N18" s="47">
        <v>2020</v>
      </c>
    </row>
    <row r="19" spans="1:16384" s="18" customFormat="1" ht="15.75" customHeight="1" x14ac:dyDescent="0.2">
      <c r="B19" s="30" t="s">
        <v>16</v>
      </c>
      <c r="C19" s="31" t="s">
        <v>4</v>
      </c>
      <c r="D19" s="72">
        <v>7.6789999999999997E-2</v>
      </c>
      <c r="E19" s="72">
        <v>2.5329999999999998E-2</v>
      </c>
      <c r="F19" s="72">
        <v>2.2044999999999999E-2</v>
      </c>
      <c r="G19" s="72">
        <v>7.7674999999999994E-2</v>
      </c>
      <c r="H19" s="72">
        <v>9.1249999999999998E-2</v>
      </c>
      <c r="I19" s="32"/>
      <c r="J19" s="32"/>
      <c r="K19" s="32"/>
      <c r="L19" s="32"/>
      <c r="M19" s="32"/>
      <c r="N19" s="32"/>
      <c r="O19" s="13"/>
    </row>
    <row r="20" spans="1:16384" s="18" customFormat="1" ht="15.75" customHeight="1" x14ac:dyDescent="0.2">
      <c r="A20" s="19"/>
      <c r="B20" s="33" t="s">
        <v>16</v>
      </c>
      <c r="C20" s="34" t="s">
        <v>6</v>
      </c>
      <c r="D20" s="73">
        <f>D19*D9</f>
        <v>8.7730728058900254E-2</v>
      </c>
      <c r="E20" s="73">
        <f>E19*E9</f>
        <v>2.8144212466427555E-2</v>
      </c>
      <c r="F20" s="74">
        <f>F19*F9</f>
        <v>2.387403447786075E-2</v>
      </c>
      <c r="G20" s="74">
        <f>G19*G9</f>
        <v>8.2088364837291219E-2</v>
      </c>
      <c r="H20" s="74">
        <f>H19*H9</f>
        <v>9.4331056720161816E-2</v>
      </c>
      <c r="I20" s="35"/>
      <c r="J20" s="36"/>
      <c r="K20" s="36"/>
      <c r="L20" s="36"/>
      <c r="M20" s="36"/>
      <c r="N20" s="36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  <c r="XFA20" s="19"/>
      <c r="XFB20" s="19"/>
      <c r="XFC20" s="19"/>
      <c r="XFD20" s="19"/>
    </row>
    <row r="21" spans="1:16384" ht="15.75" customHeight="1" x14ac:dyDescent="0.2">
      <c r="A21" s="16"/>
      <c r="B21" s="37" t="s">
        <v>11</v>
      </c>
      <c r="C21" s="51"/>
      <c r="D21" s="51"/>
      <c r="E21" s="51"/>
      <c r="F21" s="61"/>
      <c r="G21" s="38"/>
      <c r="H21" s="62"/>
      <c r="I21" s="56"/>
      <c r="J21" s="75">
        <f>AVERAGE($D$20:$H$20)*J10</f>
        <v>6.4166737659150458E-2</v>
      </c>
      <c r="K21" s="75">
        <f>AVERAGE($D$20:$H$20)*K10</f>
        <v>6.5211660480443759E-2</v>
      </c>
      <c r="L21" s="75">
        <f>AVERAGE($D$20:$H$20)*L10</f>
        <v>6.6548680204497168E-2</v>
      </c>
      <c r="M21" s="75">
        <f>AVERAGE($D$20:$H$20)*M10</f>
        <v>6.751999707158729E-2</v>
      </c>
      <c r="N21" s="76">
        <f>AVERAGE($D$20:$H$20)*N10</f>
        <v>6.8480983870387396E-2</v>
      </c>
    </row>
    <row r="22" spans="1:16384" ht="15.75" customHeight="1" x14ac:dyDescent="0.2">
      <c r="B22" s="39" t="s">
        <v>12</v>
      </c>
      <c r="C22" s="52"/>
      <c r="D22" s="52"/>
      <c r="E22" s="52"/>
      <c r="F22" s="63"/>
      <c r="G22" s="41"/>
      <c r="H22" s="64"/>
      <c r="I22" s="59"/>
      <c r="J22" s="77">
        <f>(C4/C5)*SUM(J13:J14)</f>
        <v>0.35844285093042794</v>
      </c>
      <c r="K22" s="77">
        <v>0</v>
      </c>
      <c r="L22" s="77">
        <v>0</v>
      </c>
      <c r="M22" s="77">
        <v>0</v>
      </c>
      <c r="N22" s="78">
        <v>0</v>
      </c>
    </row>
    <row r="23" spans="1:16384" ht="15.75" customHeight="1" x14ac:dyDescent="0.2">
      <c r="B23" s="49" t="s">
        <v>14</v>
      </c>
      <c r="C23" s="50"/>
      <c r="D23" s="50"/>
      <c r="E23" s="50"/>
      <c r="F23" s="65"/>
      <c r="G23" s="66"/>
      <c r="H23" s="67"/>
      <c r="I23" s="68"/>
      <c r="J23" s="79">
        <f>SUM(J21:J22)</f>
        <v>0.42260958858957842</v>
      </c>
      <c r="K23" s="79">
        <f t="shared" ref="K23" si="0">SUM(K21:K22)</f>
        <v>6.5211660480443759E-2</v>
      </c>
      <c r="L23" s="79">
        <f t="shared" ref="L23" si="1">SUM(L21:L22)</f>
        <v>6.6548680204497168E-2</v>
      </c>
      <c r="M23" s="79">
        <f t="shared" ref="M23" si="2">SUM(M21:M22)</f>
        <v>6.751999707158729E-2</v>
      </c>
      <c r="N23" s="80">
        <f t="shared" ref="N23" si="3">SUM(N21:N22)</f>
        <v>6.8480983870387396E-2</v>
      </c>
      <c r="P23" s="53"/>
    </row>
    <row r="24" spans="1:16384" ht="15.75" customHeight="1" x14ac:dyDescent="0.2">
      <c r="A24" s="16"/>
      <c r="B24" s="13"/>
      <c r="C24" s="13"/>
      <c r="F24" s="15"/>
      <c r="G24" s="15"/>
      <c r="H24" s="15"/>
    </row>
    <row r="25" spans="1:16384" ht="15.75" customHeight="1" x14ac:dyDescent="0.2">
      <c r="B25" s="13"/>
      <c r="C25" s="13"/>
      <c r="D25" s="24"/>
      <c r="E25" s="24"/>
      <c r="F25" s="24"/>
      <c r="G25" s="24"/>
      <c r="H25" s="24"/>
      <c r="K25" s="24"/>
      <c r="L25" s="24"/>
      <c r="M25" s="24"/>
      <c r="N25" s="24"/>
    </row>
    <row r="26" spans="1:16384" ht="15.75" customHeight="1" x14ac:dyDescent="0.2">
      <c r="B26" s="13"/>
      <c r="C26" s="13"/>
      <c r="D26" s="24"/>
      <c r="E26" s="24"/>
      <c r="F26" s="24"/>
      <c r="G26" s="24"/>
      <c r="H26" s="24"/>
    </row>
    <row r="27" spans="1:16384" ht="15.75" customHeight="1" x14ac:dyDescent="0.2">
      <c r="C27" s="13"/>
      <c r="D27" s="24"/>
      <c r="E27" s="24"/>
      <c r="F27" s="24"/>
      <c r="G27" s="24"/>
      <c r="H27" s="24"/>
      <c r="I27" s="23"/>
      <c r="O27" s="24"/>
      <c r="P27" s="24"/>
    </row>
    <row r="28" spans="1:16384" ht="15.75" customHeight="1" x14ac:dyDescent="0.2">
      <c r="D28" s="24"/>
      <c r="E28" s="24"/>
      <c r="F28" s="24"/>
      <c r="G28" s="24"/>
      <c r="H28" s="24"/>
      <c r="I28" s="23"/>
      <c r="O28" s="24"/>
      <c r="P28" s="24"/>
    </row>
    <row r="29" spans="1:16384" ht="15.75" customHeight="1" x14ac:dyDescent="0.2">
      <c r="I29" s="23"/>
      <c r="O29" s="24"/>
      <c r="P29" s="24"/>
    </row>
    <row r="30" spans="1:16384" ht="15.75" customHeight="1" x14ac:dyDescent="0.2">
      <c r="D30" s="24"/>
      <c r="E30" s="24"/>
      <c r="F30" s="24"/>
      <c r="G30" s="24"/>
      <c r="H30" s="24"/>
    </row>
    <row r="31" spans="1:16384" ht="15.75" customHeight="1" x14ac:dyDescent="0.2">
      <c r="H31" s="24"/>
    </row>
    <row r="32" spans="1:16384" ht="15.75" customHeight="1" x14ac:dyDescent="0.2">
      <c r="H32" s="2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GSL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Anderson</dc:creator>
  <cp:lastModifiedBy>Jeff Anderson</cp:lastModifiedBy>
  <dcterms:created xsi:type="dcterms:W3CDTF">2015-12-04T07:49:51Z</dcterms:created>
  <dcterms:modified xsi:type="dcterms:W3CDTF">2015-12-30T06:31:40Z</dcterms:modified>
</cp:coreProperties>
</file>