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-120" yWindow="-120" windowWidth="20730" windowHeight="11160" tabRatio="869" activeTab="8"/>
  </bookViews>
  <sheets>
    <sheet name="Legend" sheetId="2" r:id="rId1"/>
    <sheet name="Menu" sheetId="4" r:id="rId2"/>
    <sheet name="Inflation" sheetId="9" r:id="rId3"/>
    <sheet name="Historical Expenditure" sheetId="5" r:id="rId4"/>
    <sheet name="Historical Volumes" sheetId="11" r:id="rId5"/>
    <sheet name="Forecast Volumes" sheetId="18" r:id="rId6"/>
    <sheet name="Forecast Expenditure" sheetId="6" r:id="rId7"/>
    <sheet name="Direct Capex" sheetId="15" r:id="rId8"/>
    <sheet name="Reset RIN 2.2 Repex" sheetId="13" r:id="rId9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4" i="9" l="1"/>
  <c r="K13" i="5" l="1"/>
  <c r="J13" i="5"/>
  <c r="I13" i="5"/>
  <c r="H13" i="5"/>
  <c r="G13" i="5"/>
  <c r="F13" i="5"/>
  <c r="E13" i="5"/>
  <c r="K133" i="5"/>
  <c r="J133" i="5"/>
  <c r="I133" i="5"/>
  <c r="H133" i="5"/>
  <c r="G133" i="5"/>
  <c r="F133" i="5"/>
  <c r="E133" i="5"/>
  <c r="K120" i="18"/>
  <c r="J120" i="18"/>
  <c r="K121" i="18"/>
  <c r="I120" i="18"/>
  <c r="J121" i="18"/>
  <c r="H120" i="18"/>
  <c r="I121" i="18"/>
  <c r="G120" i="18"/>
  <c r="H121" i="18"/>
  <c r="F120" i="18"/>
  <c r="G121" i="18"/>
  <c r="E120" i="18"/>
  <c r="F121" i="18"/>
  <c r="E121" i="18"/>
  <c r="J10" i="9"/>
  <c r="K119" i="6"/>
  <c r="I10" i="9"/>
  <c r="J119" i="6"/>
  <c r="H10" i="9"/>
  <c r="I119" i="6"/>
  <c r="G10" i="9"/>
  <c r="H119" i="6"/>
  <c r="F10" i="9"/>
  <c r="G119" i="6"/>
  <c r="E10" i="9"/>
  <c r="F119" i="6"/>
  <c r="D10" i="9"/>
  <c r="E119" i="6"/>
  <c r="C10" i="9"/>
  <c r="D119" i="6"/>
  <c r="K118" i="6"/>
  <c r="J118" i="6"/>
  <c r="I118" i="6"/>
  <c r="H118" i="6"/>
  <c r="G118" i="6"/>
  <c r="F118" i="6"/>
  <c r="E118" i="6"/>
  <c r="D118" i="6"/>
  <c r="K117" i="6"/>
  <c r="J117" i="6"/>
  <c r="I117" i="6"/>
  <c r="H117" i="6"/>
  <c r="G117" i="6"/>
  <c r="F117" i="6"/>
  <c r="E117" i="6"/>
  <c r="D117" i="6"/>
  <c r="K116" i="6"/>
  <c r="J116" i="6"/>
  <c r="I116" i="6"/>
  <c r="H116" i="6"/>
  <c r="G116" i="6"/>
  <c r="F116" i="6"/>
  <c r="E116" i="6"/>
  <c r="D116" i="6"/>
  <c r="K115" i="6"/>
  <c r="J115" i="6"/>
  <c r="I115" i="6"/>
  <c r="H115" i="6"/>
  <c r="G115" i="6"/>
  <c r="F115" i="6"/>
  <c r="E115" i="6"/>
  <c r="D115" i="6"/>
  <c r="K114" i="6"/>
  <c r="J114" i="6"/>
  <c r="I114" i="6"/>
  <c r="H114" i="6"/>
  <c r="G114" i="6"/>
  <c r="F114" i="6"/>
  <c r="E114" i="6"/>
  <c r="D114" i="6"/>
  <c r="K113" i="6"/>
  <c r="J113" i="6"/>
  <c r="I113" i="6"/>
  <c r="H113" i="6"/>
  <c r="G113" i="6"/>
  <c r="F113" i="6"/>
  <c r="E113" i="6"/>
  <c r="D113" i="6"/>
  <c r="K112" i="6"/>
  <c r="J112" i="6"/>
  <c r="I112" i="6"/>
  <c r="H112" i="6"/>
  <c r="G112" i="6"/>
  <c r="F112" i="6"/>
  <c r="E112" i="6"/>
  <c r="D112" i="6"/>
  <c r="K111" i="6"/>
  <c r="J111" i="6"/>
  <c r="I111" i="6"/>
  <c r="H111" i="6"/>
  <c r="G111" i="6"/>
  <c r="F111" i="6"/>
  <c r="E111" i="6"/>
  <c r="D111" i="6"/>
  <c r="K110" i="6"/>
  <c r="J110" i="6"/>
  <c r="I110" i="6"/>
  <c r="H110" i="6"/>
  <c r="G110" i="6"/>
  <c r="F110" i="6"/>
  <c r="E110" i="6"/>
  <c r="D110" i="6"/>
  <c r="K109" i="6"/>
  <c r="J109" i="6"/>
  <c r="I109" i="6"/>
  <c r="H109" i="6"/>
  <c r="G109" i="6"/>
  <c r="F109" i="6"/>
  <c r="E109" i="6"/>
  <c r="D109" i="6"/>
  <c r="K108" i="6"/>
  <c r="J108" i="6"/>
  <c r="I108" i="6"/>
  <c r="H108" i="6"/>
  <c r="G108" i="6"/>
  <c r="F108" i="6"/>
  <c r="E108" i="6"/>
  <c r="D108" i="6"/>
  <c r="K107" i="6"/>
  <c r="J107" i="6"/>
  <c r="I107" i="6"/>
  <c r="H107" i="6"/>
  <c r="G107" i="6"/>
  <c r="F107" i="6"/>
  <c r="E107" i="6"/>
  <c r="D107" i="6"/>
  <c r="K106" i="6"/>
  <c r="J106" i="6"/>
  <c r="I106" i="6"/>
  <c r="H106" i="6"/>
  <c r="G106" i="6"/>
  <c r="F106" i="6"/>
  <c r="E106" i="6"/>
  <c r="D106" i="6"/>
  <c r="K105" i="6"/>
  <c r="J105" i="6"/>
  <c r="I105" i="6"/>
  <c r="H105" i="6"/>
  <c r="G105" i="6"/>
  <c r="F105" i="6"/>
  <c r="E105" i="6"/>
  <c r="D105" i="6"/>
  <c r="K104" i="6"/>
  <c r="J104" i="6"/>
  <c r="I104" i="6"/>
  <c r="H104" i="6"/>
  <c r="G104" i="6"/>
  <c r="F104" i="6"/>
  <c r="E104" i="6"/>
  <c r="D104" i="6"/>
  <c r="K103" i="6"/>
  <c r="J103" i="6"/>
  <c r="I103" i="6"/>
  <c r="H103" i="6"/>
  <c r="G103" i="6"/>
  <c r="F103" i="6"/>
  <c r="E103" i="6"/>
  <c r="D103" i="6"/>
  <c r="K102" i="6"/>
  <c r="J102" i="6"/>
  <c r="I102" i="6"/>
  <c r="H102" i="6"/>
  <c r="G102" i="6"/>
  <c r="F102" i="6"/>
  <c r="E102" i="6"/>
  <c r="D102" i="6"/>
  <c r="K101" i="6"/>
  <c r="J101" i="6"/>
  <c r="I101" i="6"/>
  <c r="H101" i="6"/>
  <c r="G101" i="6"/>
  <c r="F101" i="6"/>
  <c r="E101" i="6"/>
  <c r="D101" i="6"/>
  <c r="K100" i="6"/>
  <c r="J100" i="6"/>
  <c r="I100" i="6"/>
  <c r="H100" i="6"/>
  <c r="G100" i="6"/>
  <c r="F100" i="6"/>
  <c r="E100" i="6"/>
  <c r="D100" i="6"/>
  <c r="K99" i="6"/>
  <c r="J99" i="6"/>
  <c r="I99" i="6"/>
  <c r="H99" i="6"/>
  <c r="G99" i="6"/>
  <c r="F99" i="6"/>
  <c r="E99" i="6"/>
  <c r="D99" i="6"/>
  <c r="K98" i="6"/>
  <c r="J98" i="6"/>
  <c r="I98" i="6"/>
  <c r="H98" i="6"/>
  <c r="G98" i="6"/>
  <c r="F98" i="6"/>
  <c r="E98" i="6"/>
  <c r="D98" i="6"/>
  <c r="K97" i="6"/>
  <c r="J97" i="6"/>
  <c r="I97" i="6"/>
  <c r="H97" i="6"/>
  <c r="G97" i="6"/>
  <c r="F97" i="6"/>
  <c r="E97" i="6"/>
  <c r="D97" i="6"/>
  <c r="K96" i="6"/>
  <c r="J96" i="6"/>
  <c r="I96" i="6"/>
  <c r="H96" i="6"/>
  <c r="G96" i="6"/>
  <c r="F96" i="6"/>
  <c r="E96" i="6"/>
  <c r="D96" i="6"/>
  <c r="K95" i="6"/>
  <c r="J95" i="6"/>
  <c r="I95" i="6"/>
  <c r="H95" i="6"/>
  <c r="G95" i="6"/>
  <c r="F95" i="6"/>
  <c r="E95" i="6"/>
  <c r="D95" i="6"/>
  <c r="K94" i="6"/>
  <c r="J94" i="6"/>
  <c r="I94" i="6"/>
  <c r="H94" i="6"/>
  <c r="G94" i="6"/>
  <c r="F94" i="6"/>
  <c r="E94" i="6"/>
  <c r="D94" i="6"/>
  <c r="K93" i="6"/>
  <c r="J93" i="6"/>
  <c r="I93" i="6"/>
  <c r="H93" i="6"/>
  <c r="G93" i="6"/>
  <c r="F93" i="6"/>
  <c r="E93" i="6"/>
  <c r="D93" i="6"/>
  <c r="K92" i="6"/>
  <c r="J92" i="6"/>
  <c r="I92" i="6"/>
  <c r="H92" i="6"/>
  <c r="G92" i="6"/>
  <c r="F92" i="6"/>
  <c r="E92" i="6"/>
  <c r="D92" i="6"/>
  <c r="K91" i="6"/>
  <c r="J91" i="6"/>
  <c r="I91" i="6"/>
  <c r="H91" i="6"/>
  <c r="G91" i="6"/>
  <c r="F91" i="6"/>
  <c r="E91" i="6"/>
  <c r="D91" i="6"/>
  <c r="K90" i="6"/>
  <c r="J90" i="6"/>
  <c r="I90" i="6"/>
  <c r="H90" i="6"/>
  <c r="G90" i="6"/>
  <c r="F90" i="6"/>
  <c r="E90" i="6"/>
  <c r="D90" i="6"/>
  <c r="K89" i="6"/>
  <c r="J89" i="6"/>
  <c r="I89" i="6"/>
  <c r="H89" i="6"/>
  <c r="G89" i="6"/>
  <c r="F89" i="6"/>
  <c r="E89" i="6"/>
  <c r="D89" i="6"/>
  <c r="K88" i="6"/>
  <c r="J88" i="6"/>
  <c r="I88" i="6"/>
  <c r="H88" i="6"/>
  <c r="G88" i="6"/>
  <c r="F88" i="6"/>
  <c r="E88" i="6"/>
  <c r="D88" i="6"/>
  <c r="K87" i="6"/>
  <c r="J87" i="6"/>
  <c r="I87" i="6"/>
  <c r="H87" i="6"/>
  <c r="G87" i="6"/>
  <c r="F87" i="6"/>
  <c r="E87" i="6"/>
  <c r="D87" i="6"/>
  <c r="K86" i="6"/>
  <c r="J86" i="6"/>
  <c r="I86" i="6"/>
  <c r="H86" i="6"/>
  <c r="G86" i="6"/>
  <c r="F86" i="6"/>
  <c r="E86" i="6"/>
  <c r="D86" i="6"/>
  <c r="K85" i="6"/>
  <c r="J85" i="6"/>
  <c r="I85" i="6"/>
  <c r="H85" i="6"/>
  <c r="G85" i="6"/>
  <c r="F85" i="6"/>
  <c r="E85" i="6"/>
  <c r="D85" i="6"/>
  <c r="K84" i="6"/>
  <c r="J84" i="6"/>
  <c r="I84" i="6"/>
  <c r="H84" i="6"/>
  <c r="G84" i="6"/>
  <c r="F84" i="6"/>
  <c r="E84" i="6"/>
  <c r="D84" i="6"/>
  <c r="K83" i="6"/>
  <c r="J83" i="6"/>
  <c r="I83" i="6"/>
  <c r="H83" i="6"/>
  <c r="G83" i="6"/>
  <c r="F83" i="6"/>
  <c r="E83" i="6"/>
  <c r="D83" i="6"/>
  <c r="K82" i="6"/>
  <c r="J82" i="6"/>
  <c r="I82" i="6"/>
  <c r="H82" i="6"/>
  <c r="G82" i="6"/>
  <c r="F82" i="6"/>
  <c r="E82" i="6"/>
  <c r="D82" i="6"/>
  <c r="K81" i="6"/>
  <c r="J81" i="6"/>
  <c r="I81" i="6"/>
  <c r="H81" i="6"/>
  <c r="G81" i="6"/>
  <c r="F81" i="6"/>
  <c r="E81" i="6"/>
  <c r="D81" i="6"/>
  <c r="K80" i="6"/>
  <c r="J80" i="6"/>
  <c r="I80" i="6"/>
  <c r="H80" i="6"/>
  <c r="G80" i="6"/>
  <c r="F80" i="6"/>
  <c r="E80" i="6"/>
  <c r="D80" i="6"/>
  <c r="K79" i="6"/>
  <c r="J79" i="6"/>
  <c r="I79" i="6"/>
  <c r="H79" i="6"/>
  <c r="G79" i="6"/>
  <c r="F79" i="6"/>
  <c r="E79" i="6"/>
  <c r="D79" i="6"/>
  <c r="K78" i="6"/>
  <c r="J78" i="6"/>
  <c r="I78" i="6"/>
  <c r="H78" i="6"/>
  <c r="G78" i="6"/>
  <c r="F78" i="6"/>
  <c r="E78" i="6"/>
  <c r="D78" i="6"/>
  <c r="K77" i="6"/>
  <c r="J77" i="6"/>
  <c r="I77" i="6"/>
  <c r="H77" i="6"/>
  <c r="G77" i="6"/>
  <c r="F77" i="6"/>
  <c r="E77" i="6"/>
  <c r="D77" i="6"/>
  <c r="K76" i="6"/>
  <c r="J76" i="6"/>
  <c r="I76" i="6"/>
  <c r="H76" i="6"/>
  <c r="G76" i="6"/>
  <c r="F76" i="6"/>
  <c r="E76" i="6"/>
  <c r="D76" i="6"/>
  <c r="K75" i="6"/>
  <c r="J75" i="6"/>
  <c r="I75" i="6"/>
  <c r="H75" i="6"/>
  <c r="G75" i="6"/>
  <c r="F75" i="6"/>
  <c r="E75" i="6"/>
  <c r="D75" i="6"/>
  <c r="K74" i="6"/>
  <c r="J74" i="6"/>
  <c r="I74" i="6"/>
  <c r="H74" i="6"/>
  <c r="G74" i="6"/>
  <c r="F74" i="6"/>
  <c r="E74" i="6"/>
  <c r="D74" i="6"/>
  <c r="K73" i="6"/>
  <c r="J73" i="6"/>
  <c r="I73" i="6"/>
  <c r="H73" i="6"/>
  <c r="G73" i="6"/>
  <c r="F73" i="6"/>
  <c r="E73" i="6"/>
  <c r="D73" i="6"/>
  <c r="K72" i="6"/>
  <c r="J72" i="6"/>
  <c r="I72" i="6"/>
  <c r="H72" i="6"/>
  <c r="G72" i="6"/>
  <c r="F72" i="6"/>
  <c r="E72" i="6"/>
  <c r="D72" i="6"/>
  <c r="K71" i="6"/>
  <c r="J71" i="6"/>
  <c r="I71" i="6"/>
  <c r="H71" i="6"/>
  <c r="G71" i="6"/>
  <c r="F71" i="6"/>
  <c r="E71" i="6"/>
  <c r="D71" i="6"/>
  <c r="K70" i="6"/>
  <c r="J70" i="6"/>
  <c r="I70" i="6"/>
  <c r="H70" i="6"/>
  <c r="G70" i="6"/>
  <c r="F70" i="6"/>
  <c r="E70" i="6"/>
  <c r="D70" i="6"/>
  <c r="K69" i="6"/>
  <c r="J69" i="6"/>
  <c r="I69" i="6"/>
  <c r="H69" i="6"/>
  <c r="G69" i="6"/>
  <c r="F69" i="6"/>
  <c r="E69" i="6"/>
  <c r="D69" i="6"/>
  <c r="K68" i="6"/>
  <c r="J68" i="6"/>
  <c r="I68" i="6"/>
  <c r="H68" i="6"/>
  <c r="G68" i="6"/>
  <c r="F68" i="6"/>
  <c r="E68" i="6"/>
  <c r="D68" i="6"/>
  <c r="K67" i="6"/>
  <c r="J67" i="6"/>
  <c r="I67" i="6"/>
  <c r="H67" i="6"/>
  <c r="G67" i="6"/>
  <c r="F67" i="6"/>
  <c r="E67" i="6"/>
  <c r="D67" i="6"/>
  <c r="K66" i="6"/>
  <c r="J66" i="6"/>
  <c r="I66" i="6"/>
  <c r="H66" i="6"/>
  <c r="G66" i="6"/>
  <c r="F66" i="6"/>
  <c r="E66" i="6"/>
  <c r="D66" i="6"/>
  <c r="K65" i="6"/>
  <c r="J65" i="6"/>
  <c r="I65" i="6"/>
  <c r="H65" i="6"/>
  <c r="G65" i="6"/>
  <c r="F65" i="6"/>
  <c r="E65" i="6"/>
  <c r="D65" i="6"/>
  <c r="K64" i="6"/>
  <c r="J64" i="6"/>
  <c r="I64" i="6"/>
  <c r="H64" i="6"/>
  <c r="G64" i="6"/>
  <c r="F64" i="6"/>
  <c r="E64" i="6"/>
  <c r="D64" i="6"/>
  <c r="K63" i="6"/>
  <c r="J63" i="6"/>
  <c r="I63" i="6"/>
  <c r="H63" i="6"/>
  <c r="G63" i="6"/>
  <c r="F63" i="6"/>
  <c r="E63" i="6"/>
  <c r="D63" i="6"/>
  <c r="K62" i="6"/>
  <c r="J62" i="6"/>
  <c r="I62" i="6"/>
  <c r="H62" i="6"/>
  <c r="G62" i="6"/>
  <c r="F62" i="6"/>
  <c r="E62" i="6"/>
  <c r="D62" i="6"/>
  <c r="K61" i="6"/>
  <c r="J61" i="6"/>
  <c r="I61" i="6"/>
  <c r="H61" i="6"/>
  <c r="G61" i="6"/>
  <c r="F61" i="6"/>
  <c r="E61" i="6"/>
  <c r="D61" i="6"/>
  <c r="K60" i="6"/>
  <c r="J60" i="6"/>
  <c r="I60" i="6"/>
  <c r="H60" i="6"/>
  <c r="G60" i="6"/>
  <c r="F60" i="6"/>
  <c r="E60" i="6"/>
  <c r="D60" i="6"/>
  <c r="K59" i="6"/>
  <c r="J59" i="6"/>
  <c r="I59" i="6"/>
  <c r="H59" i="6"/>
  <c r="G59" i="6"/>
  <c r="F59" i="6"/>
  <c r="E59" i="6"/>
  <c r="D59" i="6"/>
  <c r="K58" i="6"/>
  <c r="J58" i="6"/>
  <c r="I58" i="6"/>
  <c r="H58" i="6"/>
  <c r="G58" i="6"/>
  <c r="F58" i="6"/>
  <c r="E58" i="6"/>
  <c r="D58" i="6"/>
  <c r="K57" i="6"/>
  <c r="J57" i="6"/>
  <c r="I57" i="6"/>
  <c r="H57" i="6"/>
  <c r="G57" i="6"/>
  <c r="F57" i="6"/>
  <c r="E57" i="6"/>
  <c r="D57" i="6"/>
  <c r="K56" i="6"/>
  <c r="J56" i="6"/>
  <c r="I56" i="6"/>
  <c r="H56" i="6"/>
  <c r="G56" i="6"/>
  <c r="F56" i="6"/>
  <c r="E56" i="6"/>
  <c r="D56" i="6"/>
  <c r="K55" i="6"/>
  <c r="J55" i="6"/>
  <c r="I55" i="6"/>
  <c r="H55" i="6"/>
  <c r="G55" i="6"/>
  <c r="F55" i="6"/>
  <c r="E55" i="6"/>
  <c r="D55" i="6"/>
  <c r="K54" i="6"/>
  <c r="J54" i="6"/>
  <c r="I54" i="6"/>
  <c r="H54" i="6"/>
  <c r="G54" i="6"/>
  <c r="F54" i="6"/>
  <c r="E54" i="6"/>
  <c r="D54" i="6"/>
  <c r="K53" i="6"/>
  <c r="J53" i="6"/>
  <c r="I53" i="6"/>
  <c r="H53" i="6"/>
  <c r="G53" i="6"/>
  <c r="F53" i="6"/>
  <c r="E53" i="6"/>
  <c r="D53" i="6"/>
  <c r="K52" i="6"/>
  <c r="J52" i="6"/>
  <c r="I52" i="6"/>
  <c r="H52" i="6"/>
  <c r="G52" i="6"/>
  <c r="F52" i="6"/>
  <c r="E52" i="6"/>
  <c r="D52" i="6"/>
  <c r="K51" i="6"/>
  <c r="J51" i="6"/>
  <c r="I51" i="6"/>
  <c r="H51" i="6"/>
  <c r="G51" i="6"/>
  <c r="F51" i="6"/>
  <c r="E51" i="6"/>
  <c r="D51" i="6"/>
  <c r="K50" i="6"/>
  <c r="J50" i="6"/>
  <c r="I50" i="6"/>
  <c r="H50" i="6"/>
  <c r="G50" i="6"/>
  <c r="F50" i="6"/>
  <c r="E50" i="6"/>
  <c r="D50" i="6"/>
  <c r="K49" i="6"/>
  <c r="J49" i="6"/>
  <c r="I49" i="6"/>
  <c r="H49" i="6"/>
  <c r="G49" i="6"/>
  <c r="F49" i="6"/>
  <c r="E49" i="6"/>
  <c r="D49" i="6"/>
  <c r="K48" i="6"/>
  <c r="J48" i="6"/>
  <c r="I48" i="6"/>
  <c r="H48" i="6"/>
  <c r="G48" i="6"/>
  <c r="F48" i="6"/>
  <c r="E48" i="6"/>
  <c r="D48" i="6"/>
  <c r="K47" i="6"/>
  <c r="J47" i="6"/>
  <c r="I47" i="6"/>
  <c r="H47" i="6"/>
  <c r="G47" i="6"/>
  <c r="F47" i="6"/>
  <c r="E47" i="6"/>
  <c r="D47" i="6"/>
  <c r="K46" i="6"/>
  <c r="J46" i="6"/>
  <c r="I46" i="6"/>
  <c r="H46" i="6"/>
  <c r="G46" i="6"/>
  <c r="F46" i="6"/>
  <c r="E46" i="6"/>
  <c r="D46" i="6"/>
  <c r="K45" i="6"/>
  <c r="J45" i="6"/>
  <c r="I45" i="6"/>
  <c r="H45" i="6"/>
  <c r="G45" i="6"/>
  <c r="F45" i="6"/>
  <c r="E45" i="6"/>
  <c r="D45" i="6"/>
  <c r="K44" i="6"/>
  <c r="J44" i="6"/>
  <c r="I44" i="6"/>
  <c r="H44" i="6"/>
  <c r="G44" i="6"/>
  <c r="F44" i="6"/>
  <c r="E44" i="6"/>
  <c r="D44" i="6"/>
  <c r="K43" i="6"/>
  <c r="J43" i="6"/>
  <c r="I43" i="6"/>
  <c r="H43" i="6"/>
  <c r="G43" i="6"/>
  <c r="F43" i="6"/>
  <c r="E43" i="6"/>
  <c r="D43" i="6"/>
  <c r="K42" i="6"/>
  <c r="J42" i="6"/>
  <c r="I42" i="6"/>
  <c r="H42" i="6"/>
  <c r="G42" i="6"/>
  <c r="F42" i="6"/>
  <c r="E42" i="6"/>
  <c r="D42" i="6"/>
  <c r="K41" i="6"/>
  <c r="J41" i="6"/>
  <c r="I41" i="6"/>
  <c r="H41" i="6"/>
  <c r="G41" i="6"/>
  <c r="F41" i="6"/>
  <c r="E41" i="6"/>
  <c r="D41" i="6"/>
  <c r="K40" i="6"/>
  <c r="J40" i="6"/>
  <c r="I40" i="6"/>
  <c r="H40" i="6"/>
  <c r="G40" i="6"/>
  <c r="F40" i="6"/>
  <c r="E40" i="6"/>
  <c r="D40" i="6"/>
  <c r="K39" i="6"/>
  <c r="J39" i="6"/>
  <c r="I39" i="6"/>
  <c r="H39" i="6"/>
  <c r="G39" i="6"/>
  <c r="F39" i="6"/>
  <c r="E39" i="6"/>
  <c r="D39" i="6"/>
  <c r="K38" i="6"/>
  <c r="J38" i="6"/>
  <c r="I38" i="6"/>
  <c r="H38" i="6"/>
  <c r="G38" i="6"/>
  <c r="F38" i="6"/>
  <c r="E38" i="6"/>
  <c r="D38" i="6"/>
  <c r="K37" i="6"/>
  <c r="J37" i="6"/>
  <c r="I37" i="6"/>
  <c r="H37" i="6"/>
  <c r="G37" i="6"/>
  <c r="F37" i="6"/>
  <c r="E37" i="6"/>
  <c r="D37" i="6"/>
  <c r="K36" i="6"/>
  <c r="J36" i="6"/>
  <c r="I36" i="6"/>
  <c r="H36" i="6"/>
  <c r="G36" i="6"/>
  <c r="F36" i="6"/>
  <c r="E36" i="6"/>
  <c r="D36" i="6"/>
  <c r="K35" i="6"/>
  <c r="J35" i="6"/>
  <c r="I35" i="6"/>
  <c r="H35" i="6"/>
  <c r="G35" i="6"/>
  <c r="F35" i="6"/>
  <c r="E35" i="6"/>
  <c r="D35" i="6"/>
  <c r="K34" i="6"/>
  <c r="J34" i="6"/>
  <c r="I34" i="6"/>
  <c r="H34" i="6"/>
  <c r="G34" i="6"/>
  <c r="F34" i="6"/>
  <c r="E34" i="6"/>
  <c r="D34" i="6"/>
  <c r="K33" i="6"/>
  <c r="J33" i="6"/>
  <c r="I33" i="6"/>
  <c r="H33" i="6"/>
  <c r="G33" i="6"/>
  <c r="F33" i="6"/>
  <c r="E33" i="6"/>
  <c r="D33" i="6"/>
  <c r="K32" i="6"/>
  <c r="J32" i="6"/>
  <c r="I32" i="6"/>
  <c r="H32" i="6"/>
  <c r="G32" i="6"/>
  <c r="F32" i="6"/>
  <c r="E32" i="6"/>
  <c r="D32" i="6"/>
  <c r="K31" i="6"/>
  <c r="J31" i="6"/>
  <c r="I31" i="6"/>
  <c r="H31" i="6"/>
  <c r="G31" i="6"/>
  <c r="F31" i="6"/>
  <c r="E31" i="6"/>
  <c r="D31" i="6"/>
  <c r="K30" i="6"/>
  <c r="J30" i="6"/>
  <c r="I30" i="6"/>
  <c r="H30" i="6"/>
  <c r="G30" i="6"/>
  <c r="F30" i="6"/>
  <c r="E30" i="6"/>
  <c r="D30" i="6"/>
  <c r="K29" i="6"/>
  <c r="J29" i="6"/>
  <c r="I29" i="6"/>
  <c r="H29" i="6"/>
  <c r="G29" i="6"/>
  <c r="F29" i="6"/>
  <c r="E29" i="6"/>
  <c r="D29" i="6"/>
  <c r="K28" i="6"/>
  <c r="J28" i="6"/>
  <c r="I28" i="6"/>
  <c r="H28" i="6"/>
  <c r="G28" i="6"/>
  <c r="F28" i="6"/>
  <c r="E28" i="6"/>
  <c r="D28" i="6"/>
  <c r="K27" i="6"/>
  <c r="J27" i="6"/>
  <c r="I27" i="6"/>
  <c r="H27" i="6"/>
  <c r="G27" i="6"/>
  <c r="F27" i="6"/>
  <c r="E27" i="6"/>
  <c r="D27" i="6"/>
  <c r="K26" i="6"/>
  <c r="J26" i="6"/>
  <c r="I26" i="6"/>
  <c r="H26" i="6"/>
  <c r="G26" i="6"/>
  <c r="F26" i="6"/>
  <c r="E26" i="6"/>
  <c r="D26" i="6"/>
  <c r="K25" i="6"/>
  <c r="J25" i="6"/>
  <c r="I25" i="6"/>
  <c r="H25" i="6"/>
  <c r="G25" i="6"/>
  <c r="F25" i="6"/>
  <c r="E25" i="6"/>
  <c r="D25" i="6"/>
  <c r="K24" i="6"/>
  <c r="J24" i="6"/>
  <c r="I24" i="6"/>
  <c r="H24" i="6"/>
  <c r="G24" i="6"/>
  <c r="F24" i="6"/>
  <c r="E24" i="6"/>
  <c r="D24" i="6"/>
  <c r="K23" i="6"/>
  <c r="J23" i="6"/>
  <c r="I23" i="6"/>
  <c r="H23" i="6"/>
  <c r="G23" i="6"/>
  <c r="F23" i="6"/>
  <c r="E23" i="6"/>
  <c r="D23" i="6"/>
  <c r="K22" i="6"/>
  <c r="J22" i="6"/>
  <c r="I22" i="6"/>
  <c r="H22" i="6"/>
  <c r="G22" i="6"/>
  <c r="F22" i="6"/>
  <c r="E22" i="6"/>
  <c r="D22" i="6"/>
  <c r="K21" i="6"/>
  <c r="J21" i="6"/>
  <c r="I21" i="6"/>
  <c r="H21" i="6"/>
  <c r="G21" i="6"/>
  <c r="F21" i="6"/>
  <c r="E21" i="6"/>
  <c r="D21" i="6"/>
  <c r="K20" i="6"/>
  <c r="J20" i="6"/>
  <c r="I20" i="6"/>
  <c r="H20" i="6"/>
  <c r="G20" i="6"/>
  <c r="F20" i="6"/>
  <c r="E20" i="6"/>
  <c r="D20" i="6"/>
  <c r="K19" i="6"/>
  <c r="J19" i="6"/>
  <c r="I19" i="6"/>
  <c r="H19" i="6"/>
  <c r="G19" i="6"/>
  <c r="F19" i="6"/>
  <c r="E19" i="6"/>
  <c r="D19" i="6"/>
  <c r="K18" i="6"/>
  <c r="J18" i="6"/>
  <c r="I18" i="6"/>
  <c r="H18" i="6"/>
  <c r="G18" i="6"/>
  <c r="F18" i="6"/>
  <c r="E18" i="6"/>
  <c r="D18" i="6"/>
  <c r="K17" i="6"/>
  <c r="J17" i="6"/>
  <c r="I17" i="6"/>
  <c r="H17" i="6"/>
  <c r="G17" i="6"/>
  <c r="F17" i="6"/>
  <c r="E17" i="6"/>
  <c r="D17" i="6"/>
  <c r="K16" i="6"/>
  <c r="J16" i="6"/>
  <c r="I16" i="6"/>
  <c r="H16" i="6"/>
  <c r="G16" i="6"/>
  <c r="F16" i="6"/>
  <c r="E16" i="6"/>
  <c r="D16" i="6"/>
  <c r="K15" i="6"/>
  <c r="J15" i="6"/>
  <c r="I15" i="6"/>
  <c r="H15" i="6"/>
  <c r="G15" i="6"/>
  <c r="F15" i="6"/>
  <c r="E15" i="6"/>
  <c r="D15" i="6"/>
  <c r="K14" i="6"/>
  <c r="J14" i="6"/>
  <c r="I14" i="6"/>
  <c r="H14" i="6"/>
  <c r="G14" i="6"/>
  <c r="F14" i="6"/>
  <c r="E14" i="6"/>
  <c r="D14" i="6"/>
  <c r="K13" i="6"/>
  <c r="J13" i="6"/>
  <c r="I13" i="6"/>
  <c r="H13" i="6"/>
  <c r="G13" i="6"/>
  <c r="F13" i="6"/>
  <c r="E13" i="6"/>
  <c r="D13" i="6"/>
  <c r="K12" i="6"/>
  <c r="J12" i="6"/>
  <c r="I12" i="6"/>
  <c r="H12" i="6"/>
  <c r="G12" i="6"/>
  <c r="F12" i="6"/>
  <c r="E12" i="6"/>
  <c r="D12" i="6"/>
  <c r="K11" i="6"/>
  <c r="J11" i="6"/>
  <c r="I11" i="6"/>
  <c r="H11" i="6"/>
  <c r="G11" i="6"/>
  <c r="F11" i="6"/>
  <c r="E11" i="6"/>
  <c r="D11" i="6"/>
  <c r="K10" i="6"/>
  <c r="J10" i="6"/>
  <c r="I10" i="6"/>
  <c r="H10" i="6"/>
  <c r="G10" i="6"/>
  <c r="F10" i="6"/>
  <c r="E10" i="6"/>
  <c r="D10" i="6"/>
  <c r="K120" i="6"/>
  <c r="K121" i="6"/>
  <c r="J120" i="6"/>
  <c r="J121" i="6"/>
  <c r="I120" i="6"/>
  <c r="I121" i="6"/>
  <c r="H120" i="6"/>
  <c r="H121" i="6"/>
  <c r="G120" i="6"/>
  <c r="G121" i="6"/>
  <c r="F120" i="6"/>
  <c r="F121" i="6"/>
  <c r="E120" i="6"/>
  <c r="E121" i="6"/>
  <c r="D120" i="6"/>
  <c r="D121" i="6"/>
  <c r="M119" i="11"/>
  <c r="R119" i="6"/>
  <c r="Q119" i="6"/>
  <c r="P119" i="6"/>
  <c r="O119" i="6"/>
  <c r="N119" i="6"/>
  <c r="M119" i="6"/>
  <c r="L119" i="6"/>
  <c r="M118" i="11"/>
  <c r="R118" i="6"/>
  <c r="Q118" i="6"/>
  <c r="P118" i="6"/>
  <c r="O118" i="6"/>
  <c r="N118" i="6"/>
  <c r="M118" i="6"/>
  <c r="L118" i="6"/>
  <c r="M117" i="11"/>
  <c r="R117" i="6"/>
  <c r="Q117" i="6"/>
  <c r="P117" i="6"/>
  <c r="O117" i="6"/>
  <c r="N117" i="6"/>
  <c r="M117" i="6"/>
  <c r="L117" i="6"/>
  <c r="M116" i="11"/>
  <c r="R116" i="6"/>
  <c r="Q116" i="6"/>
  <c r="P116" i="6"/>
  <c r="O116" i="6"/>
  <c r="N116" i="6"/>
  <c r="M116" i="6"/>
  <c r="L116" i="6"/>
  <c r="M115" i="11"/>
  <c r="R115" i="6"/>
  <c r="Q115" i="6"/>
  <c r="P115" i="6"/>
  <c r="O115" i="6"/>
  <c r="N115" i="6"/>
  <c r="M115" i="6"/>
  <c r="L115" i="6"/>
  <c r="M114" i="11"/>
  <c r="R114" i="6"/>
  <c r="Q114" i="6"/>
  <c r="P114" i="6"/>
  <c r="O114" i="6"/>
  <c r="N114" i="6"/>
  <c r="M114" i="6"/>
  <c r="L114" i="6"/>
  <c r="M113" i="11"/>
  <c r="R113" i="6"/>
  <c r="Q113" i="6"/>
  <c r="P113" i="6"/>
  <c r="O113" i="6"/>
  <c r="N113" i="6"/>
  <c r="M113" i="6"/>
  <c r="L113" i="6"/>
  <c r="M112" i="11"/>
  <c r="R112" i="6"/>
  <c r="Q112" i="6"/>
  <c r="P112" i="6"/>
  <c r="O112" i="6"/>
  <c r="N112" i="6"/>
  <c r="M112" i="6"/>
  <c r="L112" i="6"/>
  <c r="M111" i="11"/>
  <c r="R111" i="6"/>
  <c r="Q111" i="6"/>
  <c r="P111" i="6"/>
  <c r="O111" i="6"/>
  <c r="N111" i="6"/>
  <c r="M111" i="6"/>
  <c r="L111" i="6"/>
  <c r="M110" i="11"/>
  <c r="R110" i="6"/>
  <c r="Q110" i="6"/>
  <c r="P110" i="6"/>
  <c r="O110" i="6"/>
  <c r="N110" i="6"/>
  <c r="M110" i="6"/>
  <c r="L110" i="6"/>
  <c r="M109" i="11"/>
  <c r="R109" i="6"/>
  <c r="Q109" i="6"/>
  <c r="P109" i="6"/>
  <c r="O109" i="6"/>
  <c r="N109" i="6"/>
  <c r="M109" i="6"/>
  <c r="L109" i="6"/>
  <c r="M108" i="11"/>
  <c r="R108" i="6"/>
  <c r="Q108" i="6"/>
  <c r="P108" i="6"/>
  <c r="O108" i="6"/>
  <c r="N108" i="6"/>
  <c r="M108" i="6"/>
  <c r="L108" i="6"/>
  <c r="M107" i="11"/>
  <c r="R107" i="6"/>
  <c r="Q107" i="6"/>
  <c r="P107" i="6"/>
  <c r="O107" i="6"/>
  <c r="N107" i="6"/>
  <c r="M107" i="6"/>
  <c r="L107" i="6"/>
  <c r="M106" i="11"/>
  <c r="R106" i="6"/>
  <c r="Q106" i="6"/>
  <c r="P106" i="6"/>
  <c r="O106" i="6"/>
  <c r="N106" i="6"/>
  <c r="M106" i="6"/>
  <c r="L106" i="6"/>
  <c r="M105" i="11"/>
  <c r="R105" i="6"/>
  <c r="Q105" i="6"/>
  <c r="P105" i="6"/>
  <c r="O105" i="6"/>
  <c r="N105" i="6"/>
  <c r="M105" i="6"/>
  <c r="L105" i="6"/>
  <c r="M104" i="11"/>
  <c r="R104" i="6"/>
  <c r="Q104" i="6"/>
  <c r="P104" i="6"/>
  <c r="O104" i="6"/>
  <c r="N104" i="6"/>
  <c r="M104" i="6"/>
  <c r="L104" i="6"/>
  <c r="M103" i="11"/>
  <c r="R103" i="6"/>
  <c r="Q103" i="6"/>
  <c r="P103" i="6"/>
  <c r="O103" i="6"/>
  <c r="N103" i="6"/>
  <c r="M103" i="6"/>
  <c r="L103" i="6"/>
  <c r="M102" i="11"/>
  <c r="R102" i="6"/>
  <c r="Q102" i="6"/>
  <c r="P102" i="6"/>
  <c r="O102" i="6"/>
  <c r="N102" i="6"/>
  <c r="M102" i="6"/>
  <c r="L102" i="6"/>
  <c r="M101" i="11"/>
  <c r="R101" i="6"/>
  <c r="Q101" i="6"/>
  <c r="P101" i="6"/>
  <c r="O101" i="6"/>
  <c r="N101" i="6"/>
  <c r="M101" i="6"/>
  <c r="L101" i="6"/>
  <c r="M100" i="11"/>
  <c r="R100" i="6"/>
  <c r="Q100" i="6"/>
  <c r="P100" i="6"/>
  <c r="O100" i="6"/>
  <c r="N100" i="6"/>
  <c r="M100" i="6"/>
  <c r="L100" i="6"/>
  <c r="M99" i="11"/>
  <c r="R99" i="6"/>
  <c r="Q99" i="6"/>
  <c r="P99" i="6"/>
  <c r="O99" i="6"/>
  <c r="N99" i="6"/>
  <c r="M99" i="6"/>
  <c r="L99" i="6"/>
  <c r="M98" i="11"/>
  <c r="R98" i="6"/>
  <c r="Q98" i="6"/>
  <c r="P98" i="6"/>
  <c r="O98" i="6"/>
  <c r="N98" i="6"/>
  <c r="M98" i="6"/>
  <c r="L98" i="6"/>
  <c r="M97" i="11"/>
  <c r="R97" i="6"/>
  <c r="Q97" i="6"/>
  <c r="P97" i="6"/>
  <c r="O97" i="6"/>
  <c r="N97" i="6"/>
  <c r="M97" i="6"/>
  <c r="L97" i="6"/>
  <c r="M96" i="11"/>
  <c r="R96" i="6"/>
  <c r="Q96" i="6"/>
  <c r="P96" i="6"/>
  <c r="O96" i="6"/>
  <c r="N96" i="6"/>
  <c r="M96" i="6"/>
  <c r="L96" i="6"/>
  <c r="M95" i="11"/>
  <c r="R95" i="6"/>
  <c r="Q95" i="6"/>
  <c r="P95" i="6"/>
  <c r="O95" i="6"/>
  <c r="N95" i="6"/>
  <c r="M95" i="6"/>
  <c r="L95" i="6"/>
  <c r="M94" i="11"/>
  <c r="R94" i="6"/>
  <c r="Q94" i="6"/>
  <c r="P94" i="6"/>
  <c r="O94" i="6"/>
  <c r="N94" i="6"/>
  <c r="M94" i="6"/>
  <c r="L94" i="6"/>
  <c r="M93" i="11"/>
  <c r="R93" i="6"/>
  <c r="Q93" i="6"/>
  <c r="P93" i="6"/>
  <c r="O93" i="6"/>
  <c r="N93" i="6"/>
  <c r="M93" i="6"/>
  <c r="L93" i="6"/>
  <c r="M92" i="11"/>
  <c r="R92" i="6"/>
  <c r="Q92" i="6"/>
  <c r="P92" i="6"/>
  <c r="O92" i="6"/>
  <c r="N92" i="6"/>
  <c r="M92" i="6"/>
  <c r="L92" i="6"/>
  <c r="M91" i="11"/>
  <c r="R91" i="6"/>
  <c r="Q91" i="6"/>
  <c r="P91" i="6"/>
  <c r="O91" i="6"/>
  <c r="N91" i="6"/>
  <c r="M91" i="6"/>
  <c r="L91" i="6"/>
  <c r="M90" i="11"/>
  <c r="R90" i="6"/>
  <c r="Q90" i="6"/>
  <c r="P90" i="6"/>
  <c r="O90" i="6"/>
  <c r="N90" i="6"/>
  <c r="M90" i="6"/>
  <c r="L90" i="6"/>
  <c r="M89" i="11"/>
  <c r="R89" i="6"/>
  <c r="Q89" i="6"/>
  <c r="P89" i="6"/>
  <c r="O89" i="6"/>
  <c r="N89" i="6"/>
  <c r="M89" i="6"/>
  <c r="L89" i="6"/>
  <c r="M88" i="11"/>
  <c r="R88" i="6"/>
  <c r="Q88" i="6"/>
  <c r="P88" i="6"/>
  <c r="O88" i="6"/>
  <c r="N88" i="6"/>
  <c r="M88" i="6"/>
  <c r="L88" i="6"/>
  <c r="M87" i="11"/>
  <c r="R87" i="6"/>
  <c r="Q87" i="6"/>
  <c r="P87" i="6"/>
  <c r="O87" i="6"/>
  <c r="N87" i="6"/>
  <c r="M87" i="6"/>
  <c r="L87" i="6"/>
  <c r="M86" i="11"/>
  <c r="R86" i="6"/>
  <c r="Q86" i="6"/>
  <c r="P86" i="6"/>
  <c r="O86" i="6"/>
  <c r="N86" i="6"/>
  <c r="M86" i="6"/>
  <c r="L86" i="6"/>
  <c r="M85" i="11"/>
  <c r="R85" i="6"/>
  <c r="Q85" i="6"/>
  <c r="P85" i="6"/>
  <c r="O85" i="6"/>
  <c r="N85" i="6"/>
  <c r="M85" i="6"/>
  <c r="L85" i="6"/>
  <c r="M84" i="11"/>
  <c r="R84" i="6"/>
  <c r="Q84" i="6"/>
  <c r="P84" i="6"/>
  <c r="O84" i="6"/>
  <c r="N84" i="6"/>
  <c r="M84" i="6"/>
  <c r="L84" i="6"/>
  <c r="M83" i="11"/>
  <c r="R83" i="6"/>
  <c r="Q83" i="6"/>
  <c r="P83" i="6"/>
  <c r="O83" i="6"/>
  <c r="N83" i="6"/>
  <c r="M83" i="6"/>
  <c r="L83" i="6"/>
  <c r="M82" i="11"/>
  <c r="R82" i="6"/>
  <c r="Q82" i="6"/>
  <c r="P82" i="6"/>
  <c r="O82" i="6"/>
  <c r="N82" i="6"/>
  <c r="M82" i="6"/>
  <c r="L82" i="6"/>
  <c r="M81" i="11"/>
  <c r="R81" i="6"/>
  <c r="Q81" i="6"/>
  <c r="P81" i="6"/>
  <c r="O81" i="6"/>
  <c r="N81" i="6"/>
  <c r="M81" i="6"/>
  <c r="L81" i="6"/>
  <c r="M80" i="11"/>
  <c r="R80" i="6"/>
  <c r="Q80" i="6"/>
  <c r="P80" i="6"/>
  <c r="O80" i="6"/>
  <c r="N80" i="6"/>
  <c r="M80" i="6"/>
  <c r="L80" i="6"/>
  <c r="M79" i="11"/>
  <c r="R79" i="6"/>
  <c r="Q79" i="6"/>
  <c r="P79" i="6"/>
  <c r="O79" i="6"/>
  <c r="N79" i="6"/>
  <c r="M79" i="6"/>
  <c r="L79" i="6"/>
  <c r="M78" i="11"/>
  <c r="R78" i="6"/>
  <c r="Q78" i="6"/>
  <c r="P78" i="6"/>
  <c r="O78" i="6"/>
  <c r="N78" i="6"/>
  <c r="M78" i="6"/>
  <c r="L78" i="6"/>
  <c r="M77" i="11"/>
  <c r="R77" i="6"/>
  <c r="Q77" i="6"/>
  <c r="P77" i="6"/>
  <c r="O77" i="6"/>
  <c r="N77" i="6"/>
  <c r="M77" i="6"/>
  <c r="L77" i="6"/>
  <c r="M76" i="11"/>
  <c r="R76" i="6"/>
  <c r="Q76" i="6"/>
  <c r="P76" i="6"/>
  <c r="O76" i="6"/>
  <c r="N76" i="6"/>
  <c r="M76" i="6"/>
  <c r="L76" i="6"/>
  <c r="M75" i="11"/>
  <c r="R75" i="6"/>
  <c r="Q75" i="6"/>
  <c r="P75" i="6"/>
  <c r="O75" i="6"/>
  <c r="N75" i="6"/>
  <c r="M75" i="6"/>
  <c r="L75" i="6"/>
  <c r="M74" i="11"/>
  <c r="R74" i="6"/>
  <c r="Q74" i="6"/>
  <c r="P74" i="6"/>
  <c r="O74" i="6"/>
  <c r="N74" i="6"/>
  <c r="M74" i="6"/>
  <c r="L74" i="6"/>
  <c r="M73" i="11"/>
  <c r="R73" i="6"/>
  <c r="Q73" i="6"/>
  <c r="P73" i="6"/>
  <c r="O73" i="6"/>
  <c r="N73" i="6"/>
  <c r="M73" i="6"/>
  <c r="L73" i="6"/>
  <c r="M72" i="11"/>
  <c r="R72" i="6"/>
  <c r="Q72" i="6"/>
  <c r="P72" i="6"/>
  <c r="O72" i="6"/>
  <c r="N72" i="6"/>
  <c r="M72" i="6"/>
  <c r="L72" i="6"/>
  <c r="M71" i="11"/>
  <c r="R71" i="6"/>
  <c r="Q71" i="6"/>
  <c r="P71" i="6"/>
  <c r="O71" i="6"/>
  <c r="N71" i="6"/>
  <c r="M71" i="6"/>
  <c r="L71" i="6"/>
  <c r="M70" i="11"/>
  <c r="R70" i="6"/>
  <c r="Q70" i="6"/>
  <c r="P70" i="6"/>
  <c r="O70" i="6"/>
  <c r="N70" i="6"/>
  <c r="M70" i="6"/>
  <c r="L70" i="6"/>
  <c r="M69" i="11"/>
  <c r="R69" i="6"/>
  <c r="Q69" i="6"/>
  <c r="P69" i="6"/>
  <c r="O69" i="6"/>
  <c r="N69" i="6"/>
  <c r="M69" i="6"/>
  <c r="L69" i="6"/>
  <c r="M68" i="11"/>
  <c r="R68" i="6"/>
  <c r="Q68" i="6"/>
  <c r="P68" i="6"/>
  <c r="O68" i="6"/>
  <c r="N68" i="6"/>
  <c r="M68" i="6"/>
  <c r="L68" i="6"/>
  <c r="M67" i="11"/>
  <c r="R67" i="6"/>
  <c r="Q67" i="6"/>
  <c r="P67" i="6"/>
  <c r="O67" i="6"/>
  <c r="N67" i="6"/>
  <c r="M67" i="6"/>
  <c r="L67" i="6"/>
  <c r="M66" i="11"/>
  <c r="R66" i="6"/>
  <c r="Q66" i="6"/>
  <c r="P66" i="6"/>
  <c r="O66" i="6"/>
  <c r="N66" i="6"/>
  <c r="M66" i="6"/>
  <c r="L66" i="6"/>
  <c r="M65" i="11"/>
  <c r="R65" i="6"/>
  <c r="Q65" i="6"/>
  <c r="P65" i="6"/>
  <c r="O65" i="6"/>
  <c r="N65" i="6"/>
  <c r="M65" i="6"/>
  <c r="L65" i="6"/>
  <c r="M64" i="11"/>
  <c r="R64" i="6"/>
  <c r="Q64" i="6"/>
  <c r="P64" i="6"/>
  <c r="O64" i="6"/>
  <c r="N64" i="6"/>
  <c r="M64" i="6"/>
  <c r="L64" i="6"/>
  <c r="M63" i="11"/>
  <c r="R63" i="6"/>
  <c r="Q63" i="6"/>
  <c r="P63" i="6"/>
  <c r="O63" i="6"/>
  <c r="N63" i="6"/>
  <c r="M63" i="6"/>
  <c r="L63" i="6"/>
  <c r="M62" i="11"/>
  <c r="R62" i="6"/>
  <c r="Q62" i="6"/>
  <c r="P62" i="6"/>
  <c r="O62" i="6"/>
  <c r="N62" i="6"/>
  <c r="M62" i="6"/>
  <c r="L62" i="6"/>
  <c r="M61" i="11"/>
  <c r="R61" i="6"/>
  <c r="Q61" i="6"/>
  <c r="P61" i="6"/>
  <c r="O61" i="6"/>
  <c r="N61" i="6"/>
  <c r="M61" i="6"/>
  <c r="L61" i="6"/>
  <c r="M60" i="11"/>
  <c r="R60" i="6"/>
  <c r="Q60" i="6"/>
  <c r="P60" i="6"/>
  <c r="O60" i="6"/>
  <c r="N60" i="6"/>
  <c r="M60" i="6"/>
  <c r="L60" i="6"/>
  <c r="M59" i="11"/>
  <c r="R59" i="6"/>
  <c r="Q59" i="6"/>
  <c r="P59" i="6"/>
  <c r="O59" i="6"/>
  <c r="N59" i="6"/>
  <c r="M59" i="6"/>
  <c r="L59" i="6"/>
  <c r="M58" i="11"/>
  <c r="R58" i="6"/>
  <c r="Q58" i="6"/>
  <c r="P58" i="6"/>
  <c r="O58" i="6"/>
  <c r="N58" i="6"/>
  <c r="M58" i="6"/>
  <c r="L58" i="6"/>
  <c r="M57" i="11"/>
  <c r="R57" i="6"/>
  <c r="Q57" i="6"/>
  <c r="P57" i="6"/>
  <c r="O57" i="6"/>
  <c r="N57" i="6"/>
  <c r="M57" i="6"/>
  <c r="L57" i="6"/>
  <c r="M56" i="11"/>
  <c r="R56" i="6"/>
  <c r="Q56" i="6"/>
  <c r="P56" i="6"/>
  <c r="O56" i="6"/>
  <c r="N56" i="6"/>
  <c r="M56" i="6"/>
  <c r="L56" i="6"/>
  <c r="M55" i="11"/>
  <c r="R55" i="6"/>
  <c r="Q55" i="6"/>
  <c r="P55" i="6"/>
  <c r="O55" i="6"/>
  <c r="N55" i="6"/>
  <c r="M55" i="6"/>
  <c r="L55" i="6"/>
  <c r="M54" i="11"/>
  <c r="R54" i="6"/>
  <c r="Q54" i="6"/>
  <c r="P54" i="6"/>
  <c r="O54" i="6"/>
  <c r="N54" i="6"/>
  <c r="M54" i="6"/>
  <c r="L54" i="6"/>
  <c r="M36" i="11"/>
  <c r="R36" i="6"/>
  <c r="Q36" i="6"/>
  <c r="P36" i="6"/>
  <c r="O36" i="6"/>
  <c r="N36" i="6"/>
  <c r="M36" i="6"/>
  <c r="L36" i="6"/>
  <c r="M35" i="11"/>
  <c r="R35" i="6"/>
  <c r="Q35" i="6"/>
  <c r="P35" i="6"/>
  <c r="O35" i="6"/>
  <c r="N35" i="6"/>
  <c r="M35" i="6"/>
  <c r="L35" i="6"/>
  <c r="M34" i="11"/>
  <c r="R34" i="6"/>
  <c r="Q34" i="6"/>
  <c r="P34" i="6"/>
  <c r="O34" i="6"/>
  <c r="N34" i="6"/>
  <c r="M34" i="6"/>
  <c r="L34" i="6"/>
  <c r="M33" i="11"/>
  <c r="R33" i="6"/>
  <c r="Q33" i="6"/>
  <c r="P33" i="6"/>
  <c r="O33" i="6"/>
  <c r="N33" i="6"/>
  <c r="M33" i="6"/>
  <c r="L33" i="6"/>
  <c r="M32" i="11"/>
  <c r="R32" i="6"/>
  <c r="Q32" i="6"/>
  <c r="P32" i="6"/>
  <c r="O32" i="6"/>
  <c r="N32" i="6"/>
  <c r="M32" i="6"/>
  <c r="L32" i="6"/>
  <c r="M31" i="11"/>
  <c r="R31" i="6"/>
  <c r="Q31" i="6"/>
  <c r="P31" i="6"/>
  <c r="O31" i="6"/>
  <c r="N31" i="6"/>
  <c r="M31" i="6"/>
  <c r="L31" i="6"/>
  <c r="M30" i="11"/>
  <c r="R30" i="6"/>
  <c r="Q30" i="6"/>
  <c r="P30" i="6"/>
  <c r="O30" i="6"/>
  <c r="N30" i="6"/>
  <c r="M30" i="6"/>
  <c r="L30" i="6"/>
  <c r="M29" i="11"/>
  <c r="R29" i="6"/>
  <c r="Q29" i="6"/>
  <c r="P29" i="6"/>
  <c r="O29" i="6"/>
  <c r="N29" i="6"/>
  <c r="M29" i="6"/>
  <c r="L29" i="6"/>
  <c r="M28" i="11"/>
  <c r="R28" i="6"/>
  <c r="Q28" i="6"/>
  <c r="P28" i="6"/>
  <c r="O28" i="6"/>
  <c r="N28" i="6"/>
  <c r="M28" i="6"/>
  <c r="L28" i="6"/>
  <c r="M27" i="11"/>
  <c r="R27" i="6"/>
  <c r="Q27" i="6"/>
  <c r="P27" i="6"/>
  <c r="O27" i="6"/>
  <c r="N27" i="6"/>
  <c r="M27" i="6"/>
  <c r="L27" i="6"/>
  <c r="M26" i="11"/>
  <c r="R26" i="6"/>
  <c r="Q26" i="6"/>
  <c r="P26" i="6"/>
  <c r="O26" i="6"/>
  <c r="N26" i="6"/>
  <c r="M26" i="6"/>
  <c r="L26" i="6"/>
  <c r="M25" i="11"/>
  <c r="R25" i="6"/>
  <c r="Q25" i="6"/>
  <c r="P25" i="6"/>
  <c r="O25" i="6"/>
  <c r="N25" i="6"/>
  <c r="M25" i="6"/>
  <c r="L25" i="6"/>
  <c r="M24" i="11"/>
  <c r="R24" i="6"/>
  <c r="Q24" i="6"/>
  <c r="P24" i="6"/>
  <c r="O24" i="6"/>
  <c r="N24" i="6"/>
  <c r="M24" i="6"/>
  <c r="L24" i="6"/>
  <c r="M23" i="11"/>
  <c r="R23" i="6"/>
  <c r="Q23" i="6"/>
  <c r="P23" i="6"/>
  <c r="O23" i="6"/>
  <c r="N23" i="6"/>
  <c r="M23" i="6"/>
  <c r="L23" i="6"/>
  <c r="M22" i="11"/>
  <c r="R22" i="6"/>
  <c r="Q22" i="6"/>
  <c r="P22" i="6"/>
  <c r="O22" i="6"/>
  <c r="N22" i="6"/>
  <c r="M22" i="6"/>
  <c r="L22" i="6"/>
  <c r="M21" i="11"/>
  <c r="R21" i="6"/>
  <c r="Q21" i="6"/>
  <c r="P21" i="6"/>
  <c r="O21" i="6"/>
  <c r="N21" i="6"/>
  <c r="M21" i="6"/>
  <c r="L21" i="6"/>
  <c r="M20" i="11"/>
  <c r="R20" i="6"/>
  <c r="Q20" i="6"/>
  <c r="P20" i="6"/>
  <c r="O20" i="6"/>
  <c r="N20" i="6"/>
  <c r="M20" i="6"/>
  <c r="L20" i="6"/>
  <c r="M19" i="11"/>
  <c r="R19" i="6"/>
  <c r="Q19" i="6"/>
  <c r="P19" i="6"/>
  <c r="O19" i="6"/>
  <c r="N19" i="6"/>
  <c r="M19" i="6"/>
  <c r="L19" i="6"/>
  <c r="M18" i="11"/>
  <c r="R18" i="6"/>
  <c r="Q18" i="6"/>
  <c r="P18" i="6"/>
  <c r="O18" i="6"/>
  <c r="N18" i="6"/>
  <c r="M18" i="6"/>
  <c r="L18" i="6"/>
  <c r="M17" i="11"/>
  <c r="R17" i="6"/>
  <c r="Q17" i="6"/>
  <c r="P17" i="6"/>
  <c r="O17" i="6"/>
  <c r="N17" i="6"/>
  <c r="M17" i="6"/>
  <c r="L17" i="6"/>
  <c r="M16" i="11"/>
  <c r="R16" i="6"/>
  <c r="Q16" i="6"/>
  <c r="P16" i="6"/>
  <c r="O16" i="6"/>
  <c r="N16" i="6"/>
  <c r="M16" i="6"/>
  <c r="L16" i="6"/>
  <c r="M15" i="11"/>
  <c r="R15" i="6"/>
  <c r="Q15" i="6"/>
  <c r="P15" i="6"/>
  <c r="O15" i="6"/>
  <c r="N15" i="6"/>
  <c r="M15" i="6"/>
  <c r="L15" i="6"/>
  <c r="M14" i="11"/>
  <c r="R14" i="6"/>
  <c r="Q14" i="6"/>
  <c r="P14" i="6"/>
  <c r="O14" i="6"/>
  <c r="N14" i="6"/>
  <c r="M14" i="6"/>
  <c r="L14" i="6"/>
  <c r="M13" i="11"/>
  <c r="R13" i="6"/>
  <c r="Q13" i="6"/>
  <c r="P13" i="6"/>
  <c r="O13" i="6"/>
  <c r="N13" i="6"/>
  <c r="M13" i="6"/>
  <c r="L13" i="6"/>
  <c r="M12" i="11"/>
  <c r="R12" i="6"/>
  <c r="Q12" i="6"/>
  <c r="P12" i="6"/>
  <c r="O12" i="6"/>
  <c r="N12" i="6"/>
  <c r="M12" i="6"/>
  <c r="L12" i="6"/>
  <c r="M11" i="11"/>
  <c r="R11" i="6"/>
  <c r="Q11" i="6"/>
  <c r="P11" i="6"/>
  <c r="O11" i="6"/>
  <c r="N11" i="6"/>
  <c r="M11" i="6"/>
  <c r="L11" i="6"/>
  <c r="M10" i="11"/>
  <c r="R10" i="6"/>
  <c r="Q10" i="6"/>
  <c r="P10" i="6"/>
  <c r="O10" i="6"/>
  <c r="N10" i="6"/>
  <c r="M10" i="6"/>
  <c r="L10" i="6"/>
  <c r="M53" i="11"/>
  <c r="M52" i="11"/>
  <c r="M51" i="11"/>
  <c r="M50" i="11"/>
  <c r="M49" i="11"/>
  <c r="M48" i="11"/>
  <c r="M47" i="11"/>
  <c r="M46" i="11"/>
  <c r="M45" i="11"/>
  <c r="M44" i="11"/>
  <c r="M43" i="11"/>
  <c r="M42" i="11"/>
  <c r="M41" i="11"/>
  <c r="M40" i="11"/>
  <c r="M39" i="11"/>
  <c r="M38" i="11"/>
  <c r="M37" i="11"/>
  <c r="L18" i="9"/>
  <c r="K18" i="9"/>
  <c r="J18" i="9"/>
  <c r="I18" i="9"/>
  <c r="H18" i="9"/>
  <c r="G18" i="9"/>
  <c r="F18" i="9"/>
  <c r="E18" i="9"/>
  <c r="D18" i="9"/>
  <c r="C18" i="9"/>
  <c r="M10" i="9"/>
  <c r="L10" i="9"/>
  <c r="K10" i="9"/>
  <c r="M9" i="9"/>
  <c r="L9" i="9"/>
  <c r="K9" i="9"/>
  <c r="J9" i="9"/>
  <c r="I9" i="9"/>
  <c r="H9" i="9"/>
  <c r="G9" i="9"/>
  <c r="F9" i="9"/>
  <c r="E9" i="9"/>
  <c r="D9" i="9"/>
  <c r="C9" i="9"/>
  <c r="L14" i="9"/>
  <c r="K14" i="9"/>
  <c r="J14" i="9"/>
  <c r="I14" i="9"/>
  <c r="H14" i="9"/>
  <c r="G14" i="9"/>
  <c r="F14" i="9"/>
  <c r="E14" i="9"/>
  <c r="D14" i="9"/>
  <c r="C14" i="9"/>
  <c r="D12" i="9"/>
  <c r="E12" i="9"/>
  <c r="F12" i="9"/>
  <c r="G12" i="9"/>
  <c r="H12" i="9"/>
  <c r="I12" i="9"/>
  <c r="J12" i="9"/>
  <c r="K12" i="9"/>
  <c r="L12" i="9"/>
  <c r="M12" i="9"/>
  <c r="M7" i="9"/>
  <c r="L7" i="9"/>
  <c r="K7" i="9"/>
  <c r="J7" i="9"/>
  <c r="I7" i="9"/>
  <c r="H7" i="9"/>
  <c r="G7" i="9"/>
  <c r="F7" i="9"/>
  <c r="E7" i="9"/>
  <c r="D7" i="9"/>
  <c r="C7" i="9"/>
  <c r="R120" i="6"/>
  <c r="L43" i="15"/>
  <c r="Q120" i="6"/>
  <c r="K43" i="15"/>
  <c r="P120" i="6"/>
  <c r="J43" i="15"/>
  <c r="O120" i="6"/>
  <c r="I43" i="15"/>
  <c r="N120" i="6"/>
  <c r="H43" i="15"/>
  <c r="M120" i="6"/>
  <c r="G43" i="15"/>
  <c r="L92" i="15"/>
  <c r="K92" i="15"/>
  <c r="J92" i="15"/>
  <c r="I92" i="15"/>
  <c r="H92" i="15"/>
  <c r="G92" i="15"/>
  <c r="L120" i="6"/>
  <c r="F43" i="15"/>
  <c r="F92" i="15"/>
  <c r="L2" i="15"/>
  <c r="K10" i="11"/>
  <c r="D10" i="18"/>
  <c r="E10" i="18"/>
  <c r="F10" i="18"/>
  <c r="G10" i="18"/>
  <c r="K11" i="11"/>
  <c r="D11" i="18"/>
  <c r="E11" i="18"/>
  <c r="F11" i="18"/>
  <c r="G11" i="18"/>
  <c r="K12" i="11"/>
  <c r="D12" i="18"/>
  <c r="E12" i="18"/>
  <c r="F12" i="18"/>
  <c r="G12" i="18"/>
  <c r="K13" i="11"/>
  <c r="D13" i="18"/>
  <c r="E13" i="18"/>
  <c r="F13" i="18"/>
  <c r="G13" i="18"/>
  <c r="K14" i="11"/>
  <c r="D14" i="18"/>
  <c r="E14" i="18"/>
  <c r="F14" i="18"/>
  <c r="G14" i="18"/>
  <c r="K15" i="11"/>
  <c r="D15" i="18"/>
  <c r="E15" i="18"/>
  <c r="F15" i="18"/>
  <c r="G15" i="18"/>
  <c r="K16" i="11"/>
  <c r="D16" i="18"/>
  <c r="E16" i="18"/>
  <c r="F16" i="18"/>
  <c r="G16" i="18"/>
  <c r="K17" i="11"/>
  <c r="D17" i="18"/>
  <c r="E17" i="18"/>
  <c r="F17" i="18"/>
  <c r="G17" i="18"/>
  <c r="K18" i="11"/>
  <c r="D18" i="18"/>
  <c r="E18" i="18"/>
  <c r="F18" i="18"/>
  <c r="G18" i="18"/>
  <c r="K19" i="11"/>
  <c r="D19" i="18"/>
  <c r="E19" i="18"/>
  <c r="F19" i="18"/>
  <c r="G19" i="18"/>
  <c r="K20" i="11"/>
  <c r="D20" i="18"/>
  <c r="E20" i="18"/>
  <c r="F20" i="18"/>
  <c r="G20" i="18"/>
  <c r="K21" i="11"/>
  <c r="D21" i="18"/>
  <c r="E21" i="18"/>
  <c r="F21" i="18"/>
  <c r="G21" i="18"/>
  <c r="K22" i="11"/>
  <c r="D22" i="18"/>
  <c r="E22" i="18"/>
  <c r="F22" i="18"/>
  <c r="G22" i="18"/>
  <c r="K23" i="11"/>
  <c r="D23" i="18"/>
  <c r="E23" i="18"/>
  <c r="F23" i="18"/>
  <c r="G23" i="18"/>
  <c r="K24" i="11"/>
  <c r="D24" i="18"/>
  <c r="E24" i="18"/>
  <c r="F24" i="18"/>
  <c r="G24" i="18"/>
  <c r="K25" i="11"/>
  <c r="D25" i="18"/>
  <c r="E25" i="18"/>
  <c r="F25" i="18"/>
  <c r="G25" i="18"/>
  <c r="K26" i="11"/>
  <c r="D26" i="18"/>
  <c r="E26" i="18"/>
  <c r="F26" i="18"/>
  <c r="G26" i="18"/>
  <c r="K27" i="11"/>
  <c r="D27" i="18"/>
  <c r="E27" i="18"/>
  <c r="F27" i="18"/>
  <c r="G27" i="18"/>
  <c r="K28" i="11"/>
  <c r="D28" i="18"/>
  <c r="E28" i="18"/>
  <c r="F28" i="18"/>
  <c r="G28" i="18"/>
  <c r="K29" i="11"/>
  <c r="D29" i="18"/>
  <c r="E29" i="18"/>
  <c r="F29" i="18"/>
  <c r="G29" i="18"/>
  <c r="K30" i="11"/>
  <c r="D30" i="18"/>
  <c r="E30" i="18"/>
  <c r="F30" i="18"/>
  <c r="G30" i="18"/>
  <c r="K31" i="11"/>
  <c r="D31" i="18"/>
  <c r="E31" i="18"/>
  <c r="F31" i="18"/>
  <c r="G31" i="18"/>
  <c r="K32" i="11"/>
  <c r="D32" i="18"/>
  <c r="E32" i="18"/>
  <c r="F32" i="18"/>
  <c r="G32" i="18"/>
  <c r="K33" i="11"/>
  <c r="D33" i="18"/>
  <c r="E33" i="18"/>
  <c r="F33" i="18"/>
  <c r="G33" i="18"/>
  <c r="K34" i="11"/>
  <c r="D34" i="18"/>
  <c r="E34" i="18"/>
  <c r="F34" i="18"/>
  <c r="G34" i="18"/>
  <c r="K35" i="11"/>
  <c r="D35" i="18"/>
  <c r="E35" i="18"/>
  <c r="F35" i="18"/>
  <c r="G35" i="18"/>
  <c r="K36" i="11"/>
  <c r="D36" i="18"/>
  <c r="E36" i="18"/>
  <c r="F36" i="18"/>
  <c r="G36" i="18"/>
  <c r="K54" i="11"/>
  <c r="D54" i="18"/>
  <c r="E54" i="18"/>
  <c r="F54" i="18"/>
  <c r="G54" i="18"/>
  <c r="K55" i="11"/>
  <c r="D55" i="18"/>
  <c r="E55" i="18"/>
  <c r="F55" i="18"/>
  <c r="G55" i="18"/>
  <c r="K56" i="11"/>
  <c r="D56" i="18"/>
  <c r="E56" i="18"/>
  <c r="F56" i="18"/>
  <c r="G56" i="18"/>
  <c r="K57" i="11"/>
  <c r="D57" i="18"/>
  <c r="E57" i="18"/>
  <c r="F57" i="18"/>
  <c r="G57" i="18"/>
  <c r="K58" i="11"/>
  <c r="D58" i="18"/>
  <c r="E58" i="18"/>
  <c r="F58" i="18"/>
  <c r="G58" i="18"/>
  <c r="K59" i="11"/>
  <c r="D59" i="18"/>
  <c r="E59" i="18"/>
  <c r="F59" i="18"/>
  <c r="G59" i="18"/>
  <c r="K60" i="11"/>
  <c r="D60" i="18"/>
  <c r="E60" i="18"/>
  <c r="F60" i="18"/>
  <c r="G60" i="18"/>
  <c r="K61" i="11"/>
  <c r="D61" i="18"/>
  <c r="E61" i="18"/>
  <c r="F61" i="18"/>
  <c r="G61" i="18"/>
  <c r="K62" i="11"/>
  <c r="D62" i="18"/>
  <c r="E62" i="18"/>
  <c r="F62" i="18"/>
  <c r="G62" i="18"/>
  <c r="K63" i="11"/>
  <c r="D63" i="18"/>
  <c r="E63" i="18"/>
  <c r="F63" i="18"/>
  <c r="G63" i="18"/>
  <c r="K64" i="11"/>
  <c r="D64" i="18"/>
  <c r="E64" i="18"/>
  <c r="F64" i="18"/>
  <c r="G64" i="18"/>
  <c r="K65" i="11"/>
  <c r="D65" i="18"/>
  <c r="E65" i="18"/>
  <c r="F65" i="18"/>
  <c r="G65" i="18"/>
  <c r="K66" i="11"/>
  <c r="D66" i="18"/>
  <c r="E66" i="18"/>
  <c r="F66" i="18"/>
  <c r="G66" i="18"/>
  <c r="K67" i="11"/>
  <c r="D67" i="18"/>
  <c r="E67" i="18"/>
  <c r="F67" i="18"/>
  <c r="G67" i="18"/>
  <c r="K68" i="11"/>
  <c r="D68" i="18"/>
  <c r="E68" i="18"/>
  <c r="F68" i="18"/>
  <c r="G68" i="18"/>
  <c r="K69" i="11"/>
  <c r="D69" i="18"/>
  <c r="E69" i="18"/>
  <c r="F69" i="18"/>
  <c r="G69" i="18"/>
  <c r="K70" i="11"/>
  <c r="D70" i="18"/>
  <c r="E70" i="18"/>
  <c r="F70" i="18"/>
  <c r="G70" i="18"/>
  <c r="K71" i="11"/>
  <c r="D71" i="18"/>
  <c r="E71" i="18"/>
  <c r="F71" i="18"/>
  <c r="G71" i="18"/>
  <c r="K72" i="11"/>
  <c r="D72" i="18"/>
  <c r="E72" i="18"/>
  <c r="F72" i="18"/>
  <c r="G72" i="18"/>
  <c r="K73" i="11"/>
  <c r="D73" i="18"/>
  <c r="E73" i="18"/>
  <c r="F73" i="18"/>
  <c r="G73" i="18"/>
  <c r="K74" i="11"/>
  <c r="D74" i="18"/>
  <c r="E74" i="18"/>
  <c r="F74" i="18"/>
  <c r="G74" i="18"/>
  <c r="K75" i="11"/>
  <c r="D75" i="18"/>
  <c r="E75" i="18"/>
  <c r="F75" i="18"/>
  <c r="G75" i="18"/>
  <c r="K76" i="11"/>
  <c r="D76" i="18"/>
  <c r="E76" i="18"/>
  <c r="F76" i="18"/>
  <c r="G76" i="18"/>
  <c r="K77" i="11"/>
  <c r="D77" i="18"/>
  <c r="E77" i="18"/>
  <c r="F77" i="18"/>
  <c r="G77" i="18"/>
  <c r="K78" i="11"/>
  <c r="D78" i="18"/>
  <c r="E78" i="18"/>
  <c r="F78" i="18"/>
  <c r="G78" i="18"/>
  <c r="K79" i="11"/>
  <c r="D79" i="18"/>
  <c r="E79" i="18"/>
  <c r="F79" i="18"/>
  <c r="G79" i="18"/>
  <c r="K80" i="11"/>
  <c r="D80" i="18"/>
  <c r="E80" i="18"/>
  <c r="F80" i="18"/>
  <c r="G80" i="18"/>
  <c r="K81" i="11"/>
  <c r="D81" i="18"/>
  <c r="E81" i="18"/>
  <c r="F81" i="18"/>
  <c r="G81" i="18"/>
  <c r="K82" i="11"/>
  <c r="D82" i="18"/>
  <c r="E82" i="18"/>
  <c r="F82" i="18"/>
  <c r="G82" i="18"/>
  <c r="K83" i="11"/>
  <c r="D83" i="18"/>
  <c r="E83" i="18"/>
  <c r="F83" i="18"/>
  <c r="G83" i="18"/>
  <c r="K84" i="11"/>
  <c r="D84" i="18"/>
  <c r="E84" i="18"/>
  <c r="F84" i="18"/>
  <c r="G84" i="18"/>
  <c r="K85" i="11"/>
  <c r="D85" i="18"/>
  <c r="E85" i="18"/>
  <c r="F85" i="18"/>
  <c r="G85" i="18"/>
  <c r="K86" i="11"/>
  <c r="D86" i="18"/>
  <c r="E86" i="18"/>
  <c r="F86" i="18"/>
  <c r="G86" i="18"/>
  <c r="K87" i="11"/>
  <c r="D87" i="18"/>
  <c r="E87" i="18"/>
  <c r="F87" i="18"/>
  <c r="G87" i="18"/>
  <c r="K88" i="11"/>
  <c r="D88" i="18"/>
  <c r="E88" i="18"/>
  <c r="F88" i="18"/>
  <c r="G88" i="18"/>
  <c r="K89" i="11"/>
  <c r="D89" i="18"/>
  <c r="E89" i="18"/>
  <c r="F89" i="18"/>
  <c r="G89" i="18"/>
  <c r="K90" i="11"/>
  <c r="D90" i="18"/>
  <c r="E90" i="18"/>
  <c r="F90" i="18"/>
  <c r="G90" i="18"/>
  <c r="K91" i="11"/>
  <c r="D91" i="18"/>
  <c r="E91" i="18"/>
  <c r="F91" i="18"/>
  <c r="G91" i="18"/>
  <c r="K92" i="11"/>
  <c r="D92" i="18"/>
  <c r="E92" i="18"/>
  <c r="F92" i="18"/>
  <c r="G92" i="18"/>
  <c r="K93" i="11"/>
  <c r="D93" i="18"/>
  <c r="E93" i="18"/>
  <c r="F93" i="18"/>
  <c r="G93" i="18"/>
  <c r="K94" i="11"/>
  <c r="D94" i="18"/>
  <c r="E94" i="18"/>
  <c r="F94" i="18"/>
  <c r="G94" i="18"/>
  <c r="K95" i="11"/>
  <c r="D95" i="18"/>
  <c r="E95" i="18"/>
  <c r="F95" i="18"/>
  <c r="G95" i="18"/>
  <c r="K96" i="11"/>
  <c r="D96" i="18"/>
  <c r="E96" i="18"/>
  <c r="F96" i="18"/>
  <c r="G96" i="18"/>
  <c r="K97" i="11"/>
  <c r="D97" i="18"/>
  <c r="E97" i="18"/>
  <c r="F97" i="18"/>
  <c r="G97" i="18"/>
  <c r="K98" i="11"/>
  <c r="D98" i="18"/>
  <c r="E98" i="18"/>
  <c r="F98" i="18"/>
  <c r="G98" i="18"/>
  <c r="K99" i="11"/>
  <c r="D99" i="18"/>
  <c r="E99" i="18"/>
  <c r="F99" i="18"/>
  <c r="G99" i="18"/>
  <c r="K100" i="11"/>
  <c r="D100" i="18"/>
  <c r="E100" i="18"/>
  <c r="F100" i="18"/>
  <c r="G100" i="18"/>
  <c r="K101" i="11"/>
  <c r="D101" i="18"/>
  <c r="E101" i="18"/>
  <c r="F101" i="18"/>
  <c r="G101" i="18"/>
  <c r="K102" i="11"/>
  <c r="D102" i="18"/>
  <c r="E102" i="18"/>
  <c r="F102" i="18"/>
  <c r="G102" i="18"/>
  <c r="K103" i="11"/>
  <c r="D103" i="18"/>
  <c r="E103" i="18"/>
  <c r="F103" i="18"/>
  <c r="G103" i="18"/>
  <c r="K104" i="11"/>
  <c r="D104" i="18"/>
  <c r="E104" i="18"/>
  <c r="F104" i="18"/>
  <c r="G104" i="18"/>
  <c r="K105" i="11"/>
  <c r="D105" i="18"/>
  <c r="E105" i="18"/>
  <c r="F105" i="18"/>
  <c r="G105" i="18"/>
  <c r="K106" i="11"/>
  <c r="D106" i="18"/>
  <c r="E106" i="18"/>
  <c r="F106" i="18"/>
  <c r="G106" i="18"/>
  <c r="K107" i="11"/>
  <c r="D107" i="18"/>
  <c r="E107" i="18"/>
  <c r="F107" i="18"/>
  <c r="G107" i="18"/>
  <c r="K108" i="11"/>
  <c r="D108" i="18"/>
  <c r="E108" i="18"/>
  <c r="F108" i="18"/>
  <c r="G108" i="18"/>
  <c r="K109" i="11"/>
  <c r="D109" i="18"/>
  <c r="E109" i="18"/>
  <c r="F109" i="18"/>
  <c r="G109" i="18"/>
  <c r="K110" i="11"/>
  <c r="D110" i="18"/>
  <c r="E110" i="18"/>
  <c r="F110" i="18"/>
  <c r="G110" i="18"/>
  <c r="K111" i="11"/>
  <c r="D111" i="18"/>
  <c r="E111" i="18"/>
  <c r="F111" i="18"/>
  <c r="G111" i="18"/>
  <c r="K112" i="11"/>
  <c r="D112" i="18"/>
  <c r="E112" i="18"/>
  <c r="F112" i="18"/>
  <c r="G112" i="18"/>
  <c r="K113" i="11"/>
  <c r="D113" i="18"/>
  <c r="E113" i="18"/>
  <c r="F113" i="18"/>
  <c r="G113" i="18"/>
  <c r="K114" i="11"/>
  <c r="D114" i="18"/>
  <c r="E114" i="18"/>
  <c r="F114" i="18"/>
  <c r="G114" i="18"/>
  <c r="K115" i="11"/>
  <c r="D115" i="18"/>
  <c r="E115" i="18"/>
  <c r="F115" i="18"/>
  <c r="G115" i="18"/>
  <c r="K116" i="11"/>
  <c r="D116" i="18"/>
  <c r="E116" i="18"/>
  <c r="F116" i="18"/>
  <c r="G116" i="18"/>
  <c r="K117" i="11"/>
  <c r="D117" i="18"/>
  <c r="E117" i="18"/>
  <c r="F117" i="18"/>
  <c r="G117" i="18"/>
  <c r="K118" i="11"/>
  <c r="D118" i="18"/>
  <c r="E118" i="18"/>
  <c r="F118" i="18"/>
  <c r="G118" i="18"/>
  <c r="K119" i="11"/>
  <c r="D119" i="18"/>
  <c r="E119" i="18"/>
  <c r="F119" i="18"/>
  <c r="G119" i="18"/>
  <c r="H10" i="18"/>
  <c r="H11" i="18"/>
  <c r="H12" i="18"/>
  <c r="H13" i="18"/>
  <c r="H14" i="18"/>
  <c r="H15" i="18"/>
  <c r="H16" i="18"/>
  <c r="H17" i="18"/>
  <c r="H18" i="18"/>
  <c r="H19" i="18"/>
  <c r="H20" i="18"/>
  <c r="H21" i="18"/>
  <c r="H22" i="18"/>
  <c r="H23" i="18"/>
  <c r="H24" i="18"/>
  <c r="H25" i="18"/>
  <c r="H26" i="18"/>
  <c r="H27" i="18"/>
  <c r="H28" i="18"/>
  <c r="H29" i="18"/>
  <c r="H30" i="18"/>
  <c r="H31" i="18"/>
  <c r="H32" i="18"/>
  <c r="H33" i="18"/>
  <c r="H34" i="18"/>
  <c r="H35" i="18"/>
  <c r="H36" i="18"/>
  <c r="H54" i="18"/>
  <c r="H55" i="18"/>
  <c r="H56" i="18"/>
  <c r="H57" i="18"/>
  <c r="H58" i="18"/>
  <c r="H59" i="18"/>
  <c r="H60" i="18"/>
  <c r="H61" i="18"/>
  <c r="H62" i="18"/>
  <c r="H63" i="18"/>
  <c r="H64" i="18"/>
  <c r="H65" i="18"/>
  <c r="H66" i="18"/>
  <c r="H67" i="18"/>
  <c r="H68" i="18"/>
  <c r="H69" i="18"/>
  <c r="H70" i="18"/>
  <c r="H71" i="18"/>
  <c r="H72" i="18"/>
  <c r="H73" i="18"/>
  <c r="H74" i="18"/>
  <c r="H75" i="18"/>
  <c r="H76" i="18"/>
  <c r="H77" i="18"/>
  <c r="H78" i="18"/>
  <c r="H79" i="18"/>
  <c r="H80" i="18"/>
  <c r="H81" i="18"/>
  <c r="H82" i="18"/>
  <c r="H83" i="18"/>
  <c r="H84" i="18"/>
  <c r="H85" i="18"/>
  <c r="H86" i="18"/>
  <c r="H87" i="18"/>
  <c r="H88" i="18"/>
  <c r="H89" i="18"/>
  <c r="H90" i="18"/>
  <c r="H91" i="18"/>
  <c r="H92" i="18"/>
  <c r="H93" i="18"/>
  <c r="H94" i="18"/>
  <c r="H95" i="18"/>
  <c r="H96" i="18"/>
  <c r="H97" i="18"/>
  <c r="H98" i="18"/>
  <c r="H99" i="18"/>
  <c r="H100" i="18"/>
  <c r="H101" i="18"/>
  <c r="H102" i="18"/>
  <c r="H103" i="18"/>
  <c r="H104" i="18"/>
  <c r="H105" i="18"/>
  <c r="H106" i="18"/>
  <c r="H107" i="18"/>
  <c r="H108" i="18"/>
  <c r="H109" i="18"/>
  <c r="H110" i="18"/>
  <c r="H111" i="18"/>
  <c r="H112" i="18"/>
  <c r="H113" i="18"/>
  <c r="H114" i="18"/>
  <c r="H115" i="18"/>
  <c r="H116" i="18"/>
  <c r="H117" i="18"/>
  <c r="H118" i="18"/>
  <c r="H119" i="18"/>
  <c r="I10" i="18"/>
  <c r="I11" i="18"/>
  <c r="I12" i="18"/>
  <c r="I13" i="18"/>
  <c r="I14" i="18"/>
  <c r="I15" i="18"/>
  <c r="I16" i="18"/>
  <c r="I17" i="18"/>
  <c r="I18" i="18"/>
  <c r="I19" i="18"/>
  <c r="I20" i="18"/>
  <c r="I21" i="18"/>
  <c r="I22" i="18"/>
  <c r="I23" i="18"/>
  <c r="I24" i="18"/>
  <c r="I25" i="18"/>
  <c r="I26" i="18"/>
  <c r="I27" i="18"/>
  <c r="I28" i="18"/>
  <c r="I29" i="18"/>
  <c r="I30" i="18"/>
  <c r="I31" i="18"/>
  <c r="I32" i="18"/>
  <c r="I33" i="18"/>
  <c r="I34" i="18"/>
  <c r="I35" i="18"/>
  <c r="I36" i="18"/>
  <c r="I54" i="18"/>
  <c r="I55" i="18"/>
  <c r="I56" i="18"/>
  <c r="I57" i="18"/>
  <c r="I58" i="18"/>
  <c r="I59" i="18"/>
  <c r="I60" i="18"/>
  <c r="I61" i="18"/>
  <c r="I62" i="18"/>
  <c r="I63" i="18"/>
  <c r="I64" i="18"/>
  <c r="I65" i="18"/>
  <c r="I66" i="18"/>
  <c r="I67" i="18"/>
  <c r="I68" i="18"/>
  <c r="I69" i="18"/>
  <c r="I70" i="18"/>
  <c r="I71" i="18"/>
  <c r="I72" i="18"/>
  <c r="I73" i="18"/>
  <c r="I74" i="18"/>
  <c r="I75" i="18"/>
  <c r="I76" i="18"/>
  <c r="I77" i="18"/>
  <c r="I78" i="18"/>
  <c r="I79" i="18"/>
  <c r="I80" i="18"/>
  <c r="I81" i="18"/>
  <c r="I82" i="18"/>
  <c r="I83" i="18"/>
  <c r="I84" i="18"/>
  <c r="I85" i="18"/>
  <c r="I86" i="18"/>
  <c r="I87" i="18"/>
  <c r="I88" i="18"/>
  <c r="I89" i="18"/>
  <c r="I90" i="18"/>
  <c r="I91" i="18"/>
  <c r="I92" i="18"/>
  <c r="I93" i="18"/>
  <c r="I94" i="18"/>
  <c r="I95" i="18"/>
  <c r="I96" i="18"/>
  <c r="I97" i="18"/>
  <c r="I98" i="18"/>
  <c r="I99" i="18"/>
  <c r="I100" i="18"/>
  <c r="I101" i="18"/>
  <c r="I102" i="18"/>
  <c r="I103" i="18"/>
  <c r="I104" i="18"/>
  <c r="I105" i="18"/>
  <c r="I106" i="18"/>
  <c r="I107" i="18"/>
  <c r="I108" i="18"/>
  <c r="I109" i="18"/>
  <c r="I110" i="18"/>
  <c r="I111" i="18"/>
  <c r="I112" i="18"/>
  <c r="I113" i="18"/>
  <c r="I114" i="18"/>
  <c r="I115" i="18"/>
  <c r="I116" i="18"/>
  <c r="I117" i="18"/>
  <c r="I118" i="18"/>
  <c r="I119" i="18"/>
  <c r="J10" i="18"/>
  <c r="J11" i="18"/>
  <c r="J12" i="18"/>
  <c r="J13" i="18"/>
  <c r="J14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1" i="18"/>
  <c r="J32" i="18"/>
  <c r="J33" i="18"/>
  <c r="J34" i="18"/>
  <c r="J35" i="18"/>
  <c r="J36" i="18"/>
  <c r="J54" i="18"/>
  <c r="J55" i="18"/>
  <c r="J56" i="18"/>
  <c r="J57" i="18"/>
  <c r="J58" i="18"/>
  <c r="J59" i="18"/>
  <c r="J60" i="18"/>
  <c r="J61" i="18"/>
  <c r="J62" i="18"/>
  <c r="J63" i="18"/>
  <c r="J64" i="18"/>
  <c r="J65" i="18"/>
  <c r="J66" i="18"/>
  <c r="J67" i="18"/>
  <c r="J68" i="18"/>
  <c r="J69" i="18"/>
  <c r="J70" i="18"/>
  <c r="J71" i="18"/>
  <c r="J72" i="18"/>
  <c r="J73" i="18"/>
  <c r="J74" i="18"/>
  <c r="J75" i="18"/>
  <c r="J76" i="18"/>
  <c r="J77" i="18"/>
  <c r="J78" i="18"/>
  <c r="J79" i="18"/>
  <c r="J80" i="18"/>
  <c r="J81" i="18"/>
  <c r="J82" i="18"/>
  <c r="J83" i="18"/>
  <c r="J84" i="18"/>
  <c r="J85" i="18"/>
  <c r="J86" i="18"/>
  <c r="J87" i="18"/>
  <c r="J88" i="18"/>
  <c r="J89" i="18"/>
  <c r="J90" i="18"/>
  <c r="J91" i="18"/>
  <c r="J92" i="18"/>
  <c r="J93" i="18"/>
  <c r="J94" i="18"/>
  <c r="J95" i="18"/>
  <c r="J96" i="18"/>
  <c r="J97" i="18"/>
  <c r="J98" i="18"/>
  <c r="J99" i="18"/>
  <c r="J100" i="18"/>
  <c r="J101" i="18"/>
  <c r="J102" i="18"/>
  <c r="J103" i="18"/>
  <c r="J104" i="18"/>
  <c r="J105" i="18"/>
  <c r="J106" i="18"/>
  <c r="J107" i="18"/>
  <c r="J108" i="18"/>
  <c r="J109" i="18"/>
  <c r="J110" i="18"/>
  <c r="J111" i="18"/>
  <c r="J112" i="18"/>
  <c r="J113" i="18"/>
  <c r="J114" i="18"/>
  <c r="J115" i="18"/>
  <c r="J116" i="18"/>
  <c r="J117" i="18"/>
  <c r="J118" i="18"/>
  <c r="J119" i="18"/>
  <c r="K10" i="18"/>
  <c r="K11" i="18"/>
  <c r="K12" i="18"/>
  <c r="K13" i="18"/>
  <c r="K14" i="18"/>
  <c r="K15" i="18"/>
  <c r="K16" i="18"/>
  <c r="K17" i="18"/>
  <c r="K18" i="18"/>
  <c r="K19" i="18"/>
  <c r="K20" i="18"/>
  <c r="K21" i="18"/>
  <c r="K22" i="18"/>
  <c r="K23" i="18"/>
  <c r="K24" i="18"/>
  <c r="K25" i="18"/>
  <c r="K26" i="18"/>
  <c r="K27" i="18"/>
  <c r="K28" i="18"/>
  <c r="K29" i="18"/>
  <c r="K30" i="18"/>
  <c r="K31" i="18"/>
  <c r="K32" i="18"/>
  <c r="K33" i="18"/>
  <c r="K34" i="18"/>
  <c r="K35" i="18"/>
  <c r="K36" i="18"/>
  <c r="K54" i="18"/>
  <c r="K55" i="18"/>
  <c r="K56" i="18"/>
  <c r="K57" i="18"/>
  <c r="K58" i="18"/>
  <c r="K59" i="18"/>
  <c r="K60" i="18"/>
  <c r="K61" i="18"/>
  <c r="K62" i="18"/>
  <c r="K63" i="18"/>
  <c r="K64" i="18"/>
  <c r="K65" i="18"/>
  <c r="K66" i="18"/>
  <c r="K67" i="18"/>
  <c r="K68" i="18"/>
  <c r="K69" i="18"/>
  <c r="K70" i="18"/>
  <c r="K71" i="18"/>
  <c r="K72" i="18"/>
  <c r="K73" i="18"/>
  <c r="K74" i="18"/>
  <c r="K75" i="18"/>
  <c r="K76" i="18"/>
  <c r="K77" i="18"/>
  <c r="K78" i="18"/>
  <c r="K79" i="18"/>
  <c r="K80" i="18"/>
  <c r="K81" i="18"/>
  <c r="K82" i="18"/>
  <c r="K83" i="18"/>
  <c r="K84" i="18"/>
  <c r="K85" i="18"/>
  <c r="K86" i="18"/>
  <c r="K87" i="18"/>
  <c r="K88" i="18"/>
  <c r="K89" i="18"/>
  <c r="K90" i="18"/>
  <c r="K91" i="18"/>
  <c r="K92" i="18"/>
  <c r="K93" i="18"/>
  <c r="K94" i="18"/>
  <c r="K95" i="18"/>
  <c r="K96" i="18"/>
  <c r="K97" i="18"/>
  <c r="K98" i="18"/>
  <c r="K99" i="18"/>
  <c r="K100" i="18"/>
  <c r="K101" i="18"/>
  <c r="K102" i="18"/>
  <c r="K103" i="18"/>
  <c r="K104" i="18"/>
  <c r="K105" i="18"/>
  <c r="K106" i="18"/>
  <c r="K107" i="18"/>
  <c r="K108" i="18"/>
  <c r="K109" i="18"/>
  <c r="K110" i="18"/>
  <c r="K111" i="18"/>
  <c r="K112" i="18"/>
  <c r="K113" i="18"/>
  <c r="K114" i="18"/>
  <c r="K115" i="18"/>
  <c r="K116" i="18"/>
  <c r="K117" i="18"/>
  <c r="K118" i="18"/>
  <c r="K119" i="18"/>
  <c r="D8" i="6"/>
  <c r="K53" i="11"/>
  <c r="D53" i="18"/>
  <c r="K52" i="11"/>
  <c r="D52" i="18"/>
  <c r="K51" i="11"/>
  <c r="D51" i="18"/>
  <c r="K50" i="11"/>
  <c r="D50" i="18"/>
  <c r="K49" i="11"/>
  <c r="D49" i="18"/>
  <c r="K48" i="11"/>
  <c r="D48" i="18"/>
  <c r="K47" i="11"/>
  <c r="D47" i="18"/>
  <c r="K46" i="11"/>
  <c r="D46" i="18"/>
  <c r="K45" i="11"/>
  <c r="D45" i="18"/>
  <c r="K44" i="11"/>
  <c r="D44" i="18"/>
  <c r="K43" i="11"/>
  <c r="D43" i="18"/>
  <c r="K42" i="11"/>
  <c r="D42" i="18"/>
  <c r="K41" i="11"/>
  <c r="D41" i="18"/>
  <c r="K40" i="11"/>
  <c r="D40" i="18"/>
  <c r="K39" i="11"/>
  <c r="D39" i="18"/>
  <c r="K38" i="11"/>
  <c r="D38" i="18"/>
  <c r="K37" i="11"/>
  <c r="D37" i="18"/>
  <c r="K70" i="13"/>
  <c r="J70" i="13"/>
  <c r="I70" i="13"/>
  <c r="H70" i="13"/>
  <c r="G70" i="13"/>
  <c r="F70" i="13"/>
  <c r="E70" i="13"/>
  <c r="K69" i="13"/>
  <c r="J69" i="13"/>
  <c r="I69" i="13"/>
  <c r="H69" i="13"/>
  <c r="G69" i="13"/>
  <c r="F69" i="13"/>
  <c r="E69" i="13"/>
  <c r="K67" i="13"/>
  <c r="J67" i="13"/>
  <c r="I67" i="13"/>
  <c r="H67" i="13"/>
  <c r="G67" i="13"/>
  <c r="F67" i="13"/>
  <c r="E67" i="13"/>
  <c r="K63" i="13"/>
  <c r="J63" i="13"/>
  <c r="I63" i="13"/>
  <c r="H63" i="13"/>
  <c r="G63" i="13"/>
  <c r="F63" i="13"/>
  <c r="E63" i="13"/>
  <c r="K62" i="13"/>
  <c r="J62" i="13"/>
  <c r="I62" i="13"/>
  <c r="H62" i="13"/>
  <c r="G62" i="13"/>
  <c r="F62" i="13"/>
  <c r="E62" i="13"/>
  <c r="K61" i="13"/>
  <c r="J61" i="13"/>
  <c r="I61" i="13"/>
  <c r="H61" i="13"/>
  <c r="G61" i="13"/>
  <c r="F61" i="13"/>
  <c r="E61" i="13"/>
  <c r="K60" i="13"/>
  <c r="J60" i="13"/>
  <c r="I60" i="13"/>
  <c r="H60" i="13"/>
  <c r="G60" i="13"/>
  <c r="F60" i="13"/>
  <c r="E60" i="13"/>
  <c r="K59" i="13"/>
  <c r="J59" i="13"/>
  <c r="I59" i="13"/>
  <c r="H59" i="13"/>
  <c r="G59" i="13"/>
  <c r="F59" i="13"/>
  <c r="E59" i="13"/>
  <c r="K58" i="13"/>
  <c r="J58" i="13"/>
  <c r="I58" i="13"/>
  <c r="H58" i="13"/>
  <c r="G58" i="13"/>
  <c r="F58" i="13"/>
  <c r="E58" i="13"/>
  <c r="K57" i="13"/>
  <c r="J57" i="13"/>
  <c r="I57" i="13"/>
  <c r="H57" i="13"/>
  <c r="G57" i="13"/>
  <c r="F57" i="13"/>
  <c r="E57" i="13"/>
  <c r="A2" i="18"/>
  <c r="K120" i="11"/>
  <c r="E273" i="13"/>
  <c r="E266" i="13"/>
  <c r="E258" i="13"/>
  <c r="E250" i="13"/>
  <c r="E242" i="13"/>
  <c r="E95" i="13"/>
  <c r="E234" i="13"/>
  <c r="E199" i="13"/>
  <c r="E133" i="13"/>
  <c r="E272" i="13"/>
  <c r="E265" i="13"/>
  <c r="E261" i="13"/>
  <c r="E257" i="13"/>
  <c r="E114" i="13"/>
  <c r="E253" i="13"/>
  <c r="E110" i="13"/>
  <c r="E249" i="13"/>
  <c r="E106" i="13"/>
  <c r="E245" i="13"/>
  <c r="E102" i="13"/>
  <c r="E241" i="13"/>
  <c r="E94" i="13"/>
  <c r="E233" i="13"/>
  <c r="E90" i="13"/>
  <c r="E229" i="13"/>
  <c r="E206" i="13"/>
  <c r="E202" i="13"/>
  <c r="E198" i="13"/>
  <c r="E180" i="13"/>
  <c r="E41" i="13"/>
  <c r="E37" i="13"/>
  <c r="E176" i="13"/>
  <c r="E33" i="13"/>
  <c r="E172" i="13"/>
  <c r="E25" i="13"/>
  <c r="E164" i="13"/>
  <c r="E262" i="13"/>
  <c r="E115" i="13"/>
  <c r="E254" i="13"/>
  <c r="E107" i="13"/>
  <c r="E246" i="13"/>
  <c r="E238" i="13"/>
  <c r="E230" i="13"/>
  <c r="E91" i="13"/>
  <c r="E46" i="13"/>
  <c r="E185" i="13"/>
  <c r="E177" i="13"/>
  <c r="E34" i="13"/>
  <c r="E173" i="13"/>
  <c r="E169" i="13"/>
  <c r="E26" i="13"/>
  <c r="E165" i="13"/>
  <c r="E161" i="13"/>
  <c r="E22" i="13"/>
  <c r="E275" i="13"/>
  <c r="E132" i="13"/>
  <c r="E271" i="13"/>
  <c r="E268" i="13"/>
  <c r="E264" i="13"/>
  <c r="E260" i="13"/>
  <c r="E117" i="13"/>
  <c r="E256" i="13"/>
  <c r="E113" i="13"/>
  <c r="E252" i="13"/>
  <c r="E109" i="13"/>
  <c r="E248" i="13"/>
  <c r="E105" i="13"/>
  <c r="E244" i="13"/>
  <c r="E101" i="13"/>
  <c r="E240" i="13"/>
  <c r="E97" i="13"/>
  <c r="E236" i="13"/>
  <c r="E93" i="13"/>
  <c r="E232" i="13"/>
  <c r="E89" i="13"/>
  <c r="E228" i="13"/>
  <c r="E209" i="13"/>
  <c r="E201" i="13"/>
  <c r="E197" i="13"/>
  <c r="E48" i="13"/>
  <c r="E187" i="13"/>
  <c r="E44" i="13"/>
  <c r="E183" i="13"/>
  <c r="E40" i="13"/>
  <c r="E179" i="13"/>
  <c r="E175" i="13"/>
  <c r="E32" i="13"/>
  <c r="E171" i="13"/>
  <c r="E167" i="13"/>
  <c r="E139" i="13"/>
  <c r="E278" i="13"/>
  <c r="E135" i="13"/>
  <c r="E274" i="13"/>
  <c r="E131" i="13"/>
  <c r="E270" i="13"/>
  <c r="E267" i="13"/>
  <c r="E263" i="13"/>
  <c r="E259" i="13"/>
  <c r="E116" i="13"/>
  <c r="E255" i="13"/>
  <c r="E112" i="13"/>
  <c r="E251" i="13"/>
  <c r="E108" i="13"/>
  <c r="E247" i="13"/>
  <c r="E104" i="13"/>
  <c r="E243" i="13"/>
  <c r="E100" i="13"/>
  <c r="E239" i="13"/>
  <c r="E235" i="13"/>
  <c r="E96" i="13"/>
  <c r="E227" i="13"/>
  <c r="E208" i="13"/>
  <c r="E200" i="13"/>
  <c r="E196" i="13"/>
  <c r="E47" i="13"/>
  <c r="E186" i="13"/>
  <c r="E39" i="13"/>
  <c r="E178" i="13"/>
  <c r="E35" i="13"/>
  <c r="E174" i="13"/>
  <c r="E31" i="13"/>
  <c r="E170" i="13"/>
  <c r="E27" i="13"/>
  <c r="E166" i="13"/>
  <c r="E134" i="13"/>
  <c r="E111" i="13"/>
  <c r="E99" i="13"/>
  <c r="E103" i="13"/>
  <c r="E38" i="13"/>
  <c r="E30" i="13"/>
  <c r="E136" i="13"/>
  <c r="E36" i="13"/>
  <c r="E28" i="13"/>
  <c r="E88" i="13"/>
  <c r="E204" i="13"/>
  <c r="E207" i="13"/>
  <c r="E203" i="13"/>
  <c r="E195" i="13"/>
  <c r="E210" i="13"/>
  <c r="E194" i="13"/>
  <c r="E205" i="13"/>
  <c r="D120" i="18"/>
  <c r="F239" i="13"/>
  <c r="F100" i="13"/>
  <c r="F101" i="13"/>
  <c r="F240" i="13"/>
  <c r="F248" i="13"/>
  <c r="F117" i="13"/>
  <c r="F256" i="13"/>
  <c r="F275" i="13"/>
  <c r="F107" i="13"/>
  <c r="F246" i="13"/>
  <c r="F172" i="13"/>
  <c r="E211" i="13"/>
  <c r="E168" i="13"/>
  <c r="F27" i="13"/>
  <c r="F166" i="13"/>
  <c r="F167" i="13"/>
  <c r="F183" i="13"/>
  <c r="F44" i="13"/>
  <c r="F169" i="13"/>
  <c r="F106" i="13"/>
  <c r="F245" i="13"/>
  <c r="F253" i="13"/>
  <c r="F134" i="13"/>
  <c r="F273" i="13"/>
  <c r="F208" i="13"/>
  <c r="F197" i="13"/>
  <c r="E182" i="13"/>
  <c r="E45" i="13"/>
  <c r="E184" i="13"/>
  <c r="F96" i="13"/>
  <c r="F235" i="13"/>
  <c r="F243" i="13"/>
  <c r="F112" i="13"/>
  <c r="F251" i="13"/>
  <c r="F263" i="13"/>
  <c r="F131" i="13"/>
  <c r="F270" i="13"/>
  <c r="F278" i="13"/>
  <c r="F228" i="13"/>
  <c r="F89" i="13"/>
  <c r="F236" i="13"/>
  <c r="F105" i="13"/>
  <c r="F244" i="13"/>
  <c r="F252" i="13"/>
  <c r="F264" i="13"/>
  <c r="F271" i="13"/>
  <c r="F91" i="13"/>
  <c r="F230" i="13"/>
  <c r="F242" i="13"/>
  <c r="F115" i="13"/>
  <c r="F254" i="13"/>
  <c r="F164" i="13"/>
  <c r="F37" i="13"/>
  <c r="F176" i="13"/>
  <c r="F257" i="13"/>
  <c r="F258" i="13"/>
  <c r="E269" i="13"/>
  <c r="E277" i="13"/>
  <c r="E231" i="13"/>
  <c r="F227" i="13"/>
  <c r="F108" i="13"/>
  <c r="F247" i="13"/>
  <c r="F116" i="13"/>
  <c r="F255" i="13"/>
  <c r="F135" i="13"/>
  <c r="F274" i="13"/>
  <c r="F93" i="13"/>
  <c r="F232" i="13"/>
  <c r="F95" i="13"/>
  <c r="F234" i="13"/>
  <c r="F41" i="13"/>
  <c r="F180" i="13"/>
  <c r="F265" i="13"/>
  <c r="F272" i="13"/>
  <c r="E163" i="13"/>
  <c r="E181" i="13"/>
  <c r="E23" i="13"/>
  <c r="E162" i="13"/>
  <c r="E237" i="13"/>
  <c r="F35" i="13"/>
  <c r="F174" i="13"/>
  <c r="F186" i="13"/>
  <c r="F47" i="13"/>
  <c r="F259" i="13"/>
  <c r="F36" i="13"/>
  <c r="F175" i="13"/>
  <c r="F260" i="13"/>
  <c r="F177" i="13"/>
  <c r="F38" i="13"/>
  <c r="F94" i="13"/>
  <c r="F233" i="13"/>
  <c r="F111" i="13"/>
  <c r="F250" i="13"/>
  <c r="F196" i="13"/>
  <c r="F209" i="13"/>
  <c r="F202" i="13"/>
  <c r="E276" i="13"/>
  <c r="F161" i="13"/>
  <c r="F22" i="13"/>
  <c r="F31" i="13"/>
  <c r="F170" i="13"/>
  <c r="F39" i="13"/>
  <c r="F178" i="13"/>
  <c r="F267" i="13"/>
  <c r="F32" i="13"/>
  <c r="F171" i="13"/>
  <c r="F179" i="13"/>
  <c r="F48" i="13"/>
  <c r="F187" i="13"/>
  <c r="F268" i="13"/>
  <c r="F26" i="13"/>
  <c r="F165" i="13"/>
  <c r="F173" i="13"/>
  <c r="F34" i="13"/>
  <c r="F46" i="13"/>
  <c r="F185" i="13"/>
  <c r="F262" i="13"/>
  <c r="F90" i="13"/>
  <c r="F229" i="13"/>
  <c r="F102" i="13"/>
  <c r="F241" i="13"/>
  <c r="F249" i="13"/>
  <c r="F110" i="13"/>
  <c r="F261" i="13"/>
  <c r="F99" i="13"/>
  <c r="F238" i="13"/>
  <c r="F266" i="13"/>
  <c r="F200" i="13"/>
  <c r="F201" i="13"/>
  <c r="F198" i="13"/>
  <c r="F206" i="13"/>
  <c r="F199" i="13"/>
  <c r="F104" i="13"/>
  <c r="F139" i="13"/>
  <c r="F28" i="13"/>
  <c r="F109" i="13"/>
  <c r="F136" i="13"/>
  <c r="F103" i="13"/>
  <c r="F33" i="13"/>
  <c r="F88" i="13"/>
  <c r="F40" i="13"/>
  <c r="F97" i="13"/>
  <c r="F113" i="13"/>
  <c r="F132" i="13"/>
  <c r="F30" i="13"/>
  <c r="F25" i="13"/>
  <c r="F114" i="13"/>
  <c r="F133" i="13"/>
  <c r="E98" i="13"/>
  <c r="F205" i="13"/>
  <c r="E66" i="13"/>
  <c r="F210" i="13"/>
  <c r="F195" i="13"/>
  <c r="F207" i="13"/>
  <c r="E118" i="13"/>
  <c r="F194" i="13"/>
  <c r="F203" i="13"/>
  <c r="F204" i="13"/>
  <c r="F269" i="13"/>
  <c r="E296" i="13"/>
  <c r="F277" i="13"/>
  <c r="G161" i="13"/>
  <c r="G25" i="13"/>
  <c r="G164" i="13"/>
  <c r="G177" i="13"/>
  <c r="G135" i="13"/>
  <c r="G274" i="13"/>
  <c r="G255" i="13"/>
  <c r="G116" i="13"/>
  <c r="G47" i="13"/>
  <c r="G186" i="13"/>
  <c r="G166" i="13"/>
  <c r="G27" i="13"/>
  <c r="G34" i="13"/>
  <c r="G173" i="13"/>
  <c r="G256" i="13"/>
  <c r="G39" i="13"/>
  <c r="G178" i="13"/>
  <c r="G198" i="13"/>
  <c r="G200" i="13"/>
  <c r="G196" i="13"/>
  <c r="F23" i="13"/>
  <c r="F162" i="13"/>
  <c r="G261" i="13"/>
  <c r="G95" i="13"/>
  <c r="G234" i="13"/>
  <c r="G252" i="13"/>
  <c r="G113" i="13"/>
  <c r="G90" i="13"/>
  <c r="G229" i="13"/>
  <c r="G28" i="13"/>
  <c r="G167" i="13"/>
  <c r="G96" i="13"/>
  <c r="G235" i="13"/>
  <c r="G208" i="13"/>
  <c r="F168" i="13"/>
  <c r="F231" i="13"/>
  <c r="F237" i="13"/>
  <c r="G268" i="13"/>
  <c r="G263" i="13"/>
  <c r="G88" i="13"/>
  <c r="G227" i="13"/>
  <c r="G174" i="13"/>
  <c r="G35" i="13"/>
  <c r="G265" i="13"/>
  <c r="G103" i="13"/>
  <c r="G242" i="13"/>
  <c r="G46" i="13"/>
  <c r="G185" i="13"/>
  <c r="G26" i="13"/>
  <c r="G165" i="13"/>
  <c r="G264" i="13"/>
  <c r="G248" i="13"/>
  <c r="G109" i="13"/>
  <c r="G232" i="13"/>
  <c r="G93" i="13"/>
  <c r="G267" i="13"/>
  <c r="G31" i="13"/>
  <c r="G170" i="13"/>
  <c r="G206" i="13"/>
  <c r="G201" i="13"/>
  <c r="G209" i="13"/>
  <c r="G100" i="13"/>
  <c r="G239" i="13"/>
  <c r="G115" i="13"/>
  <c r="G254" i="13"/>
  <c r="G91" i="13"/>
  <c r="G230" i="13"/>
  <c r="G136" i="13"/>
  <c r="G275" i="13"/>
  <c r="G101" i="13"/>
  <c r="G240" i="13"/>
  <c r="G199" i="13"/>
  <c r="G202" i="13"/>
  <c r="F276" i="13"/>
  <c r="F181" i="13"/>
  <c r="F184" i="13"/>
  <c r="G99" i="13"/>
  <c r="G238" i="13"/>
  <c r="G106" i="13"/>
  <c r="G245" i="13"/>
  <c r="G262" i="13"/>
  <c r="G132" i="13"/>
  <c r="G271" i="13"/>
  <c r="G97" i="13"/>
  <c r="G236" i="13"/>
  <c r="G48" i="13"/>
  <c r="G187" i="13"/>
  <c r="G32" i="13"/>
  <c r="G171" i="13"/>
  <c r="G266" i="13"/>
  <c r="G110" i="13"/>
  <c r="G249" i="13"/>
  <c r="G33" i="13"/>
  <c r="G172" i="13"/>
  <c r="G44" i="13"/>
  <c r="G183" i="13"/>
  <c r="G131" i="13"/>
  <c r="G270" i="13"/>
  <c r="G251" i="13"/>
  <c r="G134" i="13"/>
  <c r="G273" i="13"/>
  <c r="G37" i="13"/>
  <c r="G176" i="13"/>
  <c r="G30" i="13"/>
  <c r="G169" i="13"/>
  <c r="G108" i="13"/>
  <c r="G247" i="13"/>
  <c r="F72" i="13"/>
  <c r="F211" i="13"/>
  <c r="F24" i="13"/>
  <c r="F163" i="13"/>
  <c r="F43" i="13"/>
  <c r="F182" i="13"/>
  <c r="G258" i="13"/>
  <c r="G272" i="13"/>
  <c r="G114" i="13"/>
  <c r="G253" i="13"/>
  <c r="G94" i="13"/>
  <c r="G233" i="13"/>
  <c r="G107" i="13"/>
  <c r="G246" i="13"/>
  <c r="G260" i="13"/>
  <c r="G244" i="13"/>
  <c r="G105" i="13"/>
  <c r="G89" i="13"/>
  <c r="G228" i="13"/>
  <c r="G40" i="13"/>
  <c r="G179" i="13"/>
  <c r="G111" i="13"/>
  <c r="G250" i="13"/>
  <c r="G257" i="13"/>
  <c r="G102" i="13"/>
  <c r="G241" i="13"/>
  <c r="G180" i="13"/>
  <c r="G36" i="13"/>
  <c r="G175" i="13"/>
  <c r="G139" i="13"/>
  <c r="G278" i="13"/>
  <c r="G259" i="13"/>
  <c r="G104" i="13"/>
  <c r="G243" i="13"/>
  <c r="G197" i="13"/>
  <c r="G133" i="13"/>
  <c r="G41" i="13"/>
  <c r="G117" i="13"/>
  <c r="G112" i="13"/>
  <c r="G38" i="13"/>
  <c r="G22" i="13"/>
  <c r="F65" i="13"/>
  <c r="E65" i="13"/>
  <c r="E64" i="13"/>
  <c r="E24" i="13"/>
  <c r="G207" i="13"/>
  <c r="G210" i="13"/>
  <c r="F71" i="13"/>
  <c r="E92" i="13"/>
  <c r="E68" i="13"/>
  <c r="E72" i="13"/>
  <c r="E137" i="13"/>
  <c r="E43" i="13"/>
  <c r="E56" i="13"/>
  <c r="E42" i="13"/>
  <c r="G204" i="13"/>
  <c r="G203" i="13"/>
  <c r="G194" i="13"/>
  <c r="E29" i="13"/>
  <c r="E130" i="13"/>
  <c r="G195" i="13"/>
  <c r="G205" i="13"/>
  <c r="E138" i="13"/>
  <c r="E71" i="13"/>
  <c r="F296" i="13"/>
  <c r="H22" i="13"/>
  <c r="H161" i="13"/>
  <c r="H230" i="13"/>
  <c r="H91" i="13"/>
  <c r="H110" i="13"/>
  <c r="H249" i="13"/>
  <c r="H135" i="13"/>
  <c r="H274" i="13"/>
  <c r="H113" i="13"/>
  <c r="H252" i="13"/>
  <c r="H178" i="13"/>
  <c r="H101" i="13"/>
  <c r="H240" i="13"/>
  <c r="H239" i="13"/>
  <c r="H261" i="13"/>
  <c r="G182" i="13"/>
  <c r="G276" i="13"/>
  <c r="G42" i="13"/>
  <c r="G181" i="13"/>
  <c r="H44" i="13"/>
  <c r="H183" i="13"/>
  <c r="H265" i="13"/>
  <c r="H108" i="13"/>
  <c r="H247" i="13"/>
  <c r="H268" i="13"/>
  <c r="H37" i="13"/>
  <c r="H176" i="13"/>
  <c r="H175" i="13"/>
  <c r="H36" i="13"/>
  <c r="H26" i="13"/>
  <c r="H165" i="13"/>
  <c r="H132" i="13"/>
  <c r="H271" i="13"/>
  <c r="H199" i="13"/>
  <c r="H206" i="13"/>
  <c r="H200" i="13"/>
  <c r="G45" i="13"/>
  <c r="G184" i="13"/>
  <c r="H104" i="13"/>
  <c r="H243" i="13"/>
  <c r="H264" i="13"/>
  <c r="H34" i="13"/>
  <c r="H173" i="13"/>
  <c r="H115" i="13"/>
  <c r="H254" i="13"/>
  <c r="H229" i="13"/>
  <c r="H263" i="13"/>
  <c r="H32" i="13"/>
  <c r="H171" i="13"/>
  <c r="H236" i="13"/>
  <c r="H97" i="13"/>
  <c r="H95" i="13"/>
  <c r="H234" i="13"/>
  <c r="H134" i="13"/>
  <c r="H273" i="13"/>
  <c r="H96" i="13"/>
  <c r="H235" i="13"/>
  <c r="H117" i="13"/>
  <c r="H256" i="13"/>
  <c r="H102" i="13"/>
  <c r="H241" i="13"/>
  <c r="H111" i="13"/>
  <c r="H250" i="13"/>
  <c r="H47" i="13"/>
  <c r="H186" i="13"/>
  <c r="H116" i="13"/>
  <c r="H255" i="13"/>
  <c r="H179" i="13"/>
  <c r="H40" i="13"/>
  <c r="H105" i="13"/>
  <c r="H244" i="13"/>
  <c r="H107" i="13"/>
  <c r="H246" i="13"/>
  <c r="H133" i="13"/>
  <c r="H272" i="13"/>
  <c r="G269" i="13"/>
  <c r="G138" i="13"/>
  <c r="G277" i="13"/>
  <c r="G163" i="13"/>
  <c r="H136" i="13"/>
  <c r="H275" i="13"/>
  <c r="H172" i="13"/>
  <c r="H33" i="13"/>
  <c r="H48" i="13"/>
  <c r="H187" i="13"/>
  <c r="H38" i="13"/>
  <c r="H177" i="13"/>
  <c r="H99" i="13"/>
  <c r="H238" i="13"/>
  <c r="H251" i="13"/>
  <c r="H41" i="13"/>
  <c r="H180" i="13"/>
  <c r="H27" i="13"/>
  <c r="H166" i="13"/>
  <c r="H89" i="13"/>
  <c r="H228" i="13"/>
  <c r="H25" i="13"/>
  <c r="H164" i="13"/>
  <c r="G231" i="13"/>
  <c r="G162" i="13"/>
  <c r="H131" i="13"/>
  <c r="H270" i="13"/>
  <c r="H109" i="13"/>
  <c r="H248" i="13"/>
  <c r="H35" i="13"/>
  <c r="H174" i="13"/>
  <c r="H253" i="13"/>
  <c r="H114" i="13"/>
  <c r="H267" i="13"/>
  <c r="H103" i="13"/>
  <c r="H242" i="13"/>
  <c r="H197" i="13"/>
  <c r="H209" i="13"/>
  <c r="G211" i="13"/>
  <c r="G168" i="13"/>
  <c r="G237" i="13"/>
  <c r="G98" i="13"/>
  <c r="H31" i="13"/>
  <c r="H170" i="13"/>
  <c r="H259" i="13"/>
  <c r="H28" i="13"/>
  <c r="H167" i="13"/>
  <c r="H93" i="13"/>
  <c r="H232" i="13"/>
  <c r="H266" i="13"/>
  <c r="H88" i="13"/>
  <c r="H227" i="13"/>
  <c r="H262" i="13"/>
  <c r="H233" i="13"/>
  <c r="H94" i="13"/>
  <c r="H139" i="13"/>
  <c r="H278" i="13"/>
  <c r="H185" i="13"/>
  <c r="H46" i="13"/>
  <c r="H257" i="13"/>
  <c r="H260" i="13"/>
  <c r="H30" i="13"/>
  <c r="H169" i="13"/>
  <c r="H106" i="13"/>
  <c r="H245" i="13"/>
  <c r="H258" i="13"/>
  <c r="H202" i="13"/>
  <c r="H201" i="13"/>
  <c r="H208" i="13"/>
  <c r="H196" i="13"/>
  <c r="H198" i="13"/>
  <c r="H90" i="13"/>
  <c r="H100" i="13"/>
  <c r="H39" i="13"/>
  <c r="H112" i="13"/>
  <c r="F98" i="13"/>
  <c r="F137" i="13"/>
  <c r="G56" i="13"/>
  <c r="G64" i="13"/>
  <c r="F56" i="13"/>
  <c r="H195" i="13"/>
  <c r="H203" i="13"/>
  <c r="H204" i="13"/>
  <c r="F118" i="13"/>
  <c r="F55" i="13"/>
  <c r="H207" i="13"/>
  <c r="F68" i="13"/>
  <c r="F64" i="13"/>
  <c r="G66" i="13"/>
  <c r="F138" i="13"/>
  <c r="H205" i="13"/>
  <c r="H194" i="13"/>
  <c r="F66" i="13"/>
  <c r="F45" i="13"/>
  <c r="H210" i="13"/>
  <c r="F92" i="13"/>
  <c r="F42" i="13"/>
  <c r="F29" i="13"/>
  <c r="F130" i="13"/>
  <c r="G296" i="13"/>
  <c r="H168" i="13"/>
  <c r="H163" i="13"/>
  <c r="H92" i="13"/>
  <c r="H231" i="13"/>
  <c r="I260" i="13"/>
  <c r="I41" i="13"/>
  <c r="I180" i="13"/>
  <c r="I26" i="13"/>
  <c r="I165" i="13"/>
  <c r="I113" i="13"/>
  <c r="I252" i="13"/>
  <c r="I135" i="13"/>
  <c r="I274" i="13"/>
  <c r="I35" i="13"/>
  <c r="I174" i="13"/>
  <c r="I271" i="13"/>
  <c r="I132" i="13"/>
  <c r="I179" i="13"/>
  <c r="I241" i="13"/>
  <c r="I36" i="13"/>
  <c r="I175" i="13"/>
  <c r="I94" i="13"/>
  <c r="I233" i="13"/>
  <c r="I268" i="13"/>
  <c r="I32" i="13"/>
  <c r="I171" i="13"/>
  <c r="I266" i="13"/>
  <c r="I264" i="13"/>
  <c r="I28" i="13"/>
  <c r="I167" i="13"/>
  <c r="I198" i="13"/>
  <c r="I208" i="13"/>
  <c r="I202" i="13"/>
  <c r="I197" i="13"/>
  <c r="H269" i="13"/>
  <c r="H162" i="13"/>
  <c r="H237" i="13"/>
  <c r="I258" i="13"/>
  <c r="I107" i="13"/>
  <c r="I246" i="13"/>
  <c r="I116" i="13"/>
  <c r="I255" i="13"/>
  <c r="I111" i="13"/>
  <c r="I250" i="13"/>
  <c r="I139" i="13"/>
  <c r="I278" i="13"/>
  <c r="I39" i="13"/>
  <c r="I178" i="13"/>
  <c r="I114" i="13"/>
  <c r="I253" i="13"/>
  <c r="I234" i="13"/>
  <c r="I95" i="13"/>
  <c r="I33" i="13"/>
  <c r="I172" i="13"/>
  <c r="I136" i="13"/>
  <c r="I275" i="13"/>
  <c r="I44" i="13"/>
  <c r="I183" i="13"/>
  <c r="I104" i="13"/>
  <c r="I243" i="13"/>
  <c r="I133" i="13"/>
  <c r="I272" i="13"/>
  <c r="I25" i="13"/>
  <c r="I164" i="13"/>
  <c r="I27" i="13"/>
  <c r="I166" i="13"/>
  <c r="I267" i="13"/>
  <c r="I134" i="13"/>
  <c r="I273" i="13"/>
  <c r="I262" i="13"/>
  <c r="I263" i="13"/>
  <c r="I265" i="13"/>
  <c r="I254" i="13"/>
  <c r="I259" i="13"/>
  <c r="I206" i="13"/>
  <c r="H182" i="13"/>
  <c r="H181" i="13"/>
  <c r="I261" i="13"/>
  <c r="I89" i="13"/>
  <c r="I228" i="13"/>
  <c r="I257" i="13"/>
  <c r="I103" i="13"/>
  <c r="I242" i="13"/>
  <c r="I117" i="13"/>
  <c r="I256" i="13"/>
  <c r="I48" i="13"/>
  <c r="I187" i="13"/>
  <c r="I108" i="13"/>
  <c r="I247" i="13"/>
  <c r="I244" i="13"/>
  <c r="I105" i="13"/>
  <c r="I101" i="13"/>
  <c r="I240" i="13"/>
  <c r="I236" i="13"/>
  <c r="I93" i="13"/>
  <c r="I232" i="13"/>
  <c r="I196" i="13"/>
  <c r="I201" i="13"/>
  <c r="I209" i="13"/>
  <c r="H277" i="13"/>
  <c r="H137" i="13"/>
  <c r="H276" i="13"/>
  <c r="H184" i="13"/>
  <c r="H211" i="13"/>
  <c r="I22" i="13"/>
  <c r="I161" i="13"/>
  <c r="I30" i="13"/>
  <c r="I169" i="13"/>
  <c r="I47" i="13"/>
  <c r="I186" i="13"/>
  <c r="I112" i="13"/>
  <c r="I251" i="13"/>
  <c r="I99" i="13"/>
  <c r="I238" i="13"/>
  <c r="I37" i="13"/>
  <c r="I176" i="13"/>
  <c r="I110" i="13"/>
  <c r="I249" i="13"/>
  <c r="I91" i="13"/>
  <c r="I230" i="13"/>
  <c r="I109" i="13"/>
  <c r="I248" i="13"/>
  <c r="I270" i="13"/>
  <c r="I31" i="13"/>
  <c r="I170" i="13"/>
  <c r="I106" i="13"/>
  <c r="I245" i="13"/>
  <c r="I100" i="13"/>
  <c r="I239" i="13"/>
  <c r="I185" i="13"/>
  <c r="I96" i="13"/>
  <c r="I235" i="13"/>
  <c r="I38" i="13"/>
  <c r="I177" i="13"/>
  <c r="I88" i="13"/>
  <c r="I227" i="13"/>
  <c r="I90" i="13"/>
  <c r="I229" i="13"/>
  <c r="I34" i="13"/>
  <c r="I173" i="13"/>
  <c r="I200" i="13"/>
  <c r="I199" i="13"/>
  <c r="E157" i="13"/>
  <c r="I131" i="13"/>
  <c r="I102" i="13"/>
  <c r="I46" i="13"/>
  <c r="I97" i="13"/>
  <c r="I40" i="13"/>
  <c r="I115" i="13"/>
  <c r="G24" i="13"/>
  <c r="I207" i="13"/>
  <c r="G71" i="13"/>
  <c r="I203" i="13"/>
  <c r="I195" i="13"/>
  <c r="G137" i="13"/>
  <c r="G55" i="13"/>
  <c r="I205" i="13"/>
  <c r="G130" i="13"/>
  <c r="G23" i="13"/>
  <c r="H68" i="13"/>
  <c r="G68" i="13"/>
  <c r="G29" i="13"/>
  <c r="I204" i="13"/>
  <c r="H65" i="13"/>
  <c r="I210" i="13"/>
  <c r="I194" i="13"/>
  <c r="G72" i="13"/>
  <c r="H64" i="13"/>
  <c r="H56" i="13"/>
  <c r="G92" i="13"/>
  <c r="G65" i="13"/>
  <c r="G43" i="13"/>
  <c r="G118" i="13"/>
  <c r="H296" i="13"/>
  <c r="I181" i="13"/>
  <c r="I277" i="13"/>
  <c r="I182" i="13"/>
  <c r="J227" i="13"/>
  <c r="J88" i="13"/>
  <c r="J164" i="13"/>
  <c r="J25" i="13"/>
  <c r="J243" i="13"/>
  <c r="J104" i="13"/>
  <c r="J275" i="13"/>
  <c r="J99" i="13"/>
  <c r="J238" i="13"/>
  <c r="J232" i="13"/>
  <c r="J93" i="13"/>
  <c r="J47" i="13"/>
  <c r="J186" i="13"/>
  <c r="J199" i="13"/>
  <c r="K199" i="13"/>
  <c r="I23" i="13"/>
  <c r="I162" i="13"/>
  <c r="I276" i="13"/>
  <c r="J115" i="13"/>
  <c r="J254" i="13"/>
  <c r="J175" i="13"/>
  <c r="J102" i="13"/>
  <c r="J241" i="13"/>
  <c r="J272" i="13"/>
  <c r="J33" i="13"/>
  <c r="J172" i="13"/>
  <c r="J112" i="13"/>
  <c r="J251" i="13"/>
  <c r="J259" i="13"/>
  <c r="J134" i="13"/>
  <c r="J273" i="13"/>
  <c r="J105" i="13"/>
  <c r="J244" i="13"/>
  <c r="K200" i="13"/>
  <c r="J200" i="13"/>
  <c r="K209" i="13"/>
  <c r="J209" i="13"/>
  <c r="K196" i="13"/>
  <c r="J196" i="13"/>
  <c r="I211" i="13"/>
  <c r="J262" i="13"/>
  <c r="J40" i="13"/>
  <c r="J179" i="13"/>
  <c r="J229" i="13"/>
  <c r="J97" i="13"/>
  <c r="J236" i="13"/>
  <c r="J233" i="13"/>
  <c r="J107" i="13"/>
  <c r="J246" i="13"/>
  <c r="K201" i="13"/>
  <c r="J201" i="13"/>
  <c r="K206" i="13"/>
  <c r="J206" i="13"/>
  <c r="I163" i="13"/>
  <c r="I98" i="13"/>
  <c r="I237" i="13"/>
  <c r="J247" i="13"/>
  <c r="J108" i="13"/>
  <c r="J165" i="13"/>
  <c r="J250" i="13"/>
  <c r="J111" i="13"/>
  <c r="J89" i="13"/>
  <c r="J228" i="13"/>
  <c r="J258" i="13"/>
  <c r="J266" i="13"/>
  <c r="J101" i="13"/>
  <c r="J240" i="13"/>
  <c r="J245" i="13"/>
  <c r="J106" i="13"/>
  <c r="J131" i="13"/>
  <c r="J270" i="13"/>
  <c r="J91" i="13"/>
  <c r="J230" i="13"/>
  <c r="J35" i="13"/>
  <c r="J174" i="13"/>
  <c r="J113" i="13"/>
  <c r="J252" i="13"/>
  <c r="J253" i="13"/>
  <c r="J114" i="13"/>
  <c r="J139" i="13"/>
  <c r="J278" i="13"/>
  <c r="J242" i="13"/>
  <c r="J103" i="13"/>
  <c r="J261" i="13"/>
  <c r="J202" i="13"/>
  <c r="K202" i="13"/>
  <c r="K198" i="13"/>
  <c r="J198" i="13"/>
  <c r="I184" i="13"/>
  <c r="I231" i="13"/>
  <c r="I92" i="13"/>
  <c r="J22" i="13"/>
  <c r="J161" i="13"/>
  <c r="J167" i="13"/>
  <c r="J265" i="13"/>
  <c r="J32" i="13"/>
  <c r="J171" i="13"/>
  <c r="J239" i="13"/>
  <c r="J100" i="13"/>
  <c r="J132" i="13"/>
  <c r="J271" i="13"/>
  <c r="J44" i="13"/>
  <c r="J183" i="13"/>
  <c r="J37" i="13"/>
  <c r="J176" i="13"/>
  <c r="J34" i="13"/>
  <c r="J173" i="13"/>
  <c r="J263" i="13"/>
  <c r="J38" i="13"/>
  <c r="J177" i="13"/>
  <c r="J257" i="13"/>
  <c r="J260" i="13"/>
  <c r="I168" i="13"/>
  <c r="J264" i="13"/>
  <c r="J268" i="13"/>
  <c r="J235" i="13"/>
  <c r="J96" i="13"/>
  <c r="J187" i="13"/>
  <c r="J48" i="13"/>
  <c r="J41" i="13"/>
  <c r="J180" i="13"/>
  <c r="J116" i="13"/>
  <c r="J255" i="13"/>
  <c r="J30" i="13"/>
  <c r="J169" i="13"/>
  <c r="J267" i="13"/>
  <c r="J46" i="13"/>
  <c r="J185" i="13"/>
  <c r="J27" i="13"/>
  <c r="J166" i="13"/>
  <c r="J31" i="13"/>
  <c r="J170" i="13"/>
  <c r="J248" i="13"/>
  <c r="J249" i="13"/>
  <c r="J110" i="13"/>
  <c r="J135" i="13"/>
  <c r="J274" i="13"/>
  <c r="J95" i="13"/>
  <c r="J234" i="13"/>
  <c r="J39" i="13"/>
  <c r="J178" i="13"/>
  <c r="J117" i="13"/>
  <c r="J256" i="13"/>
  <c r="I269" i="13"/>
  <c r="K197" i="13"/>
  <c r="J197" i="13"/>
  <c r="K208" i="13"/>
  <c r="J208" i="13"/>
  <c r="F157" i="13"/>
  <c r="J28" i="13"/>
  <c r="J36" i="13"/>
  <c r="J133" i="13"/>
  <c r="J90" i="13"/>
  <c r="J109" i="13"/>
  <c r="J136" i="13"/>
  <c r="J26" i="13"/>
  <c r="J94" i="13"/>
  <c r="H98" i="13"/>
  <c r="J195" i="13"/>
  <c r="H72" i="13"/>
  <c r="H138" i="13"/>
  <c r="J204" i="13"/>
  <c r="H43" i="13"/>
  <c r="I66" i="13"/>
  <c r="H42" i="13"/>
  <c r="J203" i="13"/>
  <c r="H45" i="13"/>
  <c r="H118" i="13"/>
  <c r="H29" i="13"/>
  <c r="I118" i="13"/>
  <c r="J205" i="13"/>
  <c r="I130" i="13"/>
  <c r="I56" i="13"/>
  <c r="H130" i="13"/>
  <c r="H23" i="13"/>
  <c r="J207" i="13"/>
  <c r="H55" i="13"/>
  <c r="J194" i="13"/>
  <c r="J210" i="13"/>
  <c r="H66" i="13"/>
  <c r="I43" i="13"/>
  <c r="H24" i="13"/>
  <c r="H71" i="13"/>
  <c r="J43" i="13"/>
  <c r="J182" i="13"/>
  <c r="J163" i="13"/>
  <c r="J237" i="13"/>
  <c r="K35" i="13"/>
  <c r="K174" i="13"/>
  <c r="K105" i="13"/>
  <c r="K244" i="13"/>
  <c r="K228" i="13"/>
  <c r="K89" i="13"/>
  <c r="K37" i="13"/>
  <c r="K176" i="13"/>
  <c r="K262" i="13"/>
  <c r="K264" i="13"/>
  <c r="K133" i="13"/>
  <c r="K272" i="13"/>
  <c r="K28" i="13"/>
  <c r="K167" i="13"/>
  <c r="I296" i="13"/>
  <c r="J276" i="13"/>
  <c r="K106" i="13"/>
  <c r="K245" i="13"/>
  <c r="K267" i="13"/>
  <c r="K259" i="13"/>
  <c r="K136" i="13"/>
  <c r="K275" i="13"/>
  <c r="K257" i="13"/>
  <c r="K135" i="13"/>
  <c r="K274" i="13"/>
  <c r="K101" i="13"/>
  <c r="K240" i="13"/>
  <c r="K30" i="13"/>
  <c r="K169" i="13"/>
  <c r="K41" i="13"/>
  <c r="K180" i="13"/>
  <c r="K33" i="13"/>
  <c r="K172" i="13"/>
  <c r="K100" i="13"/>
  <c r="K239" i="13"/>
  <c r="K254" i="13"/>
  <c r="K115" i="13"/>
  <c r="J277" i="13"/>
  <c r="K22" i="13"/>
  <c r="K161" i="13"/>
  <c r="K47" i="13"/>
  <c r="K186" i="13"/>
  <c r="K139" i="13"/>
  <c r="K278" i="13"/>
  <c r="K252" i="13"/>
  <c r="K113" i="13"/>
  <c r="K27" i="13"/>
  <c r="K166" i="13"/>
  <c r="K266" i="13"/>
  <c r="K251" i="13"/>
  <c r="K112" i="13"/>
  <c r="K48" i="13"/>
  <c r="K187" i="13"/>
  <c r="K32" i="13"/>
  <c r="K171" i="13"/>
  <c r="K107" i="13"/>
  <c r="K246" i="13"/>
  <c r="K95" i="13"/>
  <c r="K234" i="13"/>
  <c r="K110" i="13"/>
  <c r="K249" i="13"/>
  <c r="K170" i="13"/>
  <c r="K31" i="13"/>
  <c r="K102" i="13"/>
  <c r="K241" i="13"/>
  <c r="K263" i="13"/>
  <c r="K93" i="13"/>
  <c r="K232" i="13"/>
  <c r="K268" i="13"/>
  <c r="J269" i="13"/>
  <c r="J211" i="13"/>
  <c r="J72" i="13"/>
  <c r="J168" i="13"/>
  <c r="J92" i="13"/>
  <c r="J231" i="13"/>
  <c r="K260" i="13"/>
  <c r="K131" i="13"/>
  <c r="K270" i="13"/>
  <c r="K46" i="13"/>
  <c r="K185" i="13"/>
  <c r="K34" i="13"/>
  <c r="K173" i="13"/>
  <c r="K26" i="13"/>
  <c r="K165" i="13"/>
  <c r="K36" i="13"/>
  <c r="K175" i="13"/>
  <c r="K88" i="13"/>
  <c r="K227" i="13"/>
  <c r="J42" i="13"/>
  <c r="J181" i="13"/>
  <c r="K91" i="13"/>
  <c r="K230" i="13"/>
  <c r="K236" i="13"/>
  <c r="K97" i="13"/>
  <c r="K111" i="13"/>
  <c r="K250" i="13"/>
  <c r="K25" i="13"/>
  <c r="K164" i="13"/>
  <c r="K178" i="13"/>
  <c r="K39" i="13"/>
  <c r="K248" i="13"/>
  <c r="K109" i="13"/>
  <c r="K177" i="13"/>
  <c r="K38" i="13"/>
  <c r="J45" i="13"/>
  <c r="J184" i="13"/>
  <c r="J23" i="13"/>
  <c r="J162" i="13"/>
  <c r="K261" i="13"/>
  <c r="K103" i="13"/>
  <c r="K242" i="13"/>
  <c r="K114" i="13"/>
  <c r="K253" i="13"/>
  <c r="K94" i="13"/>
  <c r="K233" i="13"/>
  <c r="K104" i="13"/>
  <c r="K243" i="13"/>
  <c r="K40" i="13"/>
  <c r="K179" i="13"/>
  <c r="K96" i="13"/>
  <c r="K235" i="13"/>
  <c r="K265" i="13"/>
  <c r="K256" i="13"/>
  <c r="K117" i="13"/>
  <c r="K134" i="13"/>
  <c r="K273" i="13"/>
  <c r="K90" i="13"/>
  <c r="K229" i="13"/>
  <c r="K258" i="13"/>
  <c r="K116" i="13"/>
  <c r="K255" i="13"/>
  <c r="K99" i="13"/>
  <c r="K238" i="13"/>
  <c r="K108" i="13"/>
  <c r="K247" i="13"/>
  <c r="K44" i="13"/>
  <c r="K183" i="13"/>
  <c r="K132" i="13"/>
  <c r="K271" i="13"/>
  <c r="G157" i="13"/>
  <c r="I55" i="13"/>
  <c r="I65" i="13"/>
  <c r="I64" i="13"/>
  <c r="J130" i="13"/>
  <c r="I29" i="13"/>
  <c r="I45" i="13"/>
  <c r="J71" i="13"/>
  <c r="K210" i="13"/>
  <c r="J66" i="13"/>
  <c r="J118" i="13"/>
  <c r="I68" i="13"/>
  <c r="I137" i="13"/>
  <c r="J56" i="13"/>
  <c r="I72" i="13"/>
  <c r="I71" i="13"/>
  <c r="K207" i="13"/>
  <c r="I138" i="13"/>
  <c r="I42" i="13"/>
  <c r="I24" i="13"/>
  <c r="K66" i="13"/>
  <c r="K205" i="13"/>
  <c r="K92" i="13"/>
  <c r="K231" i="13"/>
  <c r="K56" i="13"/>
  <c r="K195" i="13"/>
  <c r="K138" i="13"/>
  <c r="K277" i="13"/>
  <c r="K162" i="13"/>
  <c r="K43" i="13"/>
  <c r="K182" i="13"/>
  <c r="K65" i="13"/>
  <c r="K204" i="13"/>
  <c r="K29" i="13"/>
  <c r="K168" i="13"/>
  <c r="K55" i="13"/>
  <c r="K194" i="13"/>
  <c r="K269" i="13"/>
  <c r="K64" i="13"/>
  <c r="K203" i="13"/>
  <c r="K137" i="13"/>
  <c r="K276" i="13"/>
  <c r="K163" i="13"/>
  <c r="K42" i="13"/>
  <c r="K181" i="13"/>
  <c r="J296" i="13"/>
  <c r="K184" i="13"/>
  <c r="K72" i="13"/>
  <c r="K211" i="13"/>
  <c r="K237" i="13"/>
  <c r="H157" i="13"/>
  <c r="K98" i="13"/>
  <c r="J98" i="13"/>
  <c r="J138" i="13"/>
  <c r="K24" i="13"/>
  <c r="K45" i="13"/>
  <c r="K68" i="13"/>
  <c r="K118" i="13"/>
  <c r="J24" i="13"/>
  <c r="J68" i="13"/>
  <c r="J29" i="13"/>
  <c r="J65" i="13"/>
  <c r="J55" i="13"/>
  <c r="J64" i="13"/>
  <c r="K71" i="13"/>
  <c r="K130" i="13"/>
  <c r="J137" i="13"/>
  <c r="K296" i="13"/>
  <c r="I157" i="13"/>
  <c r="K23" i="13"/>
  <c r="A2" i="15"/>
  <c r="J157" i="13"/>
  <c r="K2" i="13"/>
  <c r="G13" i="4"/>
  <c r="K157" i="13"/>
  <c r="A2" i="13"/>
  <c r="K14" i="5"/>
  <c r="D120" i="11"/>
  <c r="E120" i="11"/>
  <c r="D133" i="5"/>
  <c r="E14" i="5"/>
  <c r="J120" i="11"/>
  <c r="I120" i="11"/>
  <c r="H120" i="11"/>
  <c r="G120" i="11"/>
  <c r="F120" i="11"/>
  <c r="A2" i="11"/>
  <c r="R2" i="6"/>
  <c r="D13" i="4"/>
  <c r="F14" i="5"/>
  <c r="G14" i="5"/>
  <c r="J14" i="5"/>
  <c r="B10" i="9"/>
  <c r="D8" i="9"/>
  <c r="E8" i="9"/>
  <c r="F8" i="9"/>
  <c r="G8" i="9"/>
  <c r="H8" i="9"/>
  <c r="I8" i="9"/>
  <c r="J8" i="9"/>
  <c r="K8" i="9"/>
  <c r="L8" i="9"/>
  <c r="M8" i="9"/>
  <c r="A2" i="9"/>
  <c r="I14" i="5"/>
  <c r="G12" i="4"/>
  <c r="H14" i="5"/>
  <c r="K2" i="5"/>
  <c r="J7" i="4"/>
  <c r="A2" i="6"/>
  <c r="A2" i="5"/>
  <c r="A2" i="4"/>
  <c r="D13" i="5"/>
  <c r="D14" i="5"/>
  <c r="L121" i="6"/>
  <c r="M121" i="6"/>
  <c r="N121" i="6"/>
  <c r="O121" i="6"/>
  <c r="P121" i="6"/>
  <c r="Q121" i="6"/>
  <c r="R121" i="6"/>
</calcChain>
</file>

<file path=xl/sharedStrings.xml><?xml version="1.0" encoding="utf-8"?>
<sst xmlns="http://schemas.openxmlformats.org/spreadsheetml/2006/main" count="1376" uniqueCount="355">
  <si>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</si>
  <si>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</si>
  <si>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</si>
  <si>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</si>
  <si>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</si>
  <si>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</si>
  <si>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</si>
  <si>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</si>
  <si>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</si>
  <si>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</si>
  <si>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</si>
  <si>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</si>
  <si>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</si>
  <si>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</si>
  <si>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</si>
  <si>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</si>
  <si>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</si>
  <si>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</si>
  <si>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</si>
  <si>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</si>
  <si>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</si>
  <si>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</si>
  <si>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</si>
  <si>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</si>
  <si>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</si>
  <si>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</si>
  <si>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</si>
  <si>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</si>
  <si>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</si>
  <si>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</si>
  <si>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</si>
  <si>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</si>
  <si>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</si>
  <si>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</si>
  <si>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</si>
  <si>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</si>
  <si>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</si>
  <si>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</si>
  <si>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</si>
  <si>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</si>
  <si>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</si>
  <si>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A user driven input for actual figures</t>
  </si>
  <si>
    <t>A user driven input for forcast figures</t>
  </si>
  <si>
    <t>User_Input_Actual</t>
  </si>
  <si>
    <t>User_Input_Forecast</t>
  </si>
  <si>
    <t>Historical Expenditure by Function Code</t>
  </si>
  <si>
    <t>Function Code</t>
  </si>
  <si>
    <t>$ Nominal</t>
  </si>
  <si>
    <t>Totals</t>
  </si>
  <si>
    <t>Description</t>
  </si>
  <si>
    <t>Historical Expenditure</t>
  </si>
  <si>
    <t>Base Year</t>
  </si>
  <si>
    <t>Year</t>
  </si>
  <si>
    <t>Inflation</t>
  </si>
  <si>
    <t>Forecast Expenditure</t>
  </si>
  <si>
    <t>Direct Capex by 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</si>
  <si>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</si>
  <si>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</si>
  <si>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</si>
  <si>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</si>
  <si>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</si>
  <si>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</si>
  <si>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</si>
  <si>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</si>
  <si>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</si>
  <si>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</si>
  <si>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</si>
  <si>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</si>
  <si>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</si>
  <si>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</si>
  <si>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</si>
  <si>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</si>
  <si>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</si>
  <si>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</si>
  <si>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</si>
  <si>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</si>
  <si>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</si>
  <si>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</si>
  <si>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</si>
  <si>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</si>
  <si>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</si>
  <si>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</si>
  <si>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</si>
  <si>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</si>
  <si>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</si>
  <si>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</si>
  <si>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</si>
  <si>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</si>
  <si>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</si>
  <si>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</si>
  <si>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</si>
  <si>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</si>
  <si>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</si>
  <si>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</si>
  <si>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</si>
  <si>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</si>
  <si>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</si>
  <si>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</si>
  <si>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</si>
  <si>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</si>
  <si>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</si>
  <si>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</si>
  <si>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</si>
  <si>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</si>
  <si>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</si>
  <si>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</si>
  <si>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</si>
  <si>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</si>
  <si>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</si>
  <si>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</si>
  <si>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</si>
  <si>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</si>
  <si>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</si>
  <si>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</si>
  <si>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</si>
  <si>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</si>
  <si>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</si>
  <si>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</si>
  <si>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</si>
  <si>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</si>
  <si>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</si>
  <si>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</si>
  <si>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</si>
  <si>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</si>
  <si>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</si>
  <si>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</si>
  <si>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</si>
  <si>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</si>
  <si>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</si>
  <si>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</si>
  <si>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</si>
  <si>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</si>
  <si>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</si>
  <si>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</si>
  <si>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</si>
  <si>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</si>
  <si>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</si>
  <si>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</si>
  <si>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</si>
  <si>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</si>
  <si>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Maintenance Related Faults</t>
  </si>
  <si>
    <t>Faults</t>
  </si>
  <si>
    <t>TVI Investigations</t>
  </si>
  <si>
    <t>CP MOD 1.23 Network Faults Capex</t>
  </si>
  <si>
    <t>Historical Expenditure by RIN Category (Repex Table 2.2)</t>
  </si>
  <si>
    <t>ASSET GROUP</t>
  </si>
  <si>
    <t>ASSET CATEGORY</t>
  </si>
  <si>
    <t>POLES BY:</t>
  </si>
  <si>
    <t>Staking of a wooden pole</t>
  </si>
  <si>
    <t>Highest Operating Voltage  ; Material Type;  Staking (If Wood)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</si>
  <si>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</si>
  <si>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</si>
  <si>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</si>
  <si>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</si>
  <si>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</si>
  <si>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</si>
  <si>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</si>
  <si>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</si>
  <si>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</si>
  <si>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</si>
  <si>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</si>
  <si>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</si>
  <si>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</si>
  <si>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</si>
  <si>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</si>
  <si>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</si>
  <si>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</si>
  <si>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</si>
  <si>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t>Other</t>
  </si>
  <si>
    <t>POLE TOP STRUCTURES BY:</t>
  </si>
  <si>
    <t>˂ = 1 kV</t>
  </si>
  <si>
    <t>Highest Operating Voltage</t>
  </si>
  <si>
    <t>&gt; 1 kV &amp; &lt; = 11 kV</t>
  </si>
  <si>
    <t>˃ 11 kV &amp; &lt; = 22 kV</t>
  </si>
  <si>
    <t>&gt; 22 kV &amp; &lt; = 66 kV</t>
  </si>
  <si>
    <t>&gt; 66 kV &amp; &lt; = 132 kV</t>
  </si>
  <si>
    <t>&gt; 132 kV</t>
  </si>
  <si>
    <t>OVERHEAD CONDUCTORS BY:</t>
  </si>
  <si>
    <t>Highest Operating Voltage; Number of Phases (At HV)</t>
  </si>
  <si>
    <t>˃ 11 kV &amp; &lt; = 22 kV  ; SWER</t>
  </si>
  <si>
    <t>˃ 11 kV &amp; &lt; = 22 kV ; Single-Phase</t>
  </si>
  <si>
    <t>˃ 11 kV &amp; &lt; = 22 kV ; Multiple-Phase</t>
  </si>
  <si>
    <t>UNDERGROUND CABLES BY:</t>
  </si>
  <si>
    <t>Highest operating voltage</t>
  </si>
  <si>
    <t>&gt; 11 kV &amp; &lt; = 22 kV</t>
  </si>
  <si>
    <t>&gt; 22 kV &amp; &lt; = 33 kV</t>
  </si>
  <si>
    <t>&gt; 33 kV &amp; &lt; = 66 kV</t>
  </si>
  <si>
    <t>&gt;  132 kV</t>
  </si>
  <si>
    <t>SERVICE LINES BY:</t>
  </si>
  <si>
    <t>˂ = 11 kV ; Residential ; Simple Type</t>
  </si>
  <si>
    <t>Connection Voltage; Customer Type; Cconnection Complexity</t>
  </si>
  <si>
    <t>˂ = 11 kV ; Commercial &amp; Industrial ; Simple Type</t>
  </si>
  <si>
    <t>˂ = 11 kV ; Residential ; Complex Type</t>
  </si>
  <si>
    <t>˂ = 11 kV ; Commercial &amp; Industrial ; Complex Type</t>
  </si>
  <si>
    <t>˂ = 11 kV ; Subdivision ; Complex Type</t>
  </si>
  <si>
    <t>TRANSFORMERS BY:</t>
  </si>
  <si>
    <t>Pole Mounted ; &lt; = 22kV ;  &lt; = 60 kVA ; Single Phase</t>
  </si>
  <si>
    <t>Mounting type; Highest operating voltage; Ampere rating; Number of phases (at LV)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</si>
  <si>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</si>
  <si>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</si>
  <si>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</si>
  <si>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</si>
  <si>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</si>
  <si>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</si>
  <si>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</si>
  <si>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</si>
  <si>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</si>
  <si>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</si>
  <si>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</si>
  <si>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</si>
  <si>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</si>
  <si>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</si>
  <si>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</si>
  <si>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</si>
  <si>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</si>
  <si>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</si>
  <si>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</si>
  <si>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</si>
  <si>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</si>
  <si>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</si>
  <si>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</si>
  <si>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</si>
  <si>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</si>
  <si>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</si>
  <si>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</si>
  <si>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t>SWITCHGEAR BY:</t>
  </si>
  <si>
    <t>˂ = 11 kV ;  FUSE</t>
  </si>
  <si>
    <t>Highest operating voltage; Switch function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</si>
  <si>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</si>
  <si>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</si>
  <si>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</si>
  <si>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</si>
  <si>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</si>
  <si>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</si>
  <si>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</si>
  <si>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</si>
  <si>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</si>
  <si>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</si>
  <si>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</si>
  <si>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</si>
  <si>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t>˂ = 1 KV ; CIRCUIT BREAKER</t>
  </si>
  <si>
    <t>&gt; 1 kV &amp; ˂ = 11 KV ; ISOLATORS, EARTHING SWITCH</t>
  </si>
  <si>
    <t>&gt; 11 KV &amp; &lt; = 22 KV  ; ISOLATORS, EARTHING SWITCH</t>
  </si>
  <si>
    <t>&gt; 33kV &amp; &lt;=66kV ; ISOLATORS, EARTHING SWITCH</t>
  </si>
  <si>
    <t>HV FUSES AND SURGE DIVERTERS</t>
  </si>
  <si>
    <t>PUBLIC LIGHTING BY:</t>
  </si>
  <si>
    <t>Luminaires ;  Major Road</t>
  </si>
  <si>
    <t>Asset Type ; Lighting Obligation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</si>
  <si>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</si>
  <si>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</si>
  <si>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</si>
  <si>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</si>
  <si>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</si>
  <si>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</si>
  <si>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</si>
  <si>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t>OTHER BY:</t>
  </si>
  <si>
    <t>Recoverable Works Faults</t>
  </si>
  <si>
    <t>DNSP defined</t>
  </si>
  <si>
    <t>TV INTEREFERENCE RELATED EXPENDITURE</t>
  </si>
  <si>
    <t>ENVIRONMENTAL RELATED REPLACEMENT EXPENDITURE</t>
  </si>
  <si>
    <t xml:space="preserve">LINES MISCELLANEOUS </t>
  </si>
  <si>
    <t>Historical Volumes by RIN Category (Repex Table 2.2)</t>
  </si>
  <si>
    <t>0's</t>
  </si>
  <si>
    <t>Forecast Expenditure by RIN Category (Repex Table 2.2)</t>
  </si>
  <si>
    <t>Historical Volumes</t>
  </si>
  <si>
    <t xml:space="preserve">  </t>
  </si>
  <si>
    <t xml:space="preserve">                                 -  </t>
  </si>
  <si>
    <t>End of Sheet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</si>
  <si>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</si>
  <si>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</si>
  <si>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</si>
  <si>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</si>
  <si>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</si>
  <si>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</si>
  <si>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</si>
  <si>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</si>
  <si>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</si>
  <si>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</si>
  <si>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</si>
  <si>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per number of spans</t>
  </si>
  <si>
    <t>per number
 of spans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</si>
  <si>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</si>
  <si>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</si>
  <si>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</si>
  <si>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</si>
  <si>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</si>
  <si>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</si>
  <si>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</si>
  <si>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</si>
  <si>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</si>
  <si>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</si>
  <si>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</si>
  <si>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</si>
  <si>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</si>
  <si>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</si>
  <si>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t>Field Devices</t>
  </si>
  <si>
    <t>Local Network Wiring Assets</t>
  </si>
  <si>
    <t>Communications Network Assets</t>
  </si>
  <si>
    <t>Master Station Assets</t>
  </si>
  <si>
    <t>Communications Site Infrastructure</t>
  </si>
  <si>
    <t>Communications Linear Assets</t>
  </si>
  <si>
    <t>AFLC</t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</si>
  <si>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</si>
  <si>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</si>
  <si>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</si>
  <si>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Reset RIN 2.2 Repex</t>
  </si>
  <si>
    <t>2019/20</t>
  </si>
  <si>
    <t>2020/21</t>
  </si>
  <si>
    <t>2021/22</t>
  </si>
  <si>
    <t>2022/23</t>
  </si>
  <si>
    <t>2023/24</t>
  </si>
  <si>
    <t>2024/25</t>
  </si>
  <si>
    <t>2025/26</t>
  </si>
  <si>
    <t>Forecast Volumes</t>
  </si>
  <si>
    <t>Forecast Volumes by RIN Category (Repex Table 2.2)</t>
  </si>
  <si>
    <t>$'000 2021</t>
  </si>
  <si>
    <t>2016/17</t>
  </si>
  <si>
    <t>2017/18</t>
  </si>
  <si>
    <t>2018/19</t>
  </si>
  <si>
    <t>2011/12</t>
  </si>
  <si>
    <t>2012/13</t>
  </si>
  <si>
    <t>2013/14</t>
  </si>
  <si>
    <t>2014/15</t>
  </si>
  <si>
    <t>2015/16</t>
  </si>
  <si>
    <t>2011/12-2017/18 Average increase</t>
  </si>
  <si>
    <t>EXPENDITURE ($0's real June 2021)</t>
  </si>
  <si>
    <t>2019-20</t>
  </si>
  <si>
    <t>2020-21</t>
  </si>
  <si>
    <t>2021-22</t>
  </si>
  <si>
    <t>2022-23</t>
  </si>
  <si>
    <t>2023-24</t>
  </si>
  <si>
    <t>2024-25</t>
  </si>
  <si>
    <t>2025-26</t>
  </si>
  <si>
    <t>Volumes (0's)</t>
  </si>
  <si>
    <t>Direct Capex</t>
  </si>
  <si>
    <t>Inflation Rates and Conversion factor to June 2021</t>
  </si>
  <si>
    <t>Opex base year adjustment</t>
  </si>
  <si>
    <t>Check</t>
  </si>
  <si>
    <t>Escalation selector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</si>
  <si>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</si>
  <si>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</si>
  <si>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</si>
  <si>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</si>
  <si>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</si>
  <si>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</si>
  <si>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</si>
  <si>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</si>
  <si>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</si>
  <si>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</si>
  <si>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</si>
  <si>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</si>
  <si>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Conversion Factor to 2021</t>
  </si>
  <si>
    <t>2014/15 to 2017/18 unit rate ($2021 june)</t>
  </si>
  <si>
    <t>YoY change</t>
  </si>
  <si>
    <t>Calendar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</si>
</sst>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_-* #,##0.000000000_-;\-* #,##0.000000000_-;_-* &quot;-&quot;??_-;_-@_-"/>
    <numFmt numFmtId="169" formatCode="_-* #,##0.0_-;\-* #,##0.0_-;_-* &quot;-&quot;??_-;_-@_-"/>
    <numFmt numFmtId="170" formatCode="0.000"/>
    <numFmt numFmtId="171" formatCode="_-* #,##0.000_-;\-* #,##0.000_-;_-* &quot;-&quot;??_-;_-@_-"/>
    <numFmt numFmtId="172" formatCode="_-* #,##0.0_-;\-* #,##0.0_-;_-* &quot;-&quot;_-;_-@_-"/>
  </numFmts>
  <fonts count="33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0"/>
      <color theme="1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808080"/>
        <bgColor indexed="64"/>
      </patternFill>
    </fill>
    <fill>
      <patternFill patternType="gray125">
        <bgColor theme="0" tint="-0.14996795556505021"/>
      </patternFill>
    </fill>
  </fills>
  <borders count="43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7" borderId="0"/>
    <xf numFmtId="166" fontId="19" fillId="17" borderId="0"/>
    <xf numFmtId="0" fontId="22" fillId="0" borderId="0" applyNumberFormat="0" applyFill="0" applyBorder="0" applyAlignment="0" applyProtection="0"/>
    <xf numFmtId="41" fontId="2" fillId="16" borderId="1" applyAlignment="0">
      <alignment horizontal="right"/>
      <protection locked="0"/>
    </xf>
    <xf numFmtId="43" fontId="28" fillId="0" borderId="0" applyFont="0" applyFill="0" applyBorder="0" applyAlignment="0" applyProtection="0"/>
    <xf numFmtId="0" fontId="5" fillId="0" borderId="0"/>
    <xf numFmtId="0" fontId="30" fillId="0" borderId="0"/>
    <xf numFmtId="0" fontId="2" fillId="2" borderId="1" applyNumberFormat="0" applyAlignment="0">
      <alignment horizontal="right"/>
      <protection locked="0"/>
    </xf>
  </cellStyleXfs>
  <cellXfs count="179">
    <xf numFmtId="0" fontId="0" fillId="0" borderId="0" xfId="0"/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7" borderId="0" xfId="19"/>
    <xf numFmtId="0" fontId="5" fillId="8" borderId="0" xfId="11" applyFill="1"/>
    <xf numFmtId="166" fontId="19" fillId="17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0" fontId="25" fillId="8" borderId="0" xfId="0" applyFont="1" applyFill="1"/>
    <xf numFmtId="166" fontId="19" fillId="17" borderId="0" xfId="20" applyAlignment="1">
      <alignment horizontal="right"/>
    </xf>
    <xf numFmtId="166" fontId="26" fillId="5" borderId="3" xfId="10" applyNumberFormat="1" applyFont="1" applyAlignment="1">
      <alignment horizontal="center"/>
    </xf>
    <xf numFmtId="0" fontId="27" fillId="8" borderId="0" xfId="0" applyFont="1" applyFill="1"/>
    <xf numFmtId="41" fontId="2" fillId="16" borderId="1" xfId="22">
      <alignment horizontal="right"/>
      <protection locked="0"/>
    </xf>
    <xf numFmtId="166" fontId="12" fillId="17" borderId="0" xfId="19" applyFont="1"/>
    <xf numFmtId="0" fontId="29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7" borderId="0" xfId="20" applyFont="1"/>
    <xf numFmtId="0" fontId="5" fillId="8" borderId="0" xfId="11" applyFont="1" applyFill="1"/>
    <xf numFmtId="0" fontId="13" fillId="8" borderId="0" xfId="18" applyFont="1" applyFill="1"/>
    <xf numFmtId="0" fontId="6" fillId="8" borderId="0" xfId="0" applyFont="1" applyFill="1"/>
    <xf numFmtId="0" fontId="18" fillId="8" borderId="0" xfId="16" applyFill="1"/>
    <xf numFmtId="0" fontId="5" fillId="8" borderId="3" xfId="11" applyFont="1" applyFill="1" applyBorder="1" applyAlignment="1">
      <alignment horizontal="center"/>
    </xf>
    <xf numFmtId="0" fontId="5" fillId="8" borderId="3" xfId="11" applyFont="1" applyFill="1" applyBorder="1"/>
    <xf numFmtId="43" fontId="5" fillId="8" borderId="0" xfId="11" applyNumberFormat="1" applyFont="1" applyFill="1"/>
    <xf numFmtId="0" fontId="5" fillId="4" borderId="3" xfId="8" applyAlignment="1">
      <alignment horizontal="right"/>
    </xf>
    <xf numFmtId="167" fontId="5" fillId="4" borderId="3" xfId="8" applyNumberFormat="1"/>
    <xf numFmtId="0" fontId="8" fillId="7" borderId="3" xfId="14" applyAlignment="1">
      <alignment horizontal="left" vertical="center" wrapText="1"/>
    </xf>
    <xf numFmtId="0" fontId="14" fillId="0" borderId="0" xfId="18" applyAlignment="1">
      <alignment horizontal="left"/>
    </xf>
    <xf numFmtId="10" fontId="2" fillId="2" borderId="1" xfId="2" applyNumberFormat="1" applyAlignment="1">
      <alignment horizontal="center"/>
      <protection locked="0"/>
    </xf>
    <xf numFmtId="0" fontId="2" fillId="2" borderId="1" xfId="2" applyAlignment="1">
      <alignment horizontal="center"/>
      <protection locked="0"/>
    </xf>
    <xf numFmtId="0" fontId="0" fillId="8" borderId="13" xfId="0" applyFill="1" applyBorder="1" applyAlignment="1">
      <alignment horizontal="center"/>
    </xf>
    <xf numFmtId="0" fontId="0" fillId="8" borderId="13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0" fontId="6" fillId="1" borderId="3" xfId="12" applyBorder="1"/>
    <xf numFmtId="167" fontId="7" fillId="6" borderId="5" xfId="23" applyNumberFormat="1" applyFont="1" applyFill="1" applyBorder="1"/>
    <xf numFmtId="0" fontId="22" fillId="8" borderId="0" xfId="21" applyFill="1"/>
    <xf numFmtId="167" fontId="2" fillId="2" borderId="1" xfId="2" applyNumberFormat="1" applyAlignment="1">
      <protection locked="0"/>
    </xf>
    <xf numFmtId="168" fontId="5" fillId="8" borderId="0" xfId="23" applyNumberFormat="1" applyFont="1" applyFill="1"/>
    <xf numFmtId="0" fontId="8" fillId="7" borderId="3" xfId="14" applyAlignment="1">
      <alignment horizontal="center" vertical="center" wrapText="1"/>
    </xf>
    <xf numFmtId="0" fontId="6" fillId="8" borderId="12" xfId="0" applyFont="1" applyFill="1" applyBorder="1" applyAlignment="1">
      <alignment wrapText="1"/>
    </xf>
    <xf numFmtId="0" fontId="6" fillId="8" borderId="11" xfId="0" applyFont="1" applyFill="1" applyBorder="1"/>
    <xf numFmtId="167" fontId="2" fillId="2" borderId="14" xfId="2" applyNumberFormat="1" applyBorder="1" applyAlignment="1">
      <protection locked="0"/>
    </xf>
    <xf numFmtId="0" fontId="6" fillId="8" borderId="15" xfId="0" applyFont="1" applyFill="1" applyBorder="1"/>
    <xf numFmtId="0" fontId="6" fillId="8" borderId="15" xfId="0" applyFont="1" applyFill="1" applyBorder="1" applyAlignment="1">
      <alignment wrapText="1"/>
    </xf>
    <xf numFmtId="0" fontId="6" fillId="8" borderId="13" xfId="0" applyFont="1" applyFill="1" applyBorder="1"/>
    <xf numFmtId="0" fontId="6" fillId="8" borderId="16" xfId="0" applyFont="1" applyFill="1" applyBorder="1" applyAlignment="1">
      <alignment wrapText="1"/>
    </xf>
    <xf numFmtId="0" fontId="6" fillId="8" borderId="3" xfId="0" applyFont="1" applyFill="1" applyBorder="1"/>
    <xf numFmtId="0" fontId="6" fillId="8" borderId="17" xfId="0" applyFont="1" applyFill="1" applyBorder="1"/>
    <xf numFmtId="0" fontId="6" fillId="8" borderId="17" xfId="0" applyFont="1" applyFill="1" applyBorder="1" applyAlignment="1">
      <alignment wrapText="1"/>
    </xf>
    <xf numFmtId="0" fontId="6" fillId="8" borderId="18" xfId="0" applyFont="1" applyFill="1" applyBorder="1"/>
    <xf numFmtId="0" fontId="5" fillId="8" borderId="13" xfId="0" applyFont="1" applyFill="1" applyBorder="1" applyAlignment="1">
      <alignment vertical="top" wrapText="1"/>
    </xf>
    <xf numFmtId="0" fontId="6" fillId="8" borderId="12" xfId="0" applyFont="1" applyFill="1" applyBorder="1"/>
    <xf numFmtId="0" fontId="6" fillId="8" borderId="11" xfId="0" applyFont="1" applyFill="1" applyBorder="1" applyAlignment="1">
      <alignment vertical="top"/>
    </xf>
    <xf numFmtId="0" fontId="5" fillId="8" borderId="15" xfId="0" applyFont="1" applyFill="1" applyBorder="1" applyAlignment="1">
      <alignment horizontal="left" vertical="top" wrapText="1"/>
    </xf>
    <xf numFmtId="0" fontId="5" fillId="8" borderId="13" xfId="0" applyFont="1" applyFill="1" applyBorder="1" applyAlignment="1">
      <alignment horizontal="left" vertical="top" wrapText="1"/>
    </xf>
    <xf numFmtId="0" fontId="5" fillId="8" borderId="12" xfId="0" applyFont="1" applyFill="1" applyBorder="1" applyAlignment="1">
      <alignment vertical="top" wrapText="1"/>
    </xf>
    <xf numFmtId="0" fontId="6" fillId="8" borderId="15" xfId="0" applyFont="1" applyFill="1" applyBorder="1" applyAlignment="1">
      <alignment horizontal="left" vertical="top" wrapText="1"/>
    </xf>
    <xf numFmtId="169" fontId="2" fillId="2" borderId="1" xfId="2" applyNumberFormat="1" applyAlignment="1">
      <protection locked="0"/>
    </xf>
    <xf numFmtId="167" fontId="5" fillId="8" borderId="0" xfId="11" applyNumberFormat="1" applyFont="1" applyFill="1"/>
    <xf numFmtId="167" fontId="6" fillId="8" borderId="0" xfId="0" applyNumberFormat="1" applyFont="1" applyFill="1"/>
    <xf numFmtId="43" fontId="6" fillId="8" borderId="0" xfId="0" applyNumberFormat="1" applyFont="1" applyFill="1"/>
    <xf numFmtId="0" fontId="31" fillId="14" borderId="9" xfId="14" applyFont="1" applyFill="1" applyBorder="1" applyAlignment="1">
      <alignment vertical="center"/>
    </xf>
    <xf numFmtId="0" fontId="8" fillId="14" borderId="10" xfId="14" applyFill="1" applyBorder="1" applyAlignment="1">
      <alignment vertical="center" wrapText="1"/>
    </xf>
    <xf numFmtId="0" fontId="32" fillId="8" borderId="0" xfId="11" applyFont="1" applyFill="1"/>
    <xf numFmtId="0" fontId="14" fillId="8" borderId="0" xfId="18" applyFill="1" applyAlignment="1">
      <alignment vertical="center"/>
    </xf>
    <xf numFmtId="0" fontId="8" fillId="7" borderId="22" xfId="14" applyBorder="1">
      <alignment horizontal="centerContinuous" vertical="center" wrapText="1"/>
    </xf>
    <xf numFmtId="0" fontId="8" fillId="7" borderId="19" xfId="14" applyBorder="1" applyAlignment="1">
      <alignment vertical="center" wrapText="1"/>
    </xf>
    <xf numFmtId="0" fontId="8" fillId="7" borderId="21" xfId="14" applyBorder="1" applyAlignment="1">
      <alignment vertical="center" wrapText="1"/>
    </xf>
    <xf numFmtId="0" fontId="25" fillId="19" borderId="22" xfId="11" applyFont="1" applyFill="1" applyBorder="1" applyAlignment="1">
      <alignment horizontal="center"/>
    </xf>
    <xf numFmtId="0" fontId="25" fillId="18" borderId="22" xfId="11" applyFont="1" applyFill="1" applyBorder="1" applyAlignment="1">
      <alignment horizontal="center"/>
    </xf>
    <xf numFmtId="0" fontId="6" fillId="8" borderId="24" xfId="0" applyFont="1" applyFill="1" applyBorder="1"/>
    <xf numFmtId="0" fontId="6" fillId="8" borderId="25" xfId="0" applyFont="1" applyFill="1" applyBorder="1"/>
    <xf numFmtId="167" fontId="2" fillId="2" borderId="26" xfId="2" applyNumberFormat="1" applyFill="1" applyBorder="1" applyAlignment="1">
      <protection locked="0"/>
    </xf>
    <xf numFmtId="167" fontId="2" fillId="2" borderId="27" xfId="2" applyNumberFormat="1" applyFill="1" applyBorder="1" applyAlignment="1">
      <protection locked="0"/>
    </xf>
    <xf numFmtId="167" fontId="2" fillId="2" borderId="28" xfId="2" applyNumberFormat="1" applyFill="1" applyBorder="1" applyAlignment="1">
      <protection locked="0"/>
    </xf>
    <xf numFmtId="0" fontId="6" fillId="8" borderId="30" xfId="0" applyFont="1" applyFill="1" applyBorder="1"/>
    <xf numFmtId="0" fontId="6" fillId="8" borderId="31" xfId="0" applyFont="1" applyFill="1" applyBorder="1"/>
    <xf numFmtId="167" fontId="2" fillId="2" borderId="11" xfId="2" applyNumberFormat="1" applyFill="1" applyBorder="1" applyAlignment="1">
      <protection locked="0"/>
    </xf>
    <xf numFmtId="167" fontId="2" fillId="2" borderId="3" xfId="2" applyNumberFormat="1" applyFill="1" applyBorder="1" applyAlignment="1">
      <protection locked="0"/>
    </xf>
    <xf numFmtId="167" fontId="2" fillId="2" borderId="32" xfId="2" applyNumberFormat="1" applyFill="1" applyBorder="1" applyAlignment="1">
      <protection locked="0"/>
    </xf>
    <xf numFmtId="0" fontId="6" fillId="8" borderId="34" xfId="0" applyFont="1" applyFill="1" applyBorder="1"/>
    <xf numFmtId="0" fontId="6" fillId="8" borderId="35" xfId="0" applyFont="1" applyFill="1" applyBorder="1"/>
    <xf numFmtId="167" fontId="2" fillId="2" borderId="36" xfId="2" applyNumberFormat="1" applyFill="1" applyBorder="1" applyAlignment="1">
      <protection locked="0"/>
    </xf>
    <xf numFmtId="167" fontId="2" fillId="2" borderId="37" xfId="2" applyNumberFormat="1" applyFill="1" applyBorder="1" applyAlignment="1">
      <protection locked="0"/>
    </xf>
    <xf numFmtId="167" fontId="2" fillId="2" borderId="38" xfId="2" applyNumberFormat="1" applyFill="1" applyBorder="1" applyAlignment="1">
      <protection locked="0"/>
    </xf>
    <xf numFmtId="0" fontId="25" fillId="21" borderId="29" xfId="11" applyFont="1" applyFill="1" applyBorder="1" applyAlignment="1">
      <alignment horizontal="center"/>
    </xf>
    <xf numFmtId="0" fontId="25" fillId="20" borderId="29" xfId="11" applyFont="1" applyFill="1" applyBorder="1" applyAlignment="1">
      <alignment horizontal="center"/>
    </xf>
    <xf numFmtId="170" fontId="2" fillId="2" borderId="1" xfId="2" applyNumberFormat="1" applyAlignment="1">
      <alignment horizontal="center"/>
      <protection locked="0"/>
    </xf>
    <xf numFmtId="0" fontId="5" fillId="8" borderId="0" xfId="11" applyFont="1" applyFill="1" applyAlignment="1">
      <alignment vertical="center"/>
    </xf>
    <xf numFmtId="0" fontId="5" fillId="8" borderId="0" xfId="11" applyFill="1" applyAlignment="1">
      <alignment vertical="center"/>
    </xf>
    <xf numFmtId="0" fontId="6" fillId="0" borderId="0" xfId="0" applyFont="1" applyAlignment="1">
      <alignment vertical="center"/>
    </xf>
    <xf numFmtId="0" fontId="23" fillId="6" borderId="3" xfId="21" applyFont="1" applyFill="1" applyBorder="1" applyAlignment="1">
      <alignment horizontal="center" vertical="center"/>
    </xf>
    <xf numFmtId="0" fontId="6" fillId="8" borderId="15" xfId="0" applyFont="1" applyFill="1" applyBorder="1" applyAlignment="1">
      <alignment horizontal="left" vertical="top" wrapText="1"/>
    </xf>
    <xf numFmtId="0" fontId="5" fillId="8" borderId="15" xfId="0" applyFont="1" applyFill="1" applyBorder="1" applyAlignment="1">
      <alignment horizontal="left" vertical="top" wrapText="1"/>
    </xf>
    <xf numFmtId="0" fontId="24" fillId="8" borderId="0" xfId="0" applyFont="1" applyFill="1" applyAlignment="1"/>
    <xf numFmtId="167" fontId="2" fillId="5" borderId="3" xfId="10" applyNumberFormat="1"/>
    <xf numFmtId="171" fontId="6" fillId="8" borderId="0" xfId="0" applyNumberFormat="1" applyFont="1" applyFill="1"/>
    <xf numFmtId="0" fontId="6" fillId="8" borderId="15" xfId="0" applyFont="1" applyFill="1" applyBorder="1" applyAlignment="1">
      <alignment horizontal="left" vertical="top" wrapText="1"/>
    </xf>
    <xf numFmtId="0" fontId="5" fillId="8" borderId="15" xfId="0" applyFont="1" applyFill="1" applyBorder="1" applyAlignment="1">
      <alignment horizontal="left" vertical="top" wrapText="1"/>
    </xf>
    <xf numFmtId="0" fontId="8" fillId="7" borderId="3" xfId="14" applyAlignment="1">
      <alignment horizontal="center" vertical="center" wrapText="1"/>
    </xf>
    <xf numFmtId="172" fontId="5" fillId="0" borderId="3" xfId="6" applyNumberFormat="1" applyAlignment="1"/>
    <xf numFmtId="172" fontId="5" fillId="4" borderId="3" xfId="8" applyNumberFormat="1"/>
    <xf numFmtId="170" fontId="2" fillId="0" borderId="1" xfId="2" applyNumberFormat="1" applyFill="1" applyAlignment="1">
      <alignment horizontal="center"/>
      <protection locked="0"/>
    </xf>
    <xf numFmtId="43" fontId="0" fillId="22" borderId="3" xfId="23" applyFont="1" applyFill="1" applyBorder="1"/>
    <xf numFmtId="169" fontId="2" fillId="2" borderId="1" xfId="2" applyNumberFormat="1" applyFill="1" applyAlignment="1">
      <protection locked="0"/>
    </xf>
    <xf numFmtId="167" fontId="2" fillId="2" borderId="1" xfId="2" applyNumberFormat="1" applyFill="1" applyAlignment="1">
      <protection locked="0"/>
    </xf>
    <xf numFmtId="172" fontId="5" fillId="0" borderId="3" xfId="6" applyNumberFormat="1" applyFill="1" applyAlignment="1"/>
    <xf numFmtId="167" fontId="2" fillId="23" borderId="3" xfId="10" applyNumberFormat="1" applyFill="1"/>
    <xf numFmtId="167" fontId="5" fillId="24" borderId="3" xfId="8" applyNumberFormat="1" applyFill="1"/>
    <xf numFmtId="167" fontId="5" fillId="0" borderId="3" xfId="6" applyNumberFormat="1" applyFill="1" applyAlignment="1"/>
    <xf numFmtId="167" fontId="7" fillId="25" borderId="5" xfId="13" applyNumberFormat="1" applyFill="1" applyAlignment="1"/>
    <xf numFmtId="166" fontId="26" fillId="23" borderId="3" xfId="10" applyNumberFormat="1" applyFont="1" applyFill="1" applyAlignment="1">
      <alignment horizontal="center"/>
    </xf>
    <xf numFmtId="166" fontId="19" fillId="17" borderId="0" xfId="20" applyFill="1"/>
    <xf numFmtId="169" fontId="5" fillId="0" borderId="3" xfId="6" applyNumberFormat="1" applyFill="1" applyAlignment="1"/>
    <xf numFmtId="166" fontId="19" fillId="17" borderId="0" xfId="20" applyFont="1" applyFill="1"/>
    <xf numFmtId="169" fontId="5" fillId="27" borderId="3" xfId="6" applyNumberFormat="1" applyFill="1" applyAlignment="1"/>
    <xf numFmtId="0" fontId="24" fillId="8" borderId="3" xfId="0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24" fillId="8" borderId="3" xfId="21" applyFont="1" applyFill="1" applyBorder="1" applyAlignment="1">
      <alignment horizontal="center"/>
    </xf>
    <xf numFmtId="0" fontId="20" fillId="12" borderId="3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8" fillId="7" borderId="9" xfId="14" applyBorder="1" applyAlignment="1">
      <alignment horizontal="center" vertical="center" wrapText="1"/>
    </xf>
    <xf numFmtId="0" fontId="8" fillId="7" borderId="10" xfId="14" applyBorder="1" applyAlignment="1">
      <alignment horizontal="center" vertical="center" wrapText="1"/>
    </xf>
    <xf numFmtId="0" fontId="8" fillId="7" borderId="11" xfId="14" applyBorder="1" applyAlignment="1">
      <alignment horizontal="center" vertical="center" wrapText="1"/>
    </xf>
    <xf numFmtId="0" fontId="6" fillId="8" borderId="15" xfId="0" applyFont="1" applyFill="1" applyBorder="1" applyAlignment="1">
      <alignment horizontal="left" vertical="top" wrapText="1"/>
    </xf>
    <xf numFmtId="0" fontId="5" fillId="8" borderId="15" xfId="0" applyFont="1" applyFill="1" applyBorder="1" applyAlignment="1">
      <alignment horizontal="left" vertical="top" wrapText="1"/>
    </xf>
    <xf numFmtId="0" fontId="6" fillId="8" borderId="13" xfId="0" applyFont="1" applyFill="1" applyBorder="1" applyAlignment="1">
      <alignment horizontal="left" vertical="top" wrapText="1"/>
    </xf>
    <xf numFmtId="0" fontId="8" fillId="7" borderId="3" xfId="14" applyBorder="1" applyAlignment="1">
      <alignment horizontal="center" vertical="center" wrapText="1"/>
    </xf>
    <xf numFmtId="0" fontId="8" fillId="26" borderId="3" xfId="14" applyFill="1" applyBorder="1" applyAlignment="1">
      <alignment horizontal="center" vertical="center" wrapText="1"/>
    </xf>
    <xf numFmtId="0" fontId="6" fillId="1" borderId="16" xfId="12" applyBorder="1" applyAlignment="1">
      <alignment horizontal="center" vertical="top"/>
    </xf>
    <xf numFmtId="0" fontId="6" fillId="1" borderId="4" xfId="12" applyBorder="1" applyAlignment="1">
      <alignment horizontal="center" vertical="top"/>
    </xf>
    <xf numFmtId="0" fontId="6" fillId="1" borderId="39" xfId="12" applyBorder="1" applyAlignment="1">
      <alignment horizontal="center" vertical="top"/>
    </xf>
    <xf numFmtId="0" fontId="6" fillId="1" borderId="17" xfId="12" applyBorder="1" applyAlignment="1">
      <alignment horizontal="center" vertical="top"/>
    </xf>
    <xf numFmtId="0" fontId="6" fillId="1" borderId="0" xfId="12" applyBorder="1" applyAlignment="1">
      <alignment horizontal="center" vertical="top"/>
    </xf>
    <xf numFmtId="0" fontId="6" fillId="1" borderId="40" xfId="12" applyBorder="1" applyAlignment="1">
      <alignment horizontal="center" vertical="top"/>
    </xf>
    <xf numFmtId="0" fontId="6" fillId="1" borderId="18" xfId="12" applyBorder="1" applyAlignment="1">
      <alignment horizontal="center" vertical="top"/>
    </xf>
    <xf numFmtId="0" fontId="6" fillId="1" borderId="41" xfId="12" applyBorder="1" applyAlignment="1">
      <alignment horizontal="center" vertical="top"/>
    </xf>
    <xf numFmtId="0" fontId="6" fillId="1" borderId="42" xfId="12" applyBorder="1" applyAlignment="1">
      <alignment horizontal="center" vertical="top"/>
    </xf>
    <xf numFmtId="0" fontId="8" fillId="7" borderId="12" xfId="14" applyBorder="1" applyAlignment="1">
      <alignment horizontal="center" vertical="center" wrapText="1"/>
    </xf>
    <xf numFmtId="0" fontId="8" fillId="7" borderId="13" xfId="14" applyBorder="1" applyAlignment="1">
      <alignment horizontal="center" vertical="center" wrapText="1"/>
    </xf>
    <xf numFmtId="0" fontId="0" fillId="8" borderId="23" xfId="0" applyFill="1" applyBorder="1" applyAlignment="1">
      <alignment horizontal="left" vertical="top" wrapText="1"/>
    </xf>
    <xf numFmtId="0" fontId="0" fillId="8" borderId="29" xfId="0" applyFill="1" applyBorder="1" applyAlignment="1">
      <alignment horizontal="left" vertical="top" wrapText="1"/>
    </xf>
    <xf numFmtId="0" fontId="0" fillId="8" borderId="33" xfId="0" applyFill="1" applyBorder="1" applyAlignment="1">
      <alignment horizontal="left" vertical="top" wrapText="1"/>
    </xf>
    <xf numFmtId="0" fontId="1" fillId="18" borderId="19" xfId="0" applyFont="1" applyFill="1" applyBorder="1" applyAlignment="1">
      <alignment horizontal="center"/>
    </xf>
    <xf numFmtId="0" fontId="1" fillId="18" borderId="20" xfId="0" applyFont="1" applyFill="1" applyBorder="1" applyAlignment="1">
      <alignment horizontal="center"/>
    </xf>
    <xf numFmtId="0" fontId="1" fillId="18" borderId="21" xfId="0" applyFont="1" applyFill="1" applyBorder="1" applyAlignment="1">
      <alignment horizontal="center"/>
    </xf>
    <xf numFmtId="0" fontId="6" fillId="8" borderId="23" xfId="0" applyFont="1" applyFill="1" applyBorder="1" applyAlignment="1">
      <alignment horizontal="left" vertical="top" wrapText="1"/>
    </xf>
    <xf numFmtId="0" fontId="6" fillId="8" borderId="29" xfId="0" applyFont="1" applyFill="1" applyBorder="1" applyAlignment="1">
      <alignment horizontal="left" vertical="top" wrapText="1"/>
    </xf>
    <xf numFmtId="0" fontId="6" fillId="8" borderId="33" xfId="0" applyFont="1" applyFill="1" applyBorder="1" applyAlignment="1">
      <alignment horizontal="left" vertical="top" wrapText="1"/>
    </xf>
    <xf numFmtId="0" fontId="1" fillId="20" borderId="19" xfId="0" applyFont="1" applyFill="1" applyBorder="1" applyAlignment="1">
      <alignment horizontal="center"/>
    </xf>
    <xf numFmtId="0" fontId="1" fillId="20" borderId="20" xfId="0" applyFont="1" applyFill="1" applyBorder="1" applyAlignment="1">
      <alignment horizontal="center"/>
    </xf>
    <xf numFmtId="0" fontId="1" fillId="20" borderId="21" xfId="0" applyFont="1" applyFill="1" applyBorder="1" applyAlignment="1">
      <alignment horizontal="center"/>
    </xf>
    <xf numFmtId="10" fontId="2" fillId="0" borderId="1" xfId="2" applyNumberFormat="1" applyFill="1" applyAlignment="1">
      <alignment horizontal="center"/>
      <protection locked="0"/>
    </xf>
  </cellXfs>
  <cellStyles count="27">
    <cellStyle name=" 1" xfId="24"/>
    <cellStyle name="Base_Input" xfId="15"/>
    <cellStyle name="Check_Cell" xfId="10"/>
    <cellStyle name="Comma" xfId="23" builtinId="3"/>
    <cellStyle name="Comma [0] 2" xfId="3"/>
    <cellStyle name="Empty_Cell" xfId="12"/>
    <cellStyle name="Explanatory Text" xfId="1" builtinId="53" customBuiltin="1"/>
    <cellStyle name="Flag" xfId="4"/>
    <cellStyle name="Header1" xfId="19"/>
    <cellStyle name="Header1A" xfId="20"/>
    <cellStyle name="Header2" xfId="17"/>
    <cellStyle name="Header3" xfId="5"/>
    <cellStyle name="Header4" xfId="18"/>
    <cellStyle name="Hyperlink" xfId="21" builtinId="8"/>
    <cellStyle name="Insheet" xfId="6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5"/>
    <cellStyle name="Offsheet" xfId="13"/>
    <cellStyle name="Table_Heading" xfId="14"/>
    <cellStyle name="Unit" xfId="16"/>
    <cellStyle name="User_Input" xfId="26"/>
    <cellStyle name="User_Input_Actual" xfId="2"/>
    <cellStyle name="User_Input_Forecast" xfId="22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7C80"/>
      <color rgb="FFFF9900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704850</xdr:colOff>
      <xdr:row>1</xdr:row>
      <xdr:rowOff>0</xdr:rowOff>
    </xdr:from>
    <xdr:to>
      <xdr:col>5</xdr:col>
      <xdr:colOff>676276</xdr:colOff>
      <xdr:row>2</xdr:row>
      <xdr:rowOff>104776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00325" y="161925"/>
          <a:ext cx="1114426" cy="40005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2</xdr:row>
      <xdr:rowOff>133350</xdr:rowOff>
    </xdr:from>
    <xdr:to>
      <xdr:col>11</xdr:col>
      <xdr:colOff>0</xdr:colOff>
      <xdr:row>14</xdr:row>
      <xdr:rowOff>18822</xdr:rowOff>
    </xdr:to>
    <xdr:pic>
      <xdr:nvPicPr>
        <xdr:cNvPr id="2" name="Picture 1">
          <a:extLst>
            <a:ext uri="{FF2B5EF4-FFF2-40B4-BE49-F238E27FC236}">
              <a16:creationId xmlns=""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561975"/>
          <a:ext cx="15916275" cy="1828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zoomScale="80" zoomScaleNormal="80" workbookViewId="0">
      <selection activeCell="B2" sqref="B2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39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32</v>
      </c>
      <c r="C10" s="3"/>
      <c r="D10" s="26" t="s">
        <v>32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43</v>
      </c>
      <c r="C18" s="3"/>
      <c r="D18" s="6">
        <v>100</v>
      </c>
      <c r="E18" s="3"/>
      <c r="F18" s="7" t="s">
        <v>41</v>
      </c>
      <c r="G18" s="1"/>
      <c r="H18" s="1"/>
      <c r="I18" s="1"/>
      <c r="J18" s="1"/>
      <c r="K18" s="1"/>
      <c r="L18" s="1"/>
      <c r="M18" s="1"/>
      <c r="N18" s="1"/>
    </row>
    <row r="19" spans="1:14" ht="14.25" x14ac:dyDescent="0.2">
      <c r="A19" s="1"/>
      <c r="B19" s="3"/>
      <c r="C19" s="3"/>
      <c r="D19" s="20"/>
      <c r="E19" s="3"/>
      <c r="F19" s="7"/>
      <c r="G19" s="1"/>
      <c r="H19" s="1"/>
      <c r="I19" s="1"/>
      <c r="J19" s="1"/>
      <c r="K19" s="1"/>
      <c r="L19" s="1"/>
      <c r="M19" s="1"/>
      <c r="N19" s="1"/>
    </row>
    <row r="20" spans="1:14" ht="14.25" x14ac:dyDescent="0.2">
      <c r="A20" s="1"/>
      <c r="B20" s="3" t="s">
        <v>44</v>
      </c>
      <c r="C20" s="3"/>
      <c r="D20" s="33">
        <v>100</v>
      </c>
      <c r="E20" s="3"/>
      <c r="F20" s="7" t="s">
        <v>42</v>
      </c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3"/>
      <c r="C21" s="3"/>
      <c r="D21" s="20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8</v>
      </c>
      <c r="C22" s="3"/>
      <c r="D22" s="8">
        <v>100</v>
      </c>
      <c r="E22" s="3"/>
      <c r="F22" s="7" t="s">
        <v>9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10</v>
      </c>
      <c r="C24" s="3"/>
      <c r="D24" s="9"/>
      <c r="E24" s="3"/>
      <c r="F24" s="7" t="s">
        <v>11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12</v>
      </c>
      <c r="C26" s="3"/>
      <c r="D26" s="11">
        <v>100</v>
      </c>
      <c r="E26" s="3"/>
      <c r="F26" s="7" t="s">
        <v>13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14</v>
      </c>
      <c r="C28" s="3"/>
      <c r="D28" s="12">
        <v>100</v>
      </c>
      <c r="E28" s="3"/>
      <c r="F28" s="7" t="s">
        <v>15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16</v>
      </c>
      <c r="C30" s="3"/>
      <c r="D30" s="13">
        <v>100</v>
      </c>
      <c r="E30" s="3"/>
      <c r="F30" s="7" t="s">
        <v>17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18</v>
      </c>
      <c r="C32" s="3"/>
      <c r="D32" s="14">
        <v>100</v>
      </c>
      <c r="E32" s="3"/>
      <c r="F32" s="7" t="s">
        <v>19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20</v>
      </c>
      <c r="C34" s="3"/>
      <c r="D34" s="15" t="s">
        <v>21</v>
      </c>
      <c r="E34" s="3"/>
      <c r="F34" s="7" t="s">
        <v>22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23</v>
      </c>
      <c r="C36" s="3"/>
      <c r="D36" s="16">
        <v>100</v>
      </c>
      <c r="E36" s="3"/>
      <c r="F36" s="7" t="s">
        <v>24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25</v>
      </c>
      <c r="C38" s="3"/>
      <c r="D38" s="17" t="s">
        <v>26</v>
      </c>
      <c r="E38" s="3"/>
      <c r="F38" s="7" t="s">
        <v>27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28</v>
      </c>
      <c r="C40" s="3"/>
      <c r="D40" s="18">
        <v>1</v>
      </c>
      <c r="E40" s="3"/>
      <c r="F40" s="7" t="s">
        <v>29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30</v>
      </c>
      <c r="C42" s="3"/>
      <c r="D42" s="19">
        <v>100</v>
      </c>
      <c r="E42" s="3"/>
      <c r="F42" s="7" t="s">
        <v>31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8"/>
  <sheetViews>
    <sheetView workbookViewId="0">
      <selection activeCell="E12" sqref="E12:F12"/>
    </sheetView>
  </sheetViews>
  <sheetFormatPr defaultColWidth="0" defaultRowHeight="12.75" zeroHeight="1" x14ac:dyDescent="0.2"/>
  <cols>
    <col min="1" max="1" width="9" customWidth="1"/>
    <col min="2" max="3" width="10.125" customWidth="1"/>
    <col min="4" max="4" width="7.125" customWidth="1"/>
    <col min="5" max="5" width="11.375" customWidth="1"/>
    <col min="6" max="6" width="11.87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4" t="s">
        <v>143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145" t="s">
        <v>33</v>
      </c>
      <c r="C5" s="145"/>
      <c r="D5" s="1"/>
      <c r="E5" s="146" t="s">
        <v>34</v>
      </c>
      <c r="F5" s="146"/>
      <c r="G5" s="1"/>
      <c r="H5" s="141" t="s">
        <v>35</v>
      </c>
      <c r="I5" s="141"/>
      <c r="J5" s="1"/>
      <c r="K5" s="1"/>
      <c r="L5" s="1"/>
      <c r="M5" s="1"/>
      <c r="N5" s="1"/>
    </row>
    <row r="6" spans="1:14" x14ac:dyDescent="0.2">
      <c r="A6" s="1"/>
      <c r="B6" s="140" t="s">
        <v>38</v>
      </c>
      <c r="C6" s="140"/>
      <c r="D6" s="28"/>
      <c r="E6" s="140"/>
      <c r="F6" s="140"/>
      <c r="G6" s="28"/>
      <c r="H6" s="140" t="s">
        <v>53</v>
      </c>
      <c r="I6" s="140"/>
      <c r="J6" s="1"/>
      <c r="K6" s="1"/>
      <c r="L6" s="1"/>
      <c r="M6" s="1"/>
      <c r="N6" s="1"/>
    </row>
    <row r="7" spans="1:14" x14ac:dyDescent="0.2">
      <c r="A7" s="1"/>
      <c r="B7" s="140" t="s">
        <v>39</v>
      </c>
      <c r="C7" s="140"/>
      <c r="D7" s="28"/>
      <c r="E7" s="138"/>
      <c r="F7" s="138"/>
      <c r="G7" s="28"/>
      <c r="H7" s="140" t="s">
        <v>50</v>
      </c>
      <c r="I7" s="140"/>
      <c r="J7" s="32" t="str">
        <f>'Historical Expenditure'!K2</f>
        <v>OK</v>
      </c>
      <c r="K7" s="1"/>
      <c r="L7" s="1"/>
      <c r="M7" s="1"/>
      <c r="N7" s="1"/>
    </row>
    <row r="8" spans="1:14" x14ac:dyDescent="0.2">
      <c r="A8" s="1"/>
      <c r="B8" s="140"/>
      <c r="C8" s="140"/>
      <c r="D8" s="28"/>
      <c r="E8" s="138"/>
      <c r="F8" s="138"/>
      <c r="G8" s="28"/>
      <c r="H8" s="140" t="s">
        <v>264</v>
      </c>
      <c r="I8" s="140"/>
      <c r="J8" s="32"/>
      <c r="K8" s="1"/>
      <c r="L8" s="1"/>
      <c r="M8" s="1"/>
      <c r="N8" s="1"/>
    </row>
    <row r="9" spans="1:14" x14ac:dyDescent="0.2">
      <c r="A9" s="1"/>
      <c r="B9" s="142"/>
      <c r="C9" s="142"/>
      <c r="D9" s="28"/>
      <c r="E9" s="28"/>
      <c r="F9" s="28"/>
      <c r="G9" s="28"/>
      <c r="H9" s="28"/>
      <c r="I9" s="28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8" x14ac:dyDescent="0.25">
      <c r="A11" s="1"/>
      <c r="B11" s="143" t="s">
        <v>36</v>
      </c>
      <c r="C11" s="143"/>
      <c r="D11" s="1"/>
      <c r="E11" s="144" t="s">
        <v>37</v>
      </c>
      <c r="F11" s="144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140" t="s">
        <v>313</v>
      </c>
      <c r="C12" s="140"/>
      <c r="D12" s="32"/>
      <c r="E12" s="140" t="s">
        <v>334</v>
      </c>
      <c r="F12" s="140"/>
      <c r="G12" s="32" t="str">
        <f>'Direct Capex'!L2</f>
        <v>OK</v>
      </c>
      <c r="H12" s="28"/>
      <c r="I12" s="142"/>
      <c r="J12" s="142"/>
      <c r="K12" s="1"/>
      <c r="L12" s="1"/>
      <c r="M12" s="1"/>
      <c r="N12" s="1"/>
    </row>
    <row r="13" spans="1:14" x14ac:dyDescent="0.2">
      <c r="A13" s="1"/>
      <c r="B13" s="140" t="s">
        <v>54</v>
      </c>
      <c r="C13" s="140"/>
      <c r="D13" s="32" t="str">
        <f>'Forecast Expenditure'!R2</f>
        <v>OK</v>
      </c>
      <c r="E13" s="140" t="s">
        <v>305</v>
      </c>
      <c r="F13" s="140"/>
      <c r="G13" s="32" t="str">
        <f>'Reset RIN 2.2 Repex'!K2</f>
        <v>OK</v>
      </c>
      <c r="H13" s="28"/>
      <c r="I13" s="28"/>
      <c r="J13" s="28"/>
      <c r="K13" s="1"/>
      <c r="L13" s="1"/>
      <c r="M13" s="1"/>
      <c r="N13" s="1"/>
    </row>
    <row r="14" spans="1:14" x14ac:dyDescent="0.2">
      <c r="A14" s="1"/>
      <c r="B14" s="138"/>
      <c r="C14" s="138"/>
      <c r="D14" s="28"/>
      <c r="E14" s="140"/>
      <c r="F14" s="140"/>
      <c r="H14" s="29"/>
      <c r="I14" s="28"/>
      <c r="J14" s="28"/>
      <c r="K14" s="1"/>
      <c r="L14" s="1"/>
      <c r="M14" s="1"/>
      <c r="N14" s="1"/>
    </row>
    <row r="15" spans="1:14" x14ac:dyDescent="0.2">
      <c r="A15" s="1"/>
      <c r="B15" s="139"/>
      <c r="C15" s="139"/>
      <c r="D15" s="116"/>
      <c r="E15" s="1"/>
      <c r="F15" s="1"/>
      <c r="G15" s="32"/>
      <c r="H15" s="28"/>
      <c r="I15" s="28"/>
      <c r="J15" s="28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1"/>
      <c r="F16" s="1"/>
      <c r="G16" s="32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idden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idden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idden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idden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idden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idden="1" x14ac:dyDescent="0.2"/>
  </sheetData>
  <mergeCells count="23">
    <mergeCell ref="B12:C12"/>
    <mergeCell ref="B8:C8"/>
    <mergeCell ref="E5:F5"/>
    <mergeCell ref="E6:F6"/>
    <mergeCell ref="E7:F7"/>
    <mergeCell ref="E8:F8"/>
    <mergeCell ref="E12:F12"/>
    <mergeCell ref="B14:C14"/>
    <mergeCell ref="B15:C15"/>
    <mergeCell ref="E13:F13"/>
    <mergeCell ref="E14:F14"/>
    <mergeCell ref="H5:I5"/>
    <mergeCell ref="H6:I6"/>
    <mergeCell ref="H7:I7"/>
    <mergeCell ref="H8:I8"/>
    <mergeCell ref="I12:J12"/>
    <mergeCell ref="B11:C11"/>
    <mergeCell ref="E11:F11"/>
    <mergeCell ref="B13:C13"/>
    <mergeCell ref="B5:C5"/>
    <mergeCell ref="B6:C6"/>
    <mergeCell ref="B7:C7"/>
    <mergeCell ref="B9:C9"/>
  </mergeCells>
  <conditionalFormatting sqref="D13 G15">
    <cfRule type="expression" dxfId="10" priority="15">
      <formula>D13="Check!"</formula>
    </cfRule>
  </conditionalFormatting>
  <conditionalFormatting sqref="J7">
    <cfRule type="expression" dxfId="9" priority="13">
      <formula>J7="Check!"</formula>
    </cfRule>
  </conditionalFormatting>
  <conditionalFormatting sqref="J8">
    <cfRule type="expression" dxfId="8" priority="9">
      <formula>J8="Check!"</formula>
    </cfRule>
  </conditionalFormatting>
  <conditionalFormatting sqref="G16">
    <cfRule type="expression" dxfId="7" priority="5">
      <formula>G16="Check!"</formula>
    </cfRule>
  </conditionalFormatting>
  <conditionalFormatting sqref="D12">
    <cfRule type="expression" dxfId="6" priority="3">
      <formula>D12="Check!"</formula>
    </cfRule>
  </conditionalFormatting>
  <conditionalFormatting sqref="G12">
    <cfRule type="expression" dxfId="5" priority="2">
      <formula>G12="Check!"</formula>
    </cfRule>
  </conditionalFormatting>
  <conditionalFormatting sqref="G13">
    <cfRule type="expression" dxfId="4" priority="1">
      <formula>G13="Check!"</formula>
    </cfRule>
  </conditionalFormatting>
  <hyperlinks>
    <hyperlink ref="B6:C6" location="Legend!A1" display="Legend"/>
    <hyperlink ref="H6:I6" location="Inflation!A1" display="Inflation"/>
    <hyperlink ref="B13:C13" location="'Forecast Expenditure'!A1" display="Forecast Expenditure"/>
    <hyperlink ref="H7:I7" location="'Historical Expenditure'!A1" display="Historical Expenditure"/>
    <hyperlink ref="H8:I8" location="'Historical Volumes'!A1" display="Historical Volumes"/>
    <hyperlink ref="B12:C12" location="'Forecast Volumes'!A1" display="Forecast Volumes"/>
    <hyperlink ref="E12:F12" location="'Direct Capex'!A1" display="Direct Capex"/>
    <hyperlink ref="E13:F13" location="'Reset RIN 2.2 Repex'!A1" display="Reset RIN 2.2 Repex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BN38"/>
  <sheetViews>
    <sheetView workbookViewId="0">
      <selection activeCell="B16" sqref="B16"/>
    </sheetView>
  </sheetViews>
  <sheetFormatPr defaultColWidth="0" defaultRowHeight="12.75" customHeight="1" zeroHeight="1" x14ac:dyDescent="0.2"/>
  <cols>
    <col min="1" max="1" width="3.625" style="36" customWidth="1"/>
    <col min="2" max="2" width="21.375" style="36" customWidth="1"/>
    <col min="3" max="13" width="8.625" style="36" customWidth="1"/>
    <col min="14" max="14" width="3.625" style="36" customWidth="1"/>
    <col min="15" max="15" width="9" style="36" hidden="1" customWidth="1"/>
    <col min="16" max="16" width="3.625" style="36" hidden="1" customWidth="1"/>
    <col min="17" max="66" width="0" style="36" hidden="1" customWidth="1"/>
    <col min="67" max="16384" width="9" style="36" hidden="1"/>
  </cols>
  <sheetData>
    <row r="1" spans="1:16" ht="18" x14ac:dyDescent="0.25">
      <c r="A1" s="24" t="s">
        <v>143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5" t="s">
        <v>39</v>
      </c>
      <c r="N1" s="34"/>
      <c r="O1" s="34"/>
      <c r="P1" s="34"/>
    </row>
    <row r="2" spans="1:16" ht="15.75" x14ac:dyDescent="0.25">
      <c r="A2" s="37" t="str">
        <f ca="1">RIGHT(CELL("filename", $A$1), LEN(CELL("filename", $A$1)) - SEARCH("]", CELL("filename", $A$1)))</f>
        <v>Inflation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</row>
    <row r="3" spans="1:16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16" x14ac:dyDescent="0.2">
      <c r="A4" s="38"/>
      <c r="B4" s="48" t="s">
        <v>51</v>
      </c>
      <c r="C4" s="50">
        <v>2021</v>
      </c>
      <c r="D4" s="25"/>
      <c r="E4" s="50">
        <v>2</v>
      </c>
      <c r="F4" s="25" t="s">
        <v>338</v>
      </c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x14ac:dyDescent="0.2">
      <c r="A5" s="38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38"/>
      <c r="B6" s="39" t="s">
        <v>335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s="112" customFormat="1" ht="18" customHeight="1" x14ac:dyDescent="0.2">
      <c r="A7" s="110"/>
      <c r="B7" s="47" t="s">
        <v>339</v>
      </c>
      <c r="C7" s="17" t="str">
        <f>"FY"&amp;RIGHT(C8,2)&amp;"/"&amp;RIGHT(C8+1,2)</f>
        <v>FY11/12</v>
      </c>
      <c r="D7" s="17" t="str">
        <f t="shared" ref="D7:M7" si="0">"FY"&amp;RIGHT(D8,2)&amp;"/"&amp;RIGHT(D8+1,2)</f>
        <v>FY12/13</v>
      </c>
      <c r="E7" s="17" t="str">
        <f t="shared" si="0"/>
        <v>FY13/14</v>
      </c>
      <c r="F7" s="17" t="str">
        <f t="shared" si="0"/>
        <v>FY14/15</v>
      </c>
      <c r="G7" s="17" t="str">
        <f t="shared" si="0"/>
        <v>FY15/16</v>
      </c>
      <c r="H7" s="17" t="str">
        <f t="shared" si="0"/>
        <v>FY16/17</v>
      </c>
      <c r="I7" s="17" t="str">
        <f t="shared" si="0"/>
        <v>FY17/18</v>
      </c>
      <c r="J7" s="17" t="str">
        <f t="shared" si="0"/>
        <v>FY18/19</v>
      </c>
      <c r="K7" s="17" t="str">
        <f t="shared" si="0"/>
        <v>FY19/20</v>
      </c>
      <c r="L7" s="17" t="str">
        <f t="shared" si="0"/>
        <v>FY20/21</v>
      </c>
      <c r="M7" s="17" t="str">
        <f t="shared" si="0"/>
        <v>FY21/22</v>
      </c>
      <c r="N7" s="111"/>
      <c r="O7" s="111"/>
      <c r="P7" s="111"/>
    </row>
    <row r="8" spans="1:16" x14ac:dyDescent="0.2">
      <c r="A8" s="38"/>
      <c r="B8" s="47" t="s">
        <v>52</v>
      </c>
      <c r="C8" s="17">
        <v>2011</v>
      </c>
      <c r="D8" s="17">
        <f>C8+1</f>
        <v>2012</v>
      </c>
      <c r="E8" s="17">
        <f t="shared" ref="E8:M8" si="1">D8+1</f>
        <v>2013</v>
      </c>
      <c r="F8" s="17">
        <f t="shared" si="1"/>
        <v>2014</v>
      </c>
      <c r="G8" s="17">
        <f t="shared" si="1"/>
        <v>2015</v>
      </c>
      <c r="H8" s="17">
        <f t="shared" si="1"/>
        <v>2016</v>
      </c>
      <c r="I8" s="17">
        <f t="shared" si="1"/>
        <v>2017</v>
      </c>
      <c r="J8" s="17">
        <f t="shared" si="1"/>
        <v>2018</v>
      </c>
      <c r="K8" s="17">
        <f t="shared" si="1"/>
        <v>2019</v>
      </c>
      <c r="L8" s="17">
        <f>K8+1</f>
        <v>2020</v>
      </c>
      <c r="M8" s="17">
        <f t="shared" si="1"/>
        <v>2021</v>
      </c>
      <c r="N8" s="25"/>
      <c r="O8" s="40"/>
      <c r="P8" s="40"/>
    </row>
    <row r="9" spans="1:16" x14ac:dyDescent="0.2">
      <c r="A9" s="38"/>
      <c r="B9" s="8" t="s">
        <v>53</v>
      </c>
      <c r="C9" s="178">
        <f>CHOOSE($E$4,C13,C17)</f>
        <v>2.9927760577915352E-2</v>
      </c>
      <c r="D9" s="178">
        <f t="shared" ref="D9:M9" si="2">CHOOSE($E$4,D13,D17)</f>
        <v>2.2044088176352838E-2</v>
      </c>
      <c r="E9" s="178">
        <f t="shared" si="2"/>
        <v>2.7450980392156765E-2</v>
      </c>
      <c r="F9" s="178">
        <f t="shared" si="2"/>
        <v>1.7175572519083859E-2</v>
      </c>
      <c r="G9" s="178">
        <f t="shared" si="2"/>
        <v>1.6885553470919357E-2</v>
      </c>
      <c r="H9" s="178">
        <f t="shared" si="2"/>
        <v>1.4760147601476037E-2</v>
      </c>
      <c r="I9" s="178">
        <f t="shared" si="2"/>
        <v>1.9090909090909047E-2</v>
      </c>
      <c r="J9" s="178">
        <f t="shared" si="2"/>
        <v>1.7841213202497874E-2</v>
      </c>
      <c r="K9" s="178">
        <f t="shared" si="2"/>
        <v>1.6146509135816611E-2</v>
      </c>
      <c r="L9" s="178">
        <f t="shared" si="2"/>
        <v>2.000000000000024E-2</v>
      </c>
      <c r="M9" s="178">
        <f t="shared" si="2"/>
        <v>2.4E-2</v>
      </c>
      <c r="N9" s="25"/>
      <c r="O9" s="40"/>
      <c r="P9" s="40"/>
    </row>
    <row r="10" spans="1:16" x14ac:dyDescent="0.2">
      <c r="A10" s="38"/>
      <c r="B10" s="8" t="str">
        <f>"Conversion Factor to" &amp; " " &amp;C4</f>
        <v>Conversion Factor to 2021</v>
      </c>
      <c r="C10" s="124">
        <f t="shared" ref="C10:M10" si="3">CHOOSE($E$4,C14,C18)</f>
        <v>1.1991170626161898</v>
      </c>
      <c r="D10" s="124">
        <f t="shared" si="3"/>
        <v>1.1732537534225072</v>
      </c>
      <c r="E10" s="124">
        <f t="shared" si="3"/>
        <v>1.1419072790944249</v>
      </c>
      <c r="F10" s="124">
        <f t="shared" si="3"/>
        <v>1.122625542674444</v>
      </c>
      <c r="G10" s="124">
        <f t="shared" si="3"/>
        <v>1.1039841591244994</v>
      </c>
      <c r="H10" s="124">
        <f t="shared" si="3"/>
        <v>1.0879262077190521</v>
      </c>
      <c r="I10" s="124">
        <f t="shared" si="3"/>
        <v>1.0675457881275268</v>
      </c>
      <c r="J10" s="124">
        <f t="shared" si="3"/>
        <v>1.0488333290893579</v>
      </c>
      <c r="K10" s="124">
        <f t="shared" si="3"/>
        <v>1.0321674282789592</v>
      </c>
      <c r="L10" s="124">
        <f t="shared" si="3"/>
        <v>1.0119288512538813</v>
      </c>
      <c r="M10" s="124">
        <f t="shared" si="3"/>
        <v>1</v>
      </c>
      <c r="N10" s="25"/>
      <c r="O10" s="40"/>
      <c r="P10" s="40"/>
    </row>
    <row r="11" spans="1:16" x14ac:dyDescent="0.2">
      <c r="A11" s="38"/>
      <c r="B11" s="38"/>
      <c r="C11" s="38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25"/>
      <c r="O11" s="40"/>
      <c r="P11" s="40"/>
    </row>
    <row r="12" spans="1:16" x14ac:dyDescent="0.2">
      <c r="A12" s="38"/>
      <c r="B12" s="47" t="s">
        <v>354</v>
      </c>
      <c r="C12" s="17">
        <v>2011</v>
      </c>
      <c r="D12" s="17">
        <f>C12+1</f>
        <v>2012</v>
      </c>
      <c r="E12" s="17">
        <f t="shared" ref="E12" si="4">D12+1</f>
        <v>2013</v>
      </c>
      <c r="F12" s="17">
        <f t="shared" ref="F12" si="5">E12+1</f>
        <v>2014</v>
      </c>
      <c r="G12" s="17">
        <f t="shared" ref="G12" si="6">F12+1</f>
        <v>2015</v>
      </c>
      <c r="H12" s="17">
        <f t="shared" ref="H12" si="7">G12+1</f>
        <v>2016</v>
      </c>
      <c r="I12" s="17">
        <f t="shared" ref="I12" si="8">H12+1</f>
        <v>2017</v>
      </c>
      <c r="J12" s="17">
        <f t="shared" ref="J12" si="9">I12+1</f>
        <v>2018</v>
      </c>
      <c r="K12" s="17">
        <f t="shared" ref="K12" si="10">J12+1</f>
        <v>2019</v>
      </c>
      <c r="L12" s="17">
        <f>K12+1</f>
        <v>2020</v>
      </c>
      <c r="M12" s="17">
        <f t="shared" ref="M12" si="11">L12+1</f>
        <v>2021</v>
      </c>
      <c r="N12" s="40"/>
      <c r="O12" s="40"/>
      <c r="P12" s="40"/>
    </row>
    <row r="13" spans="1:16" x14ac:dyDescent="0.2">
      <c r="A13" s="38"/>
      <c r="B13" s="8" t="s">
        <v>53</v>
      </c>
      <c r="C13" s="49">
        <v>3.5490605427975108E-2</v>
      </c>
      <c r="D13" s="49">
        <v>1.2096774193548487E-2</v>
      </c>
      <c r="E13" s="49">
        <v>2.3904382470119501E-2</v>
      </c>
      <c r="F13" s="49">
        <v>3.0155642023346418E-2</v>
      </c>
      <c r="G13" s="49">
        <v>1.5108593012275628E-2</v>
      </c>
      <c r="H13" s="49">
        <v>1.0232558139534831E-2</v>
      </c>
      <c r="I13" s="49">
        <v>1.9337016574585641E-2</v>
      </c>
      <c r="J13" s="49">
        <v>2.0776874435411097E-2</v>
      </c>
      <c r="K13" s="49">
        <v>1.5929203539823078E-2</v>
      </c>
      <c r="L13" s="49">
        <v>2.000000000000024E-2</v>
      </c>
      <c r="M13" s="49">
        <v>2.1998043050963867E-2</v>
      </c>
      <c r="N13" s="40"/>
      <c r="O13" s="40"/>
      <c r="P13" s="40"/>
    </row>
    <row r="14" spans="1:16" x14ac:dyDescent="0.2">
      <c r="A14" s="38"/>
      <c r="B14" s="8" t="str">
        <f>"Conversion Factor to" &amp; " " &amp;C4</f>
        <v>Conversion Factor to 2021</v>
      </c>
      <c r="C14" s="124">
        <f t="shared" ref="C14" si="12">D14*(1+D13)</f>
        <v>1.2063697867852392</v>
      </c>
      <c r="D14" s="124">
        <f t="shared" ref="D14" si="13">E14*(1+E13)</f>
        <v>1.1919510243933837</v>
      </c>
      <c r="E14" s="124">
        <f t="shared" ref="E14" si="14">F14*(1+F13)</f>
        <v>1.1641233740184409</v>
      </c>
      <c r="F14" s="124">
        <f t="shared" ref="F14" si="15">G14*(1+G13)</f>
        <v>1.1300461081123296</v>
      </c>
      <c r="G14" s="124">
        <f t="shared" ref="G14" si="16">H14*(1+H13)</f>
        <v>1.1132268172008903</v>
      </c>
      <c r="H14" s="124">
        <f t="shared" ref="H14" si="17">I14*(1+I13)</f>
        <v>1.1019510391261116</v>
      </c>
      <c r="I14" s="124">
        <f t="shared" ref="I14" si="18">J14*(1+J13)</f>
        <v>1.0810468188716866</v>
      </c>
      <c r="J14" s="124">
        <f t="shared" ref="J14" si="19">K14*(1+K13)</f>
        <v>1.0590432110539443</v>
      </c>
      <c r="K14" s="124">
        <f>L14*(1+L13)</f>
        <v>1.0424380039119834</v>
      </c>
      <c r="L14" s="124">
        <f>M14*(1+M13)</f>
        <v>1.0219980430509639</v>
      </c>
      <c r="M14" s="109">
        <v>1</v>
      </c>
      <c r="N14" s="40"/>
      <c r="O14" s="40"/>
      <c r="P14" s="40"/>
    </row>
    <row r="15" spans="1:16" x14ac:dyDescent="0.2">
      <c r="A15" s="38"/>
      <c r="B15" s="38"/>
      <c r="C15" s="38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0"/>
      <c r="O15" s="40"/>
      <c r="P15" s="40"/>
    </row>
    <row r="16" spans="1:16" x14ac:dyDescent="0.2">
      <c r="A16" s="38"/>
      <c r="B16" s="47" t="s">
        <v>339</v>
      </c>
      <c r="C16" s="17" t="s">
        <v>340</v>
      </c>
      <c r="D16" s="17" t="s">
        <v>341</v>
      </c>
      <c r="E16" s="17" t="s">
        <v>342</v>
      </c>
      <c r="F16" s="17" t="s">
        <v>343</v>
      </c>
      <c r="G16" s="17" t="s">
        <v>344</v>
      </c>
      <c r="H16" s="17" t="s">
        <v>345</v>
      </c>
      <c r="I16" s="17" t="s">
        <v>346</v>
      </c>
      <c r="J16" s="17" t="s">
        <v>347</v>
      </c>
      <c r="K16" s="17" t="s">
        <v>348</v>
      </c>
      <c r="L16" s="17" t="s">
        <v>349</v>
      </c>
      <c r="M16" s="17" t="s">
        <v>350</v>
      </c>
      <c r="N16" s="40"/>
      <c r="O16" s="40"/>
      <c r="P16" s="40"/>
    </row>
    <row r="17" spans="1:16" x14ac:dyDescent="0.2">
      <c r="A17" s="38"/>
      <c r="B17" s="8" t="s">
        <v>53</v>
      </c>
      <c r="C17" s="49">
        <v>2.9927760577915352E-2</v>
      </c>
      <c r="D17" s="49">
        <v>2.2044088176352838E-2</v>
      </c>
      <c r="E17" s="49">
        <v>2.7450980392156765E-2</v>
      </c>
      <c r="F17" s="49">
        <v>1.7175572519083859E-2</v>
      </c>
      <c r="G17" s="49">
        <v>1.6885553470919357E-2</v>
      </c>
      <c r="H17" s="49">
        <v>1.4760147601476037E-2</v>
      </c>
      <c r="I17" s="49">
        <v>1.9090909090909047E-2</v>
      </c>
      <c r="J17" s="49">
        <v>1.7841213202497874E-2</v>
      </c>
      <c r="K17" s="49">
        <v>1.6146509135816611E-2</v>
      </c>
      <c r="L17" s="49">
        <v>2.000000000000024E-2</v>
      </c>
      <c r="M17" s="49">
        <v>2.4E-2</v>
      </c>
      <c r="N17" s="40"/>
      <c r="O17" s="40"/>
      <c r="P17" s="40"/>
    </row>
    <row r="18" spans="1:16" x14ac:dyDescent="0.2">
      <c r="A18" s="38"/>
      <c r="B18" s="8" t="s">
        <v>351</v>
      </c>
      <c r="C18" s="124">
        <f t="shared" ref="C18:J18" si="20">D18*(1+D17)</f>
        <v>1.1991170626161898</v>
      </c>
      <c r="D18" s="124">
        <f t="shared" si="20"/>
        <v>1.1732537534225072</v>
      </c>
      <c r="E18" s="124">
        <f t="shared" si="20"/>
        <v>1.1419072790944249</v>
      </c>
      <c r="F18" s="124">
        <f t="shared" si="20"/>
        <v>1.122625542674444</v>
      </c>
      <c r="G18" s="124">
        <f t="shared" si="20"/>
        <v>1.1039841591244994</v>
      </c>
      <c r="H18" s="124">
        <f t="shared" si="20"/>
        <v>1.0879262077190521</v>
      </c>
      <c r="I18" s="124">
        <f t="shared" si="20"/>
        <v>1.0675457881275268</v>
      </c>
      <c r="J18" s="124">
        <f t="shared" si="20"/>
        <v>1.0488333290893579</v>
      </c>
      <c r="K18" s="124">
        <f>L18*(1+L17)</f>
        <v>1.0321674282789592</v>
      </c>
      <c r="L18" s="124">
        <f>(1+M17)^0.5</f>
        <v>1.0119288512538813</v>
      </c>
      <c r="M18" s="109">
        <v>1</v>
      </c>
      <c r="N18" s="40"/>
      <c r="O18" s="40"/>
      <c r="P18" s="40"/>
    </row>
    <row r="19" spans="1:16" x14ac:dyDescent="0.2">
      <c r="A19" s="38"/>
      <c r="B19" s="38"/>
      <c r="C19" s="38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0"/>
      <c r="O19" s="40"/>
      <c r="P19" s="40"/>
    </row>
    <row r="20" spans="1:16" x14ac:dyDescent="0.2">
      <c r="A20" s="38"/>
      <c r="B20" s="38"/>
      <c r="C20" s="38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0"/>
      <c r="O20" s="40"/>
      <c r="P20" s="40"/>
    </row>
    <row r="21" spans="1:16" x14ac:dyDescent="0.2">
      <c r="A21" s="38"/>
      <c r="B21" s="38"/>
      <c r="C21" s="38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0"/>
      <c r="O21" s="40"/>
      <c r="P21" s="40"/>
    </row>
    <row r="22" spans="1:16" hidden="1" x14ac:dyDescent="0.2">
      <c r="A22" s="38"/>
      <c r="B22" s="38"/>
      <c r="C22" s="38"/>
      <c r="D22" s="44"/>
      <c r="E22" s="44"/>
      <c r="F22" s="44"/>
      <c r="G22" s="44"/>
      <c r="H22" s="44"/>
      <c r="I22" s="44"/>
      <c r="J22" s="44"/>
      <c r="K22" s="44"/>
      <c r="L22" s="44"/>
      <c r="M22" s="44"/>
    </row>
    <row r="23" spans="1:16" hidden="1" x14ac:dyDescent="0.2">
      <c r="A23" s="38"/>
      <c r="B23" s="38"/>
      <c r="C23" s="38"/>
      <c r="D23" s="44"/>
      <c r="E23" s="44"/>
      <c r="F23" s="44"/>
      <c r="G23" s="44"/>
      <c r="H23" s="44"/>
      <c r="I23" s="44"/>
      <c r="J23" s="44"/>
      <c r="K23" s="44"/>
      <c r="L23" s="44"/>
      <c r="M23" s="44"/>
    </row>
    <row r="24" spans="1:16" hidden="1" x14ac:dyDescent="0.2">
      <c r="A24" s="38"/>
      <c r="B24" s="38"/>
      <c r="C24" s="38"/>
      <c r="D24" s="44"/>
      <c r="E24" s="44"/>
      <c r="F24" s="44"/>
      <c r="G24" s="44"/>
      <c r="H24" s="44"/>
      <c r="I24" s="44"/>
      <c r="J24" s="44"/>
      <c r="K24" s="44"/>
      <c r="L24" s="44"/>
      <c r="M24" s="44"/>
    </row>
    <row r="25" spans="1:16" hidden="1" x14ac:dyDescent="0.2">
      <c r="A25" s="38"/>
      <c r="B25" s="38"/>
      <c r="C25" s="38"/>
      <c r="D25" s="44"/>
      <c r="E25" s="44"/>
      <c r="F25" s="44"/>
      <c r="G25" s="44"/>
      <c r="H25" s="44"/>
      <c r="I25" s="44"/>
      <c r="J25" s="44"/>
      <c r="K25" s="44"/>
      <c r="L25" s="44"/>
      <c r="M25" s="44"/>
    </row>
    <row r="26" spans="1:16" hidden="1" x14ac:dyDescent="0.2">
      <c r="A26" s="38"/>
      <c r="B26" s="38"/>
      <c r="C26" s="38"/>
      <c r="D26" s="44"/>
      <c r="E26" s="44"/>
      <c r="F26" s="44"/>
      <c r="G26" s="44"/>
      <c r="H26" s="44"/>
      <c r="I26" s="44"/>
      <c r="J26" s="44"/>
      <c r="K26" s="44"/>
      <c r="L26" s="44"/>
      <c r="M26" s="44"/>
    </row>
    <row r="27" spans="1:16" hidden="1" x14ac:dyDescent="0.2">
      <c r="A27" s="38"/>
      <c r="B27" s="38"/>
      <c r="C27" s="38"/>
      <c r="D27" s="44"/>
      <c r="E27" s="44"/>
      <c r="F27" s="44"/>
      <c r="G27" s="44"/>
      <c r="H27" s="44"/>
      <c r="I27" s="44"/>
      <c r="J27" s="44"/>
      <c r="K27" s="44"/>
      <c r="L27" s="44"/>
      <c r="M27" s="44"/>
    </row>
    <row r="28" spans="1:16" hidden="1" x14ac:dyDescent="0.2">
      <c r="A28" s="38"/>
      <c r="B28" s="38"/>
      <c r="C28" s="38"/>
      <c r="D28" s="44"/>
      <c r="E28" s="44"/>
      <c r="F28" s="44"/>
      <c r="G28" s="44"/>
      <c r="H28" s="44"/>
      <c r="I28" s="44"/>
      <c r="J28" s="44"/>
      <c r="K28" s="44"/>
      <c r="L28" s="44"/>
      <c r="M28" s="44"/>
    </row>
    <row r="29" spans="1:16" hidden="1" x14ac:dyDescent="0.2">
      <c r="A29" s="38"/>
      <c r="B29" s="38"/>
      <c r="C29" s="38"/>
      <c r="D29" s="44"/>
      <c r="E29" s="44"/>
      <c r="F29" s="44"/>
      <c r="G29" s="44"/>
      <c r="H29" s="44"/>
      <c r="I29" s="44"/>
      <c r="J29" s="44"/>
      <c r="K29" s="44"/>
      <c r="L29" s="44"/>
      <c r="M29" s="44"/>
    </row>
    <row r="30" spans="1:16" hidden="1" x14ac:dyDescent="0.2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40"/>
    </row>
    <row r="31" spans="1:16" hidden="1" x14ac:dyDescent="0.2">
      <c r="A31" s="38"/>
      <c r="B31" s="38"/>
      <c r="C31" s="38"/>
      <c r="D31" s="38"/>
      <c r="E31" s="38"/>
      <c r="F31" s="38"/>
      <c r="G31" s="38"/>
      <c r="H31" s="38"/>
      <c r="I31" s="40"/>
      <c r="J31" s="40"/>
      <c r="K31" s="40"/>
      <c r="L31" s="40"/>
      <c r="M31" s="40"/>
    </row>
    <row r="32" spans="1:16" hidden="1" x14ac:dyDescent="0.2">
      <c r="A32" s="38"/>
      <c r="B32" s="38"/>
      <c r="C32" s="38"/>
      <c r="D32" s="38"/>
      <c r="E32" s="38"/>
      <c r="F32" s="38"/>
      <c r="G32" s="38"/>
      <c r="H32" s="38"/>
    </row>
    <row r="33" ht="12.75" hidden="1" customHeight="1" x14ac:dyDescent="0.2"/>
    <row r="34" ht="12.75" hidden="1" customHeight="1" x14ac:dyDescent="0.2"/>
    <row r="35" ht="12.75" hidden="1" customHeight="1" x14ac:dyDescent="0.2"/>
    <row r="36" ht="12.75" hidden="1" customHeight="1" x14ac:dyDescent="0.2"/>
    <row r="37" ht="12.75" hidden="1" customHeight="1" x14ac:dyDescent="0.2"/>
    <row r="38" ht="12.75" hidden="1" customHeight="1" x14ac:dyDescent="0.2"/>
  </sheetData>
  <dataValidations count="1">
    <dataValidation type="list" allowBlank="1" showInputMessage="1" showErrorMessage="1" sqref="E4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V187"/>
  <sheetViews>
    <sheetView zoomScale="90" zoomScaleNormal="90" workbookViewId="0">
      <selection activeCell="D14" sqref="D14"/>
    </sheetView>
  </sheetViews>
  <sheetFormatPr defaultColWidth="0" defaultRowHeight="12.75" zeroHeight="1" x14ac:dyDescent="0.2"/>
  <cols>
    <col min="1" max="1" width="3.625" style="36" customWidth="1"/>
    <col min="2" max="2" width="31.125" style="36" customWidth="1"/>
    <col min="3" max="3" width="64.875" style="36" customWidth="1"/>
    <col min="4" max="11" width="9.625" style="36" customWidth="1"/>
    <col min="12" max="12" width="3.625" style="36" customWidth="1"/>
    <col min="13" max="17" width="9.625" style="36" hidden="1" customWidth="1"/>
    <col min="18" max="16384" width="9" style="36" hidden="1"/>
  </cols>
  <sheetData>
    <row r="1" spans="1:22" ht="18" x14ac:dyDescent="0.25">
      <c r="A1" s="24" t="s">
        <v>143</v>
      </c>
      <c r="B1" s="34"/>
      <c r="C1" s="34"/>
      <c r="D1" s="34"/>
      <c r="E1" s="34"/>
      <c r="F1" s="34"/>
      <c r="G1" s="34"/>
      <c r="H1" s="34"/>
      <c r="I1" s="34"/>
      <c r="J1" s="34"/>
      <c r="K1" s="35" t="s">
        <v>39</v>
      </c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75" x14ac:dyDescent="0.25">
      <c r="A2" s="37" t="str">
        <f ca="1">RIGHT(CELL("filename", $A$1), LEN(CELL("filename", $A$1)) - SEARCH("]", CELL("filename", $A$1)))</f>
        <v>Historical Expenditure</v>
      </c>
      <c r="B2" s="37"/>
      <c r="C2" s="37"/>
      <c r="D2" s="37"/>
      <c r="E2" s="37"/>
      <c r="F2" s="37"/>
      <c r="G2" s="37"/>
      <c r="H2" s="37"/>
      <c r="I2" s="37"/>
      <c r="J2" s="30" t="s">
        <v>40</v>
      </c>
      <c r="K2" s="31" t="str">
        <f>IF(SUM(F13:K13)=SUM(F133:K133),"OK","Check!")</f>
        <v>OK</v>
      </c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x14ac:dyDescent="0.2">
      <c r="A4" s="38"/>
      <c r="B4" s="39" t="s">
        <v>45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40"/>
      <c r="Q4" s="40"/>
      <c r="R4" s="40"/>
      <c r="S4" s="40"/>
    </row>
    <row r="5" spans="1:22" x14ac:dyDescent="0.2">
      <c r="A5" s="38"/>
      <c r="B5" s="41"/>
      <c r="C5" s="38"/>
      <c r="D5" s="38"/>
      <c r="E5" s="38"/>
      <c r="F5" s="38"/>
      <c r="G5" s="38"/>
      <c r="H5" s="38"/>
      <c r="I5" s="38"/>
      <c r="J5" s="38"/>
      <c r="K5" s="38"/>
      <c r="L5" s="38"/>
      <c r="M5" s="40"/>
      <c r="N5" s="40"/>
      <c r="O5" s="40"/>
      <c r="P5" s="40"/>
      <c r="Q5" s="40"/>
      <c r="R5" s="40"/>
      <c r="S5" s="40"/>
    </row>
    <row r="6" spans="1:22" x14ac:dyDescent="0.2">
      <c r="A6" s="38"/>
      <c r="B6" s="57"/>
      <c r="C6" s="38"/>
      <c r="D6" s="38"/>
      <c r="E6" s="38"/>
      <c r="F6" s="38"/>
      <c r="G6" s="38"/>
      <c r="H6" s="38"/>
      <c r="I6" s="38"/>
      <c r="J6" s="38"/>
      <c r="K6" s="38"/>
      <c r="L6" s="38"/>
      <c r="M6" s="40"/>
      <c r="N6" s="40"/>
      <c r="O6" s="40"/>
      <c r="P6" s="40"/>
      <c r="Q6" s="40"/>
      <c r="R6" s="40"/>
      <c r="S6" s="40"/>
    </row>
    <row r="7" spans="1:22" x14ac:dyDescent="0.2">
      <c r="A7" s="38"/>
      <c r="B7" s="41"/>
      <c r="C7" s="38"/>
      <c r="D7" s="38"/>
      <c r="E7" s="38"/>
      <c r="F7" s="38"/>
      <c r="G7" s="38"/>
      <c r="H7" s="38"/>
      <c r="I7" s="38"/>
      <c r="J7" s="38"/>
      <c r="K7" s="38"/>
      <c r="L7" s="38"/>
      <c r="M7" s="40"/>
      <c r="N7" s="40"/>
      <c r="O7" s="40"/>
      <c r="P7" s="40"/>
      <c r="Q7" s="40"/>
      <c r="R7" s="40"/>
      <c r="S7" s="40"/>
    </row>
    <row r="8" spans="1:22" x14ac:dyDescent="0.2">
      <c r="A8" s="38"/>
      <c r="B8" s="41"/>
      <c r="C8" s="38"/>
      <c r="D8" s="147" t="s">
        <v>47</v>
      </c>
      <c r="E8" s="148"/>
      <c r="F8" s="148"/>
      <c r="G8" s="148"/>
      <c r="H8" s="148"/>
      <c r="I8" s="148"/>
      <c r="J8" s="148"/>
      <c r="K8" s="149"/>
      <c r="L8" s="40"/>
      <c r="M8" s="40"/>
      <c r="N8" s="40"/>
      <c r="O8" s="40"/>
      <c r="P8" s="40"/>
      <c r="Q8" s="40"/>
      <c r="R8" s="40"/>
      <c r="S8" s="40"/>
    </row>
    <row r="9" spans="1:22" x14ac:dyDescent="0.2">
      <c r="A9" s="38"/>
      <c r="B9" s="17" t="s">
        <v>46</v>
      </c>
      <c r="C9" s="47" t="s">
        <v>49</v>
      </c>
      <c r="D9" s="60" t="s">
        <v>319</v>
      </c>
      <c r="E9" s="60" t="s">
        <v>320</v>
      </c>
      <c r="F9" s="60" t="s">
        <v>321</v>
      </c>
      <c r="G9" s="60" t="s">
        <v>322</v>
      </c>
      <c r="H9" s="60" t="s">
        <v>323</v>
      </c>
      <c r="I9" s="60" t="s">
        <v>316</v>
      </c>
      <c r="J9" s="60" t="s">
        <v>317</v>
      </c>
      <c r="K9" s="60" t="s">
        <v>318</v>
      </c>
      <c r="L9" s="40"/>
      <c r="M9" s="40"/>
      <c r="N9" s="40"/>
      <c r="O9" s="40"/>
      <c r="P9" s="40"/>
      <c r="Q9" s="40"/>
      <c r="R9" s="40"/>
      <c r="S9" s="40"/>
    </row>
    <row r="10" spans="1:22" x14ac:dyDescent="0.2">
      <c r="A10" s="38"/>
      <c r="B10" s="42">
        <v>139</v>
      </c>
      <c r="C10" s="43" t="s">
        <v>140</v>
      </c>
      <c r="D10" s="58">
        <v>783342.13999999978</v>
      </c>
      <c r="E10" s="58">
        <v>552996.84</v>
      </c>
      <c r="F10" s="58">
        <v>762606.09999999986</v>
      </c>
      <c r="G10" s="58">
        <v>652616.25</v>
      </c>
      <c r="H10" s="58">
        <v>249988.57500000004</v>
      </c>
      <c r="I10" s="58">
        <v>18535.73</v>
      </c>
      <c r="J10" s="58">
        <v>0</v>
      </c>
      <c r="K10" s="58">
        <v>0</v>
      </c>
      <c r="L10" s="40"/>
      <c r="M10" s="81"/>
      <c r="N10" s="81"/>
      <c r="O10" s="81"/>
      <c r="P10" s="81"/>
      <c r="Q10" s="81"/>
      <c r="R10" s="81"/>
      <c r="S10" s="81"/>
      <c r="T10" s="81"/>
    </row>
    <row r="11" spans="1:22" x14ac:dyDescent="0.2">
      <c r="A11" s="38"/>
      <c r="B11" s="42">
        <v>141</v>
      </c>
      <c r="C11" s="43" t="s">
        <v>141</v>
      </c>
      <c r="D11" s="58">
        <v>2012700.7249999996</v>
      </c>
      <c r="E11" s="58">
        <v>2890622.7561999997</v>
      </c>
      <c r="F11" s="58">
        <v>3864711.8961999998</v>
      </c>
      <c r="G11" s="58">
        <v>3120997.1550000003</v>
      </c>
      <c r="H11" s="58">
        <v>2794054.71</v>
      </c>
      <c r="I11" s="58">
        <v>4213203.05</v>
      </c>
      <c r="J11" s="58">
        <v>5250172.2699999996</v>
      </c>
      <c r="K11" s="58">
        <v>5022359.2699999996</v>
      </c>
      <c r="L11" s="40"/>
      <c r="M11" s="81"/>
      <c r="N11" s="81"/>
      <c r="O11" s="81"/>
      <c r="P11" s="81"/>
      <c r="Q11" s="81"/>
      <c r="R11" s="81"/>
      <c r="S11" s="81"/>
      <c r="T11" s="81"/>
    </row>
    <row r="12" spans="1:22" x14ac:dyDescent="0.2">
      <c r="A12" s="38"/>
      <c r="B12" s="42">
        <v>159</v>
      </c>
      <c r="C12" s="43" t="s">
        <v>142</v>
      </c>
      <c r="D12" s="58">
        <v>2467.415</v>
      </c>
      <c r="E12" s="58">
        <v>0</v>
      </c>
      <c r="F12" s="58">
        <v>0</v>
      </c>
      <c r="G12" s="58">
        <v>0</v>
      </c>
      <c r="H12" s="58">
        <v>0</v>
      </c>
      <c r="I12" s="58">
        <v>0</v>
      </c>
      <c r="J12" s="58">
        <v>0</v>
      </c>
      <c r="K12" s="58">
        <v>0</v>
      </c>
      <c r="L12" s="40"/>
      <c r="M12" s="81"/>
      <c r="N12" s="81"/>
      <c r="O12" s="81"/>
      <c r="P12" s="81"/>
      <c r="Q12" s="81"/>
      <c r="R12" s="81"/>
      <c r="S12" s="81"/>
      <c r="T12" s="81"/>
    </row>
    <row r="13" spans="1:22" x14ac:dyDescent="0.2">
      <c r="A13" s="38"/>
      <c r="B13" s="38"/>
      <c r="C13" s="45" t="s">
        <v>48</v>
      </c>
      <c r="D13" s="46">
        <f t="shared" ref="D13:K13" si="0">SUM(D10:D12)</f>
        <v>2798510.2799999993</v>
      </c>
      <c r="E13" s="46">
        <f t="shared" si="0"/>
        <v>3443619.5961999996</v>
      </c>
      <c r="F13" s="46">
        <f t="shared" si="0"/>
        <v>4627317.9961999999</v>
      </c>
      <c r="G13" s="46">
        <f t="shared" si="0"/>
        <v>3773613.4050000003</v>
      </c>
      <c r="H13" s="46">
        <f t="shared" si="0"/>
        <v>3044043.2850000001</v>
      </c>
      <c r="I13" s="46">
        <f t="shared" si="0"/>
        <v>4231738.78</v>
      </c>
      <c r="J13" s="46">
        <f t="shared" si="0"/>
        <v>5250172.2699999996</v>
      </c>
      <c r="K13" s="46">
        <f t="shared" si="0"/>
        <v>5022359.2699999996</v>
      </c>
      <c r="L13" s="40"/>
      <c r="M13" s="40"/>
      <c r="N13" s="40"/>
      <c r="O13" s="40"/>
      <c r="P13" s="40"/>
      <c r="Q13" s="40"/>
      <c r="R13" s="40"/>
      <c r="S13" s="40"/>
    </row>
    <row r="14" spans="1:22" x14ac:dyDescent="0.2">
      <c r="A14" s="38"/>
      <c r="B14" s="38"/>
      <c r="C14" s="38"/>
      <c r="D14" s="117">
        <f t="shared" ref="D14:I14" si="1">D13-D133</f>
        <v>0</v>
      </c>
      <c r="E14" s="117">
        <f t="shared" si="1"/>
        <v>0</v>
      </c>
      <c r="F14" s="117">
        <f t="shared" si="1"/>
        <v>0</v>
      </c>
      <c r="G14" s="117">
        <f t="shared" si="1"/>
        <v>0</v>
      </c>
      <c r="H14" s="117">
        <f t="shared" si="1"/>
        <v>0</v>
      </c>
      <c r="I14" s="117">
        <f t="shared" si="1"/>
        <v>0</v>
      </c>
      <c r="J14" s="117">
        <f>J13-J133</f>
        <v>0</v>
      </c>
      <c r="K14" s="117">
        <f>K13-K133</f>
        <v>0</v>
      </c>
      <c r="L14" s="38"/>
      <c r="M14" s="38"/>
      <c r="N14" s="38"/>
      <c r="O14" s="38"/>
      <c r="P14" s="38"/>
      <c r="Q14" s="40"/>
      <c r="R14" s="40"/>
      <c r="S14" s="40"/>
    </row>
    <row r="15" spans="1:22" x14ac:dyDescent="0.2">
      <c r="A15" s="38"/>
      <c r="B15" s="40"/>
      <c r="C15" s="40"/>
      <c r="D15" s="82"/>
      <c r="E15" s="82"/>
      <c r="F15" s="82"/>
      <c r="G15" s="82"/>
      <c r="H15" s="82"/>
      <c r="I15" s="82"/>
      <c r="J15" s="40"/>
      <c r="K15" s="44"/>
      <c r="L15" s="44"/>
      <c r="M15" s="44"/>
      <c r="N15" s="44"/>
      <c r="O15" s="44"/>
      <c r="P15" s="44"/>
      <c r="Q15" s="44"/>
      <c r="R15" s="40"/>
      <c r="S15" s="40"/>
    </row>
    <row r="16" spans="1:22" x14ac:dyDescent="0.2">
      <c r="A16" s="38"/>
      <c r="B16" s="40"/>
      <c r="C16" s="40"/>
      <c r="D16" s="118"/>
      <c r="E16" s="81"/>
      <c r="F16" s="81"/>
      <c r="G16" s="81"/>
      <c r="H16" s="82"/>
      <c r="I16" s="81"/>
      <c r="J16" s="81"/>
      <c r="K16" s="81"/>
      <c r="L16" s="44"/>
      <c r="M16" s="44"/>
      <c r="N16" s="44"/>
      <c r="O16" s="44"/>
      <c r="P16" s="44"/>
      <c r="Q16" s="44"/>
      <c r="R16" s="40"/>
      <c r="S16" s="40"/>
    </row>
    <row r="17" spans="1:20" x14ac:dyDescent="0.2">
      <c r="A17" s="38"/>
      <c r="B17" s="39" t="s">
        <v>144</v>
      </c>
      <c r="C17" s="38"/>
      <c r="D17" s="38"/>
      <c r="E17" s="38"/>
      <c r="F17" s="38"/>
      <c r="G17" s="38"/>
      <c r="H17" s="38"/>
      <c r="I17" s="38"/>
      <c r="J17" s="38"/>
      <c r="K17" s="44"/>
      <c r="L17" s="44"/>
      <c r="M17" s="44"/>
      <c r="N17" s="44"/>
      <c r="O17" s="44"/>
      <c r="P17" s="44"/>
      <c r="Q17" s="44"/>
      <c r="R17" s="40"/>
      <c r="S17" s="40"/>
    </row>
    <row r="18" spans="1:20" x14ac:dyDescent="0.2">
      <c r="A18" s="38"/>
      <c r="B18" s="41"/>
      <c r="C18" s="38"/>
      <c r="D18" s="38"/>
      <c r="E18" s="38"/>
      <c r="F18" s="38"/>
      <c r="G18" s="38"/>
      <c r="H18" s="38"/>
      <c r="I18" s="38"/>
      <c r="J18" s="38"/>
      <c r="K18" s="44"/>
      <c r="L18" s="44"/>
      <c r="M18" s="44"/>
      <c r="N18" s="44"/>
      <c r="O18" s="44"/>
      <c r="P18" s="44"/>
      <c r="Q18" s="44"/>
      <c r="R18" s="40"/>
      <c r="S18" s="40"/>
    </row>
    <row r="19" spans="1:20" x14ac:dyDescent="0.2">
      <c r="A19" s="38"/>
      <c r="B19" s="57"/>
      <c r="C19" s="38"/>
      <c r="D19" s="38"/>
      <c r="E19" s="38"/>
      <c r="F19" s="38"/>
      <c r="G19" s="38"/>
      <c r="H19" s="38"/>
      <c r="I19" s="38"/>
      <c r="J19" s="38"/>
      <c r="K19" s="44"/>
      <c r="L19" s="44"/>
      <c r="M19" s="44"/>
      <c r="N19" s="44"/>
      <c r="O19" s="44"/>
      <c r="P19" s="44"/>
      <c r="Q19" s="44"/>
      <c r="R19" s="40"/>
      <c r="S19" s="40"/>
    </row>
    <row r="20" spans="1:20" x14ac:dyDescent="0.2">
      <c r="A20" s="38"/>
      <c r="B20" s="41"/>
      <c r="C20" s="38"/>
      <c r="D20" s="38"/>
      <c r="E20" s="38"/>
      <c r="F20" s="38"/>
      <c r="G20" s="38"/>
      <c r="H20" s="38"/>
      <c r="I20" s="38"/>
      <c r="J20" s="38"/>
      <c r="K20" s="44"/>
      <c r="L20" s="44"/>
      <c r="M20" s="44"/>
      <c r="N20" s="44"/>
      <c r="O20" s="44"/>
      <c r="P20" s="44"/>
      <c r="Q20" s="44"/>
      <c r="R20" s="40"/>
      <c r="S20" s="40"/>
    </row>
    <row r="21" spans="1:20" x14ac:dyDescent="0.2">
      <c r="A21" s="38"/>
      <c r="B21" s="41"/>
      <c r="C21" s="38"/>
      <c r="D21" s="147" t="s">
        <v>47</v>
      </c>
      <c r="E21" s="148"/>
      <c r="F21" s="148"/>
      <c r="G21" s="148"/>
      <c r="H21" s="148"/>
      <c r="I21" s="148"/>
      <c r="J21" s="148"/>
      <c r="K21" s="149"/>
      <c r="L21" s="44"/>
      <c r="M21" s="44"/>
      <c r="N21" s="44"/>
      <c r="O21" s="44"/>
      <c r="P21" s="44"/>
      <c r="Q21" s="44"/>
      <c r="R21" s="40"/>
      <c r="S21" s="40"/>
    </row>
    <row r="22" spans="1:20" x14ac:dyDescent="0.2">
      <c r="A22" s="38"/>
      <c r="B22" s="17" t="s">
        <v>145</v>
      </c>
      <c r="C22" s="47" t="s">
        <v>146</v>
      </c>
      <c r="D22" s="121" t="s">
        <v>319</v>
      </c>
      <c r="E22" s="121" t="s">
        <v>320</v>
      </c>
      <c r="F22" s="121" t="s">
        <v>321</v>
      </c>
      <c r="G22" s="121" t="s">
        <v>322</v>
      </c>
      <c r="H22" s="121" t="s">
        <v>323</v>
      </c>
      <c r="I22" s="121" t="s">
        <v>316</v>
      </c>
      <c r="J22" s="121" t="s">
        <v>317</v>
      </c>
      <c r="K22" s="121" t="s">
        <v>318</v>
      </c>
      <c r="L22" s="44"/>
      <c r="M22" s="44"/>
      <c r="N22" s="44"/>
      <c r="O22" s="44"/>
      <c r="P22" s="44"/>
      <c r="Q22" s="44"/>
      <c r="R22" s="40"/>
      <c r="S22" s="40"/>
    </row>
    <row r="23" spans="1:20" x14ac:dyDescent="0.2">
      <c r="A23" s="38"/>
      <c r="B23" s="61" t="s">
        <v>147</v>
      </c>
      <c r="C23" s="62" t="s">
        <v>148</v>
      </c>
      <c r="D23" s="58">
        <v>0</v>
      </c>
      <c r="E23" s="58">
        <v>0</v>
      </c>
      <c r="F23" s="58">
        <v>0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44"/>
      <c r="M23" s="44"/>
      <c r="N23" s="44"/>
      <c r="O23" s="44"/>
      <c r="P23" s="44"/>
      <c r="Q23" s="44"/>
      <c r="R23" s="44"/>
      <c r="S23" s="44"/>
      <c r="T23" s="44"/>
    </row>
    <row r="24" spans="1:20" x14ac:dyDescent="0.2">
      <c r="A24" s="38"/>
      <c r="B24" s="150" t="s">
        <v>149</v>
      </c>
      <c r="C24" s="62" t="s">
        <v>150</v>
      </c>
      <c r="D24" s="63">
        <v>199802.54507503979</v>
      </c>
      <c r="E24" s="63">
        <v>220525.22025374474</v>
      </c>
      <c r="F24" s="63">
        <v>275093.72025374474</v>
      </c>
      <c r="G24" s="127">
        <v>256183.14500000002</v>
      </c>
      <c r="H24" s="58">
        <v>247555.14500000002</v>
      </c>
      <c r="I24" s="58">
        <v>302151.5</v>
      </c>
      <c r="J24" s="58">
        <v>359679.98699999996</v>
      </c>
      <c r="K24" s="58">
        <v>355583.12737880542</v>
      </c>
      <c r="L24" s="44"/>
      <c r="M24" s="44"/>
      <c r="N24" s="44"/>
      <c r="O24" s="44"/>
      <c r="P24" s="44"/>
      <c r="Q24" s="44"/>
      <c r="R24" s="44"/>
      <c r="S24" s="44"/>
      <c r="T24" s="44"/>
    </row>
    <row r="25" spans="1:20" x14ac:dyDescent="0.2">
      <c r="A25" s="38"/>
      <c r="B25" s="150"/>
      <c r="C25" s="62" t="s">
        <v>151</v>
      </c>
      <c r="D25" s="63">
        <v>94886.771836414846</v>
      </c>
      <c r="E25" s="63">
        <v>151972.36357855774</v>
      </c>
      <c r="F25" s="63">
        <v>233722.86357855774</v>
      </c>
      <c r="G25" s="58">
        <v>201199.86</v>
      </c>
      <c r="H25" s="58">
        <v>144789.85999999999</v>
      </c>
      <c r="I25" s="58">
        <v>107522.5</v>
      </c>
      <c r="J25" s="58">
        <v>98226.842000000004</v>
      </c>
      <c r="K25" s="58">
        <v>109410.19276322049</v>
      </c>
      <c r="L25" s="44"/>
      <c r="M25" s="44"/>
      <c r="N25" s="44"/>
      <c r="O25" s="44"/>
      <c r="P25" s="44"/>
      <c r="Q25" s="44"/>
      <c r="R25" s="44"/>
      <c r="S25" s="44"/>
      <c r="T25" s="44"/>
    </row>
    <row r="26" spans="1:20" x14ac:dyDescent="0.2">
      <c r="A26" s="38"/>
      <c r="B26" s="150"/>
      <c r="C26" s="62" t="s">
        <v>152</v>
      </c>
      <c r="D26" s="58">
        <v>0</v>
      </c>
      <c r="E26" s="58">
        <v>0</v>
      </c>
      <c r="F26" s="58">
        <v>0</v>
      </c>
      <c r="G26" s="58">
        <v>0</v>
      </c>
      <c r="H26" s="58">
        <v>0</v>
      </c>
      <c r="I26" s="58">
        <v>0</v>
      </c>
      <c r="J26" s="58">
        <v>0</v>
      </c>
      <c r="K26" s="58">
        <v>0</v>
      </c>
      <c r="L26" s="44"/>
      <c r="M26" s="44"/>
      <c r="N26" s="44"/>
      <c r="O26" s="44"/>
      <c r="P26" s="44"/>
      <c r="Q26" s="44"/>
      <c r="R26" s="44"/>
      <c r="S26" s="44"/>
      <c r="T26" s="44"/>
    </row>
    <row r="27" spans="1:20" x14ac:dyDescent="0.2">
      <c r="A27" s="40"/>
      <c r="B27" s="64"/>
      <c r="C27" s="62" t="s">
        <v>153</v>
      </c>
      <c r="D27" s="58">
        <v>0</v>
      </c>
      <c r="E27" s="58">
        <v>0</v>
      </c>
      <c r="F27" s="58">
        <v>0</v>
      </c>
      <c r="G27" s="58">
        <v>0</v>
      </c>
      <c r="H27" s="58">
        <v>0</v>
      </c>
      <c r="I27" s="58">
        <v>0</v>
      </c>
      <c r="J27" s="58">
        <v>0</v>
      </c>
      <c r="K27" s="58">
        <v>0</v>
      </c>
      <c r="L27" s="44"/>
      <c r="M27" s="44"/>
      <c r="N27" s="44"/>
      <c r="O27" s="44"/>
      <c r="P27" s="44"/>
      <c r="Q27" s="44"/>
      <c r="R27" s="44"/>
      <c r="S27" s="44"/>
      <c r="T27" s="44"/>
    </row>
    <row r="28" spans="1:20" x14ac:dyDescent="0.2">
      <c r="A28" s="40"/>
      <c r="B28" s="64"/>
      <c r="C28" s="62" t="s">
        <v>154</v>
      </c>
      <c r="D28" s="58">
        <v>0</v>
      </c>
      <c r="E28" s="58">
        <v>0</v>
      </c>
      <c r="F28" s="58">
        <v>0</v>
      </c>
      <c r="G28" s="58">
        <v>0</v>
      </c>
      <c r="H28" s="58">
        <v>0</v>
      </c>
      <c r="I28" s="58">
        <v>0</v>
      </c>
      <c r="J28" s="58">
        <v>0</v>
      </c>
      <c r="K28" s="58">
        <v>0</v>
      </c>
      <c r="L28" s="44"/>
      <c r="M28" s="44"/>
      <c r="N28" s="44"/>
      <c r="O28" s="44"/>
      <c r="P28" s="44"/>
      <c r="Q28" s="44"/>
      <c r="R28" s="44"/>
      <c r="S28" s="44"/>
      <c r="T28" s="44"/>
    </row>
    <row r="29" spans="1:20" x14ac:dyDescent="0.2">
      <c r="A29" s="40"/>
      <c r="B29" s="64"/>
      <c r="C29" s="62" t="s">
        <v>155</v>
      </c>
      <c r="D29" s="58">
        <v>0</v>
      </c>
      <c r="E29" s="58">
        <v>0</v>
      </c>
      <c r="F29" s="58">
        <v>0</v>
      </c>
      <c r="G29" s="58">
        <v>0</v>
      </c>
      <c r="H29" s="58">
        <v>13021.5</v>
      </c>
      <c r="I29" s="58">
        <v>13021.5</v>
      </c>
      <c r="J29" s="58">
        <v>0</v>
      </c>
      <c r="K29" s="58">
        <v>0</v>
      </c>
      <c r="L29" s="44"/>
      <c r="M29" s="44"/>
      <c r="N29" s="44"/>
      <c r="O29" s="44"/>
      <c r="P29" s="44"/>
      <c r="Q29" s="44"/>
      <c r="R29" s="44"/>
      <c r="S29" s="44"/>
      <c r="T29" s="44"/>
    </row>
    <row r="30" spans="1:20" x14ac:dyDescent="0.2">
      <c r="A30" s="40"/>
      <c r="B30" s="64"/>
      <c r="C30" s="62" t="s">
        <v>156</v>
      </c>
      <c r="D30" s="58">
        <v>0</v>
      </c>
      <c r="E30" s="58">
        <v>0</v>
      </c>
      <c r="F30" s="58">
        <v>0</v>
      </c>
      <c r="G30" s="127">
        <v>0</v>
      </c>
      <c r="H30" s="127">
        <v>0</v>
      </c>
      <c r="I30" s="127">
        <v>0</v>
      </c>
      <c r="J30" s="127">
        <v>0</v>
      </c>
      <c r="K30" s="58">
        <v>0</v>
      </c>
      <c r="L30" s="44"/>
      <c r="M30" s="44"/>
      <c r="N30" s="44"/>
      <c r="O30" s="44"/>
      <c r="P30" s="44"/>
      <c r="Q30" s="44"/>
      <c r="R30" s="44"/>
      <c r="S30" s="44"/>
      <c r="T30" s="44"/>
    </row>
    <row r="31" spans="1:20" x14ac:dyDescent="0.2">
      <c r="A31" s="40"/>
      <c r="B31" s="64"/>
      <c r="C31" s="62" t="s">
        <v>157</v>
      </c>
      <c r="D31" s="58">
        <v>0</v>
      </c>
      <c r="E31" s="58">
        <v>0</v>
      </c>
      <c r="F31" s="58">
        <v>0</v>
      </c>
      <c r="G31" s="58">
        <v>0</v>
      </c>
      <c r="H31" s="58">
        <v>0</v>
      </c>
      <c r="I31" s="58">
        <v>0</v>
      </c>
      <c r="J31" s="58">
        <v>0</v>
      </c>
      <c r="K31" s="58">
        <v>0</v>
      </c>
      <c r="L31" s="44"/>
      <c r="M31" s="44"/>
      <c r="N31" s="44"/>
      <c r="O31" s="44"/>
      <c r="P31" s="44"/>
      <c r="Q31" s="44"/>
      <c r="R31" s="44"/>
      <c r="S31" s="44"/>
      <c r="T31" s="44"/>
    </row>
    <row r="32" spans="1:20" x14ac:dyDescent="0.2">
      <c r="A32" s="40"/>
      <c r="B32" s="64"/>
      <c r="C32" s="62" t="s">
        <v>158</v>
      </c>
      <c r="D32" s="58">
        <v>0</v>
      </c>
      <c r="E32" s="58">
        <v>0</v>
      </c>
      <c r="F32" s="58">
        <v>0</v>
      </c>
      <c r="G32" s="58">
        <v>0</v>
      </c>
      <c r="H32" s="58">
        <v>0</v>
      </c>
      <c r="I32" s="58">
        <v>0</v>
      </c>
      <c r="J32" s="58">
        <v>0</v>
      </c>
      <c r="K32" s="58">
        <v>0</v>
      </c>
      <c r="L32" s="44"/>
      <c r="M32" s="44"/>
      <c r="N32" s="44"/>
      <c r="O32" s="44"/>
      <c r="P32" s="44"/>
      <c r="Q32" s="44"/>
      <c r="R32" s="44"/>
      <c r="S32" s="44"/>
      <c r="T32" s="44"/>
    </row>
    <row r="33" spans="1:20" x14ac:dyDescent="0.2">
      <c r="A33" s="40"/>
      <c r="B33" s="64"/>
      <c r="C33" s="62" t="s">
        <v>159</v>
      </c>
      <c r="D33" s="58">
        <v>0</v>
      </c>
      <c r="E33" s="58">
        <v>0</v>
      </c>
      <c r="F33" s="58">
        <v>0</v>
      </c>
      <c r="G33" s="58">
        <v>0</v>
      </c>
      <c r="H33" s="58">
        <v>0</v>
      </c>
      <c r="I33" s="58">
        <v>0</v>
      </c>
      <c r="J33" s="58">
        <v>0</v>
      </c>
      <c r="K33" s="58">
        <v>0</v>
      </c>
      <c r="L33" s="44"/>
      <c r="M33" s="44"/>
      <c r="N33" s="44"/>
      <c r="O33" s="44"/>
      <c r="P33" s="44"/>
      <c r="Q33" s="44"/>
      <c r="R33" s="44"/>
      <c r="S33" s="44"/>
      <c r="T33" s="44"/>
    </row>
    <row r="34" spans="1:20" x14ac:dyDescent="0.2">
      <c r="A34" s="40"/>
      <c r="B34" s="64"/>
      <c r="C34" s="62" t="s">
        <v>160</v>
      </c>
      <c r="D34" s="58">
        <v>0</v>
      </c>
      <c r="E34" s="58">
        <v>0</v>
      </c>
      <c r="F34" s="58">
        <v>0</v>
      </c>
      <c r="G34" s="58">
        <v>0</v>
      </c>
      <c r="H34" s="58">
        <v>0</v>
      </c>
      <c r="I34" s="58">
        <v>0</v>
      </c>
      <c r="J34" s="58">
        <v>0</v>
      </c>
      <c r="K34" s="58">
        <v>0</v>
      </c>
      <c r="L34" s="44"/>
      <c r="M34" s="44"/>
      <c r="N34" s="44"/>
      <c r="O34" s="44"/>
      <c r="P34" s="44"/>
      <c r="Q34" s="44"/>
      <c r="R34" s="44"/>
      <c r="S34" s="44"/>
      <c r="T34" s="44"/>
    </row>
    <row r="35" spans="1:20" x14ac:dyDescent="0.2">
      <c r="A35" s="40"/>
      <c r="B35" s="64"/>
      <c r="C35" s="62" t="s">
        <v>161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44"/>
      <c r="M35" s="44"/>
      <c r="N35" s="44"/>
      <c r="O35" s="44"/>
      <c r="P35" s="44"/>
      <c r="Q35" s="44"/>
      <c r="R35" s="44"/>
      <c r="S35" s="44"/>
      <c r="T35" s="44"/>
    </row>
    <row r="36" spans="1:20" x14ac:dyDescent="0.2">
      <c r="A36" s="40"/>
      <c r="B36" s="64"/>
      <c r="C36" s="62" t="s">
        <v>162</v>
      </c>
      <c r="D36" s="58">
        <v>0</v>
      </c>
      <c r="E36" s="58">
        <v>0</v>
      </c>
      <c r="F36" s="58">
        <v>0</v>
      </c>
      <c r="G36" s="58">
        <v>0</v>
      </c>
      <c r="H36" s="58">
        <v>0</v>
      </c>
      <c r="I36" s="58">
        <v>0</v>
      </c>
      <c r="J36" s="58">
        <v>0</v>
      </c>
      <c r="K36" s="58">
        <v>0</v>
      </c>
      <c r="L36" s="44"/>
      <c r="M36" s="44"/>
      <c r="N36" s="44"/>
      <c r="O36" s="44"/>
      <c r="P36" s="44"/>
      <c r="Q36" s="44"/>
      <c r="R36" s="44"/>
      <c r="S36" s="44"/>
      <c r="T36" s="44"/>
    </row>
    <row r="37" spans="1:20" x14ac:dyDescent="0.2">
      <c r="A37" s="40"/>
      <c r="B37" s="64"/>
      <c r="C37" s="62" t="s">
        <v>163</v>
      </c>
      <c r="D37" s="58">
        <v>0</v>
      </c>
      <c r="E37" s="58">
        <v>0</v>
      </c>
      <c r="F37" s="58">
        <v>0</v>
      </c>
      <c r="G37" s="58">
        <v>0</v>
      </c>
      <c r="H37" s="58">
        <v>0</v>
      </c>
      <c r="I37" s="58">
        <v>0</v>
      </c>
      <c r="J37" s="58">
        <v>0</v>
      </c>
      <c r="K37" s="58">
        <v>0</v>
      </c>
      <c r="L37" s="44"/>
      <c r="M37" s="44"/>
      <c r="N37" s="44"/>
      <c r="O37" s="44"/>
      <c r="P37" s="44"/>
      <c r="Q37" s="44"/>
      <c r="R37" s="44"/>
      <c r="S37" s="44"/>
      <c r="T37" s="44"/>
    </row>
    <row r="38" spans="1:20" x14ac:dyDescent="0.2">
      <c r="A38" s="40"/>
      <c r="B38" s="64"/>
      <c r="C38" s="62" t="s">
        <v>164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44"/>
      <c r="M38" s="44"/>
      <c r="N38" s="44"/>
      <c r="O38" s="44"/>
      <c r="P38" s="44"/>
      <c r="Q38" s="44"/>
      <c r="R38" s="44"/>
      <c r="S38" s="44"/>
      <c r="T38" s="44"/>
    </row>
    <row r="39" spans="1:20" x14ac:dyDescent="0.2">
      <c r="A39" s="40"/>
      <c r="B39" s="64"/>
      <c r="C39" s="62" t="s">
        <v>165</v>
      </c>
      <c r="D39" s="58">
        <v>0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44"/>
      <c r="M39" s="44"/>
      <c r="N39" s="44"/>
      <c r="O39" s="44"/>
      <c r="P39" s="44"/>
      <c r="Q39" s="44"/>
      <c r="R39" s="44"/>
      <c r="S39" s="44"/>
      <c r="T39" s="44"/>
    </row>
    <row r="40" spans="1:20" x14ac:dyDescent="0.2">
      <c r="A40" s="40"/>
      <c r="B40" s="64"/>
      <c r="C40" s="62" t="s">
        <v>166</v>
      </c>
      <c r="D40" s="58">
        <v>0</v>
      </c>
      <c r="E40" s="58">
        <v>0</v>
      </c>
      <c r="F40" s="58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  <c r="L40" s="44"/>
      <c r="M40" s="44"/>
      <c r="N40" s="44"/>
      <c r="O40" s="44"/>
      <c r="P40" s="44"/>
      <c r="Q40" s="44"/>
      <c r="R40" s="44"/>
      <c r="S40" s="44"/>
      <c r="T40" s="44"/>
    </row>
    <row r="41" spans="1:20" x14ac:dyDescent="0.2">
      <c r="A41" s="40"/>
      <c r="B41" s="64"/>
      <c r="C41" s="62" t="s">
        <v>167</v>
      </c>
      <c r="D41" s="58">
        <v>0</v>
      </c>
      <c r="E41" s="58">
        <v>0</v>
      </c>
      <c r="F41" s="58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  <c r="L41" s="44"/>
      <c r="M41" s="44"/>
      <c r="N41" s="44"/>
      <c r="O41" s="44"/>
      <c r="P41" s="44"/>
      <c r="Q41" s="44"/>
      <c r="R41" s="44"/>
      <c r="S41" s="44"/>
      <c r="T41" s="44"/>
    </row>
    <row r="42" spans="1:20" x14ac:dyDescent="0.2">
      <c r="A42" s="40"/>
      <c r="B42" s="64"/>
      <c r="C42" s="62" t="s">
        <v>168</v>
      </c>
      <c r="D42" s="58">
        <v>0</v>
      </c>
      <c r="E42" s="58">
        <v>0</v>
      </c>
      <c r="F42" s="58">
        <v>0</v>
      </c>
      <c r="G42" s="58">
        <v>0</v>
      </c>
      <c r="H42" s="58">
        <v>0</v>
      </c>
      <c r="I42" s="58">
        <v>0</v>
      </c>
      <c r="J42" s="58">
        <v>0</v>
      </c>
      <c r="K42" s="58">
        <v>0</v>
      </c>
      <c r="L42" s="44"/>
      <c r="M42" s="44"/>
      <c r="N42" s="44"/>
      <c r="O42" s="44"/>
      <c r="P42" s="44"/>
      <c r="Q42" s="44"/>
      <c r="R42" s="44"/>
      <c r="S42" s="44"/>
      <c r="T42" s="44"/>
    </row>
    <row r="43" spans="1:20" x14ac:dyDescent="0.2">
      <c r="A43" s="40"/>
      <c r="B43" s="61" t="s">
        <v>169</v>
      </c>
      <c r="C43" s="62" t="s">
        <v>170</v>
      </c>
      <c r="D43" s="63">
        <v>156561.79839013907</v>
      </c>
      <c r="E43" s="63">
        <v>187589.72203933401</v>
      </c>
      <c r="F43" s="63">
        <v>247828.22203933401</v>
      </c>
      <c r="G43" s="58">
        <v>211600.82500000001</v>
      </c>
      <c r="H43" s="58">
        <v>182180.32500000001</v>
      </c>
      <c r="I43" s="58">
        <v>205170</v>
      </c>
      <c r="J43" s="58">
        <v>216296.50150000001</v>
      </c>
      <c r="K43" s="58">
        <v>208321.17231625074</v>
      </c>
      <c r="L43" s="44"/>
      <c r="M43" s="44"/>
      <c r="N43" s="44"/>
      <c r="O43" s="44"/>
      <c r="P43" s="44"/>
      <c r="Q43" s="44"/>
      <c r="R43" s="44"/>
      <c r="S43" s="44"/>
      <c r="T43" s="44"/>
    </row>
    <row r="44" spans="1:20" x14ac:dyDescent="0.2">
      <c r="A44" s="40"/>
      <c r="B44" s="65" t="s">
        <v>171</v>
      </c>
      <c r="C44" s="62" t="s">
        <v>172</v>
      </c>
      <c r="D44" s="63">
        <v>104611.12685070842</v>
      </c>
      <c r="E44" s="63">
        <v>144100.71072877443</v>
      </c>
      <c r="F44" s="63">
        <v>206519.21072877443</v>
      </c>
      <c r="G44" s="58">
        <v>163236.35500000001</v>
      </c>
      <c r="H44" s="58">
        <v>91858.35500000001</v>
      </c>
      <c r="I44" s="58">
        <v>56148.5</v>
      </c>
      <c r="J44" s="58">
        <v>68349.614000000001</v>
      </c>
      <c r="K44" s="58">
        <v>94665.348732074344</v>
      </c>
      <c r="L44" s="44"/>
      <c r="M44" s="44"/>
      <c r="N44" s="44"/>
      <c r="O44" s="44"/>
      <c r="P44" s="44"/>
      <c r="Q44" s="44"/>
      <c r="R44" s="44"/>
      <c r="S44" s="44"/>
      <c r="T44" s="44"/>
    </row>
    <row r="45" spans="1:20" x14ac:dyDescent="0.2">
      <c r="A45" s="40"/>
      <c r="B45" s="64"/>
      <c r="C45" s="62" t="s">
        <v>173</v>
      </c>
      <c r="D45" s="58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44"/>
      <c r="M45" s="44"/>
      <c r="N45" s="44"/>
      <c r="O45" s="44"/>
      <c r="P45" s="44"/>
      <c r="Q45" s="44"/>
      <c r="R45" s="44"/>
      <c r="S45" s="44"/>
      <c r="T45" s="44"/>
    </row>
    <row r="46" spans="1:20" x14ac:dyDescent="0.2">
      <c r="A46" s="40"/>
      <c r="B46" s="64"/>
      <c r="C46" s="62" t="s">
        <v>174</v>
      </c>
      <c r="D46" s="58">
        <v>0</v>
      </c>
      <c r="E46" s="58">
        <v>0</v>
      </c>
      <c r="F46" s="58">
        <v>0</v>
      </c>
      <c r="G46" s="58">
        <v>4389.93</v>
      </c>
      <c r="H46" s="58">
        <v>4389.93</v>
      </c>
      <c r="I46" s="58">
        <v>0</v>
      </c>
      <c r="J46" s="58">
        <v>0</v>
      </c>
      <c r="K46" s="58">
        <v>0</v>
      </c>
      <c r="L46" s="44"/>
      <c r="M46" s="44"/>
      <c r="N46" s="44"/>
      <c r="O46" s="44"/>
      <c r="P46" s="44"/>
      <c r="Q46" s="44"/>
      <c r="R46" s="44"/>
      <c r="S46" s="44"/>
      <c r="T46" s="44"/>
    </row>
    <row r="47" spans="1:20" x14ac:dyDescent="0.2">
      <c r="A47" s="40"/>
      <c r="B47" s="64"/>
      <c r="C47" s="62" t="s">
        <v>175</v>
      </c>
      <c r="D47" s="58">
        <v>0</v>
      </c>
      <c r="E47" s="58">
        <v>0</v>
      </c>
      <c r="F47" s="58">
        <v>0</v>
      </c>
      <c r="G47" s="58">
        <v>0</v>
      </c>
      <c r="H47" s="58">
        <v>0</v>
      </c>
      <c r="I47" s="58">
        <v>0</v>
      </c>
      <c r="J47" s="58">
        <v>0</v>
      </c>
      <c r="K47" s="58">
        <v>0</v>
      </c>
      <c r="L47" s="44"/>
      <c r="M47" s="44"/>
      <c r="N47" s="44"/>
      <c r="O47" s="44"/>
      <c r="P47" s="44"/>
      <c r="Q47" s="44"/>
      <c r="R47" s="44"/>
      <c r="S47" s="44"/>
      <c r="T47" s="44"/>
    </row>
    <row r="48" spans="1:20" x14ac:dyDescent="0.2">
      <c r="A48" s="40"/>
      <c r="B48" s="64"/>
      <c r="C48" s="62" t="s">
        <v>176</v>
      </c>
      <c r="D48" s="58">
        <v>0</v>
      </c>
      <c r="E48" s="58">
        <v>0</v>
      </c>
      <c r="F48" s="58">
        <v>0</v>
      </c>
      <c r="G48" s="58">
        <v>0</v>
      </c>
      <c r="H48" s="58">
        <v>0</v>
      </c>
      <c r="I48" s="58">
        <v>0</v>
      </c>
      <c r="J48" s="58">
        <v>0</v>
      </c>
      <c r="K48" s="58">
        <v>0</v>
      </c>
      <c r="L48" s="44"/>
      <c r="M48" s="44"/>
      <c r="N48" s="44"/>
      <c r="O48" s="44"/>
      <c r="P48" s="44"/>
      <c r="Q48" s="44"/>
      <c r="R48" s="44"/>
      <c r="S48" s="44"/>
      <c r="T48" s="44"/>
    </row>
    <row r="49" spans="1:20" x14ac:dyDescent="0.2">
      <c r="A49" s="40"/>
      <c r="B49" s="66"/>
      <c r="C49" s="62" t="s">
        <v>168</v>
      </c>
      <c r="D49" s="58">
        <v>0</v>
      </c>
      <c r="E49" s="58">
        <v>0</v>
      </c>
      <c r="F49" s="58">
        <v>0</v>
      </c>
      <c r="G49" s="58">
        <v>0</v>
      </c>
      <c r="H49" s="58">
        <v>0</v>
      </c>
      <c r="I49" s="58">
        <v>0</v>
      </c>
      <c r="J49" s="58">
        <v>0</v>
      </c>
      <c r="K49" s="58">
        <v>0</v>
      </c>
      <c r="L49" s="44"/>
      <c r="M49" s="44"/>
      <c r="N49" s="44"/>
      <c r="O49" s="44"/>
      <c r="P49" s="44"/>
      <c r="Q49" s="44"/>
      <c r="R49" s="44"/>
      <c r="S49" s="44"/>
      <c r="T49" s="44"/>
    </row>
    <row r="50" spans="1:20" x14ac:dyDescent="0.2">
      <c r="A50" s="40"/>
      <c r="B50" s="67" t="s">
        <v>177</v>
      </c>
      <c r="C50" s="68" t="s">
        <v>170</v>
      </c>
      <c r="D50" s="63">
        <v>499552.37698577438</v>
      </c>
      <c r="E50" s="63">
        <v>279221.41553659271</v>
      </c>
      <c r="F50" s="63">
        <v>94023.415536592729</v>
      </c>
      <c r="G50" s="58">
        <v>106177.85500000001</v>
      </c>
      <c r="H50" s="58">
        <v>80029.35500000001</v>
      </c>
      <c r="I50" s="58">
        <v>36747</v>
      </c>
      <c r="J50" s="58">
        <v>28271.378499999999</v>
      </c>
      <c r="K50" s="58">
        <v>29296.405982179422</v>
      </c>
      <c r="L50" s="44"/>
      <c r="M50" s="44"/>
      <c r="N50" s="44"/>
      <c r="O50" s="44"/>
      <c r="P50" s="44"/>
      <c r="Q50" s="44"/>
      <c r="R50" s="44"/>
      <c r="S50" s="44"/>
      <c r="T50" s="44"/>
    </row>
    <row r="51" spans="1:20" x14ac:dyDescent="0.2">
      <c r="A51" s="40"/>
      <c r="B51" s="150" t="s">
        <v>178</v>
      </c>
      <c r="C51" s="68" t="s">
        <v>172</v>
      </c>
      <c r="D51" s="63">
        <v>7344.3051086957739</v>
      </c>
      <c r="E51" s="63">
        <v>54613.72989535649</v>
      </c>
      <c r="F51" s="63">
        <v>111584.72989535649</v>
      </c>
      <c r="G51" s="58">
        <v>70971.679999999993</v>
      </c>
      <c r="H51" s="58">
        <v>62950.68</v>
      </c>
      <c r="I51" s="58">
        <v>58779.5</v>
      </c>
      <c r="J51" s="58">
        <v>12832.0375</v>
      </c>
      <c r="K51" s="58">
        <v>11631.757892949707</v>
      </c>
      <c r="L51" s="44"/>
      <c r="M51" s="44"/>
      <c r="N51" s="44"/>
      <c r="O51" s="44"/>
      <c r="P51" s="44"/>
      <c r="Q51" s="44"/>
      <c r="R51" s="44"/>
      <c r="S51" s="44"/>
      <c r="T51" s="44"/>
    </row>
    <row r="52" spans="1:20" x14ac:dyDescent="0.2">
      <c r="A52" s="40"/>
      <c r="B52" s="150"/>
      <c r="C52" s="68" t="s">
        <v>179</v>
      </c>
      <c r="D52" s="58">
        <v>0</v>
      </c>
      <c r="E52" s="58">
        <v>0</v>
      </c>
      <c r="F52" s="58">
        <v>0</v>
      </c>
      <c r="G52" s="58">
        <v>0</v>
      </c>
      <c r="H52" s="58">
        <v>0</v>
      </c>
      <c r="I52" s="58">
        <v>0</v>
      </c>
      <c r="J52" s="58">
        <v>0</v>
      </c>
      <c r="K52" s="58">
        <v>0</v>
      </c>
      <c r="L52" s="44"/>
      <c r="M52" s="44"/>
      <c r="N52" s="44"/>
      <c r="O52" s="44"/>
      <c r="P52" s="44"/>
      <c r="Q52" s="44"/>
      <c r="R52" s="44"/>
      <c r="S52" s="44"/>
      <c r="T52" s="44"/>
    </row>
    <row r="53" spans="1:20" x14ac:dyDescent="0.2">
      <c r="A53" s="40"/>
      <c r="B53" s="69"/>
      <c r="C53" s="68" t="s">
        <v>180</v>
      </c>
      <c r="D53" s="58">
        <v>0</v>
      </c>
      <c r="E53" s="58">
        <v>0</v>
      </c>
      <c r="F53" s="58">
        <v>0</v>
      </c>
      <c r="G53" s="58">
        <v>0</v>
      </c>
      <c r="H53" s="58">
        <v>0</v>
      </c>
      <c r="I53" s="58">
        <v>0</v>
      </c>
      <c r="J53" s="58">
        <v>0</v>
      </c>
      <c r="K53" s="58">
        <v>0</v>
      </c>
      <c r="L53" s="44"/>
      <c r="M53" s="44"/>
      <c r="N53" s="44"/>
      <c r="O53" s="44"/>
      <c r="P53" s="44"/>
      <c r="Q53" s="44"/>
      <c r="R53" s="44"/>
      <c r="S53" s="44"/>
      <c r="T53" s="44"/>
    </row>
    <row r="54" spans="1:20" x14ac:dyDescent="0.2">
      <c r="A54" s="40"/>
      <c r="B54" s="70"/>
      <c r="C54" s="68" t="s">
        <v>181</v>
      </c>
      <c r="D54" s="58">
        <v>0</v>
      </c>
      <c r="E54" s="58">
        <v>0</v>
      </c>
      <c r="F54" s="58">
        <v>0</v>
      </c>
      <c r="G54" s="58">
        <v>0</v>
      </c>
      <c r="H54" s="58">
        <v>0</v>
      </c>
      <c r="I54" s="58">
        <v>0</v>
      </c>
      <c r="J54" s="58">
        <v>0</v>
      </c>
      <c r="K54" s="58">
        <v>0</v>
      </c>
      <c r="L54" s="44"/>
      <c r="M54" s="44"/>
      <c r="N54" s="44"/>
      <c r="O54" s="44"/>
      <c r="P54" s="44"/>
      <c r="Q54" s="44"/>
      <c r="R54" s="44"/>
      <c r="S54" s="44"/>
      <c r="T54" s="44"/>
    </row>
    <row r="55" spans="1:20" x14ac:dyDescent="0.2">
      <c r="A55" s="40"/>
      <c r="B55" s="69"/>
      <c r="C55" s="68" t="s">
        <v>174</v>
      </c>
      <c r="D55" s="58">
        <v>0</v>
      </c>
      <c r="E55" s="58">
        <v>0</v>
      </c>
      <c r="F55" s="58">
        <v>0</v>
      </c>
      <c r="G55" s="58">
        <v>0</v>
      </c>
      <c r="H55" s="58">
        <v>0</v>
      </c>
      <c r="I55" s="58">
        <v>0</v>
      </c>
      <c r="J55" s="58">
        <v>0</v>
      </c>
      <c r="K55" s="58">
        <v>0</v>
      </c>
      <c r="L55" s="44"/>
      <c r="M55" s="44"/>
      <c r="N55" s="44"/>
      <c r="O55" s="44"/>
      <c r="P55" s="44"/>
      <c r="Q55" s="44"/>
      <c r="R55" s="44"/>
      <c r="S55" s="44"/>
      <c r="T55" s="44"/>
    </row>
    <row r="56" spans="1:20" x14ac:dyDescent="0.2">
      <c r="A56" s="40"/>
      <c r="B56" s="69"/>
      <c r="C56" s="68" t="s">
        <v>175</v>
      </c>
      <c r="D56" s="58">
        <v>0</v>
      </c>
      <c r="E56" s="58">
        <v>0</v>
      </c>
      <c r="F56" s="58">
        <v>0</v>
      </c>
      <c r="G56" s="58">
        <v>0</v>
      </c>
      <c r="H56" s="58">
        <v>0</v>
      </c>
      <c r="I56" s="58">
        <v>0</v>
      </c>
      <c r="J56" s="58">
        <v>0</v>
      </c>
      <c r="K56" s="58">
        <v>0</v>
      </c>
      <c r="L56" s="44"/>
      <c r="M56" s="44"/>
      <c r="N56" s="44"/>
      <c r="O56" s="44"/>
      <c r="P56" s="44"/>
      <c r="Q56" s="44"/>
      <c r="R56" s="44"/>
      <c r="S56" s="44"/>
      <c r="T56" s="44"/>
    </row>
    <row r="57" spans="1:20" x14ac:dyDescent="0.2">
      <c r="A57" s="40"/>
      <c r="B57" s="69"/>
      <c r="C57" s="68" t="s">
        <v>176</v>
      </c>
      <c r="D57" s="58">
        <v>0</v>
      </c>
      <c r="E57" s="58">
        <v>0</v>
      </c>
      <c r="F57" s="58">
        <v>0</v>
      </c>
      <c r="G57" s="58">
        <v>0</v>
      </c>
      <c r="H57" s="58">
        <v>0</v>
      </c>
      <c r="I57" s="58">
        <v>0</v>
      </c>
      <c r="J57" s="58">
        <v>0</v>
      </c>
      <c r="K57" s="58">
        <v>0</v>
      </c>
      <c r="L57" s="44"/>
      <c r="M57" s="44"/>
      <c r="N57" s="44"/>
      <c r="O57" s="44"/>
      <c r="P57" s="44"/>
      <c r="Q57" s="44"/>
      <c r="R57" s="44"/>
      <c r="S57" s="44"/>
      <c r="T57" s="44"/>
    </row>
    <row r="58" spans="1:20" x14ac:dyDescent="0.2">
      <c r="A58" s="40"/>
      <c r="B58" s="71"/>
      <c r="C58" s="68" t="s">
        <v>168</v>
      </c>
      <c r="D58" s="58">
        <v>0</v>
      </c>
      <c r="E58" s="58">
        <v>0</v>
      </c>
      <c r="F58" s="58">
        <v>0</v>
      </c>
      <c r="G58" s="58">
        <v>0</v>
      </c>
      <c r="H58" s="58">
        <v>0</v>
      </c>
      <c r="I58" s="58">
        <v>0</v>
      </c>
      <c r="J58" s="58">
        <v>0</v>
      </c>
      <c r="K58" s="58">
        <v>0</v>
      </c>
      <c r="L58" s="44"/>
      <c r="M58" s="44"/>
      <c r="N58" s="44"/>
      <c r="O58" s="44"/>
      <c r="P58" s="44"/>
      <c r="Q58" s="44"/>
      <c r="R58" s="44"/>
      <c r="S58" s="44"/>
      <c r="T58" s="44"/>
    </row>
    <row r="59" spans="1:20" x14ac:dyDescent="0.2">
      <c r="A59" s="40"/>
      <c r="B59" s="61" t="s">
        <v>182</v>
      </c>
      <c r="C59" s="62" t="s">
        <v>170</v>
      </c>
      <c r="D59" s="63">
        <v>205742.09183945385</v>
      </c>
      <c r="E59" s="63">
        <v>185259.81877735961</v>
      </c>
      <c r="F59" s="63">
        <v>192024.31877735961</v>
      </c>
      <c r="G59" s="58">
        <v>158754.66999999998</v>
      </c>
      <c r="H59" s="58">
        <v>263326.67</v>
      </c>
      <c r="I59" s="58">
        <v>523954</v>
      </c>
      <c r="J59" s="58">
        <v>639001.39</v>
      </c>
      <c r="K59" s="58">
        <v>581465.74752363062</v>
      </c>
      <c r="L59" s="44"/>
      <c r="M59" s="44"/>
      <c r="N59" s="44"/>
      <c r="O59" s="44"/>
      <c r="P59" s="44"/>
      <c r="Q59" s="44"/>
      <c r="R59" s="44"/>
      <c r="S59" s="44"/>
      <c r="T59" s="44"/>
    </row>
    <row r="60" spans="1:20" x14ac:dyDescent="0.2">
      <c r="A60" s="40"/>
      <c r="B60" s="64" t="s">
        <v>183</v>
      </c>
      <c r="C60" s="62" t="s">
        <v>172</v>
      </c>
      <c r="D60" s="63">
        <v>360905.47868505947</v>
      </c>
      <c r="E60" s="63">
        <v>732408.20354458434</v>
      </c>
      <c r="F60" s="63">
        <v>1225798.2035445843</v>
      </c>
      <c r="G60" s="58">
        <v>850285.78500000003</v>
      </c>
      <c r="H60" s="58">
        <v>609697.78500000003</v>
      </c>
      <c r="I60" s="58">
        <v>1197676</v>
      </c>
      <c r="J60" s="58">
        <v>1686486.0235000001</v>
      </c>
      <c r="K60" s="58">
        <v>1638937.3966717911</v>
      </c>
      <c r="L60" s="80"/>
      <c r="M60" s="44"/>
      <c r="N60" s="44"/>
      <c r="O60" s="44"/>
      <c r="P60" s="44"/>
      <c r="Q60" s="44"/>
      <c r="R60" s="44"/>
      <c r="S60" s="44"/>
      <c r="T60" s="44"/>
    </row>
    <row r="61" spans="1:20" x14ac:dyDescent="0.2">
      <c r="A61" s="40"/>
      <c r="B61" s="64"/>
      <c r="C61" s="62" t="s">
        <v>184</v>
      </c>
      <c r="D61" s="63">
        <v>6476.9091431001325</v>
      </c>
      <c r="E61" s="63">
        <v>47930.943009816925</v>
      </c>
      <c r="F61" s="63">
        <v>97898.443009816925</v>
      </c>
      <c r="G61" s="58">
        <v>60182.724999999999</v>
      </c>
      <c r="H61" s="58">
        <v>19430.224999999999</v>
      </c>
      <c r="I61" s="58">
        <v>62281.5</v>
      </c>
      <c r="J61" s="58">
        <v>54680.9735</v>
      </c>
      <c r="K61" s="58">
        <v>8401.2166543441635</v>
      </c>
      <c r="L61" s="44"/>
      <c r="M61" s="44"/>
      <c r="N61" s="44"/>
      <c r="O61" s="44"/>
      <c r="P61" s="44"/>
      <c r="Q61" s="44"/>
      <c r="R61" s="44"/>
      <c r="S61" s="44"/>
      <c r="T61" s="44"/>
    </row>
    <row r="62" spans="1:20" x14ac:dyDescent="0.2">
      <c r="A62" s="40"/>
      <c r="B62" s="64"/>
      <c r="C62" s="62" t="s">
        <v>185</v>
      </c>
      <c r="D62" s="58">
        <v>0</v>
      </c>
      <c r="E62" s="58">
        <v>0</v>
      </c>
      <c r="F62" s="58">
        <v>0</v>
      </c>
      <c r="G62" s="58">
        <v>0</v>
      </c>
      <c r="H62" s="58">
        <v>0</v>
      </c>
      <c r="I62" s="58">
        <v>0</v>
      </c>
      <c r="J62" s="58">
        <v>0</v>
      </c>
      <c r="K62" s="58">
        <v>0</v>
      </c>
      <c r="L62" s="44"/>
      <c r="M62" s="44"/>
      <c r="N62" s="44"/>
      <c r="O62" s="44"/>
      <c r="P62" s="44"/>
      <c r="Q62" s="44"/>
      <c r="R62" s="44"/>
      <c r="S62" s="44"/>
      <c r="T62" s="44"/>
    </row>
    <row r="63" spans="1:20" x14ac:dyDescent="0.2">
      <c r="A63" s="40"/>
      <c r="B63" s="64"/>
      <c r="C63" s="62" t="s">
        <v>186</v>
      </c>
      <c r="D63" s="58">
        <v>0</v>
      </c>
      <c r="E63" s="58">
        <v>0</v>
      </c>
      <c r="F63" s="58">
        <v>0</v>
      </c>
      <c r="G63" s="127">
        <v>0</v>
      </c>
      <c r="H63" s="127">
        <v>0</v>
      </c>
      <c r="I63" s="127">
        <v>483123</v>
      </c>
      <c r="J63" s="127">
        <v>814609.78300000005</v>
      </c>
      <c r="K63" s="58">
        <v>595574.8641506565</v>
      </c>
      <c r="L63" s="44"/>
      <c r="M63" s="44"/>
      <c r="N63" s="44"/>
      <c r="O63" s="44"/>
      <c r="P63" s="44"/>
      <c r="Q63" s="44"/>
      <c r="R63" s="44"/>
      <c r="S63" s="44"/>
      <c r="T63" s="44"/>
    </row>
    <row r="64" spans="1:20" x14ac:dyDescent="0.2">
      <c r="A64" s="40"/>
      <c r="B64" s="64"/>
      <c r="C64" s="62" t="s">
        <v>175</v>
      </c>
      <c r="D64" s="58">
        <v>0</v>
      </c>
      <c r="E64" s="58">
        <v>0</v>
      </c>
      <c r="F64" s="58">
        <v>0</v>
      </c>
      <c r="G64" s="58">
        <v>0</v>
      </c>
      <c r="H64" s="58">
        <v>0</v>
      </c>
      <c r="I64" s="58">
        <v>0</v>
      </c>
      <c r="J64" s="58">
        <v>0</v>
      </c>
      <c r="K64" s="58">
        <v>0</v>
      </c>
      <c r="L64" s="44"/>
      <c r="M64" s="44"/>
      <c r="N64" s="44"/>
      <c r="O64" s="44"/>
      <c r="P64" s="44"/>
      <c r="Q64" s="44"/>
      <c r="R64" s="44"/>
      <c r="S64" s="44"/>
      <c r="T64" s="44"/>
    </row>
    <row r="65" spans="1:20" x14ac:dyDescent="0.2">
      <c r="A65" s="40"/>
      <c r="B65" s="64"/>
      <c r="C65" s="62" t="s">
        <v>187</v>
      </c>
      <c r="D65" s="58">
        <v>0</v>
      </c>
      <c r="E65" s="58">
        <v>0</v>
      </c>
      <c r="F65" s="58">
        <v>0</v>
      </c>
      <c r="G65" s="58">
        <v>0</v>
      </c>
      <c r="H65" s="58">
        <v>0</v>
      </c>
      <c r="I65" s="58">
        <v>0</v>
      </c>
      <c r="J65" s="58">
        <v>0</v>
      </c>
      <c r="K65" s="58">
        <v>0</v>
      </c>
      <c r="L65" s="44"/>
      <c r="M65" s="44"/>
      <c r="N65" s="44"/>
      <c r="O65" s="44"/>
      <c r="P65" s="44"/>
      <c r="Q65" s="44"/>
      <c r="R65" s="44"/>
      <c r="S65" s="44"/>
      <c r="T65" s="44"/>
    </row>
    <row r="66" spans="1:20" x14ac:dyDescent="0.2">
      <c r="A66" s="40"/>
      <c r="B66" s="64"/>
      <c r="C66" s="62" t="s">
        <v>168</v>
      </c>
      <c r="D66" s="63">
        <v>10527.225182448557</v>
      </c>
      <c r="E66" s="63">
        <v>5424.449052314827</v>
      </c>
      <c r="F66" s="63">
        <v>978.44905231482721</v>
      </c>
      <c r="G66" s="58">
        <v>1261.7550000000001</v>
      </c>
      <c r="H66" s="58">
        <v>1325.7550000000001</v>
      </c>
      <c r="I66" s="58">
        <v>4898.5</v>
      </c>
      <c r="J66" s="58">
        <v>4908.4215000000004</v>
      </c>
      <c r="K66" s="58">
        <v>1085.0522065012792</v>
      </c>
      <c r="L66" s="44"/>
      <c r="M66" s="44"/>
      <c r="N66" s="44"/>
      <c r="O66" s="44"/>
      <c r="P66" s="44"/>
      <c r="Q66" s="44"/>
      <c r="R66" s="44"/>
      <c r="S66" s="44"/>
      <c r="T66" s="44"/>
    </row>
    <row r="67" spans="1:20" x14ac:dyDescent="0.2">
      <c r="A67" s="40"/>
      <c r="B67" s="61" t="s">
        <v>188</v>
      </c>
      <c r="C67" s="66" t="s">
        <v>189</v>
      </c>
      <c r="D67" s="63">
        <v>72694.128716662963</v>
      </c>
      <c r="E67" s="63">
        <v>126933.57635209113</v>
      </c>
      <c r="F67" s="63">
        <v>201979.57635209113</v>
      </c>
      <c r="G67" s="58">
        <v>216911.185</v>
      </c>
      <c r="H67" s="58">
        <v>242206.685</v>
      </c>
      <c r="I67" s="58">
        <v>376935.5</v>
      </c>
      <c r="J67" s="58">
        <v>443542.85</v>
      </c>
      <c r="K67" s="58">
        <v>361688.88991854328</v>
      </c>
      <c r="L67" s="44"/>
      <c r="M67" s="44"/>
      <c r="N67" s="44"/>
      <c r="O67" s="44"/>
      <c r="P67" s="44"/>
      <c r="Q67" s="44"/>
      <c r="R67" s="44"/>
      <c r="S67" s="44"/>
      <c r="T67" s="44"/>
    </row>
    <row r="68" spans="1:20" x14ac:dyDescent="0.2">
      <c r="A68" s="40"/>
      <c r="B68" s="150" t="s">
        <v>190</v>
      </c>
      <c r="C68" s="68" t="s">
        <v>191</v>
      </c>
      <c r="D68" s="63">
        <v>0</v>
      </c>
      <c r="E68" s="63">
        <v>0</v>
      </c>
      <c r="F68" s="63">
        <v>0</v>
      </c>
      <c r="G68" s="58">
        <v>0</v>
      </c>
      <c r="H68" s="58">
        <v>0</v>
      </c>
      <c r="I68" s="58">
        <v>0</v>
      </c>
      <c r="J68" s="58">
        <v>0</v>
      </c>
      <c r="K68" s="58">
        <v>0</v>
      </c>
      <c r="L68" s="44"/>
      <c r="M68" s="44"/>
      <c r="N68" s="44"/>
      <c r="O68" s="44"/>
      <c r="P68" s="44"/>
      <c r="Q68" s="44"/>
      <c r="R68" s="44"/>
      <c r="S68" s="44"/>
      <c r="T68" s="44"/>
    </row>
    <row r="69" spans="1:20" x14ac:dyDescent="0.2">
      <c r="A69" s="40"/>
      <c r="B69" s="150"/>
      <c r="C69" s="68" t="s">
        <v>192</v>
      </c>
      <c r="D69" s="63">
        <v>0</v>
      </c>
      <c r="E69" s="63">
        <v>0</v>
      </c>
      <c r="F69" s="63">
        <v>0</v>
      </c>
      <c r="G69" s="58">
        <v>0</v>
      </c>
      <c r="H69" s="58">
        <v>0</v>
      </c>
      <c r="I69" s="58">
        <v>0</v>
      </c>
      <c r="J69" s="58">
        <v>0</v>
      </c>
      <c r="K69" s="58">
        <v>0</v>
      </c>
      <c r="L69" s="44"/>
      <c r="M69" s="44"/>
      <c r="N69" s="44"/>
      <c r="O69" s="44"/>
      <c r="P69" s="44"/>
      <c r="Q69" s="44"/>
      <c r="R69" s="44"/>
      <c r="S69" s="44"/>
      <c r="T69" s="44"/>
    </row>
    <row r="70" spans="1:20" x14ac:dyDescent="0.2">
      <c r="A70" s="40"/>
      <c r="B70" s="64"/>
      <c r="C70" s="68" t="s">
        <v>193</v>
      </c>
      <c r="D70" s="63">
        <v>0</v>
      </c>
      <c r="E70" s="63">
        <v>0</v>
      </c>
      <c r="F70" s="63">
        <v>0</v>
      </c>
      <c r="G70" s="58">
        <v>0</v>
      </c>
      <c r="H70" s="58">
        <v>0</v>
      </c>
      <c r="I70" s="58">
        <v>0</v>
      </c>
      <c r="J70" s="58">
        <v>0</v>
      </c>
      <c r="K70" s="58">
        <v>0</v>
      </c>
      <c r="L70" s="44"/>
      <c r="M70" s="44"/>
      <c r="N70" s="44"/>
      <c r="O70" s="44"/>
      <c r="P70" s="44"/>
      <c r="Q70" s="44"/>
      <c r="R70" s="44"/>
      <c r="S70" s="44"/>
      <c r="T70" s="44"/>
    </row>
    <row r="71" spans="1:20" x14ac:dyDescent="0.2">
      <c r="A71" s="40"/>
      <c r="B71" s="72"/>
      <c r="C71" s="68" t="s">
        <v>194</v>
      </c>
      <c r="D71" s="63">
        <v>0</v>
      </c>
      <c r="E71" s="63">
        <v>0</v>
      </c>
      <c r="F71" s="63">
        <v>0</v>
      </c>
      <c r="G71" s="58">
        <v>0</v>
      </c>
      <c r="H71" s="58">
        <v>0</v>
      </c>
      <c r="I71" s="58">
        <v>0</v>
      </c>
      <c r="J71" s="58">
        <v>0</v>
      </c>
      <c r="K71" s="58">
        <v>0</v>
      </c>
      <c r="L71" s="44"/>
      <c r="M71" s="44"/>
      <c r="N71" s="44"/>
      <c r="O71" s="44"/>
      <c r="P71" s="44"/>
      <c r="Q71" s="44"/>
      <c r="R71" s="44"/>
      <c r="S71" s="44"/>
      <c r="T71" s="44"/>
    </row>
    <row r="72" spans="1:20" x14ac:dyDescent="0.2">
      <c r="A72" s="40"/>
      <c r="B72" s="73" t="s">
        <v>195</v>
      </c>
      <c r="C72" s="62" t="s">
        <v>196</v>
      </c>
      <c r="D72" s="63">
        <v>0</v>
      </c>
      <c r="E72" s="63">
        <v>0</v>
      </c>
      <c r="F72" s="63">
        <v>0</v>
      </c>
      <c r="G72" s="79">
        <v>0</v>
      </c>
      <c r="H72" s="58">
        <v>0</v>
      </c>
      <c r="I72" s="58">
        <v>0</v>
      </c>
      <c r="J72" s="58">
        <v>0</v>
      </c>
      <c r="K72" s="58">
        <v>0</v>
      </c>
      <c r="L72" s="44"/>
      <c r="M72" s="44"/>
      <c r="N72" s="44"/>
      <c r="O72" s="44"/>
      <c r="P72" s="44"/>
      <c r="Q72" s="44"/>
      <c r="R72" s="44"/>
      <c r="S72" s="44"/>
      <c r="T72" s="44"/>
    </row>
    <row r="73" spans="1:20" x14ac:dyDescent="0.2">
      <c r="A73" s="40"/>
      <c r="B73" s="151" t="s">
        <v>197</v>
      </c>
      <c r="C73" s="62" t="s">
        <v>198</v>
      </c>
      <c r="D73" s="63">
        <v>0</v>
      </c>
      <c r="E73" s="63">
        <v>0</v>
      </c>
      <c r="F73" s="63">
        <v>0</v>
      </c>
      <c r="G73" s="58">
        <v>0</v>
      </c>
      <c r="H73" s="58">
        <v>0</v>
      </c>
      <c r="I73" s="58">
        <v>0</v>
      </c>
      <c r="J73" s="58">
        <v>0</v>
      </c>
      <c r="K73" s="58">
        <v>0</v>
      </c>
      <c r="L73" s="44"/>
      <c r="M73" s="44"/>
      <c r="N73" s="44"/>
      <c r="O73" s="44"/>
      <c r="P73" s="44"/>
      <c r="Q73" s="44"/>
      <c r="R73" s="44"/>
      <c r="S73" s="44"/>
      <c r="T73" s="44"/>
    </row>
    <row r="74" spans="1:20" x14ac:dyDescent="0.2">
      <c r="A74" s="40"/>
      <c r="B74" s="151"/>
      <c r="C74" s="74" t="s">
        <v>199</v>
      </c>
      <c r="D74" s="63">
        <v>0</v>
      </c>
      <c r="E74" s="63">
        <v>0</v>
      </c>
      <c r="F74" s="63">
        <v>0</v>
      </c>
      <c r="G74" s="58">
        <v>0</v>
      </c>
      <c r="H74" s="58">
        <v>0</v>
      </c>
      <c r="I74" s="58">
        <v>0</v>
      </c>
      <c r="J74" s="58">
        <v>0</v>
      </c>
      <c r="K74" s="58">
        <v>0</v>
      </c>
      <c r="L74" s="44"/>
      <c r="M74" s="44"/>
      <c r="N74" s="44"/>
      <c r="O74" s="44"/>
      <c r="P74" s="44"/>
      <c r="Q74" s="44"/>
      <c r="R74" s="44"/>
      <c r="S74" s="44"/>
      <c r="T74" s="44"/>
    </row>
    <row r="75" spans="1:20" x14ac:dyDescent="0.2">
      <c r="A75" s="40"/>
      <c r="B75" s="151"/>
      <c r="C75" s="74" t="s">
        <v>200</v>
      </c>
      <c r="D75" s="63">
        <v>0</v>
      </c>
      <c r="E75" s="63">
        <v>0</v>
      </c>
      <c r="F75" s="63">
        <v>0</v>
      </c>
      <c r="G75" s="58">
        <v>0</v>
      </c>
      <c r="H75" s="58">
        <v>0</v>
      </c>
      <c r="I75" s="58">
        <v>0</v>
      </c>
      <c r="J75" s="58">
        <v>0</v>
      </c>
      <c r="K75" s="58">
        <v>0</v>
      </c>
      <c r="L75" s="44"/>
      <c r="M75" s="44"/>
      <c r="N75" s="44"/>
      <c r="O75" s="44"/>
      <c r="P75" s="44"/>
      <c r="Q75" s="44"/>
      <c r="R75" s="44"/>
      <c r="S75" s="44"/>
      <c r="T75" s="44"/>
    </row>
    <row r="76" spans="1:20" x14ac:dyDescent="0.2">
      <c r="A76" s="40"/>
      <c r="B76" s="151"/>
      <c r="C76" s="62" t="s">
        <v>201</v>
      </c>
      <c r="D76" s="63">
        <v>492680.90845832403</v>
      </c>
      <c r="E76" s="63">
        <v>513432.26551901805</v>
      </c>
      <c r="F76" s="63">
        <v>612123.26551901805</v>
      </c>
      <c r="G76" s="79">
        <v>331571</v>
      </c>
      <c r="H76" s="58">
        <v>164205</v>
      </c>
      <c r="I76" s="58">
        <v>164205</v>
      </c>
      <c r="J76" s="58">
        <v>213688.33850000001</v>
      </c>
      <c r="K76" s="58">
        <v>383929.04242193274</v>
      </c>
      <c r="L76" s="44"/>
      <c r="M76" s="44"/>
      <c r="N76" s="44"/>
      <c r="O76" s="44"/>
      <c r="P76" s="44"/>
      <c r="Q76" s="44"/>
      <c r="R76" s="44"/>
      <c r="S76" s="44"/>
      <c r="T76" s="44"/>
    </row>
    <row r="77" spans="1:20" x14ac:dyDescent="0.2">
      <c r="A77" s="40"/>
      <c r="B77" s="151"/>
      <c r="C77" s="62" t="s">
        <v>202</v>
      </c>
      <c r="D77" s="79">
        <v>0</v>
      </c>
      <c r="E77" s="79">
        <v>0</v>
      </c>
      <c r="F77" s="79">
        <v>0</v>
      </c>
      <c r="G77" s="58">
        <v>147113.87</v>
      </c>
      <c r="H77" s="79">
        <v>147113.87</v>
      </c>
      <c r="I77" s="58">
        <v>0</v>
      </c>
      <c r="J77" s="58">
        <v>0</v>
      </c>
      <c r="K77" s="58">
        <v>0</v>
      </c>
      <c r="L77" s="44"/>
      <c r="M77" s="44"/>
      <c r="N77" s="44"/>
      <c r="O77" s="44"/>
      <c r="P77" s="44"/>
      <c r="Q77" s="44"/>
      <c r="R77" s="44"/>
      <c r="S77" s="44"/>
      <c r="T77" s="44"/>
    </row>
    <row r="78" spans="1:20" x14ac:dyDescent="0.2">
      <c r="A78" s="40"/>
      <c r="B78" s="75"/>
      <c r="C78" s="62" t="s">
        <v>203</v>
      </c>
      <c r="D78" s="63">
        <v>0</v>
      </c>
      <c r="E78" s="63">
        <v>0</v>
      </c>
      <c r="F78" s="63">
        <v>0</v>
      </c>
      <c r="G78" s="58">
        <v>0</v>
      </c>
      <c r="H78" s="58">
        <v>0</v>
      </c>
      <c r="I78" s="58">
        <v>0</v>
      </c>
      <c r="J78" s="58">
        <v>0</v>
      </c>
      <c r="K78" s="58">
        <v>0</v>
      </c>
      <c r="L78" s="44"/>
      <c r="M78" s="44"/>
      <c r="N78" s="44"/>
      <c r="O78" s="44"/>
      <c r="P78" s="44"/>
      <c r="Q78" s="44"/>
      <c r="R78" s="44"/>
      <c r="S78" s="44"/>
      <c r="T78" s="44"/>
    </row>
    <row r="79" spans="1:20" x14ac:dyDescent="0.2">
      <c r="A79" s="40"/>
      <c r="B79" s="75"/>
      <c r="C79" s="62" t="s">
        <v>204</v>
      </c>
      <c r="D79" s="63">
        <v>0</v>
      </c>
      <c r="E79" s="63">
        <v>0</v>
      </c>
      <c r="F79" s="63">
        <v>0</v>
      </c>
      <c r="G79" s="58">
        <v>0</v>
      </c>
      <c r="H79" s="58">
        <v>0</v>
      </c>
      <c r="I79" s="58">
        <v>0</v>
      </c>
      <c r="J79" s="58">
        <v>0</v>
      </c>
      <c r="K79" s="58">
        <v>0</v>
      </c>
      <c r="L79" s="44"/>
      <c r="M79" s="44"/>
      <c r="N79" s="44"/>
      <c r="O79" s="44"/>
      <c r="P79" s="44"/>
      <c r="Q79" s="44"/>
      <c r="R79" s="44"/>
      <c r="S79" s="44"/>
      <c r="T79" s="44"/>
    </row>
    <row r="80" spans="1:20" x14ac:dyDescent="0.2">
      <c r="A80" s="40"/>
      <c r="B80" s="75"/>
      <c r="C80" s="62" t="s">
        <v>205</v>
      </c>
      <c r="D80" s="63">
        <v>0</v>
      </c>
      <c r="E80" s="63">
        <v>0</v>
      </c>
      <c r="F80" s="63">
        <v>0</v>
      </c>
      <c r="G80" s="58">
        <v>0</v>
      </c>
      <c r="H80" s="58">
        <v>0</v>
      </c>
      <c r="I80" s="58">
        <v>0</v>
      </c>
      <c r="J80" s="58">
        <v>0</v>
      </c>
      <c r="K80" s="58">
        <v>0</v>
      </c>
      <c r="L80" s="44"/>
      <c r="M80" s="44"/>
      <c r="N80" s="44"/>
      <c r="O80" s="44"/>
      <c r="P80" s="44"/>
      <c r="Q80" s="44"/>
      <c r="R80" s="44"/>
      <c r="S80" s="44"/>
      <c r="T80" s="44"/>
    </row>
    <row r="81" spans="1:20" x14ac:dyDescent="0.2">
      <c r="A81" s="40"/>
      <c r="B81" s="75"/>
      <c r="C81" s="62" t="s">
        <v>206</v>
      </c>
      <c r="D81" s="63">
        <v>0</v>
      </c>
      <c r="E81" s="63">
        <v>0</v>
      </c>
      <c r="F81" s="63">
        <v>0</v>
      </c>
      <c r="G81" s="58">
        <v>0</v>
      </c>
      <c r="H81" s="58">
        <v>0</v>
      </c>
      <c r="I81" s="58">
        <v>0</v>
      </c>
      <c r="J81" s="58">
        <v>0</v>
      </c>
      <c r="K81" s="58">
        <v>0</v>
      </c>
      <c r="L81" s="44"/>
      <c r="M81" s="44"/>
      <c r="N81" s="44"/>
      <c r="O81" s="44"/>
      <c r="P81" s="44"/>
      <c r="Q81" s="44"/>
      <c r="R81" s="44"/>
      <c r="S81" s="44"/>
      <c r="T81" s="44"/>
    </row>
    <row r="82" spans="1:20" x14ac:dyDescent="0.2">
      <c r="A82" s="40"/>
      <c r="B82" s="75"/>
      <c r="C82" s="62" t="s">
        <v>207</v>
      </c>
      <c r="D82" s="63">
        <v>0</v>
      </c>
      <c r="E82" s="63">
        <v>73743.427534308241</v>
      </c>
      <c r="F82" s="63">
        <v>160897.17753430823</v>
      </c>
      <c r="G82" s="58">
        <v>87153.75</v>
      </c>
      <c r="H82" s="58">
        <v>0</v>
      </c>
      <c r="I82" s="58">
        <v>0</v>
      </c>
      <c r="J82" s="58">
        <v>0</v>
      </c>
      <c r="K82" s="58">
        <v>0</v>
      </c>
      <c r="L82" s="44"/>
      <c r="M82" s="44"/>
      <c r="N82" s="44"/>
      <c r="O82" s="44"/>
      <c r="P82" s="44"/>
      <c r="Q82" s="44"/>
      <c r="R82" s="44"/>
      <c r="S82" s="44"/>
      <c r="T82" s="44"/>
    </row>
    <row r="83" spans="1:20" x14ac:dyDescent="0.2">
      <c r="A83" s="40"/>
      <c r="B83" s="75"/>
      <c r="C83" s="62" t="s">
        <v>208</v>
      </c>
      <c r="D83" s="63">
        <v>0</v>
      </c>
      <c r="E83" s="63">
        <v>0</v>
      </c>
      <c r="F83" s="63">
        <v>0</v>
      </c>
      <c r="G83" s="58">
        <v>0</v>
      </c>
      <c r="H83" s="58">
        <v>0</v>
      </c>
      <c r="I83" s="58">
        <v>0</v>
      </c>
      <c r="J83" s="58">
        <v>0</v>
      </c>
      <c r="K83" s="58">
        <v>0</v>
      </c>
      <c r="L83" s="44"/>
      <c r="M83" s="44"/>
      <c r="N83" s="44"/>
      <c r="O83" s="44"/>
      <c r="P83" s="44"/>
      <c r="Q83" s="44"/>
      <c r="R83" s="44"/>
      <c r="S83" s="44"/>
      <c r="T83" s="44"/>
    </row>
    <row r="84" spans="1:20" x14ac:dyDescent="0.2">
      <c r="A84" s="40"/>
      <c r="B84" s="75"/>
      <c r="C84" s="62" t="s">
        <v>209</v>
      </c>
      <c r="D84" s="63">
        <v>0</v>
      </c>
      <c r="E84" s="63">
        <v>0</v>
      </c>
      <c r="F84" s="63">
        <v>0</v>
      </c>
      <c r="G84" s="58">
        <v>0</v>
      </c>
      <c r="H84" s="58">
        <v>0</v>
      </c>
      <c r="I84" s="58">
        <v>0</v>
      </c>
      <c r="J84" s="58">
        <v>0</v>
      </c>
      <c r="K84" s="58">
        <v>0</v>
      </c>
      <c r="L84" s="44"/>
      <c r="M84" s="44"/>
      <c r="N84" s="44"/>
      <c r="O84" s="44"/>
      <c r="P84" s="44"/>
      <c r="Q84" s="44"/>
      <c r="R84" s="44"/>
      <c r="S84" s="44"/>
      <c r="T84" s="44"/>
    </row>
    <row r="85" spans="1:20" x14ac:dyDescent="0.2">
      <c r="A85" s="40"/>
      <c r="B85" s="75"/>
      <c r="C85" s="62" t="s">
        <v>210</v>
      </c>
      <c r="D85" s="63">
        <v>0</v>
      </c>
      <c r="E85" s="63">
        <v>0</v>
      </c>
      <c r="F85" s="63">
        <v>0</v>
      </c>
      <c r="G85" s="58">
        <v>0</v>
      </c>
      <c r="H85" s="58">
        <v>0</v>
      </c>
      <c r="I85" s="58">
        <v>0</v>
      </c>
      <c r="J85" s="58">
        <v>0</v>
      </c>
      <c r="K85" s="58">
        <v>0</v>
      </c>
      <c r="L85" s="44"/>
      <c r="M85" s="44"/>
      <c r="N85" s="44"/>
      <c r="O85" s="44"/>
      <c r="P85" s="44"/>
      <c r="Q85" s="44"/>
      <c r="R85" s="44"/>
      <c r="S85" s="44"/>
      <c r="T85" s="44"/>
    </row>
    <row r="86" spans="1:20" x14ac:dyDescent="0.2">
      <c r="A86" s="40"/>
      <c r="B86" s="75"/>
      <c r="C86" s="62" t="s">
        <v>211</v>
      </c>
      <c r="D86" s="63">
        <v>0</v>
      </c>
      <c r="E86" s="63">
        <v>0</v>
      </c>
      <c r="F86" s="63">
        <v>0</v>
      </c>
      <c r="G86" s="58">
        <v>0</v>
      </c>
      <c r="H86" s="58">
        <v>0</v>
      </c>
      <c r="I86" s="58">
        <v>0</v>
      </c>
      <c r="J86" s="58">
        <v>0</v>
      </c>
      <c r="K86" s="58">
        <v>0</v>
      </c>
      <c r="L86" s="44"/>
      <c r="M86" s="44"/>
      <c r="N86" s="44"/>
      <c r="O86" s="44"/>
      <c r="P86" s="44"/>
      <c r="Q86" s="44"/>
      <c r="R86" s="44"/>
      <c r="S86" s="44"/>
      <c r="T86" s="44"/>
    </row>
    <row r="87" spans="1:20" x14ac:dyDescent="0.2">
      <c r="A87" s="40"/>
      <c r="B87" s="75"/>
      <c r="C87" s="62" t="s">
        <v>212</v>
      </c>
      <c r="D87" s="63">
        <v>0</v>
      </c>
      <c r="E87" s="63">
        <v>0</v>
      </c>
      <c r="F87" s="63">
        <v>0</v>
      </c>
      <c r="G87" s="58">
        <v>0</v>
      </c>
      <c r="H87" s="58">
        <v>0</v>
      </c>
      <c r="I87" s="58">
        <v>0</v>
      </c>
      <c r="J87" s="58">
        <v>0</v>
      </c>
      <c r="K87" s="58">
        <v>0</v>
      </c>
      <c r="L87" s="44"/>
      <c r="M87" s="44"/>
      <c r="N87" s="44"/>
      <c r="O87" s="44"/>
      <c r="P87" s="44"/>
      <c r="Q87" s="44"/>
      <c r="R87" s="44"/>
      <c r="S87" s="44"/>
      <c r="T87" s="44"/>
    </row>
    <row r="88" spans="1:20" x14ac:dyDescent="0.2">
      <c r="A88" s="40"/>
      <c r="B88" s="75"/>
      <c r="C88" s="62" t="s">
        <v>213</v>
      </c>
      <c r="D88" s="63">
        <v>0</v>
      </c>
      <c r="E88" s="63">
        <v>0</v>
      </c>
      <c r="F88" s="63">
        <v>0</v>
      </c>
      <c r="G88" s="58">
        <v>0</v>
      </c>
      <c r="H88" s="58">
        <v>0</v>
      </c>
      <c r="I88" s="58">
        <v>0</v>
      </c>
      <c r="J88" s="58">
        <v>0</v>
      </c>
      <c r="K88" s="58">
        <v>0</v>
      </c>
      <c r="L88" s="44"/>
      <c r="M88" s="44"/>
      <c r="N88" s="44"/>
      <c r="O88" s="44"/>
      <c r="P88" s="44"/>
      <c r="Q88" s="44"/>
      <c r="R88" s="44"/>
      <c r="S88" s="44"/>
      <c r="T88" s="44"/>
    </row>
    <row r="89" spans="1:20" x14ac:dyDescent="0.2">
      <c r="A89" s="40"/>
      <c r="B89" s="75"/>
      <c r="C89" s="62" t="s">
        <v>214</v>
      </c>
      <c r="D89" s="63">
        <v>0</v>
      </c>
      <c r="E89" s="63">
        <v>0</v>
      </c>
      <c r="F89" s="63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44"/>
      <c r="M89" s="44"/>
      <c r="N89" s="44"/>
      <c r="O89" s="44"/>
      <c r="P89" s="44"/>
      <c r="Q89" s="44"/>
      <c r="R89" s="44"/>
      <c r="S89" s="44"/>
      <c r="T89" s="44"/>
    </row>
    <row r="90" spans="1:20" x14ac:dyDescent="0.2">
      <c r="A90" s="40"/>
      <c r="B90" s="75"/>
      <c r="C90" s="62" t="s">
        <v>215</v>
      </c>
      <c r="D90" s="63">
        <v>0</v>
      </c>
      <c r="E90" s="63">
        <v>0</v>
      </c>
      <c r="F90" s="63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44"/>
      <c r="M90" s="44"/>
      <c r="N90" s="44"/>
      <c r="O90" s="44"/>
      <c r="P90" s="44"/>
      <c r="Q90" s="44"/>
      <c r="R90" s="44"/>
      <c r="S90" s="44"/>
      <c r="T90" s="44"/>
    </row>
    <row r="91" spans="1:20" x14ac:dyDescent="0.2">
      <c r="A91" s="40"/>
      <c r="B91" s="75"/>
      <c r="C91" s="62" t="s">
        <v>216</v>
      </c>
      <c r="D91" s="63">
        <v>0</v>
      </c>
      <c r="E91" s="63">
        <v>0</v>
      </c>
      <c r="F91" s="63"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44"/>
      <c r="M91" s="44"/>
      <c r="N91" s="44"/>
      <c r="O91" s="44"/>
      <c r="P91" s="44"/>
      <c r="Q91" s="44"/>
      <c r="R91" s="44"/>
      <c r="S91" s="44"/>
      <c r="T91" s="44"/>
    </row>
    <row r="92" spans="1:20" x14ac:dyDescent="0.2">
      <c r="A92" s="40"/>
      <c r="B92" s="75"/>
      <c r="C92" s="62" t="s">
        <v>217</v>
      </c>
      <c r="D92" s="63">
        <v>0</v>
      </c>
      <c r="E92" s="63">
        <v>0</v>
      </c>
      <c r="F92" s="63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44"/>
      <c r="M92" s="44"/>
      <c r="N92" s="44"/>
      <c r="O92" s="44"/>
      <c r="P92" s="44"/>
      <c r="Q92" s="44"/>
      <c r="R92" s="44"/>
      <c r="S92" s="44"/>
      <c r="T92" s="44"/>
    </row>
    <row r="93" spans="1:20" x14ac:dyDescent="0.2">
      <c r="A93" s="40"/>
      <c r="B93" s="75"/>
      <c r="C93" s="62" t="s">
        <v>218</v>
      </c>
      <c r="D93" s="63">
        <v>0</v>
      </c>
      <c r="E93" s="63">
        <v>0</v>
      </c>
      <c r="F93" s="63">
        <v>0</v>
      </c>
      <c r="G93" s="58">
        <v>0</v>
      </c>
      <c r="H93" s="58">
        <v>0</v>
      </c>
      <c r="I93" s="58">
        <v>0</v>
      </c>
      <c r="J93" s="58">
        <v>0</v>
      </c>
      <c r="K93" s="58">
        <v>0</v>
      </c>
      <c r="L93" s="44"/>
      <c r="M93" s="44"/>
      <c r="N93" s="44"/>
      <c r="O93" s="44"/>
      <c r="P93" s="44"/>
      <c r="Q93" s="44"/>
      <c r="R93" s="44"/>
      <c r="S93" s="44"/>
      <c r="T93" s="44"/>
    </row>
    <row r="94" spans="1:20" x14ac:dyDescent="0.2">
      <c r="A94" s="40"/>
      <c r="B94" s="75"/>
      <c r="C94" s="62" t="s">
        <v>219</v>
      </c>
      <c r="D94" s="63">
        <v>0</v>
      </c>
      <c r="E94" s="63">
        <v>0</v>
      </c>
      <c r="F94" s="63">
        <v>0</v>
      </c>
      <c r="G94" s="58">
        <v>0</v>
      </c>
      <c r="H94" s="58">
        <v>0</v>
      </c>
      <c r="I94" s="58">
        <v>0</v>
      </c>
      <c r="J94" s="58">
        <v>0</v>
      </c>
      <c r="K94" s="58">
        <v>0</v>
      </c>
      <c r="L94" s="44"/>
      <c r="M94" s="44"/>
      <c r="N94" s="44"/>
      <c r="O94" s="44"/>
      <c r="P94" s="44"/>
      <c r="Q94" s="44"/>
      <c r="R94" s="44"/>
      <c r="S94" s="44"/>
      <c r="T94" s="44"/>
    </row>
    <row r="95" spans="1:20" x14ac:dyDescent="0.2">
      <c r="A95" s="40"/>
      <c r="B95" s="75"/>
      <c r="C95" s="62" t="s">
        <v>220</v>
      </c>
      <c r="D95" s="63">
        <v>0</v>
      </c>
      <c r="E95" s="63">
        <v>0</v>
      </c>
      <c r="F95" s="63">
        <v>0</v>
      </c>
      <c r="G95" s="58">
        <v>0</v>
      </c>
      <c r="H95" s="58">
        <v>0</v>
      </c>
      <c r="I95" s="58">
        <v>0</v>
      </c>
      <c r="J95" s="58">
        <v>0</v>
      </c>
      <c r="K95" s="58">
        <v>0</v>
      </c>
      <c r="L95" s="44"/>
      <c r="M95" s="44"/>
      <c r="N95" s="44"/>
      <c r="O95" s="44"/>
      <c r="P95" s="44"/>
      <c r="Q95" s="44"/>
      <c r="R95" s="44"/>
      <c r="S95" s="44"/>
      <c r="T95" s="44"/>
    </row>
    <row r="96" spans="1:20" x14ac:dyDescent="0.2">
      <c r="A96" s="40"/>
      <c r="B96" s="75"/>
      <c r="C96" s="62" t="s">
        <v>221</v>
      </c>
      <c r="D96" s="63">
        <v>0</v>
      </c>
      <c r="E96" s="63">
        <v>0</v>
      </c>
      <c r="F96" s="63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44"/>
      <c r="M96" s="44"/>
      <c r="N96" s="44"/>
      <c r="O96" s="44"/>
      <c r="P96" s="44"/>
      <c r="Q96" s="44"/>
      <c r="R96" s="44"/>
      <c r="S96" s="44"/>
      <c r="T96" s="44"/>
    </row>
    <row r="97" spans="1:20" x14ac:dyDescent="0.2">
      <c r="A97" s="40"/>
      <c r="B97" s="75"/>
      <c r="C97" s="62" t="s">
        <v>222</v>
      </c>
      <c r="D97" s="63">
        <v>0</v>
      </c>
      <c r="E97" s="63">
        <v>0</v>
      </c>
      <c r="F97" s="63">
        <v>0</v>
      </c>
      <c r="G97" s="58">
        <v>0</v>
      </c>
      <c r="H97" s="58">
        <v>0</v>
      </c>
      <c r="I97" s="58">
        <v>0</v>
      </c>
      <c r="J97" s="58">
        <v>0</v>
      </c>
      <c r="K97" s="58">
        <v>0</v>
      </c>
      <c r="L97" s="44"/>
      <c r="M97" s="44"/>
      <c r="N97" s="44"/>
      <c r="O97" s="44"/>
      <c r="P97" s="44"/>
      <c r="Q97" s="44"/>
      <c r="R97" s="44"/>
      <c r="S97" s="44"/>
      <c r="T97" s="44"/>
    </row>
    <row r="98" spans="1:20" x14ac:dyDescent="0.2">
      <c r="A98" s="40"/>
      <c r="B98" s="75"/>
      <c r="C98" s="62" t="s">
        <v>223</v>
      </c>
      <c r="D98" s="63">
        <v>0</v>
      </c>
      <c r="E98" s="63">
        <v>0</v>
      </c>
      <c r="F98" s="63">
        <v>0</v>
      </c>
      <c r="G98" s="58">
        <v>0</v>
      </c>
      <c r="H98" s="58">
        <v>0</v>
      </c>
      <c r="I98" s="58">
        <v>0</v>
      </c>
      <c r="J98" s="58">
        <v>0</v>
      </c>
      <c r="K98" s="58">
        <v>0</v>
      </c>
      <c r="L98" s="44"/>
      <c r="M98" s="44"/>
      <c r="N98" s="44"/>
      <c r="O98" s="44"/>
      <c r="P98" s="44"/>
      <c r="Q98" s="44"/>
      <c r="R98" s="44"/>
      <c r="S98" s="44"/>
      <c r="T98" s="44"/>
    </row>
    <row r="99" spans="1:20" x14ac:dyDescent="0.2">
      <c r="A99" s="40"/>
      <c r="B99" s="75"/>
      <c r="C99" s="62" t="s">
        <v>224</v>
      </c>
      <c r="D99" s="63">
        <v>0</v>
      </c>
      <c r="E99" s="63">
        <v>0</v>
      </c>
      <c r="F99" s="63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44"/>
      <c r="M99" s="44"/>
      <c r="N99" s="44"/>
      <c r="O99" s="44"/>
      <c r="P99" s="44"/>
      <c r="Q99" s="44"/>
      <c r="R99" s="44"/>
      <c r="S99" s="44"/>
      <c r="T99" s="44"/>
    </row>
    <row r="100" spans="1:20" x14ac:dyDescent="0.2">
      <c r="A100" s="40"/>
      <c r="B100" s="76"/>
      <c r="C100" s="62" t="s">
        <v>168</v>
      </c>
      <c r="D100" s="63">
        <v>0</v>
      </c>
      <c r="E100" s="63">
        <v>0</v>
      </c>
      <c r="F100" s="63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44"/>
      <c r="M100" s="44"/>
      <c r="N100" s="44"/>
      <c r="O100" s="44"/>
      <c r="P100" s="44"/>
      <c r="Q100" s="44"/>
      <c r="R100" s="44"/>
      <c r="S100" s="44"/>
      <c r="T100" s="44"/>
    </row>
    <row r="101" spans="1:20" x14ac:dyDescent="0.2">
      <c r="A101" s="40"/>
      <c r="B101" s="77" t="s">
        <v>225</v>
      </c>
      <c r="C101" s="68" t="s">
        <v>226</v>
      </c>
      <c r="D101" s="63">
        <v>0</v>
      </c>
      <c r="E101" s="63">
        <v>0</v>
      </c>
      <c r="F101" s="63">
        <v>0</v>
      </c>
      <c r="G101" s="58">
        <v>0</v>
      </c>
      <c r="H101" s="58">
        <v>0</v>
      </c>
      <c r="I101" s="58">
        <v>0</v>
      </c>
      <c r="J101" s="58">
        <v>0</v>
      </c>
      <c r="K101" s="58">
        <v>0</v>
      </c>
      <c r="L101" s="44"/>
      <c r="M101" s="44"/>
      <c r="N101" s="44"/>
      <c r="O101" s="44"/>
      <c r="P101" s="44"/>
      <c r="Q101" s="44"/>
      <c r="R101" s="44"/>
      <c r="S101" s="44"/>
      <c r="T101" s="44"/>
    </row>
    <row r="102" spans="1:20" x14ac:dyDescent="0.2">
      <c r="A102" s="40"/>
      <c r="B102" s="150" t="s">
        <v>227</v>
      </c>
      <c r="C102" s="68" t="s">
        <v>228</v>
      </c>
      <c r="D102" s="63">
        <v>0</v>
      </c>
      <c r="E102" s="63">
        <v>0</v>
      </c>
      <c r="F102" s="63">
        <v>0</v>
      </c>
      <c r="G102" s="58">
        <v>0</v>
      </c>
      <c r="H102" s="58">
        <v>0</v>
      </c>
      <c r="I102" s="58">
        <v>0</v>
      </c>
      <c r="J102" s="58">
        <v>0</v>
      </c>
      <c r="K102" s="58">
        <v>0</v>
      </c>
      <c r="L102" s="44"/>
      <c r="M102" s="44"/>
      <c r="N102" s="44"/>
      <c r="O102" s="44"/>
      <c r="P102" s="44"/>
      <c r="Q102" s="44"/>
      <c r="R102" s="44"/>
      <c r="S102" s="44"/>
      <c r="T102" s="44"/>
    </row>
    <row r="103" spans="1:20" x14ac:dyDescent="0.2">
      <c r="A103" s="40"/>
      <c r="B103" s="150"/>
      <c r="C103" s="68" t="s">
        <v>229</v>
      </c>
      <c r="D103" s="63">
        <v>0</v>
      </c>
      <c r="E103" s="63">
        <v>0</v>
      </c>
      <c r="F103" s="63">
        <v>0</v>
      </c>
      <c r="G103" s="58">
        <v>0</v>
      </c>
      <c r="H103" s="58">
        <v>0</v>
      </c>
      <c r="I103" s="58">
        <v>0</v>
      </c>
      <c r="J103" s="58">
        <v>0</v>
      </c>
      <c r="K103" s="58">
        <v>0</v>
      </c>
      <c r="L103" s="44"/>
      <c r="M103" s="44"/>
      <c r="N103" s="44"/>
      <c r="O103" s="44"/>
      <c r="P103" s="44"/>
      <c r="Q103" s="44"/>
      <c r="R103" s="44"/>
      <c r="S103" s="44"/>
      <c r="T103" s="44"/>
    </row>
    <row r="104" spans="1:20" x14ac:dyDescent="0.2">
      <c r="A104" s="40"/>
      <c r="B104" s="150"/>
      <c r="C104" s="68" t="s">
        <v>230</v>
      </c>
      <c r="D104" s="63">
        <v>0</v>
      </c>
      <c r="E104" s="63">
        <v>0</v>
      </c>
      <c r="F104" s="63">
        <v>0</v>
      </c>
      <c r="G104" s="58">
        <v>0</v>
      </c>
      <c r="H104" s="58">
        <v>0</v>
      </c>
      <c r="I104" s="58">
        <v>0</v>
      </c>
      <c r="J104" s="58">
        <v>0</v>
      </c>
      <c r="K104" s="58">
        <v>0</v>
      </c>
      <c r="L104" s="44"/>
      <c r="M104" s="44"/>
      <c r="N104" s="44"/>
      <c r="O104" s="44"/>
      <c r="P104" s="44"/>
      <c r="Q104" s="44"/>
      <c r="R104" s="44"/>
      <c r="S104" s="44"/>
      <c r="T104" s="44"/>
    </row>
    <row r="105" spans="1:20" x14ac:dyDescent="0.2">
      <c r="A105" s="40"/>
      <c r="B105" s="150"/>
      <c r="C105" s="68" t="s">
        <v>231</v>
      </c>
      <c r="D105" s="63">
        <v>0</v>
      </c>
      <c r="E105" s="63">
        <v>0</v>
      </c>
      <c r="F105" s="63">
        <v>0</v>
      </c>
      <c r="G105" s="58">
        <v>0</v>
      </c>
      <c r="H105" s="58">
        <v>0</v>
      </c>
      <c r="I105" s="58">
        <v>0</v>
      </c>
      <c r="J105" s="58">
        <v>0</v>
      </c>
      <c r="K105" s="58">
        <v>0</v>
      </c>
      <c r="L105" s="44"/>
      <c r="M105" s="44"/>
      <c r="N105" s="44"/>
      <c r="O105" s="44"/>
      <c r="P105" s="44"/>
      <c r="Q105" s="44"/>
      <c r="R105" s="44"/>
      <c r="S105" s="44"/>
      <c r="T105" s="44"/>
    </row>
    <row r="106" spans="1:20" x14ac:dyDescent="0.2">
      <c r="A106" s="40"/>
      <c r="B106" s="150"/>
      <c r="C106" s="68" t="s">
        <v>232</v>
      </c>
      <c r="D106" s="63">
        <v>0</v>
      </c>
      <c r="E106" s="63">
        <v>0</v>
      </c>
      <c r="F106" s="63">
        <v>0</v>
      </c>
      <c r="G106" s="58">
        <v>0</v>
      </c>
      <c r="H106" s="58">
        <v>0</v>
      </c>
      <c r="I106" s="58">
        <v>0</v>
      </c>
      <c r="J106" s="58">
        <v>0</v>
      </c>
      <c r="K106" s="58">
        <v>0</v>
      </c>
      <c r="L106" s="44"/>
      <c r="M106" s="44"/>
      <c r="N106" s="44"/>
      <c r="O106" s="44"/>
      <c r="P106" s="44"/>
      <c r="Q106" s="44"/>
      <c r="R106" s="44"/>
      <c r="S106" s="44"/>
      <c r="T106" s="44"/>
    </row>
    <row r="107" spans="1:20" x14ac:dyDescent="0.2">
      <c r="A107" s="40"/>
      <c r="B107" s="150"/>
      <c r="C107" s="68" t="s">
        <v>233</v>
      </c>
      <c r="D107" s="63">
        <v>0</v>
      </c>
      <c r="E107" s="63">
        <v>0</v>
      </c>
      <c r="F107" s="63">
        <v>0</v>
      </c>
      <c r="G107" s="58">
        <v>0</v>
      </c>
      <c r="H107" s="58">
        <v>0</v>
      </c>
      <c r="I107" s="58">
        <v>0</v>
      </c>
      <c r="J107" s="58">
        <v>0</v>
      </c>
      <c r="K107" s="58">
        <v>0</v>
      </c>
      <c r="L107" s="44"/>
      <c r="M107" s="44"/>
      <c r="N107" s="44"/>
      <c r="O107" s="44"/>
      <c r="P107" s="44"/>
      <c r="Q107" s="44"/>
      <c r="R107" s="44"/>
      <c r="S107" s="44"/>
      <c r="T107" s="44"/>
    </row>
    <row r="108" spans="1:20" x14ac:dyDescent="0.2">
      <c r="A108" s="40"/>
      <c r="B108" s="150"/>
      <c r="C108" s="68" t="s">
        <v>234</v>
      </c>
      <c r="D108" s="63">
        <v>0</v>
      </c>
      <c r="E108" s="63">
        <v>0</v>
      </c>
      <c r="F108" s="63">
        <v>0</v>
      </c>
      <c r="G108" s="58">
        <v>0</v>
      </c>
      <c r="H108" s="58">
        <v>0</v>
      </c>
      <c r="I108" s="58">
        <v>0</v>
      </c>
      <c r="J108" s="58">
        <v>0</v>
      </c>
      <c r="K108" s="58">
        <v>0</v>
      </c>
      <c r="L108" s="44"/>
      <c r="M108" s="44"/>
      <c r="N108" s="44"/>
      <c r="O108" s="44"/>
      <c r="P108" s="44"/>
      <c r="Q108" s="44"/>
      <c r="R108" s="44"/>
      <c r="S108" s="44"/>
      <c r="T108" s="44"/>
    </row>
    <row r="109" spans="1:20" x14ac:dyDescent="0.2">
      <c r="A109" s="40"/>
      <c r="B109" s="150"/>
      <c r="C109" s="68" t="s">
        <v>235</v>
      </c>
      <c r="D109" s="63">
        <v>0</v>
      </c>
      <c r="E109" s="63">
        <v>0</v>
      </c>
      <c r="F109" s="63">
        <v>0</v>
      </c>
      <c r="G109" s="58">
        <v>0</v>
      </c>
      <c r="H109" s="58">
        <v>0</v>
      </c>
      <c r="I109" s="58">
        <v>0</v>
      </c>
      <c r="J109" s="58">
        <v>0</v>
      </c>
      <c r="K109" s="58">
        <v>0</v>
      </c>
      <c r="L109" s="44"/>
      <c r="M109" s="44"/>
      <c r="N109" s="44"/>
      <c r="O109" s="44"/>
      <c r="P109" s="44"/>
      <c r="Q109" s="44"/>
      <c r="R109" s="44"/>
      <c r="S109" s="44"/>
      <c r="T109" s="44"/>
    </row>
    <row r="110" spans="1:20" x14ac:dyDescent="0.2">
      <c r="A110" s="40"/>
      <c r="B110" s="150"/>
      <c r="C110" s="68" t="s">
        <v>236</v>
      </c>
      <c r="D110" s="63">
        <v>0</v>
      </c>
      <c r="E110" s="63">
        <v>0</v>
      </c>
      <c r="F110" s="63">
        <v>0</v>
      </c>
      <c r="G110" s="58">
        <v>0</v>
      </c>
      <c r="H110" s="58">
        <v>0</v>
      </c>
      <c r="I110" s="58">
        <v>0</v>
      </c>
      <c r="J110" s="58">
        <v>0</v>
      </c>
      <c r="K110" s="58">
        <v>0</v>
      </c>
      <c r="L110" s="44"/>
      <c r="M110" s="44"/>
      <c r="N110" s="44"/>
      <c r="O110" s="44"/>
      <c r="P110" s="44"/>
      <c r="Q110" s="44"/>
      <c r="R110" s="44"/>
      <c r="S110" s="44"/>
      <c r="T110" s="44"/>
    </row>
    <row r="111" spans="1:20" x14ac:dyDescent="0.2">
      <c r="A111" s="40"/>
      <c r="B111" s="150"/>
      <c r="C111" s="68" t="s">
        <v>237</v>
      </c>
      <c r="D111" s="63">
        <v>0</v>
      </c>
      <c r="E111" s="63">
        <v>0</v>
      </c>
      <c r="F111" s="63">
        <v>0</v>
      </c>
      <c r="G111" s="58">
        <v>0</v>
      </c>
      <c r="H111" s="58">
        <v>0</v>
      </c>
      <c r="I111" s="58">
        <v>0</v>
      </c>
      <c r="J111" s="58">
        <v>0</v>
      </c>
      <c r="K111" s="58">
        <v>0</v>
      </c>
      <c r="L111" s="44"/>
      <c r="M111" s="44"/>
      <c r="N111" s="44"/>
      <c r="O111" s="44"/>
      <c r="P111" s="44"/>
      <c r="Q111" s="44"/>
      <c r="R111" s="44"/>
      <c r="S111" s="44"/>
      <c r="T111" s="44"/>
    </row>
    <row r="112" spans="1:20" x14ac:dyDescent="0.2">
      <c r="A112" s="40"/>
      <c r="B112" s="150"/>
      <c r="C112" s="68" t="s">
        <v>238</v>
      </c>
      <c r="D112" s="63">
        <v>0</v>
      </c>
      <c r="E112" s="63">
        <v>0</v>
      </c>
      <c r="F112" s="63">
        <v>0</v>
      </c>
      <c r="G112" s="58">
        <v>0</v>
      </c>
      <c r="H112" s="58">
        <v>0</v>
      </c>
      <c r="I112" s="58">
        <v>0</v>
      </c>
      <c r="J112" s="58">
        <v>0</v>
      </c>
      <c r="K112" s="58">
        <v>0</v>
      </c>
      <c r="L112" s="44"/>
      <c r="M112" s="44"/>
      <c r="N112" s="44"/>
      <c r="O112" s="44"/>
      <c r="P112" s="44"/>
      <c r="Q112" s="44"/>
      <c r="R112" s="44"/>
      <c r="S112" s="44"/>
      <c r="T112" s="44"/>
    </row>
    <row r="113" spans="1:20" x14ac:dyDescent="0.2">
      <c r="A113" s="40"/>
      <c r="B113" s="150"/>
      <c r="C113" s="68" t="s">
        <v>239</v>
      </c>
      <c r="D113" s="63">
        <v>0</v>
      </c>
      <c r="E113" s="63">
        <v>0</v>
      </c>
      <c r="F113" s="63">
        <v>0</v>
      </c>
      <c r="G113" s="58">
        <v>0</v>
      </c>
      <c r="H113" s="58">
        <v>0</v>
      </c>
      <c r="I113" s="58">
        <v>0</v>
      </c>
      <c r="J113" s="58">
        <v>0</v>
      </c>
      <c r="K113" s="58">
        <v>0</v>
      </c>
      <c r="L113" s="44"/>
      <c r="M113" s="44"/>
      <c r="N113" s="44"/>
      <c r="O113" s="44"/>
      <c r="P113" s="44"/>
      <c r="Q113" s="44"/>
      <c r="R113" s="44"/>
      <c r="S113" s="44"/>
      <c r="T113" s="44"/>
    </row>
    <row r="114" spans="1:20" x14ac:dyDescent="0.2">
      <c r="A114" s="40"/>
      <c r="B114" s="150"/>
      <c r="C114" s="68" t="s">
        <v>240</v>
      </c>
      <c r="D114" s="63">
        <v>0</v>
      </c>
      <c r="E114" s="63">
        <v>0</v>
      </c>
      <c r="F114" s="63">
        <v>0</v>
      </c>
      <c r="G114" s="58">
        <v>0</v>
      </c>
      <c r="H114" s="58">
        <v>0</v>
      </c>
      <c r="I114" s="58">
        <v>0</v>
      </c>
      <c r="J114" s="58">
        <v>0</v>
      </c>
      <c r="K114" s="58">
        <v>0</v>
      </c>
      <c r="L114" s="44"/>
      <c r="M114" s="44"/>
      <c r="N114" s="44"/>
      <c r="O114" s="44"/>
      <c r="P114" s="44"/>
      <c r="Q114" s="44"/>
      <c r="R114" s="44"/>
      <c r="S114" s="44"/>
      <c r="T114" s="44"/>
    </row>
    <row r="115" spans="1:20" x14ac:dyDescent="0.2">
      <c r="A115" s="40"/>
      <c r="B115" s="150"/>
      <c r="C115" s="68" t="s">
        <v>241</v>
      </c>
      <c r="D115" s="63">
        <v>0</v>
      </c>
      <c r="E115" s="63">
        <v>337068.39578910905</v>
      </c>
      <c r="F115" s="63">
        <v>735433.04578910908</v>
      </c>
      <c r="G115" s="58">
        <v>652463.1</v>
      </c>
      <c r="H115" s="58">
        <v>360455.34</v>
      </c>
      <c r="I115" s="58">
        <v>106356.89</v>
      </c>
      <c r="J115" s="58">
        <v>0</v>
      </c>
      <c r="K115" s="58">
        <v>0</v>
      </c>
      <c r="L115" s="44"/>
      <c r="M115" s="44"/>
      <c r="N115" s="44"/>
      <c r="O115" s="44"/>
      <c r="P115" s="44"/>
      <c r="Q115" s="44"/>
      <c r="R115" s="44"/>
      <c r="S115" s="44"/>
      <c r="T115" s="44"/>
    </row>
    <row r="116" spans="1:20" x14ac:dyDescent="0.2">
      <c r="A116" s="40"/>
      <c r="B116" s="150"/>
      <c r="C116" s="68" t="s">
        <v>242</v>
      </c>
      <c r="D116" s="63">
        <v>0</v>
      </c>
      <c r="E116" s="63">
        <v>0</v>
      </c>
      <c r="F116" s="63">
        <v>0</v>
      </c>
      <c r="G116" s="58">
        <v>0</v>
      </c>
      <c r="H116" s="58">
        <v>0</v>
      </c>
      <c r="I116" s="58">
        <v>0</v>
      </c>
      <c r="J116" s="58">
        <v>0</v>
      </c>
      <c r="K116" s="58">
        <v>0</v>
      </c>
      <c r="L116" s="44"/>
      <c r="M116" s="44"/>
      <c r="N116" s="44"/>
      <c r="O116" s="44"/>
      <c r="P116" s="44"/>
      <c r="Q116" s="44"/>
      <c r="R116" s="44"/>
      <c r="S116" s="44"/>
      <c r="T116" s="44"/>
    </row>
    <row r="117" spans="1:20" x14ac:dyDescent="0.2">
      <c r="A117" s="40"/>
      <c r="B117" s="150"/>
      <c r="C117" s="68" t="s">
        <v>243</v>
      </c>
      <c r="D117" s="63">
        <v>0</v>
      </c>
      <c r="E117" s="63">
        <v>0</v>
      </c>
      <c r="F117" s="63">
        <v>0</v>
      </c>
      <c r="G117" s="58">
        <v>0</v>
      </c>
      <c r="H117" s="58">
        <v>0</v>
      </c>
      <c r="I117" s="58">
        <v>0</v>
      </c>
      <c r="J117" s="58">
        <v>0</v>
      </c>
      <c r="K117" s="58">
        <v>0</v>
      </c>
      <c r="L117" s="44"/>
      <c r="M117" s="44"/>
      <c r="N117" s="44"/>
      <c r="O117" s="44"/>
      <c r="P117" s="44"/>
      <c r="Q117" s="44"/>
      <c r="R117" s="44"/>
      <c r="S117" s="44"/>
      <c r="T117" s="44"/>
    </row>
    <row r="118" spans="1:20" x14ac:dyDescent="0.2">
      <c r="A118" s="40"/>
      <c r="B118" s="150"/>
      <c r="C118" s="68" t="s">
        <v>244</v>
      </c>
      <c r="D118" s="63">
        <v>0</v>
      </c>
      <c r="E118" s="63">
        <v>0</v>
      </c>
      <c r="F118" s="63">
        <v>0</v>
      </c>
      <c r="G118" s="58">
        <v>0</v>
      </c>
      <c r="H118" s="58">
        <v>0</v>
      </c>
      <c r="I118" s="58">
        <v>0</v>
      </c>
      <c r="J118" s="58">
        <v>0</v>
      </c>
      <c r="K118" s="58">
        <v>0</v>
      </c>
      <c r="L118" s="44"/>
      <c r="M118" s="44"/>
      <c r="N118" s="44"/>
      <c r="O118" s="44"/>
      <c r="P118" s="44"/>
      <c r="Q118" s="44"/>
      <c r="R118" s="44"/>
      <c r="S118" s="44"/>
      <c r="T118" s="44"/>
    </row>
    <row r="119" spans="1:20" x14ac:dyDescent="0.2">
      <c r="A119" s="40"/>
      <c r="B119" s="152"/>
      <c r="C119" s="68" t="s">
        <v>168</v>
      </c>
      <c r="D119" s="63">
        <v>586724.6137281782</v>
      </c>
      <c r="E119" s="63">
        <v>370691.97751936055</v>
      </c>
      <c r="F119" s="63">
        <v>203696.47751936055</v>
      </c>
      <c r="G119" s="58">
        <v>226027.91</v>
      </c>
      <c r="H119" s="58">
        <v>231529.3</v>
      </c>
      <c r="I119" s="58">
        <v>345458.39</v>
      </c>
      <c r="J119" s="58">
        <v>573977.34400000004</v>
      </c>
      <c r="K119" s="58">
        <v>618699.11227224069</v>
      </c>
      <c r="L119" s="44"/>
      <c r="M119" s="44"/>
      <c r="N119" s="44"/>
      <c r="O119" s="44"/>
      <c r="P119" s="44"/>
      <c r="Q119" s="44"/>
      <c r="R119" s="44"/>
      <c r="S119" s="44"/>
      <c r="T119" s="44"/>
    </row>
    <row r="120" spans="1:20" x14ac:dyDescent="0.2">
      <c r="A120" s="40"/>
      <c r="B120" s="78" t="s">
        <v>245</v>
      </c>
      <c r="C120" s="68" t="s">
        <v>246</v>
      </c>
      <c r="D120" s="63">
        <v>0</v>
      </c>
      <c r="E120" s="63">
        <v>0</v>
      </c>
      <c r="F120" s="63">
        <v>0</v>
      </c>
      <c r="G120" s="58">
        <v>0</v>
      </c>
      <c r="H120" s="58">
        <v>0</v>
      </c>
      <c r="I120" s="58">
        <v>0</v>
      </c>
      <c r="J120" s="58">
        <v>0</v>
      </c>
      <c r="K120" s="58">
        <v>0</v>
      </c>
      <c r="L120" s="44"/>
      <c r="M120" s="44"/>
      <c r="N120" s="44"/>
      <c r="O120" s="44"/>
      <c r="P120" s="44"/>
      <c r="Q120" s="44"/>
      <c r="R120" s="44"/>
      <c r="S120" s="44"/>
      <c r="T120" s="44"/>
    </row>
    <row r="121" spans="1:20" x14ac:dyDescent="0.2">
      <c r="A121" s="40"/>
      <c r="B121" s="78" t="s">
        <v>247</v>
      </c>
      <c r="C121" s="68" t="s">
        <v>248</v>
      </c>
      <c r="D121" s="63">
        <v>0</v>
      </c>
      <c r="E121" s="63">
        <v>0</v>
      </c>
      <c r="F121" s="63">
        <v>0</v>
      </c>
      <c r="G121" s="58">
        <v>0</v>
      </c>
      <c r="H121" s="58">
        <v>0</v>
      </c>
      <c r="I121" s="58">
        <v>0</v>
      </c>
      <c r="J121" s="58">
        <v>0</v>
      </c>
      <c r="K121" s="58">
        <v>0</v>
      </c>
      <c r="L121" s="44"/>
      <c r="M121" s="44"/>
      <c r="N121" s="44"/>
      <c r="O121" s="44"/>
      <c r="P121" s="44"/>
      <c r="Q121" s="44"/>
      <c r="R121" s="44"/>
      <c r="S121" s="44"/>
      <c r="T121" s="44"/>
    </row>
    <row r="122" spans="1:20" x14ac:dyDescent="0.2">
      <c r="A122" s="40"/>
      <c r="B122" s="78"/>
      <c r="C122" s="68" t="s">
        <v>249</v>
      </c>
      <c r="D122" s="63">
        <v>0</v>
      </c>
      <c r="E122" s="63">
        <v>0</v>
      </c>
      <c r="F122" s="63">
        <v>0</v>
      </c>
      <c r="G122" s="58">
        <v>0</v>
      </c>
      <c r="H122" s="58">
        <v>0</v>
      </c>
      <c r="I122" s="58">
        <v>0</v>
      </c>
      <c r="J122" s="58">
        <v>0</v>
      </c>
      <c r="K122" s="58">
        <v>0</v>
      </c>
      <c r="L122" s="44"/>
      <c r="M122" s="44"/>
      <c r="N122" s="44"/>
      <c r="O122" s="44"/>
      <c r="P122" s="44"/>
      <c r="Q122" s="44"/>
      <c r="R122" s="44"/>
      <c r="S122" s="44"/>
      <c r="T122" s="44"/>
    </row>
    <row r="123" spans="1:20" x14ac:dyDescent="0.2">
      <c r="A123" s="40"/>
      <c r="B123" s="78"/>
      <c r="C123" s="68" t="s">
        <v>250</v>
      </c>
      <c r="D123" s="58">
        <v>0</v>
      </c>
      <c r="E123" s="63">
        <v>0</v>
      </c>
      <c r="F123" s="63">
        <v>0</v>
      </c>
      <c r="G123" s="58">
        <v>0</v>
      </c>
      <c r="H123" s="58">
        <v>0</v>
      </c>
      <c r="I123" s="58">
        <v>0</v>
      </c>
      <c r="J123" s="58">
        <v>0</v>
      </c>
      <c r="K123" s="58">
        <v>0</v>
      </c>
      <c r="L123" s="44"/>
      <c r="M123" s="44"/>
      <c r="N123" s="44"/>
      <c r="O123" s="44"/>
      <c r="P123" s="44"/>
      <c r="Q123" s="44"/>
      <c r="R123" s="44"/>
      <c r="S123" s="44"/>
      <c r="T123" s="44"/>
    </row>
    <row r="124" spans="1:20" x14ac:dyDescent="0.2">
      <c r="A124" s="40"/>
      <c r="B124" s="78"/>
      <c r="C124" s="68" t="s">
        <v>251</v>
      </c>
      <c r="D124" s="58">
        <v>0</v>
      </c>
      <c r="E124" s="63">
        <v>0</v>
      </c>
      <c r="F124" s="63">
        <v>0</v>
      </c>
      <c r="G124" s="58">
        <v>0</v>
      </c>
      <c r="H124" s="58">
        <v>0</v>
      </c>
      <c r="I124" s="58">
        <v>0</v>
      </c>
      <c r="J124" s="58">
        <v>0</v>
      </c>
      <c r="K124" s="58">
        <v>0</v>
      </c>
      <c r="L124" s="44"/>
      <c r="M124" s="44"/>
      <c r="N124" s="44"/>
      <c r="O124" s="44"/>
      <c r="P124" s="44"/>
      <c r="Q124" s="44"/>
      <c r="R124" s="44"/>
      <c r="S124" s="44"/>
      <c r="T124" s="44"/>
    </row>
    <row r="125" spans="1:20" x14ac:dyDescent="0.2">
      <c r="A125" s="40"/>
      <c r="B125" s="78"/>
      <c r="C125" s="68" t="s">
        <v>252</v>
      </c>
      <c r="D125" s="58">
        <v>0</v>
      </c>
      <c r="E125" s="63">
        <v>0</v>
      </c>
      <c r="F125" s="63">
        <v>0</v>
      </c>
      <c r="G125" s="58">
        <v>0</v>
      </c>
      <c r="H125" s="58">
        <v>0</v>
      </c>
      <c r="I125" s="58">
        <v>0</v>
      </c>
      <c r="J125" s="58">
        <v>0</v>
      </c>
      <c r="K125" s="58">
        <v>0</v>
      </c>
      <c r="L125" s="44"/>
      <c r="M125" s="44"/>
      <c r="N125" s="44"/>
      <c r="O125" s="44"/>
      <c r="P125" s="44"/>
      <c r="Q125" s="44"/>
      <c r="R125" s="44"/>
      <c r="S125" s="44"/>
      <c r="T125" s="44"/>
    </row>
    <row r="126" spans="1:20" x14ac:dyDescent="0.2">
      <c r="A126" s="40"/>
      <c r="B126" s="78"/>
      <c r="C126" s="68" t="s">
        <v>253</v>
      </c>
      <c r="D126" s="58">
        <v>0</v>
      </c>
      <c r="E126" s="63">
        <v>12703.377069676713</v>
      </c>
      <c r="F126" s="63">
        <v>27716.877069676713</v>
      </c>
      <c r="G126" s="58">
        <v>28128.004999999997</v>
      </c>
      <c r="H126" s="58">
        <v>13114.504999999999</v>
      </c>
      <c r="I126" s="58">
        <v>11678</v>
      </c>
      <c r="J126" s="58">
        <v>11678</v>
      </c>
      <c r="K126" s="58">
        <v>0</v>
      </c>
      <c r="L126" s="44"/>
      <c r="M126" s="44"/>
      <c r="N126" s="44"/>
      <c r="O126" s="44"/>
      <c r="P126" s="44"/>
      <c r="Q126" s="44"/>
      <c r="R126" s="44"/>
      <c r="S126" s="44"/>
      <c r="T126" s="44"/>
    </row>
    <row r="127" spans="1:20" x14ac:dyDescent="0.2">
      <c r="A127" s="40"/>
      <c r="B127" s="78"/>
      <c r="C127" s="68" t="s">
        <v>254</v>
      </c>
      <c r="D127" s="58">
        <v>0</v>
      </c>
      <c r="E127" s="63">
        <v>0</v>
      </c>
      <c r="F127" s="58">
        <v>0</v>
      </c>
      <c r="G127" s="58">
        <v>0</v>
      </c>
      <c r="H127" s="58">
        <v>164863</v>
      </c>
      <c r="I127" s="58">
        <v>175631.5</v>
      </c>
      <c r="J127" s="58">
        <v>23942.785499999998</v>
      </c>
      <c r="K127" s="58">
        <v>23669.943114879679</v>
      </c>
      <c r="L127" s="44"/>
      <c r="M127" s="44"/>
      <c r="N127" s="44"/>
      <c r="O127" s="44"/>
      <c r="P127" s="44"/>
      <c r="Q127" s="44"/>
      <c r="R127" s="44"/>
      <c r="S127" s="44"/>
      <c r="T127" s="44"/>
    </row>
    <row r="128" spans="1:20" x14ac:dyDescent="0.2">
      <c r="A128" s="40"/>
      <c r="B128" s="78"/>
      <c r="C128" s="68" t="s">
        <v>168</v>
      </c>
      <c r="D128" s="58">
        <v>0</v>
      </c>
      <c r="E128" s="63">
        <v>0</v>
      </c>
      <c r="F128" s="58">
        <v>0</v>
      </c>
      <c r="G128" s="58">
        <v>0</v>
      </c>
      <c r="H128" s="58">
        <v>0</v>
      </c>
      <c r="I128" s="58">
        <v>0</v>
      </c>
      <c r="J128" s="58">
        <v>0</v>
      </c>
      <c r="K128" s="58">
        <v>0</v>
      </c>
      <c r="L128" s="44"/>
      <c r="M128" s="44"/>
      <c r="N128" s="44"/>
      <c r="O128" s="44"/>
      <c r="P128" s="44"/>
      <c r="Q128" s="44"/>
      <c r="R128" s="44"/>
      <c r="S128" s="44"/>
      <c r="T128" s="44"/>
    </row>
    <row r="129" spans="1:20" x14ac:dyDescent="0.2">
      <c r="A129" s="40"/>
      <c r="B129" s="73" t="s">
        <v>255</v>
      </c>
      <c r="C129" s="68" t="s">
        <v>256</v>
      </c>
      <c r="D129" s="58">
        <v>0</v>
      </c>
      <c r="E129" s="63">
        <v>0</v>
      </c>
      <c r="F129" s="58">
        <v>0</v>
      </c>
      <c r="G129" s="58">
        <v>0</v>
      </c>
      <c r="H129" s="58">
        <v>0</v>
      </c>
      <c r="I129" s="58">
        <v>0</v>
      </c>
      <c r="J129" s="58">
        <v>0</v>
      </c>
      <c r="K129" s="58">
        <v>0</v>
      </c>
      <c r="L129" s="44"/>
      <c r="M129" s="44"/>
      <c r="N129" s="44"/>
      <c r="O129" s="44"/>
      <c r="P129" s="44"/>
      <c r="Q129" s="44"/>
      <c r="R129" s="44"/>
      <c r="S129" s="44"/>
      <c r="T129" s="44"/>
    </row>
    <row r="130" spans="1:20" x14ac:dyDescent="0.2">
      <c r="A130" s="40"/>
      <c r="B130" s="64" t="s">
        <v>257</v>
      </c>
      <c r="C130" s="68" t="s">
        <v>258</v>
      </c>
      <c r="D130" s="58">
        <v>0</v>
      </c>
      <c r="E130" s="63">
        <v>0</v>
      </c>
      <c r="F130" s="58">
        <v>0</v>
      </c>
      <c r="G130" s="58">
        <v>0</v>
      </c>
      <c r="H130" s="58">
        <v>0</v>
      </c>
      <c r="I130" s="58">
        <v>0</v>
      </c>
      <c r="J130" s="58">
        <v>0</v>
      </c>
      <c r="K130" s="58">
        <v>0</v>
      </c>
      <c r="L130" s="44"/>
      <c r="M130" s="44"/>
      <c r="N130" s="44"/>
      <c r="O130" s="44"/>
      <c r="P130" s="44"/>
      <c r="Q130" s="44"/>
      <c r="R130" s="44"/>
      <c r="S130" s="44"/>
      <c r="T130" s="44"/>
    </row>
    <row r="131" spans="1:20" x14ac:dyDescent="0.2">
      <c r="A131" s="40"/>
      <c r="B131" s="64"/>
      <c r="C131" s="68" t="s">
        <v>259</v>
      </c>
      <c r="D131" s="58">
        <v>0</v>
      </c>
      <c r="E131" s="63">
        <v>0</v>
      </c>
      <c r="F131" s="63">
        <v>0</v>
      </c>
      <c r="G131" s="58">
        <v>0</v>
      </c>
      <c r="H131" s="58">
        <v>0</v>
      </c>
      <c r="I131" s="58">
        <v>0</v>
      </c>
      <c r="J131" s="58">
        <v>0</v>
      </c>
      <c r="K131" s="58">
        <v>0</v>
      </c>
      <c r="L131" s="44"/>
      <c r="M131" s="44"/>
      <c r="N131" s="44"/>
      <c r="O131" s="44"/>
      <c r="P131" s="44"/>
      <c r="Q131" s="44"/>
      <c r="R131" s="44"/>
      <c r="S131" s="44"/>
      <c r="T131" s="44"/>
    </row>
    <row r="132" spans="1:20" x14ac:dyDescent="0.2">
      <c r="A132" s="40"/>
      <c r="B132" s="66"/>
      <c r="C132" s="68" t="s">
        <v>260</v>
      </c>
      <c r="D132" s="63">
        <v>0</v>
      </c>
      <c r="E132" s="63">
        <v>0</v>
      </c>
      <c r="F132" s="63">
        <v>0</v>
      </c>
      <c r="G132" s="58">
        <v>0</v>
      </c>
      <c r="H132" s="58">
        <v>0</v>
      </c>
      <c r="I132" s="58">
        <v>0</v>
      </c>
      <c r="J132" s="58">
        <v>0</v>
      </c>
      <c r="K132" s="58">
        <v>0</v>
      </c>
      <c r="L132" s="44"/>
      <c r="M132" s="44"/>
      <c r="N132" s="44"/>
      <c r="O132" s="44"/>
      <c r="P132" s="44"/>
      <c r="Q132" s="44"/>
      <c r="R132" s="44"/>
      <c r="S132" s="44"/>
      <c r="T132" s="44"/>
    </row>
    <row r="133" spans="1:20" x14ac:dyDescent="0.2">
      <c r="A133" s="40"/>
      <c r="B133" s="40"/>
      <c r="C133" s="45" t="s">
        <v>48</v>
      </c>
      <c r="D133" s="46">
        <f t="shared" ref="D133:K133" si="2">SUM(D23:D132)</f>
        <v>2798510.2799999993</v>
      </c>
      <c r="E133" s="46">
        <f t="shared" si="2"/>
        <v>3443619.5961999991</v>
      </c>
      <c r="F133" s="46">
        <f t="shared" si="2"/>
        <v>4627317.9961999999</v>
      </c>
      <c r="G133" s="46">
        <f t="shared" si="2"/>
        <v>3773613.4050000003</v>
      </c>
      <c r="H133" s="46">
        <f t="shared" si="2"/>
        <v>3044043.2849999997</v>
      </c>
      <c r="I133" s="46">
        <f t="shared" si="2"/>
        <v>4231738.78</v>
      </c>
      <c r="J133" s="46">
        <f t="shared" si="2"/>
        <v>5250172.2700000005</v>
      </c>
      <c r="K133" s="46">
        <f t="shared" si="2"/>
        <v>5022359.2700000005</v>
      </c>
      <c r="L133" s="40"/>
    </row>
    <row r="134" spans="1:20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</row>
    <row r="135" spans="1:20" ht="15.75" x14ac:dyDescent="0.25">
      <c r="A135" s="26"/>
      <c r="B135" s="26" t="s">
        <v>267</v>
      </c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20" x14ac:dyDescent="0.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</row>
    <row r="137" spans="1:20" hidden="1" x14ac:dyDescent="0.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</row>
    <row r="138" spans="1:20" hidden="1" x14ac:dyDescent="0.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</row>
    <row r="139" spans="1:20" hidden="1" x14ac:dyDescent="0.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</row>
    <row r="140" spans="1:20" hidden="1" x14ac:dyDescent="0.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 t="s">
        <v>265</v>
      </c>
      <c r="L140" s="40"/>
    </row>
    <row r="141" spans="1:20" hidden="1" x14ac:dyDescent="0.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20" hidden="1" x14ac:dyDescent="0.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 t="s">
        <v>265</v>
      </c>
      <c r="L142" s="40"/>
    </row>
    <row r="143" spans="1:20" hidden="1" x14ac:dyDescent="0.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 t="s">
        <v>265</v>
      </c>
      <c r="L143" s="40"/>
    </row>
    <row r="144" spans="1:20" hidden="1" x14ac:dyDescent="0.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 t="s">
        <v>265</v>
      </c>
      <c r="L144" s="40"/>
    </row>
    <row r="145" spans="1:12" hidden="1" x14ac:dyDescent="0.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 t="s">
        <v>265</v>
      </c>
      <c r="L145" s="40"/>
    </row>
    <row r="146" spans="1:12" ht="12.75" hidden="1" customHeight="1" x14ac:dyDescent="0.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 t="s">
        <v>265</v>
      </c>
      <c r="L146" s="40"/>
    </row>
    <row r="147" spans="1:12" ht="12.75" hidden="1" customHeight="1" x14ac:dyDescent="0.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 t="s">
        <v>265</v>
      </c>
      <c r="L147" s="40"/>
    </row>
    <row r="148" spans="1:12" ht="12.75" hidden="1" customHeight="1" x14ac:dyDescent="0.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</row>
    <row r="149" spans="1:12" ht="12.75" hidden="1" customHeight="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</row>
    <row r="150" spans="1:12" ht="12.75" hidden="1" customHeight="1" x14ac:dyDescent="0.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 t="s">
        <v>265</v>
      </c>
      <c r="L150" s="40"/>
    </row>
    <row r="151" spans="1:12" ht="12.75" hidden="1" customHeight="1" x14ac:dyDescent="0.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 t="s">
        <v>265</v>
      </c>
      <c r="L151" s="40"/>
    </row>
    <row r="152" spans="1:12" ht="12.75" hidden="1" customHeight="1" x14ac:dyDescent="0.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 t="s">
        <v>265</v>
      </c>
      <c r="L152" s="40"/>
    </row>
    <row r="153" spans="1:12" ht="12.75" hidden="1" customHeight="1" x14ac:dyDescent="0.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 t="s">
        <v>266</v>
      </c>
      <c r="L153" s="40"/>
    </row>
    <row r="154" spans="1:12" ht="12.75" hidden="1" customHeight="1" x14ac:dyDescent="0.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</row>
    <row r="155" spans="1:12" ht="12.75" hidden="1" customHeight="1" x14ac:dyDescent="0.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</row>
    <row r="156" spans="1:12" ht="12.75" hidden="1" customHeight="1" x14ac:dyDescent="0.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</row>
    <row r="157" spans="1:12" ht="12.75" hidden="1" customHeight="1" x14ac:dyDescent="0.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</row>
    <row r="158" spans="1:12" ht="12.75" hidden="1" customHeight="1" x14ac:dyDescent="0.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</row>
    <row r="159" spans="1:12" ht="12.75" hidden="1" customHeight="1" x14ac:dyDescent="0.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</row>
    <row r="160" spans="1:12" ht="12.75" hidden="1" customHeight="1" x14ac:dyDescent="0.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</row>
    <row r="161" spans="1:12" ht="12.75" hidden="1" customHeight="1" x14ac:dyDescent="0.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1:12" ht="12.75" hidden="1" customHeight="1" x14ac:dyDescent="0.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</row>
    <row r="163" spans="1:12" ht="12.75" hidden="1" customHeight="1" x14ac:dyDescent="0.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</row>
    <row r="164" spans="1:12" ht="12.75" hidden="1" customHeight="1" x14ac:dyDescent="0.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</row>
    <row r="165" spans="1:12" ht="12.75" hidden="1" customHeight="1" x14ac:dyDescent="0.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 t="s">
        <v>265</v>
      </c>
      <c r="L165" s="40"/>
    </row>
    <row r="166" spans="1:12" hidden="1" x14ac:dyDescent="0.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</row>
    <row r="167" spans="1:12" hidden="1" x14ac:dyDescent="0.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</row>
    <row r="168" spans="1:12" hidden="1" x14ac:dyDescent="0.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</row>
    <row r="169" spans="1:12" hidden="1" x14ac:dyDescent="0.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</row>
    <row r="170" spans="1:12" hidden="1" x14ac:dyDescent="0.2">
      <c r="A170" s="40"/>
      <c r="B170" s="40"/>
      <c r="C170" s="40"/>
      <c r="D170" s="40"/>
      <c r="E170" s="40"/>
      <c r="F170" s="40"/>
      <c r="G170" s="40"/>
      <c r="H170" s="40"/>
      <c r="I170" s="40"/>
      <c r="J170" s="40"/>
      <c r="K170" s="40"/>
      <c r="L170" s="40"/>
    </row>
    <row r="171" spans="1:12" hidden="1" x14ac:dyDescent="0.2">
      <c r="A171" s="40"/>
      <c r="B171" s="40"/>
      <c r="C171" s="40"/>
      <c r="D171" s="40"/>
      <c r="E171" s="40"/>
      <c r="F171" s="40"/>
      <c r="G171" s="40"/>
      <c r="H171" s="40"/>
      <c r="I171" s="40"/>
      <c r="J171" s="40"/>
      <c r="K171" s="40"/>
      <c r="L171" s="40"/>
    </row>
    <row r="172" spans="1:12" hidden="1" x14ac:dyDescent="0.2">
      <c r="A172" s="40"/>
      <c r="B172" s="40"/>
      <c r="C172" s="40"/>
      <c r="D172" s="40"/>
      <c r="E172" s="40"/>
      <c r="F172" s="40"/>
      <c r="G172" s="40"/>
      <c r="H172" s="40"/>
      <c r="I172" s="40"/>
      <c r="J172" s="40"/>
      <c r="K172" s="40"/>
      <c r="L172" s="40"/>
    </row>
    <row r="173" spans="1:12" hidden="1" x14ac:dyDescent="0.2">
      <c r="A173" s="40"/>
      <c r="B173" s="40"/>
      <c r="C173" s="40"/>
      <c r="D173" s="40"/>
      <c r="E173" s="40"/>
      <c r="F173" s="40"/>
      <c r="G173" s="40"/>
      <c r="H173" s="40"/>
      <c r="I173" s="40"/>
      <c r="J173" s="40"/>
      <c r="K173" s="40"/>
      <c r="L173" s="40"/>
    </row>
    <row r="174" spans="1:12" hidden="1" x14ac:dyDescent="0.2">
      <c r="A174" s="40"/>
      <c r="B174" s="40"/>
      <c r="C174" s="40"/>
      <c r="D174" s="40"/>
      <c r="E174" s="40"/>
      <c r="F174" s="40"/>
      <c r="G174" s="40"/>
      <c r="H174" s="40"/>
      <c r="I174" s="40"/>
      <c r="J174" s="40"/>
      <c r="K174" s="40"/>
      <c r="L174" s="40"/>
    </row>
    <row r="175" spans="1:12" hidden="1" x14ac:dyDescent="0.2">
      <c r="A175" s="40"/>
      <c r="B175" s="40"/>
      <c r="C175" s="40"/>
      <c r="D175" s="40"/>
      <c r="E175" s="40"/>
      <c r="F175" s="40"/>
      <c r="G175" s="40"/>
      <c r="H175" s="40"/>
      <c r="I175" s="40"/>
      <c r="J175" s="40"/>
      <c r="K175" s="40"/>
      <c r="L175" s="40"/>
    </row>
    <row r="176" spans="1:12" hidden="1" x14ac:dyDescent="0.2">
      <c r="A176" s="40"/>
      <c r="B176" s="40"/>
      <c r="C176" s="40"/>
      <c r="D176" s="40"/>
      <c r="E176" s="40"/>
      <c r="F176" s="40"/>
      <c r="G176" s="40"/>
      <c r="H176" s="40"/>
      <c r="I176" s="40"/>
      <c r="J176" s="40"/>
      <c r="K176" s="40"/>
      <c r="L176" s="40"/>
    </row>
    <row r="177" spans="1:12" hidden="1" x14ac:dyDescent="0.2">
      <c r="A177" s="40"/>
      <c r="B177" s="40"/>
      <c r="C177" s="40"/>
      <c r="D177" s="40"/>
      <c r="E177" s="40"/>
      <c r="F177" s="40"/>
      <c r="G177" s="40"/>
      <c r="H177" s="40"/>
      <c r="I177" s="40"/>
      <c r="J177" s="40"/>
      <c r="K177" s="40"/>
      <c r="L177" s="40"/>
    </row>
    <row r="178" spans="1:12" hidden="1" x14ac:dyDescent="0.2">
      <c r="A178" s="40"/>
      <c r="B178" s="40"/>
      <c r="C178" s="40"/>
      <c r="D178" s="40"/>
      <c r="E178" s="40"/>
      <c r="F178" s="40"/>
      <c r="G178" s="40"/>
      <c r="H178" s="40"/>
      <c r="I178" s="40"/>
      <c r="J178" s="40"/>
      <c r="K178" s="40"/>
      <c r="L178" s="40"/>
    </row>
    <row r="179" spans="1:12" hidden="1" x14ac:dyDescent="0.2">
      <c r="A179" s="40"/>
      <c r="B179" s="40"/>
      <c r="C179" s="40"/>
      <c r="D179" s="40"/>
      <c r="E179" s="40"/>
      <c r="F179" s="40"/>
      <c r="G179" s="40"/>
      <c r="H179" s="40"/>
      <c r="I179" s="40"/>
      <c r="J179" s="40"/>
      <c r="K179" s="40"/>
      <c r="L179" s="40"/>
    </row>
    <row r="180" spans="1:12" hidden="1" x14ac:dyDescent="0.2">
      <c r="A180" s="40"/>
      <c r="B180" s="40"/>
      <c r="C180" s="40"/>
      <c r="D180" s="40"/>
      <c r="E180" s="40"/>
      <c r="F180" s="40"/>
      <c r="G180" s="40"/>
      <c r="H180" s="40"/>
      <c r="I180" s="40"/>
      <c r="J180" s="40"/>
      <c r="K180" s="40"/>
      <c r="L180" s="40"/>
    </row>
    <row r="181" spans="1:12" hidden="1" x14ac:dyDescent="0.2">
      <c r="A181" s="40"/>
      <c r="B181" s="40"/>
      <c r="C181" s="40"/>
      <c r="D181" s="40"/>
      <c r="E181" s="40"/>
      <c r="F181" s="40"/>
      <c r="G181" s="40"/>
      <c r="H181" s="40"/>
      <c r="I181" s="40"/>
      <c r="J181" s="40"/>
      <c r="K181" s="40"/>
      <c r="L181" s="40"/>
    </row>
    <row r="182" spans="1:12" hidden="1" x14ac:dyDescent="0.2">
      <c r="A182" s="40"/>
      <c r="B182" s="40"/>
      <c r="C182" s="40"/>
      <c r="D182" s="40"/>
      <c r="E182" s="40"/>
      <c r="F182" s="40"/>
      <c r="G182" s="40"/>
      <c r="H182" s="40"/>
      <c r="I182" s="40"/>
      <c r="J182" s="40"/>
      <c r="K182" s="40"/>
      <c r="L182" s="40"/>
    </row>
    <row r="183" spans="1:12" hidden="1" x14ac:dyDescent="0.2"/>
    <row r="184" spans="1:12" hidden="1" x14ac:dyDescent="0.2"/>
    <row r="185" spans="1:12" hidden="1" x14ac:dyDescent="0.2"/>
    <row r="186" spans="1:12" hidden="1" x14ac:dyDescent="0.2"/>
    <row r="187" spans="1:12" hidden="1" x14ac:dyDescent="0.2"/>
  </sheetData>
  <sortState ref="B20:E27">
    <sortCondition ref="B20"/>
  </sortState>
  <mergeCells count="7">
    <mergeCell ref="D8:K8"/>
    <mergeCell ref="D21:K21"/>
    <mergeCell ref="B68:B69"/>
    <mergeCell ref="B73:B77"/>
    <mergeCell ref="B102:B119"/>
    <mergeCell ref="B24:B26"/>
    <mergeCell ref="B51:B52"/>
  </mergeCells>
  <conditionalFormatting sqref="K2">
    <cfRule type="expression" dxfId="3" priority="1">
      <formula>K2="Check!"</formula>
    </cfRule>
  </conditionalFormatting>
  <hyperlinks>
    <hyperlink ref="K1" location="Menu!A1" display="Menu"/>
  </hyperlink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1:V182"/>
  <sheetViews>
    <sheetView zoomScale="70" zoomScaleNormal="70" workbookViewId="0">
      <selection activeCell="O1" sqref="O1"/>
    </sheetView>
  </sheetViews>
  <sheetFormatPr defaultColWidth="0" defaultRowHeight="12.75" zeroHeight="1" x14ac:dyDescent="0.2"/>
  <cols>
    <col min="1" max="1" width="3.625" style="36" customWidth="1"/>
    <col min="2" max="2" width="30.625" style="36" customWidth="1"/>
    <col min="3" max="3" width="69.5" style="36" customWidth="1"/>
    <col min="4" max="10" width="9.625" style="36" customWidth="1"/>
    <col min="11" max="11" width="9.75" style="36" customWidth="1"/>
    <col min="12" max="12" width="3.625" style="36" customWidth="1"/>
    <col min="13" max="13" width="10.75" style="36" customWidth="1"/>
    <col min="14" max="14" width="3.75" style="36" customWidth="1"/>
    <col min="15" max="17" width="9.625" style="36" hidden="1" customWidth="1"/>
    <col min="18" max="16384" width="9" style="36" hidden="1"/>
  </cols>
  <sheetData>
    <row r="1" spans="1:22" ht="18" x14ac:dyDescent="0.25">
      <c r="A1" s="24" t="s">
        <v>143</v>
      </c>
      <c r="B1" s="34"/>
      <c r="C1" s="34"/>
      <c r="D1" s="34"/>
      <c r="E1" s="34"/>
      <c r="F1" s="34"/>
      <c r="G1" s="34"/>
      <c r="H1" s="34"/>
      <c r="I1" s="34"/>
      <c r="J1" s="34"/>
      <c r="K1" s="35" t="s">
        <v>39</v>
      </c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75" x14ac:dyDescent="0.25">
      <c r="A2" s="37" t="str">
        <f ca="1">RIGHT(CELL("filename", $A$1), LEN(CELL("filename", $A$1)) - SEARCH("]", CELL("filename", $A$1)))</f>
        <v>Historical Volumes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x14ac:dyDescent="0.2">
      <c r="A4" s="38"/>
      <c r="B4" s="39" t="s">
        <v>261</v>
      </c>
      <c r="C4" s="38"/>
      <c r="D4" s="38"/>
      <c r="E4" s="38"/>
      <c r="F4" s="38"/>
      <c r="G4" s="38"/>
      <c r="H4" s="38"/>
      <c r="I4" s="38"/>
      <c r="J4" s="38"/>
      <c r="K4" s="44"/>
      <c r="L4" s="44"/>
      <c r="M4" s="44"/>
      <c r="N4" s="44"/>
      <c r="O4" s="44"/>
      <c r="P4" s="44"/>
      <c r="Q4" s="44"/>
      <c r="R4" s="40"/>
      <c r="S4" s="40"/>
    </row>
    <row r="5" spans="1:22" x14ac:dyDescent="0.2">
      <c r="A5" s="38"/>
      <c r="B5" s="41"/>
      <c r="C5" s="38"/>
      <c r="D5" s="38"/>
      <c r="E5" s="38"/>
      <c r="F5" s="38"/>
      <c r="G5" s="38"/>
      <c r="H5" s="38"/>
      <c r="I5" s="38"/>
      <c r="J5" s="38"/>
      <c r="K5" s="44"/>
      <c r="L5" s="44"/>
      <c r="M5" s="44"/>
      <c r="N5" s="44"/>
      <c r="O5" s="44"/>
      <c r="P5" s="44"/>
      <c r="Q5" s="44"/>
      <c r="R5" s="40"/>
      <c r="S5" s="40"/>
    </row>
    <row r="6" spans="1:22" x14ac:dyDescent="0.2">
      <c r="A6" s="38"/>
      <c r="B6" s="57"/>
      <c r="C6" s="38"/>
      <c r="D6" s="38"/>
      <c r="E6" s="38"/>
      <c r="F6" s="38"/>
      <c r="G6" s="38"/>
      <c r="H6" s="38"/>
      <c r="I6" s="38"/>
      <c r="J6" s="38"/>
      <c r="K6" s="44"/>
      <c r="L6" s="44"/>
      <c r="M6" s="44"/>
      <c r="N6" s="44"/>
      <c r="O6" s="44"/>
      <c r="P6" s="44"/>
      <c r="Q6" s="44"/>
      <c r="R6" s="40"/>
      <c r="S6" s="40"/>
    </row>
    <row r="7" spans="1:22" x14ac:dyDescent="0.2">
      <c r="A7" s="38"/>
      <c r="B7" s="41"/>
      <c r="C7" s="38"/>
      <c r="D7" s="38"/>
      <c r="E7" s="38"/>
      <c r="F7" s="38"/>
      <c r="G7" s="38"/>
      <c r="H7" s="38"/>
      <c r="I7" s="38"/>
      <c r="J7" s="38"/>
      <c r="K7" s="44"/>
      <c r="L7" s="44"/>
      <c r="M7" s="44"/>
      <c r="N7" s="44"/>
      <c r="O7" s="44"/>
      <c r="P7" s="44"/>
      <c r="Q7" s="44"/>
      <c r="R7" s="40"/>
      <c r="S7" s="40"/>
    </row>
    <row r="8" spans="1:22" x14ac:dyDescent="0.2">
      <c r="A8" s="38"/>
      <c r="B8" s="41"/>
      <c r="C8" s="38"/>
      <c r="D8" s="153" t="s">
        <v>262</v>
      </c>
      <c r="E8" s="153"/>
      <c r="F8" s="153"/>
      <c r="G8" s="153"/>
      <c r="H8" s="153"/>
      <c r="I8" s="153"/>
      <c r="J8" s="153"/>
      <c r="K8" s="153"/>
      <c r="L8" s="44"/>
      <c r="M8" s="44"/>
      <c r="N8" s="44"/>
      <c r="O8" s="44"/>
      <c r="P8" s="44"/>
      <c r="Q8" s="44"/>
      <c r="R8" s="40"/>
      <c r="S8" s="40"/>
    </row>
    <row r="9" spans="1:22" ht="63.75" x14ac:dyDescent="0.2">
      <c r="A9" s="38"/>
      <c r="B9" s="17" t="s">
        <v>145</v>
      </c>
      <c r="C9" s="47" t="s">
        <v>146</v>
      </c>
      <c r="D9" s="60" t="s">
        <v>319</v>
      </c>
      <c r="E9" s="60" t="s">
        <v>320</v>
      </c>
      <c r="F9" s="60" t="s">
        <v>321</v>
      </c>
      <c r="G9" s="60" t="s">
        <v>322</v>
      </c>
      <c r="H9" s="60" t="s">
        <v>323</v>
      </c>
      <c r="I9" s="60" t="s">
        <v>316</v>
      </c>
      <c r="J9" s="60" t="s">
        <v>317</v>
      </c>
      <c r="K9" s="121" t="s">
        <v>324</v>
      </c>
      <c r="L9" s="44"/>
      <c r="M9" s="121" t="s">
        <v>352</v>
      </c>
      <c r="N9" s="44"/>
      <c r="O9" s="44"/>
      <c r="P9" s="44"/>
      <c r="Q9" s="44"/>
      <c r="R9" s="40"/>
      <c r="S9" s="40"/>
    </row>
    <row r="10" spans="1:22" x14ac:dyDescent="0.2">
      <c r="A10" s="38"/>
      <c r="B10" s="61" t="s">
        <v>147</v>
      </c>
      <c r="C10" s="62" t="s">
        <v>148</v>
      </c>
      <c r="D10" s="79">
        <v>0</v>
      </c>
      <c r="E10" s="79">
        <v>0</v>
      </c>
      <c r="F10" s="79">
        <v>0</v>
      </c>
      <c r="G10" s="58">
        <v>0</v>
      </c>
      <c r="H10" s="79">
        <v>0</v>
      </c>
      <c r="I10" s="79">
        <v>0</v>
      </c>
      <c r="J10" s="79">
        <v>0</v>
      </c>
      <c r="K10" s="122">
        <f t="shared" ref="K10:K41" si="0">(J10-D10)/6</f>
        <v>0</v>
      </c>
      <c r="L10" s="44"/>
      <c r="M10" s="122">
        <f>IFERROR(SUMPRODUCT('Historical Expenditure'!G23:J23,Inflation!$F$10:$I$10)/SUM('Historical Volumes'!G10:J10),0)</f>
        <v>0</v>
      </c>
      <c r="N10" s="44"/>
      <c r="O10" s="44"/>
      <c r="P10" s="44"/>
      <c r="Q10" s="44"/>
      <c r="R10" s="44"/>
      <c r="S10" s="44"/>
      <c r="T10" s="44"/>
    </row>
    <row r="11" spans="1:22" x14ac:dyDescent="0.2">
      <c r="A11" s="38"/>
      <c r="B11" s="150" t="s">
        <v>149</v>
      </c>
      <c r="C11" s="62" t="s">
        <v>150</v>
      </c>
      <c r="D11" s="79">
        <v>6.5</v>
      </c>
      <c r="E11" s="79">
        <v>10.5</v>
      </c>
      <c r="F11" s="79">
        <v>12.5</v>
      </c>
      <c r="G11" s="79">
        <v>10</v>
      </c>
      <c r="H11" s="79">
        <v>10</v>
      </c>
      <c r="I11" s="79">
        <v>12.5</v>
      </c>
      <c r="J11" s="79">
        <v>13</v>
      </c>
      <c r="K11" s="122">
        <f>(J11-D11)/6</f>
        <v>1.0833333333333333</v>
      </c>
      <c r="L11" s="38"/>
      <c r="M11" s="122">
        <f>IFERROR(SUMPRODUCT('Historical Expenditure'!G24:J24,Inflation!$F$10:$I$10)/SUM('Historical Volumes'!G11:J11),0)</f>
        <v>27990.947066300574</v>
      </c>
      <c r="N11" s="44"/>
      <c r="O11" s="44"/>
      <c r="P11" s="44"/>
      <c r="Q11" s="44"/>
      <c r="R11" s="44"/>
      <c r="S11" s="44"/>
      <c r="T11" s="44"/>
    </row>
    <row r="12" spans="1:22" x14ac:dyDescent="0.2">
      <c r="A12" s="38"/>
      <c r="B12" s="150"/>
      <c r="C12" s="62" t="s">
        <v>151</v>
      </c>
      <c r="D12" s="79">
        <v>4</v>
      </c>
      <c r="E12" s="79">
        <v>8</v>
      </c>
      <c r="F12" s="79">
        <v>11.5</v>
      </c>
      <c r="G12" s="79">
        <v>8</v>
      </c>
      <c r="H12" s="79">
        <v>6</v>
      </c>
      <c r="I12" s="79">
        <v>4.5</v>
      </c>
      <c r="J12" s="79">
        <v>3.5</v>
      </c>
      <c r="K12" s="122">
        <f t="shared" si="0"/>
        <v>-8.3333333333333329E-2</v>
      </c>
      <c r="L12" s="38"/>
      <c r="M12" s="122">
        <f>IFERROR(SUMPRODUCT('Historical Expenditure'!G25:J25,Inflation!$F$10:$I$10)/SUM('Historical Volumes'!G12:J12),0)</f>
        <v>27616.182317637085</v>
      </c>
      <c r="N12" s="44"/>
      <c r="O12" s="44"/>
      <c r="P12" s="44"/>
      <c r="Q12" s="44"/>
      <c r="R12" s="44"/>
      <c r="S12" s="44"/>
      <c r="T12" s="44"/>
    </row>
    <row r="13" spans="1:22" x14ac:dyDescent="0.2">
      <c r="A13" s="38"/>
      <c r="B13" s="150"/>
      <c r="C13" s="62" t="s">
        <v>152</v>
      </c>
      <c r="D13" s="79">
        <v>0</v>
      </c>
      <c r="E13" s="79">
        <v>0</v>
      </c>
      <c r="F13" s="79">
        <v>0</v>
      </c>
      <c r="G13" s="79">
        <v>0</v>
      </c>
      <c r="H13" s="79">
        <v>0</v>
      </c>
      <c r="I13" s="79">
        <v>0</v>
      </c>
      <c r="J13" s="79">
        <v>0</v>
      </c>
      <c r="K13" s="122">
        <f t="shared" si="0"/>
        <v>0</v>
      </c>
      <c r="L13" s="38"/>
      <c r="M13" s="122">
        <f>IFERROR(SUMPRODUCT('Historical Expenditure'!G26:J26,Inflation!$F$10:$I$10)/SUM('Historical Volumes'!G13:J13),0)</f>
        <v>0</v>
      </c>
      <c r="N13" s="44"/>
      <c r="O13" s="44"/>
      <c r="P13" s="44"/>
      <c r="Q13" s="44"/>
      <c r="R13" s="44"/>
      <c r="S13" s="44"/>
      <c r="T13" s="44"/>
    </row>
    <row r="14" spans="1:22" x14ac:dyDescent="0.2">
      <c r="A14" s="40"/>
      <c r="B14" s="64"/>
      <c r="C14" s="62" t="s">
        <v>153</v>
      </c>
      <c r="D14" s="79">
        <v>0</v>
      </c>
      <c r="E14" s="79">
        <v>0</v>
      </c>
      <c r="F14" s="79">
        <v>0</v>
      </c>
      <c r="G14" s="79">
        <v>0</v>
      </c>
      <c r="H14" s="79">
        <v>0</v>
      </c>
      <c r="I14" s="79">
        <v>0</v>
      </c>
      <c r="J14" s="79">
        <v>0</v>
      </c>
      <c r="K14" s="122">
        <f t="shared" si="0"/>
        <v>0</v>
      </c>
      <c r="L14" s="40"/>
      <c r="M14" s="122">
        <f>IFERROR(SUMPRODUCT('Historical Expenditure'!G27:J27,Inflation!$F$10:$I$10)/SUM('Historical Volumes'!G14:J14),0)</f>
        <v>0</v>
      </c>
      <c r="N14" s="44"/>
      <c r="O14" s="44"/>
      <c r="P14" s="44"/>
      <c r="Q14" s="44"/>
      <c r="R14" s="44"/>
      <c r="S14" s="44"/>
      <c r="T14" s="44"/>
    </row>
    <row r="15" spans="1:22" x14ac:dyDescent="0.2">
      <c r="A15" s="40"/>
      <c r="B15" s="64"/>
      <c r="C15" s="62" t="s">
        <v>154</v>
      </c>
      <c r="D15" s="79">
        <v>0</v>
      </c>
      <c r="E15" s="79">
        <v>0</v>
      </c>
      <c r="F15" s="79">
        <v>0</v>
      </c>
      <c r="G15" s="79">
        <v>0</v>
      </c>
      <c r="H15" s="79">
        <v>0</v>
      </c>
      <c r="I15" s="79">
        <v>0</v>
      </c>
      <c r="J15" s="79">
        <v>0</v>
      </c>
      <c r="K15" s="122">
        <f t="shared" si="0"/>
        <v>0</v>
      </c>
      <c r="L15" s="40"/>
      <c r="M15" s="122">
        <f>IFERROR(SUMPRODUCT('Historical Expenditure'!G28:J28,Inflation!$F$10:$I$10)/SUM('Historical Volumes'!G15:J15),0)</f>
        <v>0</v>
      </c>
      <c r="N15" s="44"/>
      <c r="O15" s="44"/>
      <c r="P15" s="44"/>
      <c r="Q15" s="44"/>
      <c r="R15" s="44"/>
      <c r="S15" s="44"/>
      <c r="T15" s="44"/>
    </row>
    <row r="16" spans="1:22" x14ac:dyDescent="0.2">
      <c r="A16" s="40"/>
      <c r="B16" s="64"/>
      <c r="C16" s="62" t="s">
        <v>155</v>
      </c>
      <c r="D16" s="79">
        <v>0</v>
      </c>
      <c r="E16" s="79">
        <v>0</v>
      </c>
      <c r="F16" s="79">
        <v>0</v>
      </c>
      <c r="G16" s="79">
        <v>0</v>
      </c>
      <c r="H16" s="79">
        <v>0</v>
      </c>
      <c r="I16" s="79">
        <v>0</v>
      </c>
      <c r="J16" s="79">
        <v>0</v>
      </c>
      <c r="K16" s="122">
        <f t="shared" si="0"/>
        <v>0</v>
      </c>
      <c r="L16" s="40"/>
      <c r="M16" s="122">
        <f>IFERROR(SUMPRODUCT('Historical Expenditure'!G29:J29,Inflation!$F$10:$I$10)/SUM('Historical Volumes'!G16:J16),0)</f>
        <v>0</v>
      </c>
      <c r="N16" s="44"/>
      <c r="O16" s="44"/>
      <c r="P16" s="44"/>
      <c r="Q16" s="44"/>
      <c r="R16" s="44"/>
      <c r="S16" s="44"/>
      <c r="T16" s="44"/>
    </row>
    <row r="17" spans="1:20" x14ac:dyDescent="0.2">
      <c r="A17" s="40"/>
      <c r="B17" s="64"/>
      <c r="C17" s="62" t="s">
        <v>156</v>
      </c>
      <c r="D17" s="79">
        <v>0</v>
      </c>
      <c r="E17" s="79">
        <v>0</v>
      </c>
      <c r="F17" s="79">
        <v>0</v>
      </c>
      <c r="G17" s="126">
        <v>0</v>
      </c>
      <c r="H17" s="126">
        <v>0.5</v>
      </c>
      <c r="I17" s="126">
        <v>0.5</v>
      </c>
      <c r="J17" s="126">
        <v>0</v>
      </c>
      <c r="K17" s="122">
        <f t="shared" si="0"/>
        <v>0</v>
      </c>
      <c r="L17" s="40"/>
      <c r="M17" s="128">
        <f>IFERROR(SUMPRODUCT('Historical Expenditure'!G30:J30,Inflation!$F$10:$I$10)/SUM('Historical Volumes'!G17:J17),0)</f>
        <v>0</v>
      </c>
      <c r="N17" s="44"/>
      <c r="O17" s="44"/>
      <c r="P17" s="44"/>
      <c r="Q17" s="44"/>
      <c r="R17" s="44"/>
      <c r="S17" s="44"/>
      <c r="T17" s="44"/>
    </row>
    <row r="18" spans="1:20" x14ac:dyDescent="0.2">
      <c r="A18" s="40"/>
      <c r="B18" s="64"/>
      <c r="C18" s="62" t="s">
        <v>157</v>
      </c>
      <c r="D18" s="79">
        <v>0</v>
      </c>
      <c r="E18" s="79">
        <v>0</v>
      </c>
      <c r="F18" s="79">
        <v>0</v>
      </c>
      <c r="G18" s="79">
        <v>0</v>
      </c>
      <c r="H18" s="79">
        <v>0</v>
      </c>
      <c r="I18" s="79">
        <v>0</v>
      </c>
      <c r="J18" s="79">
        <v>0</v>
      </c>
      <c r="K18" s="122">
        <f t="shared" si="0"/>
        <v>0</v>
      </c>
      <c r="L18" s="40"/>
      <c r="M18" s="122">
        <f>IFERROR(SUMPRODUCT('Historical Expenditure'!G31:J31,Inflation!$F$10:$I$10)/SUM('Historical Volumes'!G18:J18),0)</f>
        <v>0</v>
      </c>
      <c r="N18" s="44"/>
      <c r="O18" s="44"/>
      <c r="P18" s="44"/>
      <c r="Q18" s="44"/>
      <c r="R18" s="44"/>
      <c r="S18" s="44"/>
      <c r="T18" s="44"/>
    </row>
    <row r="19" spans="1:20" x14ac:dyDescent="0.2">
      <c r="A19" s="40"/>
      <c r="B19" s="64"/>
      <c r="C19" s="62" t="s">
        <v>158</v>
      </c>
      <c r="D19" s="79">
        <v>0</v>
      </c>
      <c r="E19" s="79">
        <v>0</v>
      </c>
      <c r="F19" s="79">
        <v>0</v>
      </c>
      <c r="G19" s="79">
        <v>0</v>
      </c>
      <c r="H19" s="79">
        <v>0</v>
      </c>
      <c r="I19" s="79">
        <v>0</v>
      </c>
      <c r="J19" s="79">
        <v>0</v>
      </c>
      <c r="K19" s="122">
        <f t="shared" si="0"/>
        <v>0</v>
      </c>
      <c r="L19" s="40"/>
      <c r="M19" s="122">
        <f>IFERROR(SUMPRODUCT('Historical Expenditure'!G32:J32,Inflation!$F$10:$I$10)/SUM('Historical Volumes'!G19:J19),0)</f>
        <v>0</v>
      </c>
      <c r="N19" s="44"/>
      <c r="O19" s="44"/>
      <c r="P19" s="44"/>
      <c r="Q19" s="44"/>
      <c r="R19" s="44"/>
      <c r="S19" s="44"/>
      <c r="T19" s="44"/>
    </row>
    <row r="20" spans="1:20" x14ac:dyDescent="0.2">
      <c r="A20" s="40"/>
      <c r="B20" s="64"/>
      <c r="C20" s="62" t="s">
        <v>159</v>
      </c>
      <c r="D20" s="79">
        <v>0</v>
      </c>
      <c r="E20" s="79">
        <v>0</v>
      </c>
      <c r="F20" s="79">
        <v>0</v>
      </c>
      <c r="G20" s="79">
        <v>0</v>
      </c>
      <c r="H20" s="79">
        <v>0</v>
      </c>
      <c r="I20" s="79">
        <v>0</v>
      </c>
      <c r="J20" s="79">
        <v>0</v>
      </c>
      <c r="K20" s="122">
        <f t="shared" si="0"/>
        <v>0</v>
      </c>
      <c r="L20" s="40"/>
      <c r="M20" s="122">
        <f>IFERROR(SUMPRODUCT('Historical Expenditure'!G33:J33,Inflation!$F$10:$I$10)/SUM('Historical Volumes'!G20:J20),0)</f>
        <v>0</v>
      </c>
      <c r="N20" s="44"/>
      <c r="O20" s="44"/>
      <c r="P20" s="44"/>
      <c r="Q20" s="44"/>
      <c r="R20" s="44"/>
      <c r="S20" s="44"/>
      <c r="T20" s="44"/>
    </row>
    <row r="21" spans="1:20" x14ac:dyDescent="0.2">
      <c r="A21" s="40"/>
      <c r="B21" s="64"/>
      <c r="C21" s="62" t="s">
        <v>160</v>
      </c>
      <c r="D21" s="79">
        <v>0</v>
      </c>
      <c r="E21" s="79">
        <v>0</v>
      </c>
      <c r="F21" s="79">
        <v>0</v>
      </c>
      <c r="G21" s="79">
        <v>0</v>
      </c>
      <c r="H21" s="79">
        <v>0</v>
      </c>
      <c r="I21" s="79">
        <v>0</v>
      </c>
      <c r="J21" s="79">
        <v>0</v>
      </c>
      <c r="K21" s="122">
        <f t="shared" si="0"/>
        <v>0</v>
      </c>
      <c r="L21" s="40"/>
      <c r="M21" s="122">
        <f>IFERROR(SUMPRODUCT('Historical Expenditure'!G34:J34,Inflation!$F$10:$I$10)/SUM('Historical Volumes'!G21:J21),0)</f>
        <v>0</v>
      </c>
      <c r="N21" s="44"/>
      <c r="O21" s="44"/>
      <c r="P21" s="44"/>
      <c r="Q21" s="44"/>
      <c r="R21" s="44"/>
      <c r="S21" s="44"/>
      <c r="T21" s="44"/>
    </row>
    <row r="22" spans="1:20" x14ac:dyDescent="0.2">
      <c r="A22" s="40"/>
      <c r="B22" s="64"/>
      <c r="C22" s="62" t="s">
        <v>161</v>
      </c>
      <c r="D22" s="79">
        <v>0</v>
      </c>
      <c r="E22" s="79">
        <v>0</v>
      </c>
      <c r="F22" s="79">
        <v>0</v>
      </c>
      <c r="G22" s="79">
        <v>0</v>
      </c>
      <c r="H22" s="79">
        <v>0</v>
      </c>
      <c r="I22" s="79">
        <v>0</v>
      </c>
      <c r="J22" s="79">
        <v>0</v>
      </c>
      <c r="K22" s="122">
        <f t="shared" si="0"/>
        <v>0</v>
      </c>
      <c r="L22" s="40"/>
      <c r="M22" s="122">
        <f>IFERROR(SUMPRODUCT('Historical Expenditure'!G35:J35,Inflation!$F$10:$I$10)/SUM('Historical Volumes'!G22:J22),0)</f>
        <v>0</v>
      </c>
      <c r="N22" s="44"/>
      <c r="O22" s="44"/>
      <c r="P22" s="44"/>
      <c r="Q22" s="44"/>
      <c r="R22" s="44"/>
      <c r="S22" s="44"/>
      <c r="T22" s="44"/>
    </row>
    <row r="23" spans="1:20" x14ac:dyDescent="0.2">
      <c r="A23" s="40"/>
      <c r="B23" s="64"/>
      <c r="C23" s="62" t="s">
        <v>162</v>
      </c>
      <c r="D23" s="79">
        <v>0</v>
      </c>
      <c r="E23" s="79">
        <v>0</v>
      </c>
      <c r="F23" s="79">
        <v>0</v>
      </c>
      <c r="G23" s="79">
        <v>0</v>
      </c>
      <c r="H23" s="79">
        <v>0</v>
      </c>
      <c r="I23" s="79">
        <v>0</v>
      </c>
      <c r="J23" s="79">
        <v>0</v>
      </c>
      <c r="K23" s="122">
        <f t="shared" si="0"/>
        <v>0</v>
      </c>
      <c r="L23" s="40"/>
      <c r="M23" s="122">
        <f>IFERROR(SUMPRODUCT('Historical Expenditure'!G36:J36,Inflation!$F$10:$I$10)/SUM('Historical Volumes'!G23:J23),0)</f>
        <v>0</v>
      </c>
      <c r="N23" s="44"/>
      <c r="O23" s="44"/>
      <c r="P23" s="44"/>
      <c r="Q23" s="44"/>
      <c r="R23" s="44"/>
      <c r="S23" s="44"/>
      <c r="T23" s="44"/>
    </row>
    <row r="24" spans="1:20" x14ac:dyDescent="0.2">
      <c r="A24" s="40"/>
      <c r="B24" s="64"/>
      <c r="C24" s="62" t="s">
        <v>163</v>
      </c>
      <c r="D24" s="79">
        <v>0</v>
      </c>
      <c r="E24" s="79">
        <v>0</v>
      </c>
      <c r="F24" s="79">
        <v>0</v>
      </c>
      <c r="G24" s="79">
        <v>0</v>
      </c>
      <c r="H24" s="79">
        <v>0</v>
      </c>
      <c r="I24" s="79">
        <v>0</v>
      </c>
      <c r="J24" s="79">
        <v>0</v>
      </c>
      <c r="K24" s="122">
        <f t="shared" si="0"/>
        <v>0</v>
      </c>
      <c r="L24" s="40"/>
      <c r="M24" s="122">
        <f>IFERROR(SUMPRODUCT('Historical Expenditure'!G37:J37,Inflation!$F$10:$I$10)/SUM('Historical Volumes'!G24:J24),0)</f>
        <v>0</v>
      </c>
      <c r="N24" s="44"/>
      <c r="O24" s="44"/>
      <c r="P24" s="44"/>
      <c r="Q24" s="44"/>
      <c r="R24" s="44"/>
      <c r="S24" s="44"/>
      <c r="T24" s="44"/>
    </row>
    <row r="25" spans="1:20" x14ac:dyDescent="0.2">
      <c r="A25" s="40"/>
      <c r="B25" s="64"/>
      <c r="C25" s="62" t="s">
        <v>164</v>
      </c>
      <c r="D25" s="79">
        <v>0</v>
      </c>
      <c r="E25" s="79">
        <v>0</v>
      </c>
      <c r="F25" s="79">
        <v>0</v>
      </c>
      <c r="G25" s="79">
        <v>0</v>
      </c>
      <c r="H25" s="79">
        <v>0</v>
      </c>
      <c r="I25" s="79">
        <v>0</v>
      </c>
      <c r="J25" s="79">
        <v>0</v>
      </c>
      <c r="K25" s="122">
        <f t="shared" si="0"/>
        <v>0</v>
      </c>
      <c r="L25" s="40"/>
      <c r="M25" s="122">
        <f>IFERROR(SUMPRODUCT('Historical Expenditure'!G38:J38,Inflation!$F$10:$I$10)/SUM('Historical Volumes'!G25:J25),0)</f>
        <v>0</v>
      </c>
      <c r="N25" s="44"/>
      <c r="O25" s="44"/>
      <c r="P25" s="44"/>
      <c r="Q25" s="44"/>
      <c r="R25" s="44"/>
      <c r="S25" s="44"/>
      <c r="T25" s="44"/>
    </row>
    <row r="26" spans="1:20" x14ac:dyDescent="0.2">
      <c r="A26" s="40"/>
      <c r="B26" s="64"/>
      <c r="C26" s="62" t="s">
        <v>165</v>
      </c>
      <c r="D26" s="79">
        <v>0</v>
      </c>
      <c r="E26" s="79">
        <v>0</v>
      </c>
      <c r="F26" s="79">
        <v>0</v>
      </c>
      <c r="G26" s="79">
        <v>0</v>
      </c>
      <c r="H26" s="79">
        <v>0</v>
      </c>
      <c r="I26" s="79">
        <v>0</v>
      </c>
      <c r="J26" s="79">
        <v>0</v>
      </c>
      <c r="K26" s="122">
        <f t="shared" si="0"/>
        <v>0</v>
      </c>
      <c r="L26" s="40"/>
      <c r="M26" s="122">
        <f>IFERROR(SUMPRODUCT('Historical Expenditure'!G39:J39,Inflation!$F$10:$I$10)/SUM('Historical Volumes'!G26:J26),0)</f>
        <v>0</v>
      </c>
      <c r="N26" s="44"/>
      <c r="O26" s="44"/>
      <c r="P26" s="44"/>
      <c r="Q26" s="44"/>
      <c r="R26" s="44"/>
      <c r="S26" s="44"/>
      <c r="T26" s="44"/>
    </row>
    <row r="27" spans="1:20" x14ac:dyDescent="0.2">
      <c r="A27" s="40"/>
      <c r="B27" s="64"/>
      <c r="C27" s="62" t="s">
        <v>166</v>
      </c>
      <c r="D27" s="79">
        <v>0</v>
      </c>
      <c r="E27" s="79">
        <v>0</v>
      </c>
      <c r="F27" s="79">
        <v>0</v>
      </c>
      <c r="G27" s="79">
        <v>0</v>
      </c>
      <c r="H27" s="79">
        <v>0</v>
      </c>
      <c r="I27" s="79">
        <v>0</v>
      </c>
      <c r="J27" s="79">
        <v>0</v>
      </c>
      <c r="K27" s="122">
        <f t="shared" si="0"/>
        <v>0</v>
      </c>
      <c r="L27" s="40"/>
      <c r="M27" s="122">
        <f>IFERROR(SUMPRODUCT('Historical Expenditure'!G40:J40,Inflation!$F$10:$I$10)/SUM('Historical Volumes'!G27:J27),0)</f>
        <v>0</v>
      </c>
      <c r="N27" s="44"/>
      <c r="O27" s="44"/>
      <c r="P27" s="44"/>
      <c r="Q27" s="44"/>
      <c r="R27" s="44"/>
      <c r="S27" s="44"/>
      <c r="T27" s="44"/>
    </row>
    <row r="28" spans="1:20" x14ac:dyDescent="0.2">
      <c r="A28" s="40"/>
      <c r="B28" s="64"/>
      <c r="C28" s="62" t="s">
        <v>167</v>
      </c>
      <c r="D28" s="79">
        <v>0</v>
      </c>
      <c r="E28" s="79">
        <v>0</v>
      </c>
      <c r="F28" s="79">
        <v>0</v>
      </c>
      <c r="G28" s="79">
        <v>0</v>
      </c>
      <c r="H28" s="79">
        <v>0</v>
      </c>
      <c r="I28" s="79">
        <v>0</v>
      </c>
      <c r="J28" s="79">
        <v>0</v>
      </c>
      <c r="K28" s="122">
        <f t="shared" si="0"/>
        <v>0</v>
      </c>
      <c r="L28" s="40"/>
      <c r="M28" s="122">
        <f>IFERROR(SUMPRODUCT('Historical Expenditure'!G41:J41,Inflation!$F$10:$I$10)/SUM('Historical Volumes'!G28:J28),0)</f>
        <v>0</v>
      </c>
      <c r="N28" s="44"/>
      <c r="O28" s="44"/>
      <c r="P28" s="44"/>
      <c r="Q28" s="44"/>
      <c r="R28" s="44"/>
      <c r="S28" s="44"/>
      <c r="T28" s="44"/>
    </row>
    <row r="29" spans="1:20" x14ac:dyDescent="0.2">
      <c r="A29" s="40"/>
      <c r="B29" s="64"/>
      <c r="C29" s="62" t="s">
        <v>168</v>
      </c>
      <c r="D29" s="79">
        <v>0</v>
      </c>
      <c r="E29" s="79">
        <v>0</v>
      </c>
      <c r="F29" s="79">
        <v>0</v>
      </c>
      <c r="G29" s="79">
        <v>0</v>
      </c>
      <c r="H29" s="79">
        <v>0</v>
      </c>
      <c r="I29" s="79">
        <v>0</v>
      </c>
      <c r="J29" s="79">
        <v>0</v>
      </c>
      <c r="K29" s="122">
        <f t="shared" si="0"/>
        <v>0</v>
      </c>
      <c r="L29" s="40"/>
      <c r="M29" s="122">
        <f>IFERROR(SUMPRODUCT('Historical Expenditure'!G42:J42,Inflation!$F$10:$I$10)/SUM('Historical Volumes'!G29:J29),0)</f>
        <v>0</v>
      </c>
      <c r="N29" s="44"/>
      <c r="O29" s="44"/>
      <c r="P29" s="44"/>
      <c r="Q29" s="44"/>
      <c r="R29" s="44"/>
      <c r="S29" s="44"/>
      <c r="T29" s="44"/>
    </row>
    <row r="30" spans="1:20" x14ac:dyDescent="0.2">
      <c r="A30" s="40"/>
      <c r="B30" s="61" t="s">
        <v>169</v>
      </c>
      <c r="C30" s="62" t="s">
        <v>170</v>
      </c>
      <c r="D30" s="79">
        <v>23.5</v>
      </c>
      <c r="E30" s="79">
        <v>45</v>
      </c>
      <c r="F30" s="79">
        <v>55</v>
      </c>
      <c r="G30" s="79">
        <v>43</v>
      </c>
      <c r="H30" s="79">
        <v>35.5</v>
      </c>
      <c r="I30" s="79">
        <v>38</v>
      </c>
      <c r="J30" s="79">
        <v>35</v>
      </c>
      <c r="K30" s="122">
        <f t="shared" si="0"/>
        <v>1.9166666666666667</v>
      </c>
      <c r="L30" s="40"/>
      <c r="M30" s="122">
        <f>IFERROR(SUMPRODUCT('Historical Expenditure'!G43:J43,Inflation!$F$10:$I$10)/SUM('Historical Volumes'!G30:J30),0)</f>
        <v>5892.9961920851511</v>
      </c>
      <c r="N30" s="44"/>
      <c r="O30" s="44"/>
      <c r="P30" s="44"/>
      <c r="Q30" s="44"/>
      <c r="R30" s="44"/>
      <c r="S30" s="44"/>
      <c r="T30" s="44"/>
    </row>
    <row r="31" spans="1:20" x14ac:dyDescent="0.2">
      <c r="A31" s="40"/>
      <c r="B31" s="65" t="s">
        <v>171</v>
      </c>
      <c r="C31" s="62" t="s">
        <v>172</v>
      </c>
      <c r="D31" s="79">
        <v>11</v>
      </c>
      <c r="E31" s="79">
        <v>18</v>
      </c>
      <c r="F31" s="79">
        <v>25.5</v>
      </c>
      <c r="G31" s="79">
        <v>22</v>
      </c>
      <c r="H31" s="79">
        <v>12.5</v>
      </c>
      <c r="I31" s="79">
        <v>7.5</v>
      </c>
      <c r="J31" s="79">
        <v>7.5</v>
      </c>
      <c r="K31" s="122">
        <f t="shared" si="0"/>
        <v>-0.58333333333333337</v>
      </c>
      <c r="L31" s="40"/>
      <c r="M31" s="122">
        <f>IFERROR(SUMPRODUCT('Historical Expenditure'!G44:J44,Inflation!$F$10:$I$10)/SUM('Historical Volumes'!G31:J31),0)</f>
        <v>8458.8936896820906</v>
      </c>
      <c r="N31" s="44"/>
      <c r="O31" s="44"/>
      <c r="P31" s="44"/>
      <c r="Q31" s="44"/>
      <c r="R31" s="44"/>
      <c r="S31" s="44"/>
      <c r="T31" s="44"/>
    </row>
    <row r="32" spans="1:20" x14ac:dyDescent="0.2">
      <c r="A32" s="40"/>
      <c r="B32" s="64"/>
      <c r="C32" s="62" t="s">
        <v>173</v>
      </c>
      <c r="D32" s="79">
        <v>0</v>
      </c>
      <c r="E32" s="79">
        <v>0</v>
      </c>
      <c r="F32" s="79">
        <v>0</v>
      </c>
      <c r="G32" s="79">
        <v>0</v>
      </c>
      <c r="H32" s="79">
        <v>0</v>
      </c>
      <c r="I32" s="79">
        <v>0</v>
      </c>
      <c r="J32" s="79">
        <v>0</v>
      </c>
      <c r="K32" s="122">
        <f t="shared" si="0"/>
        <v>0</v>
      </c>
      <c r="L32" s="40"/>
      <c r="M32" s="122">
        <f>IFERROR(SUMPRODUCT('Historical Expenditure'!G45:J45,Inflation!$F$10:$I$10)/SUM('Historical Volumes'!G32:J32),0)</f>
        <v>0</v>
      </c>
      <c r="N32" s="44"/>
      <c r="O32" s="44"/>
      <c r="P32" s="44"/>
      <c r="Q32" s="44"/>
      <c r="R32" s="44"/>
      <c r="S32" s="44"/>
      <c r="T32" s="44"/>
    </row>
    <row r="33" spans="1:20" x14ac:dyDescent="0.2">
      <c r="A33" s="40"/>
      <c r="B33" s="64"/>
      <c r="C33" s="62" t="s">
        <v>174</v>
      </c>
      <c r="D33" s="79">
        <v>0</v>
      </c>
      <c r="E33" s="79">
        <v>0</v>
      </c>
      <c r="F33" s="79">
        <v>0</v>
      </c>
      <c r="G33" s="79">
        <v>0.5</v>
      </c>
      <c r="H33" s="79">
        <v>0.5</v>
      </c>
      <c r="I33" s="79">
        <v>0</v>
      </c>
      <c r="J33" s="79">
        <v>0</v>
      </c>
      <c r="K33" s="122">
        <f t="shared" si="0"/>
        <v>0</v>
      </c>
      <c r="L33" s="40"/>
      <c r="M33" s="122">
        <f>IFERROR(SUMPRODUCT('Historical Expenditure'!G46:J46,Inflation!$F$10:$I$10)/SUM('Historical Volumes'!G33:J33),0)</f>
        <v>9774.6607282182358</v>
      </c>
      <c r="N33" s="44"/>
      <c r="O33" s="44"/>
      <c r="P33" s="44"/>
      <c r="Q33" s="44"/>
      <c r="R33" s="44"/>
      <c r="S33" s="44"/>
      <c r="T33" s="44"/>
    </row>
    <row r="34" spans="1:20" x14ac:dyDescent="0.2">
      <c r="A34" s="40"/>
      <c r="B34" s="64"/>
      <c r="C34" s="62" t="s">
        <v>175</v>
      </c>
      <c r="D34" s="79">
        <v>0</v>
      </c>
      <c r="E34" s="79">
        <v>0</v>
      </c>
      <c r="F34" s="79">
        <v>0</v>
      </c>
      <c r="G34" s="79">
        <v>0</v>
      </c>
      <c r="H34" s="79">
        <v>0</v>
      </c>
      <c r="I34" s="79">
        <v>0</v>
      </c>
      <c r="J34" s="79">
        <v>0</v>
      </c>
      <c r="K34" s="122">
        <f t="shared" si="0"/>
        <v>0</v>
      </c>
      <c r="L34" s="40"/>
      <c r="M34" s="122">
        <f>IFERROR(SUMPRODUCT('Historical Expenditure'!G47:J47,Inflation!$F$10:$I$10)/SUM('Historical Volumes'!G34:J34),0)</f>
        <v>0</v>
      </c>
      <c r="N34" s="44"/>
      <c r="O34" s="44"/>
      <c r="P34" s="44"/>
      <c r="Q34" s="44"/>
      <c r="R34" s="44"/>
      <c r="S34" s="44"/>
      <c r="T34" s="44"/>
    </row>
    <row r="35" spans="1:20" x14ac:dyDescent="0.2">
      <c r="A35" s="40"/>
      <c r="B35" s="64"/>
      <c r="C35" s="62" t="s">
        <v>176</v>
      </c>
      <c r="D35" s="79">
        <v>0</v>
      </c>
      <c r="E35" s="79">
        <v>0</v>
      </c>
      <c r="F35" s="79">
        <v>0</v>
      </c>
      <c r="G35" s="79">
        <v>0</v>
      </c>
      <c r="H35" s="79">
        <v>0</v>
      </c>
      <c r="I35" s="79">
        <v>0</v>
      </c>
      <c r="J35" s="79">
        <v>0</v>
      </c>
      <c r="K35" s="122">
        <f t="shared" si="0"/>
        <v>0</v>
      </c>
      <c r="L35" s="40"/>
      <c r="M35" s="122">
        <f>IFERROR(SUMPRODUCT('Historical Expenditure'!G48:J48,Inflation!$F$10:$I$10)/SUM('Historical Volumes'!G35:J35),0)</f>
        <v>0</v>
      </c>
      <c r="N35" s="44"/>
      <c r="O35" s="44"/>
      <c r="P35" s="44"/>
      <c r="Q35" s="44"/>
      <c r="R35" s="44"/>
      <c r="S35" s="44"/>
      <c r="T35" s="44"/>
    </row>
    <row r="36" spans="1:20" x14ac:dyDescent="0.2">
      <c r="A36" s="40"/>
      <c r="B36" s="66"/>
      <c r="C36" s="62" t="s">
        <v>168</v>
      </c>
      <c r="D36" s="79">
        <v>0</v>
      </c>
      <c r="E36" s="79">
        <v>0</v>
      </c>
      <c r="F36" s="79">
        <v>0</v>
      </c>
      <c r="G36" s="79">
        <v>0</v>
      </c>
      <c r="H36" s="79">
        <v>0</v>
      </c>
      <c r="I36" s="79">
        <v>0</v>
      </c>
      <c r="J36" s="79">
        <v>0</v>
      </c>
      <c r="K36" s="122">
        <f t="shared" si="0"/>
        <v>0</v>
      </c>
      <c r="L36" s="40"/>
      <c r="M36" s="122">
        <f>IFERROR(SUMPRODUCT('Historical Expenditure'!G49:J49,Inflation!$F$10:$I$10)/SUM('Historical Volumes'!G36:J36),0)</f>
        <v>0</v>
      </c>
      <c r="N36" s="44"/>
      <c r="O36" s="44"/>
      <c r="P36" s="44"/>
      <c r="Q36" s="44"/>
      <c r="R36" s="44"/>
      <c r="S36" s="44"/>
      <c r="T36" s="44"/>
    </row>
    <row r="37" spans="1:20" x14ac:dyDescent="0.2">
      <c r="A37" s="40"/>
      <c r="B37" s="67" t="s">
        <v>177</v>
      </c>
      <c r="C37" s="68" t="s">
        <v>170</v>
      </c>
      <c r="D37" s="79">
        <v>7.5</v>
      </c>
      <c r="E37" s="79">
        <v>9.5</v>
      </c>
      <c r="F37" s="79">
        <v>3.5</v>
      </c>
      <c r="G37" s="79">
        <v>2.35</v>
      </c>
      <c r="H37" s="79">
        <v>2.02</v>
      </c>
      <c r="I37" s="79">
        <v>0.97500000000000009</v>
      </c>
      <c r="J37" s="79">
        <v>0.64500000000000002</v>
      </c>
      <c r="K37" s="122">
        <f t="shared" si="0"/>
        <v>-1.1425000000000001</v>
      </c>
      <c r="L37" s="40"/>
      <c r="M37" s="122">
        <f>IFERROR(SUMPRODUCT('Historical Expenditure'!G50:J50,Inflation!$F$10:$I$10)/SUM('Historical Volumes'!G37:J37),0)</f>
        <v>46361.957875061875</v>
      </c>
      <c r="N37" s="44"/>
      <c r="O37" s="44"/>
      <c r="P37" s="44"/>
      <c r="Q37" s="44"/>
      <c r="R37" s="44"/>
      <c r="S37" s="44"/>
      <c r="T37" s="44"/>
    </row>
    <row r="38" spans="1:20" x14ac:dyDescent="0.2">
      <c r="A38" s="40"/>
      <c r="B38" s="150" t="s">
        <v>178</v>
      </c>
      <c r="C38" s="68" t="s">
        <v>172</v>
      </c>
      <c r="D38" s="79">
        <v>0</v>
      </c>
      <c r="E38" s="79">
        <v>0.5</v>
      </c>
      <c r="F38" s="79">
        <v>1.5</v>
      </c>
      <c r="G38" s="79">
        <v>1.1499999999999999</v>
      </c>
      <c r="H38" s="79">
        <v>0.85499999999999998</v>
      </c>
      <c r="I38" s="79">
        <v>0.78499999999999992</v>
      </c>
      <c r="J38" s="79">
        <v>0.14500000000000002</v>
      </c>
      <c r="K38" s="122">
        <f t="shared" si="0"/>
        <v>2.416666666666667E-2</v>
      </c>
      <c r="L38" s="40"/>
      <c r="M38" s="122">
        <f>IFERROR(SUMPRODUCT('Historical Expenditure'!G51:J51,Inflation!$F$10:$I$10)/SUM('Historical Volumes'!G38:J38),0)</f>
        <v>77280.313599139336</v>
      </c>
      <c r="N38" s="44"/>
      <c r="O38" s="44"/>
      <c r="P38" s="44"/>
      <c r="Q38" s="44"/>
      <c r="R38" s="44"/>
      <c r="S38" s="44"/>
      <c r="T38" s="44"/>
    </row>
    <row r="39" spans="1:20" x14ac:dyDescent="0.2">
      <c r="A39" s="40"/>
      <c r="B39" s="150"/>
      <c r="C39" s="68" t="s">
        <v>179</v>
      </c>
      <c r="D39" s="79">
        <v>0</v>
      </c>
      <c r="E39" s="79">
        <v>0</v>
      </c>
      <c r="F39" s="79">
        <v>0</v>
      </c>
      <c r="G39" s="79">
        <v>0</v>
      </c>
      <c r="H39" s="79">
        <v>0</v>
      </c>
      <c r="I39" s="79">
        <v>0</v>
      </c>
      <c r="J39" s="79">
        <v>0</v>
      </c>
      <c r="K39" s="122">
        <f t="shared" si="0"/>
        <v>0</v>
      </c>
      <c r="L39" s="40"/>
      <c r="M39" s="122">
        <f>IFERROR(SUMPRODUCT('Historical Expenditure'!G52:J52,Inflation!$F$10:$I$10)/SUM('Historical Volumes'!G39:J39),0)</f>
        <v>0</v>
      </c>
      <c r="N39" s="44"/>
      <c r="O39" s="44"/>
      <c r="P39" s="44"/>
      <c r="Q39" s="44"/>
      <c r="R39" s="44"/>
      <c r="S39" s="44"/>
      <c r="T39" s="44"/>
    </row>
    <row r="40" spans="1:20" x14ac:dyDescent="0.2">
      <c r="A40" s="40"/>
      <c r="B40" s="69"/>
      <c r="C40" s="68" t="s">
        <v>180</v>
      </c>
      <c r="D40" s="79">
        <v>0</v>
      </c>
      <c r="E40" s="79">
        <v>0</v>
      </c>
      <c r="F40" s="79">
        <v>0</v>
      </c>
      <c r="G40" s="79">
        <v>0</v>
      </c>
      <c r="H40" s="79">
        <v>0</v>
      </c>
      <c r="I40" s="79">
        <v>0</v>
      </c>
      <c r="J40" s="79">
        <v>0</v>
      </c>
      <c r="K40" s="122">
        <f t="shared" si="0"/>
        <v>0</v>
      </c>
      <c r="L40" s="40"/>
      <c r="M40" s="122">
        <f>IFERROR(SUMPRODUCT('Historical Expenditure'!G53:J53,Inflation!$F$10:$I$10)/SUM('Historical Volumes'!G40:J40),0)</f>
        <v>0</v>
      </c>
      <c r="N40" s="44"/>
      <c r="O40" s="44"/>
      <c r="P40" s="44"/>
      <c r="Q40" s="44"/>
      <c r="R40" s="44"/>
      <c r="S40" s="44"/>
      <c r="T40" s="44"/>
    </row>
    <row r="41" spans="1:20" x14ac:dyDescent="0.2">
      <c r="A41" s="40"/>
      <c r="B41" s="70"/>
      <c r="C41" s="68" t="s">
        <v>181</v>
      </c>
      <c r="D41" s="79">
        <v>0</v>
      </c>
      <c r="E41" s="79">
        <v>0</v>
      </c>
      <c r="F41" s="79">
        <v>0</v>
      </c>
      <c r="G41" s="79">
        <v>0</v>
      </c>
      <c r="H41" s="79">
        <v>0</v>
      </c>
      <c r="I41" s="79">
        <v>0</v>
      </c>
      <c r="J41" s="79">
        <v>0</v>
      </c>
      <c r="K41" s="122">
        <f t="shared" si="0"/>
        <v>0</v>
      </c>
      <c r="L41" s="40"/>
      <c r="M41" s="122">
        <f>IFERROR(SUMPRODUCT('Historical Expenditure'!G54:J54,Inflation!$F$10:$I$10)/SUM('Historical Volumes'!G41:J41),0)</f>
        <v>0</v>
      </c>
      <c r="N41" s="44"/>
      <c r="O41" s="44"/>
      <c r="P41" s="44"/>
      <c r="Q41" s="44"/>
      <c r="R41" s="44"/>
      <c r="S41" s="44"/>
      <c r="T41" s="44"/>
    </row>
    <row r="42" spans="1:20" x14ac:dyDescent="0.2">
      <c r="A42" s="40"/>
      <c r="B42" s="69"/>
      <c r="C42" s="68" t="s">
        <v>174</v>
      </c>
      <c r="D42" s="79">
        <v>0</v>
      </c>
      <c r="E42" s="79">
        <v>0</v>
      </c>
      <c r="F42" s="79">
        <v>0</v>
      </c>
      <c r="G42" s="79">
        <v>0</v>
      </c>
      <c r="H42" s="79">
        <v>0</v>
      </c>
      <c r="I42" s="79">
        <v>0</v>
      </c>
      <c r="J42" s="79">
        <v>0</v>
      </c>
      <c r="K42" s="122">
        <f t="shared" ref="K42:K73" si="1">(J42-D42)/6</f>
        <v>0</v>
      </c>
      <c r="L42" s="40"/>
      <c r="M42" s="122">
        <f>IFERROR(SUMPRODUCT('Historical Expenditure'!G55:J55,Inflation!$F$10:$I$10)/SUM('Historical Volumes'!G42:J42),0)</f>
        <v>0</v>
      </c>
      <c r="N42" s="44"/>
      <c r="O42" s="44"/>
      <c r="P42" s="44"/>
      <c r="Q42" s="44"/>
      <c r="R42" s="44"/>
      <c r="S42" s="44"/>
      <c r="T42" s="44"/>
    </row>
    <row r="43" spans="1:20" x14ac:dyDescent="0.2">
      <c r="A43" s="40"/>
      <c r="B43" s="69"/>
      <c r="C43" s="68" t="s">
        <v>175</v>
      </c>
      <c r="D43" s="79">
        <v>0</v>
      </c>
      <c r="E43" s="79">
        <v>0</v>
      </c>
      <c r="F43" s="79">
        <v>0</v>
      </c>
      <c r="G43" s="79">
        <v>0</v>
      </c>
      <c r="H43" s="79">
        <v>0</v>
      </c>
      <c r="I43" s="79">
        <v>0</v>
      </c>
      <c r="J43" s="79">
        <v>0</v>
      </c>
      <c r="K43" s="122">
        <f t="shared" si="1"/>
        <v>0</v>
      </c>
      <c r="L43" s="40"/>
      <c r="M43" s="122">
        <f>IFERROR(SUMPRODUCT('Historical Expenditure'!G56:J56,Inflation!$F$10:$I$10)/SUM('Historical Volumes'!G43:J43),0)</f>
        <v>0</v>
      </c>
      <c r="N43" s="44"/>
      <c r="O43" s="44"/>
      <c r="P43" s="44"/>
      <c r="Q43" s="44"/>
      <c r="R43" s="44"/>
      <c r="S43" s="44"/>
      <c r="T43" s="44"/>
    </row>
    <row r="44" spans="1:20" x14ac:dyDescent="0.2">
      <c r="A44" s="40"/>
      <c r="B44" s="69"/>
      <c r="C44" s="68" t="s">
        <v>176</v>
      </c>
      <c r="D44" s="79">
        <v>0</v>
      </c>
      <c r="E44" s="79">
        <v>0</v>
      </c>
      <c r="F44" s="79">
        <v>0</v>
      </c>
      <c r="G44" s="79">
        <v>0</v>
      </c>
      <c r="H44" s="79">
        <v>0</v>
      </c>
      <c r="I44" s="79">
        <v>0</v>
      </c>
      <c r="J44" s="79">
        <v>0</v>
      </c>
      <c r="K44" s="122">
        <f t="shared" si="1"/>
        <v>0</v>
      </c>
      <c r="L44" s="40"/>
      <c r="M44" s="122">
        <f>IFERROR(SUMPRODUCT('Historical Expenditure'!G57:J57,Inflation!$F$10:$I$10)/SUM('Historical Volumes'!G44:J44),0)</f>
        <v>0</v>
      </c>
      <c r="N44" s="44"/>
      <c r="O44" s="44"/>
      <c r="P44" s="44"/>
      <c r="Q44" s="44"/>
      <c r="R44" s="44"/>
      <c r="S44" s="44"/>
      <c r="T44" s="44"/>
    </row>
    <row r="45" spans="1:20" x14ac:dyDescent="0.2">
      <c r="A45" s="40"/>
      <c r="B45" s="71"/>
      <c r="C45" s="68" t="s">
        <v>168</v>
      </c>
      <c r="D45" s="79">
        <v>0</v>
      </c>
      <c r="E45" s="79">
        <v>0</v>
      </c>
      <c r="F45" s="79">
        <v>0</v>
      </c>
      <c r="G45" s="79">
        <v>0</v>
      </c>
      <c r="H45" s="79">
        <v>0</v>
      </c>
      <c r="I45" s="79">
        <v>0</v>
      </c>
      <c r="J45" s="79">
        <v>0</v>
      </c>
      <c r="K45" s="122">
        <f t="shared" si="1"/>
        <v>0</v>
      </c>
      <c r="L45" s="40"/>
      <c r="M45" s="122">
        <f>IFERROR(SUMPRODUCT('Historical Expenditure'!G58:J58,Inflation!$F$10:$I$10)/SUM('Historical Volumes'!G45:J45),0)</f>
        <v>0</v>
      </c>
      <c r="N45" s="44"/>
      <c r="O45" s="44"/>
      <c r="P45" s="44"/>
      <c r="Q45" s="44"/>
      <c r="R45" s="44"/>
      <c r="S45" s="44"/>
      <c r="T45" s="44"/>
    </row>
    <row r="46" spans="1:20" x14ac:dyDescent="0.2">
      <c r="A46" s="40"/>
      <c r="B46" s="61" t="s">
        <v>182</v>
      </c>
      <c r="C46" s="62" t="s">
        <v>170</v>
      </c>
      <c r="D46" s="79">
        <v>0.5</v>
      </c>
      <c r="E46" s="79">
        <v>0.5</v>
      </c>
      <c r="F46" s="79">
        <v>0.5</v>
      </c>
      <c r="G46" s="79">
        <v>0.1</v>
      </c>
      <c r="H46" s="79">
        <v>0.53</v>
      </c>
      <c r="I46" s="79">
        <v>1.04</v>
      </c>
      <c r="J46" s="79">
        <v>1.1200000000000001</v>
      </c>
      <c r="K46" s="122">
        <f t="shared" si="1"/>
        <v>0.10333333333333335</v>
      </c>
      <c r="L46" s="40"/>
      <c r="M46" s="122">
        <f>IFERROR(SUMPRODUCT('Historical Expenditure'!G59:J59,Inflation!$F$10:$I$10)/SUM('Historical Volumes'!G46:J46),0)</f>
        <v>616887.83177678147</v>
      </c>
      <c r="N46" s="44"/>
      <c r="O46" s="44"/>
      <c r="P46" s="44"/>
      <c r="Q46" s="44"/>
      <c r="R46" s="44"/>
      <c r="S46" s="44"/>
      <c r="T46" s="44"/>
    </row>
    <row r="47" spans="1:20" x14ac:dyDescent="0.2">
      <c r="A47" s="40"/>
      <c r="B47" s="64" t="s">
        <v>183</v>
      </c>
      <c r="C47" s="62" t="s">
        <v>172</v>
      </c>
      <c r="D47" s="79">
        <v>0.5</v>
      </c>
      <c r="E47" s="79">
        <v>0.5</v>
      </c>
      <c r="F47" s="79">
        <v>1.5</v>
      </c>
      <c r="G47" s="79">
        <v>1.2749999999999999</v>
      </c>
      <c r="H47" s="79">
        <v>0.98</v>
      </c>
      <c r="I47" s="79">
        <v>1.92</v>
      </c>
      <c r="J47" s="79">
        <v>2.3849999999999998</v>
      </c>
      <c r="K47" s="122">
        <f t="shared" si="1"/>
        <v>0.31416666666666665</v>
      </c>
      <c r="L47" s="40"/>
      <c r="M47" s="122">
        <f>IFERROR(SUMPRODUCT('Historical Expenditure'!G60:J60,Inflation!$F$10:$I$10)/SUM('Historical Volumes'!G47:J47),0)</f>
        <v>721194.11542481324</v>
      </c>
      <c r="N47" s="44"/>
      <c r="O47" s="44"/>
      <c r="P47" s="44"/>
      <c r="Q47" s="44"/>
      <c r="R47" s="44"/>
      <c r="S47" s="44"/>
      <c r="T47" s="44"/>
    </row>
    <row r="48" spans="1:20" x14ac:dyDescent="0.2">
      <c r="A48" s="40"/>
      <c r="B48" s="64"/>
      <c r="C48" s="62" t="s">
        <v>184</v>
      </c>
      <c r="D48" s="79">
        <v>0</v>
      </c>
      <c r="E48" s="79">
        <v>0</v>
      </c>
      <c r="F48" s="79">
        <v>0</v>
      </c>
      <c r="G48" s="79">
        <v>0.01</v>
      </c>
      <c r="H48" s="79">
        <v>0.03</v>
      </c>
      <c r="I48" s="79">
        <v>0.1</v>
      </c>
      <c r="J48" s="79">
        <v>8.5000000000000006E-2</v>
      </c>
      <c r="K48" s="122">
        <f t="shared" si="1"/>
        <v>1.4166666666666668E-2</v>
      </c>
      <c r="L48" s="40"/>
      <c r="M48" s="122">
        <f>IFERROR(SUMPRODUCT('Historical Expenditure'!G61:J61,Inflation!$F$10:$I$10)/SUM('Historical Volumes'!G48:J48),0)</f>
        <v>956201.97323408304</v>
      </c>
      <c r="N48" s="44"/>
      <c r="O48" s="44"/>
      <c r="P48" s="44"/>
      <c r="Q48" s="44"/>
      <c r="R48" s="44"/>
      <c r="S48" s="44"/>
      <c r="T48" s="44"/>
    </row>
    <row r="49" spans="1:20" x14ac:dyDescent="0.2">
      <c r="A49" s="40"/>
      <c r="B49" s="64"/>
      <c r="C49" s="62" t="s">
        <v>185</v>
      </c>
      <c r="D49" s="79">
        <v>0</v>
      </c>
      <c r="E49" s="79">
        <v>0</v>
      </c>
      <c r="F49" s="79">
        <v>0</v>
      </c>
      <c r="G49" s="79">
        <v>0</v>
      </c>
      <c r="H49" s="79">
        <v>0</v>
      </c>
      <c r="I49" s="79">
        <v>0</v>
      </c>
      <c r="J49" s="79">
        <v>0</v>
      </c>
      <c r="K49" s="122">
        <f t="shared" si="1"/>
        <v>0</v>
      </c>
      <c r="L49" s="40"/>
      <c r="M49" s="122">
        <f>IFERROR(SUMPRODUCT('Historical Expenditure'!G62:J62,Inflation!$F$10:$I$10)/SUM('Historical Volumes'!G49:J49),0)</f>
        <v>0</v>
      </c>
      <c r="N49" s="44"/>
      <c r="O49" s="44"/>
      <c r="P49" s="44"/>
      <c r="Q49" s="44"/>
      <c r="R49" s="44"/>
      <c r="S49" s="44"/>
      <c r="T49" s="44"/>
    </row>
    <row r="50" spans="1:20" x14ac:dyDescent="0.2">
      <c r="A50" s="40"/>
      <c r="B50" s="64"/>
      <c r="C50" s="62" t="s">
        <v>186</v>
      </c>
      <c r="D50" s="79">
        <v>0</v>
      </c>
      <c r="E50" s="79">
        <v>0</v>
      </c>
      <c r="F50" s="79">
        <v>0</v>
      </c>
      <c r="G50" s="79">
        <v>0</v>
      </c>
      <c r="H50" s="79">
        <v>0</v>
      </c>
      <c r="I50" s="79">
        <v>7.4999999999999997E-2</v>
      </c>
      <c r="J50" s="79">
        <v>0.41500000000000004</v>
      </c>
      <c r="K50" s="122">
        <f t="shared" si="1"/>
        <v>6.9166666666666668E-2</v>
      </c>
      <c r="L50" s="40"/>
      <c r="M50" s="128">
        <f>IFERROR(SUMPRODUCT('Historical Expenditure'!G63:J63,Inflation!$F$10:$I$10)/SUM('Historical Volumes'!G50:J50),0)</f>
        <v>2847419.2164509795</v>
      </c>
      <c r="N50" s="44"/>
      <c r="O50" s="44"/>
      <c r="P50" s="44"/>
      <c r="Q50" s="44"/>
      <c r="R50" s="44"/>
      <c r="S50" s="44"/>
      <c r="T50" s="44"/>
    </row>
    <row r="51" spans="1:20" x14ac:dyDescent="0.2">
      <c r="A51" s="40"/>
      <c r="B51" s="64"/>
      <c r="C51" s="62" t="s">
        <v>175</v>
      </c>
      <c r="D51" s="79">
        <v>0</v>
      </c>
      <c r="E51" s="79">
        <v>0</v>
      </c>
      <c r="F51" s="79">
        <v>0</v>
      </c>
      <c r="G51" s="79">
        <v>0</v>
      </c>
      <c r="H51" s="79">
        <v>0</v>
      </c>
      <c r="I51" s="79">
        <v>0</v>
      </c>
      <c r="J51" s="79">
        <v>0</v>
      </c>
      <c r="K51" s="122">
        <f t="shared" si="1"/>
        <v>0</v>
      </c>
      <c r="L51" s="40"/>
      <c r="M51" s="122">
        <f>IFERROR(SUMPRODUCT('Historical Expenditure'!G64:J64,Inflation!$F$10:$I$10)/SUM('Historical Volumes'!G51:J51),0)</f>
        <v>0</v>
      </c>
      <c r="N51" s="44"/>
      <c r="O51" s="44"/>
      <c r="P51" s="44"/>
      <c r="Q51" s="44"/>
      <c r="R51" s="44"/>
      <c r="S51" s="44"/>
      <c r="T51" s="44"/>
    </row>
    <row r="52" spans="1:20" x14ac:dyDescent="0.2">
      <c r="A52" s="40"/>
      <c r="B52" s="64"/>
      <c r="C52" s="62" t="s">
        <v>187</v>
      </c>
      <c r="D52" s="79">
        <v>0</v>
      </c>
      <c r="E52" s="79">
        <v>0</v>
      </c>
      <c r="F52" s="79">
        <v>0</v>
      </c>
      <c r="G52" s="79">
        <v>0</v>
      </c>
      <c r="H52" s="79">
        <v>0</v>
      </c>
      <c r="I52" s="79">
        <v>0</v>
      </c>
      <c r="J52" s="79">
        <v>0</v>
      </c>
      <c r="K52" s="122">
        <f t="shared" si="1"/>
        <v>0</v>
      </c>
      <c r="L52" s="40"/>
      <c r="M52" s="122">
        <f>IFERROR(SUMPRODUCT('Historical Expenditure'!G65:J65,Inflation!$F$10:$I$10)/SUM('Historical Volumes'!G52:J52),0)</f>
        <v>0</v>
      </c>
      <c r="N52" s="44"/>
      <c r="O52" s="44"/>
      <c r="P52" s="44"/>
      <c r="Q52" s="44"/>
      <c r="R52" s="44"/>
      <c r="S52" s="44"/>
      <c r="T52" s="44"/>
    </row>
    <row r="53" spans="1:20" x14ac:dyDescent="0.2">
      <c r="A53" s="40"/>
      <c r="B53" s="64"/>
      <c r="C53" s="62" t="s">
        <v>168</v>
      </c>
      <c r="D53" s="79">
        <v>0</v>
      </c>
      <c r="E53" s="79">
        <v>0</v>
      </c>
      <c r="F53" s="79">
        <v>0</v>
      </c>
      <c r="G53" s="79">
        <v>1.4999999999999999E-2</v>
      </c>
      <c r="H53" s="79">
        <v>0.03</v>
      </c>
      <c r="I53" s="79">
        <v>0.125</v>
      </c>
      <c r="J53" s="79">
        <v>0.125</v>
      </c>
      <c r="K53" s="122">
        <f t="shared" si="1"/>
        <v>2.0833333333333332E-2</v>
      </c>
      <c r="L53" s="40"/>
      <c r="M53" s="122">
        <f>IFERROR(SUMPRODUCT('Historical Expenditure'!G66:J66,Inflation!$F$10:$I$10)/SUM('Historical Volumes'!G53:J53),0)</f>
        <v>45590.719110741251</v>
      </c>
      <c r="N53" s="44"/>
      <c r="O53" s="44"/>
      <c r="P53" s="44"/>
      <c r="Q53" s="44"/>
      <c r="R53" s="44"/>
      <c r="S53" s="44"/>
      <c r="T53" s="44"/>
    </row>
    <row r="54" spans="1:20" x14ac:dyDescent="0.2">
      <c r="A54" s="40"/>
      <c r="B54" s="61" t="s">
        <v>188</v>
      </c>
      <c r="C54" s="66" t="s">
        <v>189</v>
      </c>
      <c r="D54" s="79">
        <v>3.5</v>
      </c>
      <c r="E54" s="79">
        <v>4</v>
      </c>
      <c r="F54" s="79">
        <v>6.5</v>
      </c>
      <c r="G54" s="79">
        <v>7.5</v>
      </c>
      <c r="H54" s="79">
        <v>7</v>
      </c>
      <c r="I54" s="79">
        <v>9.4050000000000011</v>
      </c>
      <c r="J54" s="79">
        <v>9.9149999999999991</v>
      </c>
      <c r="K54" s="122">
        <f t="shared" si="1"/>
        <v>1.0691666666666666</v>
      </c>
      <c r="L54" s="40"/>
      <c r="M54" s="122">
        <f>IFERROR(SUMPRODUCT('Historical Expenditure'!G67:J67,Inflation!$F$10:$I$10)/SUM('Historical Volumes'!G54:J54),0)</f>
        <v>41232.486418926776</v>
      </c>
      <c r="N54" s="44"/>
      <c r="O54" s="44"/>
      <c r="P54" s="44"/>
      <c r="Q54" s="44"/>
      <c r="R54" s="44"/>
      <c r="S54" s="44"/>
      <c r="T54" s="44"/>
    </row>
    <row r="55" spans="1:20" x14ac:dyDescent="0.2">
      <c r="A55" s="40"/>
      <c r="B55" s="150" t="s">
        <v>190</v>
      </c>
      <c r="C55" s="68" t="s">
        <v>191</v>
      </c>
      <c r="D55" s="79">
        <v>0</v>
      </c>
      <c r="E55" s="79">
        <v>0</v>
      </c>
      <c r="F55" s="79">
        <v>0</v>
      </c>
      <c r="G55" s="79">
        <v>0</v>
      </c>
      <c r="H55" s="79">
        <v>0</v>
      </c>
      <c r="I55" s="79">
        <v>0</v>
      </c>
      <c r="J55" s="79">
        <v>0</v>
      </c>
      <c r="K55" s="122">
        <f t="shared" si="1"/>
        <v>0</v>
      </c>
      <c r="L55" s="40"/>
      <c r="M55" s="122">
        <f>IFERROR(SUMPRODUCT('Historical Expenditure'!G68:J68,Inflation!$F$10:$I$10)/SUM('Historical Volumes'!G55:J55),0)</f>
        <v>0</v>
      </c>
      <c r="N55" s="44"/>
      <c r="O55" s="44"/>
      <c r="P55" s="44"/>
      <c r="Q55" s="44"/>
      <c r="R55" s="44"/>
      <c r="S55" s="44"/>
      <c r="T55" s="44"/>
    </row>
    <row r="56" spans="1:20" x14ac:dyDescent="0.2">
      <c r="A56" s="40"/>
      <c r="B56" s="150"/>
      <c r="C56" s="68" t="s">
        <v>192</v>
      </c>
      <c r="D56" s="79">
        <v>0</v>
      </c>
      <c r="E56" s="79">
        <v>0</v>
      </c>
      <c r="F56" s="79">
        <v>0</v>
      </c>
      <c r="G56" s="79">
        <v>0</v>
      </c>
      <c r="H56" s="79">
        <v>0</v>
      </c>
      <c r="I56" s="79">
        <v>0</v>
      </c>
      <c r="J56" s="79">
        <v>0</v>
      </c>
      <c r="K56" s="122">
        <f t="shared" si="1"/>
        <v>0</v>
      </c>
      <c r="L56" s="40"/>
      <c r="M56" s="122">
        <f>IFERROR(SUMPRODUCT('Historical Expenditure'!G69:J69,Inflation!$F$10:$I$10)/SUM('Historical Volumes'!G56:J56),0)</f>
        <v>0</v>
      </c>
      <c r="N56" s="44"/>
      <c r="O56" s="44"/>
      <c r="P56" s="44"/>
      <c r="Q56" s="44"/>
      <c r="R56" s="44"/>
      <c r="S56" s="44"/>
      <c r="T56" s="44"/>
    </row>
    <row r="57" spans="1:20" x14ac:dyDescent="0.2">
      <c r="A57" s="40"/>
      <c r="B57" s="64"/>
      <c r="C57" s="68" t="s">
        <v>193</v>
      </c>
      <c r="D57" s="79">
        <v>0</v>
      </c>
      <c r="E57" s="79">
        <v>0</v>
      </c>
      <c r="F57" s="79">
        <v>0</v>
      </c>
      <c r="G57" s="79">
        <v>0</v>
      </c>
      <c r="H57" s="79">
        <v>0</v>
      </c>
      <c r="I57" s="79">
        <v>0</v>
      </c>
      <c r="J57" s="79">
        <v>0</v>
      </c>
      <c r="K57" s="122">
        <f t="shared" si="1"/>
        <v>0</v>
      </c>
      <c r="L57" s="40"/>
      <c r="M57" s="122">
        <f>IFERROR(SUMPRODUCT('Historical Expenditure'!G70:J70,Inflation!$F$10:$I$10)/SUM('Historical Volumes'!G57:J57),0)</f>
        <v>0</v>
      </c>
      <c r="N57" s="44"/>
      <c r="O57" s="44"/>
      <c r="P57" s="44"/>
      <c r="Q57" s="44"/>
      <c r="R57" s="44"/>
      <c r="S57" s="44"/>
      <c r="T57" s="44"/>
    </row>
    <row r="58" spans="1:20" x14ac:dyDescent="0.2">
      <c r="A58" s="40"/>
      <c r="B58" s="72"/>
      <c r="C58" s="68" t="s">
        <v>194</v>
      </c>
      <c r="D58" s="79">
        <v>0</v>
      </c>
      <c r="E58" s="79">
        <v>0</v>
      </c>
      <c r="F58" s="79">
        <v>0</v>
      </c>
      <c r="G58" s="79">
        <v>0</v>
      </c>
      <c r="H58" s="79">
        <v>0</v>
      </c>
      <c r="I58" s="79">
        <v>0</v>
      </c>
      <c r="J58" s="79">
        <v>0</v>
      </c>
      <c r="K58" s="122">
        <f t="shared" si="1"/>
        <v>0</v>
      </c>
      <c r="L58" s="40"/>
      <c r="M58" s="122">
        <f>IFERROR(SUMPRODUCT('Historical Expenditure'!G71:J71,Inflation!$F$10:$I$10)/SUM('Historical Volumes'!G58:J58),0)</f>
        <v>0</v>
      </c>
      <c r="N58" s="44"/>
      <c r="O58" s="44"/>
      <c r="P58" s="44"/>
      <c r="Q58" s="44"/>
      <c r="R58" s="44"/>
      <c r="S58" s="44"/>
      <c r="T58" s="44"/>
    </row>
    <row r="59" spans="1:20" x14ac:dyDescent="0.2">
      <c r="A59" s="40"/>
      <c r="B59" s="73" t="s">
        <v>195</v>
      </c>
      <c r="C59" s="62" t="s">
        <v>196</v>
      </c>
      <c r="D59" s="79">
        <v>0</v>
      </c>
      <c r="E59" s="79">
        <v>0</v>
      </c>
      <c r="F59" s="79">
        <v>0</v>
      </c>
      <c r="G59" s="79">
        <v>0</v>
      </c>
      <c r="H59" s="79">
        <v>0</v>
      </c>
      <c r="I59" s="79">
        <v>0</v>
      </c>
      <c r="J59" s="79">
        <v>0</v>
      </c>
      <c r="K59" s="122">
        <f t="shared" si="1"/>
        <v>0</v>
      </c>
      <c r="L59" s="40"/>
      <c r="M59" s="122">
        <f>IFERROR(SUMPRODUCT('Historical Expenditure'!G72:J72,Inflation!$F$10:$I$10)/SUM('Historical Volumes'!G59:J59),0)</f>
        <v>0</v>
      </c>
      <c r="N59" s="44"/>
      <c r="O59" s="44"/>
      <c r="P59" s="44"/>
      <c r="Q59" s="44"/>
      <c r="R59" s="44"/>
      <c r="S59" s="44"/>
      <c r="T59" s="44"/>
    </row>
    <row r="60" spans="1:20" x14ac:dyDescent="0.2">
      <c r="A60" s="40"/>
      <c r="B60" s="151" t="s">
        <v>197</v>
      </c>
      <c r="C60" s="62" t="s">
        <v>198</v>
      </c>
      <c r="D60" s="79">
        <v>0</v>
      </c>
      <c r="E60" s="79">
        <v>0</v>
      </c>
      <c r="F60" s="79">
        <v>0</v>
      </c>
      <c r="G60" s="79">
        <v>0</v>
      </c>
      <c r="H60" s="79">
        <v>0</v>
      </c>
      <c r="I60" s="79">
        <v>0</v>
      </c>
      <c r="J60" s="79">
        <v>0</v>
      </c>
      <c r="K60" s="122">
        <f t="shared" si="1"/>
        <v>0</v>
      </c>
      <c r="L60" s="40"/>
      <c r="M60" s="122">
        <f>IFERROR(SUMPRODUCT('Historical Expenditure'!G73:J73,Inflation!$F$10:$I$10)/SUM('Historical Volumes'!G60:J60),0)</f>
        <v>0</v>
      </c>
      <c r="N60" s="44"/>
      <c r="O60" s="44"/>
      <c r="P60" s="44"/>
      <c r="Q60" s="44"/>
      <c r="R60" s="44"/>
      <c r="S60" s="44"/>
      <c r="T60" s="44"/>
    </row>
    <row r="61" spans="1:20" x14ac:dyDescent="0.2">
      <c r="A61" s="40"/>
      <c r="B61" s="151"/>
      <c r="C61" s="74" t="s">
        <v>199</v>
      </c>
      <c r="D61" s="79">
        <v>0</v>
      </c>
      <c r="E61" s="79">
        <v>0</v>
      </c>
      <c r="F61" s="79">
        <v>0</v>
      </c>
      <c r="G61" s="79">
        <v>0</v>
      </c>
      <c r="H61" s="79">
        <v>0</v>
      </c>
      <c r="I61" s="79">
        <v>0</v>
      </c>
      <c r="J61" s="79">
        <v>0</v>
      </c>
      <c r="K61" s="122">
        <f t="shared" si="1"/>
        <v>0</v>
      </c>
      <c r="L61" s="40"/>
      <c r="M61" s="122">
        <f>IFERROR(SUMPRODUCT('Historical Expenditure'!G74:J74,Inflation!$F$10:$I$10)/SUM('Historical Volumes'!G61:J61),0)</f>
        <v>0</v>
      </c>
      <c r="N61" s="44"/>
      <c r="O61" s="44"/>
      <c r="P61" s="44"/>
      <c r="Q61" s="44"/>
      <c r="R61" s="44"/>
      <c r="S61" s="44"/>
      <c r="T61" s="44"/>
    </row>
    <row r="62" spans="1:20" x14ac:dyDescent="0.2">
      <c r="A62" s="40"/>
      <c r="B62" s="151"/>
      <c r="C62" s="74" t="s">
        <v>200</v>
      </c>
      <c r="D62" s="79">
        <v>0</v>
      </c>
      <c r="E62" s="79">
        <v>0</v>
      </c>
      <c r="F62" s="79">
        <v>0</v>
      </c>
      <c r="G62" s="79">
        <v>0</v>
      </c>
      <c r="H62" s="79">
        <v>0</v>
      </c>
      <c r="I62" s="79">
        <v>0</v>
      </c>
      <c r="J62" s="79">
        <v>0</v>
      </c>
      <c r="K62" s="122">
        <f t="shared" si="1"/>
        <v>0</v>
      </c>
      <c r="L62" s="40"/>
      <c r="M62" s="122">
        <f>IFERROR(SUMPRODUCT('Historical Expenditure'!G75:J75,Inflation!$F$10:$I$10)/SUM('Historical Volumes'!G62:J62),0)</f>
        <v>0</v>
      </c>
      <c r="N62" s="44"/>
      <c r="O62" s="44"/>
      <c r="P62" s="44"/>
      <c r="Q62" s="44"/>
      <c r="R62" s="44"/>
      <c r="S62" s="44"/>
      <c r="T62" s="44"/>
    </row>
    <row r="63" spans="1:20" x14ac:dyDescent="0.2">
      <c r="A63" s="40"/>
      <c r="B63" s="151"/>
      <c r="C63" s="62" t="s">
        <v>201</v>
      </c>
      <c r="D63" s="79">
        <v>5</v>
      </c>
      <c r="E63" s="79">
        <v>3.5</v>
      </c>
      <c r="F63" s="79">
        <v>6.5</v>
      </c>
      <c r="G63" s="79">
        <v>5.5</v>
      </c>
      <c r="H63" s="79">
        <v>3.5</v>
      </c>
      <c r="I63" s="79">
        <v>2</v>
      </c>
      <c r="J63" s="79">
        <v>2</v>
      </c>
      <c r="K63" s="122">
        <f t="shared" si="1"/>
        <v>-0.5</v>
      </c>
      <c r="L63" s="40"/>
      <c r="M63" s="122">
        <f>IFERROR(SUMPRODUCT('Historical Expenditure'!G76:J76,Inflation!$F$10:$I$10)/SUM('Historical Volumes'!G63:J63),0)</f>
        <v>73867.292410407506</v>
      </c>
      <c r="N63" s="44"/>
      <c r="O63" s="44"/>
      <c r="P63" s="44"/>
      <c r="Q63" s="44"/>
      <c r="R63" s="44"/>
      <c r="S63" s="44"/>
      <c r="T63" s="44"/>
    </row>
    <row r="64" spans="1:20" x14ac:dyDescent="0.2">
      <c r="A64" s="40"/>
      <c r="B64" s="151"/>
      <c r="C64" s="62" t="s">
        <v>202</v>
      </c>
      <c r="D64" s="79">
        <v>1</v>
      </c>
      <c r="E64" s="79">
        <v>0</v>
      </c>
      <c r="F64" s="79">
        <v>0</v>
      </c>
      <c r="G64" s="79">
        <v>0</v>
      </c>
      <c r="H64" s="79">
        <v>0</v>
      </c>
      <c r="I64" s="79">
        <v>0</v>
      </c>
      <c r="J64" s="79">
        <v>0</v>
      </c>
      <c r="K64" s="122">
        <f t="shared" si="1"/>
        <v>-0.16666666666666666</v>
      </c>
      <c r="L64" s="40"/>
      <c r="M64" s="122">
        <f>IFERROR(SUMPRODUCT('Historical Expenditure'!G77:J77,Inflation!$F$10:$I$10)/SUM('Historical Volumes'!G64:J64),0)</f>
        <v>0</v>
      </c>
      <c r="N64" s="44"/>
      <c r="O64" s="44"/>
      <c r="P64" s="44"/>
      <c r="Q64" s="44"/>
      <c r="R64" s="44"/>
      <c r="S64" s="44"/>
      <c r="T64" s="44"/>
    </row>
    <row r="65" spans="1:20" x14ac:dyDescent="0.2">
      <c r="A65" s="40"/>
      <c r="B65" s="75"/>
      <c r="C65" s="62" t="s">
        <v>203</v>
      </c>
      <c r="D65" s="79">
        <v>0</v>
      </c>
      <c r="E65" s="79">
        <v>0</v>
      </c>
      <c r="F65" s="79">
        <v>0</v>
      </c>
      <c r="G65" s="79">
        <v>0</v>
      </c>
      <c r="H65" s="79">
        <v>0</v>
      </c>
      <c r="I65" s="79">
        <v>0</v>
      </c>
      <c r="J65" s="79">
        <v>0</v>
      </c>
      <c r="K65" s="122">
        <f t="shared" si="1"/>
        <v>0</v>
      </c>
      <c r="L65" s="40"/>
      <c r="M65" s="122">
        <f>IFERROR(SUMPRODUCT('Historical Expenditure'!G78:J78,Inflation!$F$10:$I$10)/SUM('Historical Volumes'!G65:J65),0)</f>
        <v>0</v>
      </c>
      <c r="N65" s="44"/>
      <c r="O65" s="44"/>
      <c r="P65" s="44"/>
      <c r="Q65" s="44"/>
      <c r="R65" s="44"/>
      <c r="S65" s="44"/>
      <c r="T65" s="44"/>
    </row>
    <row r="66" spans="1:20" x14ac:dyDescent="0.2">
      <c r="A66" s="40"/>
      <c r="B66" s="75"/>
      <c r="C66" s="62" t="s">
        <v>204</v>
      </c>
      <c r="D66" s="79">
        <v>0</v>
      </c>
      <c r="E66" s="79">
        <v>0</v>
      </c>
      <c r="F66" s="79">
        <v>0</v>
      </c>
      <c r="G66" s="79">
        <v>0</v>
      </c>
      <c r="H66" s="79">
        <v>0</v>
      </c>
      <c r="I66" s="79">
        <v>0</v>
      </c>
      <c r="J66" s="79">
        <v>0</v>
      </c>
      <c r="K66" s="122">
        <f t="shared" si="1"/>
        <v>0</v>
      </c>
      <c r="L66" s="40"/>
      <c r="M66" s="122">
        <f>IFERROR(SUMPRODUCT('Historical Expenditure'!G79:J79,Inflation!$F$10:$I$10)/SUM('Historical Volumes'!G66:J66),0)</f>
        <v>0</v>
      </c>
      <c r="N66" s="44"/>
      <c r="O66" s="44"/>
      <c r="P66" s="44"/>
      <c r="Q66" s="44"/>
      <c r="R66" s="44"/>
      <c r="S66" s="44"/>
      <c r="T66" s="44"/>
    </row>
    <row r="67" spans="1:20" x14ac:dyDescent="0.2">
      <c r="A67" s="40"/>
      <c r="B67" s="75"/>
      <c r="C67" s="62" t="s">
        <v>205</v>
      </c>
      <c r="D67" s="79">
        <v>0</v>
      </c>
      <c r="E67" s="79">
        <v>0</v>
      </c>
      <c r="F67" s="79">
        <v>0</v>
      </c>
      <c r="G67" s="79">
        <v>0</v>
      </c>
      <c r="H67" s="79">
        <v>0</v>
      </c>
      <c r="I67" s="79">
        <v>0</v>
      </c>
      <c r="J67" s="79">
        <v>0</v>
      </c>
      <c r="K67" s="122">
        <f t="shared" si="1"/>
        <v>0</v>
      </c>
      <c r="L67" s="40"/>
      <c r="M67" s="122">
        <f>IFERROR(SUMPRODUCT('Historical Expenditure'!G80:J80,Inflation!$F$10:$I$10)/SUM('Historical Volumes'!G67:J67),0)</f>
        <v>0</v>
      </c>
      <c r="N67" s="44"/>
      <c r="O67" s="44"/>
      <c r="P67" s="44"/>
      <c r="Q67" s="44"/>
      <c r="R67" s="44"/>
      <c r="S67" s="44"/>
      <c r="T67" s="44"/>
    </row>
    <row r="68" spans="1:20" x14ac:dyDescent="0.2">
      <c r="A68" s="40"/>
      <c r="B68" s="75"/>
      <c r="C68" s="62" t="s">
        <v>206</v>
      </c>
      <c r="D68" s="79">
        <v>0</v>
      </c>
      <c r="E68" s="79">
        <v>0</v>
      </c>
      <c r="F68" s="79">
        <v>0</v>
      </c>
      <c r="G68" s="79">
        <v>0</v>
      </c>
      <c r="H68" s="79">
        <v>0</v>
      </c>
      <c r="I68" s="79">
        <v>0</v>
      </c>
      <c r="J68" s="79">
        <v>0</v>
      </c>
      <c r="K68" s="122">
        <f t="shared" si="1"/>
        <v>0</v>
      </c>
      <c r="L68" s="40"/>
      <c r="M68" s="122">
        <f>IFERROR(SUMPRODUCT('Historical Expenditure'!G81:J81,Inflation!$F$10:$I$10)/SUM('Historical Volumes'!G68:J68),0)</f>
        <v>0</v>
      </c>
      <c r="N68" s="44"/>
      <c r="O68" s="44"/>
      <c r="P68" s="44"/>
      <c r="Q68" s="44"/>
      <c r="R68" s="44"/>
      <c r="S68" s="44"/>
      <c r="T68" s="44"/>
    </row>
    <row r="69" spans="1:20" x14ac:dyDescent="0.2">
      <c r="A69" s="40"/>
      <c r="B69" s="75"/>
      <c r="C69" s="62" t="s">
        <v>207</v>
      </c>
      <c r="D69" s="79">
        <v>0</v>
      </c>
      <c r="E69" s="79">
        <v>0</v>
      </c>
      <c r="F69" s="79">
        <v>0.5</v>
      </c>
      <c r="G69" s="79">
        <v>0.5</v>
      </c>
      <c r="H69" s="79">
        <v>0</v>
      </c>
      <c r="I69" s="79">
        <v>0</v>
      </c>
      <c r="J69" s="79">
        <v>0</v>
      </c>
      <c r="K69" s="122">
        <f t="shared" si="1"/>
        <v>0</v>
      </c>
      <c r="L69" s="40"/>
      <c r="M69" s="122">
        <f>IFERROR(SUMPRODUCT('Historical Expenditure'!G82:J82,Inflation!$F$10:$I$10)/SUM('Historical Volumes'!G69:J69),0)</f>
        <v>195682.05177972565</v>
      </c>
      <c r="N69" s="44"/>
      <c r="O69" s="44"/>
      <c r="P69" s="44"/>
      <c r="Q69" s="44"/>
      <c r="R69" s="44"/>
      <c r="S69" s="44"/>
      <c r="T69" s="44"/>
    </row>
    <row r="70" spans="1:20" x14ac:dyDescent="0.2">
      <c r="A70" s="40"/>
      <c r="B70" s="75"/>
      <c r="C70" s="62" t="s">
        <v>208</v>
      </c>
      <c r="D70" s="79">
        <v>0</v>
      </c>
      <c r="E70" s="79">
        <v>0</v>
      </c>
      <c r="F70" s="79">
        <v>0</v>
      </c>
      <c r="G70" s="79">
        <v>0</v>
      </c>
      <c r="H70" s="79">
        <v>0</v>
      </c>
      <c r="I70" s="79">
        <v>0</v>
      </c>
      <c r="J70" s="79">
        <v>0</v>
      </c>
      <c r="K70" s="122">
        <f t="shared" si="1"/>
        <v>0</v>
      </c>
      <c r="L70" s="40"/>
      <c r="M70" s="122">
        <f>IFERROR(SUMPRODUCT('Historical Expenditure'!G83:J83,Inflation!$F$10:$I$10)/SUM('Historical Volumes'!G70:J70),0)</f>
        <v>0</v>
      </c>
      <c r="N70" s="44"/>
      <c r="O70" s="44"/>
      <c r="P70" s="44"/>
      <c r="Q70" s="44"/>
      <c r="R70" s="44"/>
      <c r="S70" s="44"/>
      <c r="T70" s="44"/>
    </row>
    <row r="71" spans="1:20" x14ac:dyDescent="0.2">
      <c r="A71" s="40"/>
      <c r="B71" s="75"/>
      <c r="C71" s="62" t="s">
        <v>209</v>
      </c>
      <c r="D71" s="79">
        <v>0</v>
      </c>
      <c r="E71" s="79">
        <v>0</v>
      </c>
      <c r="F71" s="79">
        <v>0</v>
      </c>
      <c r="G71" s="79">
        <v>0</v>
      </c>
      <c r="H71" s="79">
        <v>0</v>
      </c>
      <c r="I71" s="79">
        <v>0</v>
      </c>
      <c r="J71" s="79">
        <v>0</v>
      </c>
      <c r="K71" s="122">
        <f t="shared" si="1"/>
        <v>0</v>
      </c>
      <c r="L71" s="40"/>
      <c r="M71" s="122">
        <f>IFERROR(SUMPRODUCT('Historical Expenditure'!G84:J84,Inflation!$F$10:$I$10)/SUM('Historical Volumes'!G71:J71),0)</f>
        <v>0</v>
      </c>
      <c r="N71" s="44"/>
      <c r="O71" s="44"/>
      <c r="P71" s="44"/>
      <c r="Q71" s="44"/>
      <c r="R71" s="44"/>
      <c r="S71" s="44"/>
      <c r="T71" s="44"/>
    </row>
    <row r="72" spans="1:20" x14ac:dyDescent="0.2">
      <c r="A72" s="40"/>
      <c r="B72" s="75"/>
      <c r="C72" s="62" t="s">
        <v>210</v>
      </c>
      <c r="D72" s="79">
        <v>0</v>
      </c>
      <c r="E72" s="79">
        <v>0</v>
      </c>
      <c r="F72" s="79">
        <v>0</v>
      </c>
      <c r="G72" s="79">
        <v>0</v>
      </c>
      <c r="H72" s="79">
        <v>0</v>
      </c>
      <c r="I72" s="79">
        <v>0</v>
      </c>
      <c r="J72" s="79">
        <v>0</v>
      </c>
      <c r="K72" s="122">
        <f t="shared" si="1"/>
        <v>0</v>
      </c>
      <c r="L72" s="40"/>
      <c r="M72" s="122">
        <f>IFERROR(SUMPRODUCT('Historical Expenditure'!G85:J85,Inflation!$F$10:$I$10)/SUM('Historical Volumes'!G72:J72),0)</f>
        <v>0</v>
      </c>
      <c r="N72" s="44"/>
      <c r="O72" s="44"/>
      <c r="P72" s="44"/>
      <c r="Q72" s="44"/>
      <c r="R72" s="44"/>
      <c r="S72" s="44"/>
      <c r="T72" s="44"/>
    </row>
    <row r="73" spans="1:20" x14ac:dyDescent="0.2">
      <c r="A73" s="40"/>
      <c r="B73" s="75"/>
      <c r="C73" s="62" t="s">
        <v>211</v>
      </c>
      <c r="D73" s="79">
        <v>0</v>
      </c>
      <c r="E73" s="79">
        <v>0</v>
      </c>
      <c r="F73" s="79">
        <v>0</v>
      </c>
      <c r="G73" s="79">
        <v>0</v>
      </c>
      <c r="H73" s="79">
        <v>0</v>
      </c>
      <c r="I73" s="79">
        <v>0</v>
      </c>
      <c r="J73" s="79">
        <v>0</v>
      </c>
      <c r="K73" s="122">
        <f t="shared" si="1"/>
        <v>0</v>
      </c>
      <c r="L73" s="40"/>
      <c r="M73" s="122">
        <f>IFERROR(SUMPRODUCT('Historical Expenditure'!G86:J86,Inflation!$F$10:$I$10)/SUM('Historical Volumes'!G73:J73),0)</f>
        <v>0</v>
      </c>
      <c r="N73" s="44"/>
      <c r="O73" s="44"/>
      <c r="P73" s="44"/>
      <c r="Q73" s="44"/>
      <c r="R73" s="44"/>
      <c r="S73" s="44"/>
      <c r="T73" s="44"/>
    </row>
    <row r="74" spans="1:20" x14ac:dyDescent="0.2">
      <c r="A74" s="40"/>
      <c r="B74" s="75"/>
      <c r="C74" s="62" t="s">
        <v>212</v>
      </c>
      <c r="D74" s="79">
        <v>0</v>
      </c>
      <c r="E74" s="79">
        <v>0</v>
      </c>
      <c r="F74" s="79">
        <v>0</v>
      </c>
      <c r="G74" s="79">
        <v>0</v>
      </c>
      <c r="H74" s="79">
        <v>0</v>
      </c>
      <c r="I74" s="79">
        <v>0</v>
      </c>
      <c r="J74" s="79">
        <v>0</v>
      </c>
      <c r="K74" s="122">
        <f t="shared" ref="K74:K105" si="2">(J74-D74)/6</f>
        <v>0</v>
      </c>
      <c r="L74" s="40"/>
      <c r="M74" s="122">
        <f>IFERROR(SUMPRODUCT('Historical Expenditure'!G87:J87,Inflation!$F$10:$I$10)/SUM('Historical Volumes'!G74:J74),0)</f>
        <v>0</v>
      </c>
      <c r="N74" s="44"/>
      <c r="O74" s="44"/>
      <c r="P74" s="44"/>
      <c r="Q74" s="44"/>
      <c r="R74" s="44"/>
      <c r="S74" s="44"/>
      <c r="T74" s="44"/>
    </row>
    <row r="75" spans="1:20" x14ac:dyDescent="0.2">
      <c r="A75" s="40"/>
      <c r="B75" s="75"/>
      <c r="C75" s="62" t="s">
        <v>213</v>
      </c>
      <c r="D75" s="79">
        <v>0</v>
      </c>
      <c r="E75" s="79">
        <v>0</v>
      </c>
      <c r="F75" s="79">
        <v>0</v>
      </c>
      <c r="G75" s="79">
        <v>0</v>
      </c>
      <c r="H75" s="79">
        <v>0</v>
      </c>
      <c r="I75" s="79">
        <v>0</v>
      </c>
      <c r="J75" s="79">
        <v>0</v>
      </c>
      <c r="K75" s="122">
        <f t="shared" si="2"/>
        <v>0</v>
      </c>
      <c r="L75" s="40"/>
      <c r="M75" s="122">
        <f>IFERROR(SUMPRODUCT('Historical Expenditure'!G88:J88,Inflation!$F$10:$I$10)/SUM('Historical Volumes'!G75:J75),0)</f>
        <v>0</v>
      </c>
      <c r="N75" s="44"/>
      <c r="O75" s="44"/>
      <c r="P75" s="44"/>
      <c r="Q75" s="44"/>
      <c r="R75" s="44"/>
      <c r="S75" s="44"/>
      <c r="T75" s="44"/>
    </row>
    <row r="76" spans="1:20" x14ac:dyDescent="0.2">
      <c r="A76" s="40"/>
      <c r="B76" s="75"/>
      <c r="C76" s="62" t="s">
        <v>214</v>
      </c>
      <c r="D76" s="79">
        <v>0</v>
      </c>
      <c r="E76" s="79">
        <v>0</v>
      </c>
      <c r="F76" s="79">
        <v>0</v>
      </c>
      <c r="G76" s="79">
        <v>0</v>
      </c>
      <c r="H76" s="79">
        <v>0</v>
      </c>
      <c r="I76" s="79">
        <v>0</v>
      </c>
      <c r="J76" s="79">
        <v>0</v>
      </c>
      <c r="K76" s="122">
        <f t="shared" si="2"/>
        <v>0</v>
      </c>
      <c r="L76" s="40"/>
      <c r="M76" s="122">
        <f>IFERROR(SUMPRODUCT('Historical Expenditure'!G89:J89,Inflation!$F$10:$I$10)/SUM('Historical Volumes'!G76:J76),0)</f>
        <v>0</v>
      </c>
      <c r="N76" s="44"/>
      <c r="O76" s="44"/>
      <c r="P76" s="44"/>
      <c r="Q76" s="44"/>
      <c r="R76" s="44"/>
      <c r="S76" s="44"/>
      <c r="T76" s="44"/>
    </row>
    <row r="77" spans="1:20" x14ac:dyDescent="0.2">
      <c r="A77" s="40"/>
      <c r="B77" s="75"/>
      <c r="C77" s="62" t="s">
        <v>215</v>
      </c>
      <c r="D77" s="79">
        <v>0</v>
      </c>
      <c r="E77" s="79">
        <v>0</v>
      </c>
      <c r="F77" s="79">
        <v>0</v>
      </c>
      <c r="G77" s="79">
        <v>0</v>
      </c>
      <c r="H77" s="79">
        <v>0</v>
      </c>
      <c r="I77" s="79">
        <v>0</v>
      </c>
      <c r="J77" s="79">
        <v>0</v>
      </c>
      <c r="K77" s="122">
        <f t="shared" si="2"/>
        <v>0</v>
      </c>
      <c r="L77" s="40"/>
      <c r="M77" s="122">
        <f>IFERROR(SUMPRODUCT('Historical Expenditure'!G90:J90,Inflation!$F$10:$I$10)/SUM('Historical Volumes'!G77:J77),0)</f>
        <v>0</v>
      </c>
      <c r="N77" s="44"/>
      <c r="O77" s="44"/>
      <c r="P77" s="44"/>
      <c r="Q77" s="44"/>
      <c r="R77" s="44"/>
      <c r="S77" s="44"/>
      <c r="T77" s="44"/>
    </row>
    <row r="78" spans="1:20" x14ac:dyDescent="0.2">
      <c r="A78" s="40"/>
      <c r="B78" s="75"/>
      <c r="C78" s="62" t="s">
        <v>216</v>
      </c>
      <c r="D78" s="79">
        <v>0</v>
      </c>
      <c r="E78" s="79">
        <v>0</v>
      </c>
      <c r="F78" s="79">
        <v>0</v>
      </c>
      <c r="G78" s="79">
        <v>0</v>
      </c>
      <c r="H78" s="79">
        <v>0</v>
      </c>
      <c r="I78" s="79">
        <v>0</v>
      </c>
      <c r="J78" s="79">
        <v>0</v>
      </c>
      <c r="K78" s="122">
        <f t="shared" si="2"/>
        <v>0</v>
      </c>
      <c r="L78" s="40"/>
      <c r="M78" s="122">
        <f>IFERROR(SUMPRODUCT('Historical Expenditure'!G91:J91,Inflation!$F$10:$I$10)/SUM('Historical Volumes'!G78:J78),0)</f>
        <v>0</v>
      </c>
      <c r="N78" s="44"/>
      <c r="O78" s="44"/>
      <c r="P78" s="44"/>
      <c r="Q78" s="44"/>
      <c r="R78" s="44"/>
      <c r="S78" s="44"/>
      <c r="T78" s="44"/>
    </row>
    <row r="79" spans="1:20" x14ac:dyDescent="0.2">
      <c r="A79" s="40"/>
      <c r="B79" s="75"/>
      <c r="C79" s="62" t="s">
        <v>217</v>
      </c>
      <c r="D79" s="79">
        <v>0</v>
      </c>
      <c r="E79" s="79">
        <v>0</v>
      </c>
      <c r="F79" s="79">
        <v>0</v>
      </c>
      <c r="G79" s="79">
        <v>0</v>
      </c>
      <c r="H79" s="79">
        <v>0</v>
      </c>
      <c r="I79" s="79">
        <v>0</v>
      </c>
      <c r="J79" s="79">
        <v>0</v>
      </c>
      <c r="K79" s="122">
        <f t="shared" si="2"/>
        <v>0</v>
      </c>
      <c r="L79" s="40"/>
      <c r="M79" s="122">
        <f>IFERROR(SUMPRODUCT('Historical Expenditure'!G92:J92,Inflation!$F$10:$I$10)/SUM('Historical Volumes'!G79:J79),0)</f>
        <v>0</v>
      </c>
      <c r="N79" s="44"/>
      <c r="O79" s="44"/>
      <c r="P79" s="44"/>
      <c r="Q79" s="44"/>
      <c r="R79" s="44"/>
      <c r="S79" s="44"/>
      <c r="T79" s="44"/>
    </row>
    <row r="80" spans="1:20" x14ac:dyDescent="0.2">
      <c r="A80" s="40"/>
      <c r="B80" s="75"/>
      <c r="C80" s="62" t="s">
        <v>218</v>
      </c>
      <c r="D80" s="79">
        <v>0</v>
      </c>
      <c r="E80" s="79">
        <v>0</v>
      </c>
      <c r="F80" s="79">
        <v>0</v>
      </c>
      <c r="G80" s="79">
        <v>0</v>
      </c>
      <c r="H80" s="79">
        <v>0</v>
      </c>
      <c r="I80" s="79">
        <v>0</v>
      </c>
      <c r="J80" s="79">
        <v>0</v>
      </c>
      <c r="K80" s="122">
        <f t="shared" si="2"/>
        <v>0</v>
      </c>
      <c r="L80" s="40"/>
      <c r="M80" s="122">
        <f>IFERROR(SUMPRODUCT('Historical Expenditure'!G93:J93,Inflation!$F$10:$I$10)/SUM('Historical Volumes'!G80:J80),0)</f>
        <v>0</v>
      </c>
      <c r="N80" s="44"/>
      <c r="O80" s="44"/>
      <c r="P80" s="44"/>
      <c r="Q80" s="44"/>
      <c r="R80" s="44"/>
      <c r="S80" s="44"/>
      <c r="T80" s="44"/>
    </row>
    <row r="81" spans="1:20" x14ac:dyDescent="0.2">
      <c r="A81" s="40"/>
      <c r="B81" s="75"/>
      <c r="C81" s="62" t="s">
        <v>219</v>
      </c>
      <c r="D81" s="79">
        <v>0</v>
      </c>
      <c r="E81" s="79">
        <v>0</v>
      </c>
      <c r="F81" s="79">
        <v>0</v>
      </c>
      <c r="G81" s="79">
        <v>0</v>
      </c>
      <c r="H81" s="79">
        <v>0</v>
      </c>
      <c r="I81" s="79">
        <v>0</v>
      </c>
      <c r="J81" s="79">
        <v>0</v>
      </c>
      <c r="K81" s="122">
        <f t="shared" si="2"/>
        <v>0</v>
      </c>
      <c r="L81" s="40"/>
      <c r="M81" s="122">
        <f>IFERROR(SUMPRODUCT('Historical Expenditure'!G94:J94,Inflation!$F$10:$I$10)/SUM('Historical Volumes'!G81:J81),0)</f>
        <v>0</v>
      </c>
      <c r="N81" s="44"/>
      <c r="O81" s="44"/>
      <c r="P81" s="44"/>
      <c r="Q81" s="44"/>
      <c r="R81" s="44"/>
      <c r="S81" s="44"/>
      <c r="T81" s="44"/>
    </row>
    <row r="82" spans="1:20" x14ac:dyDescent="0.2">
      <c r="A82" s="40"/>
      <c r="B82" s="75"/>
      <c r="C82" s="62" t="s">
        <v>220</v>
      </c>
      <c r="D82" s="79">
        <v>0</v>
      </c>
      <c r="E82" s="79">
        <v>0</v>
      </c>
      <c r="F82" s="79">
        <v>0</v>
      </c>
      <c r="G82" s="79">
        <v>0</v>
      </c>
      <c r="H82" s="79">
        <v>0</v>
      </c>
      <c r="I82" s="79">
        <v>0</v>
      </c>
      <c r="J82" s="79">
        <v>0</v>
      </c>
      <c r="K82" s="122">
        <f t="shared" si="2"/>
        <v>0</v>
      </c>
      <c r="L82" s="40"/>
      <c r="M82" s="122">
        <f>IFERROR(SUMPRODUCT('Historical Expenditure'!G95:J95,Inflation!$F$10:$I$10)/SUM('Historical Volumes'!G82:J82),0)</f>
        <v>0</v>
      </c>
      <c r="N82" s="44"/>
      <c r="O82" s="44"/>
      <c r="P82" s="44"/>
      <c r="Q82" s="44"/>
      <c r="R82" s="44"/>
      <c r="S82" s="44"/>
      <c r="T82" s="44"/>
    </row>
    <row r="83" spans="1:20" x14ac:dyDescent="0.2">
      <c r="A83" s="40"/>
      <c r="B83" s="75"/>
      <c r="C83" s="62" t="s">
        <v>221</v>
      </c>
      <c r="D83" s="79">
        <v>0</v>
      </c>
      <c r="E83" s="79">
        <v>0</v>
      </c>
      <c r="F83" s="79">
        <v>0</v>
      </c>
      <c r="G83" s="79">
        <v>0</v>
      </c>
      <c r="H83" s="79">
        <v>0</v>
      </c>
      <c r="I83" s="79">
        <v>0</v>
      </c>
      <c r="J83" s="79">
        <v>0</v>
      </c>
      <c r="K83" s="122">
        <f t="shared" si="2"/>
        <v>0</v>
      </c>
      <c r="L83" s="40"/>
      <c r="M83" s="122">
        <f>IFERROR(SUMPRODUCT('Historical Expenditure'!G96:J96,Inflation!$F$10:$I$10)/SUM('Historical Volumes'!G83:J83),0)</f>
        <v>0</v>
      </c>
      <c r="N83" s="44"/>
      <c r="O83" s="44"/>
      <c r="P83" s="44"/>
      <c r="Q83" s="44"/>
      <c r="R83" s="44"/>
      <c r="S83" s="44"/>
      <c r="T83" s="44"/>
    </row>
    <row r="84" spans="1:20" x14ac:dyDescent="0.2">
      <c r="A84" s="40"/>
      <c r="B84" s="75"/>
      <c r="C84" s="62" t="s">
        <v>222</v>
      </c>
      <c r="D84" s="79">
        <v>0</v>
      </c>
      <c r="E84" s="79">
        <v>0</v>
      </c>
      <c r="F84" s="79">
        <v>0</v>
      </c>
      <c r="G84" s="79">
        <v>0</v>
      </c>
      <c r="H84" s="79">
        <v>0</v>
      </c>
      <c r="I84" s="79">
        <v>0</v>
      </c>
      <c r="J84" s="79">
        <v>0</v>
      </c>
      <c r="K84" s="122">
        <f t="shared" si="2"/>
        <v>0</v>
      </c>
      <c r="L84" s="40"/>
      <c r="M84" s="122">
        <f>IFERROR(SUMPRODUCT('Historical Expenditure'!G97:J97,Inflation!$F$10:$I$10)/SUM('Historical Volumes'!G84:J84),0)</f>
        <v>0</v>
      </c>
      <c r="N84" s="44"/>
      <c r="O84" s="44"/>
      <c r="P84" s="44"/>
      <c r="Q84" s="44"/>
      <c r="R84" s="44"/>
      <c r="S84" s="44"/>
      <c r="T84" s="44"/>
    </row>
    <row r="85" spans="1:20" x14ac:dyDescent="0.2">
      <c r="A85" s="40"/>
      <c r="B85" s="75"/>
      <c r="C85" s="62" t="s">
        <v>223</v>
      </c>
      <c r="D85" s="79">
        <v>0</v>
      </c>
      <c r="E85" s="79">
        <v>0</v>
      </c>
      <c r="F85" s="79">
        <v>0</v>
      </c>
      <c r="G85" s="79">
        <v>0</v>
      </c>
      <c r="H85" s="79">
        <v>0</v>
      </c>
      <c r="I85" s="79">
        <v>0</v>
      </c>
      <c r="J85" s="79">
        <v>0</v>
      </c>
      <c r="K85" s="122">
        <f t="shared" si="2"/>
        <v>0</v>
      </c>
      <c r="L85" s="40"/>
      <c r="M85" s="122">
        <f>IFERROR(SUMPRODUCT('Historical Expenditure'!G98:J98,Inflation!$F$10:$I$10)/SUM('Historical Volumes'!G85:J85),0)</f>
        <v>0</v>
      </c>
      <c r="N85" s="44"/>
      <c r="O85" s="44"/>
      <c r="P85" s="44"/>
      <c r="Q85" s="44"/>
      <c r="R85" s="44"/>
      <c r="S85" s="44"/>
      <c r="T85" s="44"/>
    </row>
    <row r="86" spans="1:20" x14ac:dyDescent="0.2">
      <c r="A86" s="40"/>
      <c r="B86" s="75"/>
      <c r="C86" s="62" t="s">
        <v>224</v>
      </c>
      <c r="D86" s="79">
        <v>0</v>
      </c>
      <c r="E86" s="79">
        <v>0</v>
      </c>
      <c r="F86" s="79">
        <v>0</v>
      </c>
      <c r="G86" s="79">
        <v>0</v>
      </c>
      <c r="H86" s="79">
        <v>0</v>
      </c>
      <c r="I86" s="79">
        <v>0</v>
      </c>
      <c r="J86" s="79">
        <v>0</v>
      </c>
      <c r="K86" s="122">
        <f t="shared" si="2"/>
        <v>0</v>
      </c>
      <c r="L86" s="40"/>
      <c r="M86" s="122">
        <f>IFERROR(SUMPRODUCT('Historical Expenditure'!G99:J99,Inflation!$F$10:$I$10)/SUM('Historical Volumes'!G86:J86),0)</f>
        <v>0</v>
      </c>
      <c r="N86" s="44"/>
      <c r="O86" s="44"/>
      <c r="P86" s="44"/>
      <c r="Q86" s="44"/>
      <c r="R86" s="44"/>
      <c r="S86" s="44"/>
      <c r="T86" s="44"/>
    </row>
    <row r="87" spans="1:20" x14ac:dyDescent="0.2">
      <c r="A87" s="40"/>
      <c r="B87" s="76"/>
      <c r="C87" s="62" t="s">
        <v>168</v>
      </c>
      <c r="D87" s="79">
        <v>0</v>
      </c>
      <c r="E87" s="79">
        <v>0</v>
      </c>
      <c r="F87" s="79">
        <v>0</v>
      </c>
      <c r="G87" s="79">
        <v>0</v>
      </c>
      <c r="H87" s="79">
        <v>0</v>
      </c>
      <c r="I87" s="79">
        <v>0</v>
      </c>
      <c r="J87" s="79">
        <v>0</v>
      </c>
      <c r="K87" s="122">
        <f t="shared" si="2"/>
        <v>0</v>
      </c>
      <c r="L87" s="40"/>
      <c r="M87" s="122">
        <f>IFERROR(SUMPRODUCT('Historical Expenditure'!G100:J100,Inflation!$F$10:$I$10)/SUM('Historical Volumes'!G87:J87),0)</f>
        <v>0</v>
      </c>
      <c r="N87" s="44"/>
      <c r="O87" s="44"/>
      <c r="P87" s="44"/>
      <c r="Q87" s="44"/>
      <c r="R87" s="44"/>
      <c r="S87" s="44"/>
      <c r="T87" s="44"/>
    </row>
    <row r="88" spans="1:20" x14ac:dyDescent="0.2">
      <c r="A88" s="40"/>
      <c r="B88" s="77" t="s">
        <v>225</v>
      </c>
      <c r="C88" s="68" t="s">
        <v>226</v>
      </c>
      <c r="D88" s="79">
        <v>0</v>
      </c>
      <c r="E88" s="79">
        <v>0</v>
      </c>
      <c r="F88" s="79">
        <v>0</v>
      </c>
      <c r="G88" s="79">
        <v>0</v>
      </c>
      <c r="H88" s="79">
        <v>0</v>
      </c>
      <c r="I88" s="79">
        <v>0</v>
      </c>
      <c r="J88" s="79">
        <v>0</v>
      </c>
      <c r="K88" s="122">
        <f t="shared" si="2"/>
        <v>0</v>
      </c>
      <c r="L88" s="40"/>
      <c r="M88" s="122">
        <f>IFERROR(SUMPRODUCT('Historical Expenditure'!G101:J101,Inflation!$F$10:$I$10)/SUM('Historical Volumes'!G88:J88),0)</f>
        <v>0</v>
      </c>
      <c r="N88" s="44"/>
      <c r="O88" s="44"/>
      <c r="P88" s="44"/>
      <c r="Q88" s="44"/>
      <c r="R88" s="44"/>
      <c r="S88" s="44"/>
      <c r="T88" s="44"/>
    </row>
    <row r="89" spans="1:20" x14ac:dyDescent="0.2">
      <c r="A89" s="40"/>
      <c r="B89" s="150" t="s">
        <v>227</v>
      </c>
      <c r="C89" s="68" t="s">
        <v>228</v>
      </c>
      <c r="D89" s="79">
        <v>0</v>
      </c>
      <c r="E89" s="79">
        <v>0</v>
      </c>
      <c r="F89" s="79">
        <v>0</v>
      </c>
      <c r="G89" s="79">
        <v>0</v>
      </c>
      <c r="H89" s="79">
        <v>0</v>
      </c>
      <c r="I89" s="79">
        <v>0</v>
      </c>
      <c r="J89" s="79">
        <v>0</v>
      </c>
      <c r="K89" s="122">
        <f t="shared" si="2"/>
        <v>0</v>
      </c>
      <c r="L89" s="40"/>
      <c r="M89" s="122">
        <f>IFERROR(SUMPRODUCT('Historical Expenditure'!G102:J102,Inflation!$F$10:$I$10)/SUM('Historical Volumes'!G89:J89),0)</f>
        <v>0</v>
      </c>
      <c r="N89" s="44"/>
      <c r="O89" s="44"/>
      <c r="P89" s="44"/>
      <c r="Q89" s="44"/>
      <c r="R89" s="44"/>
      <c r="S89" s="44"/>
      <c r="T89" s="44"/>
    </row>
    <row r="90" spans="1:20" x14ac:dyDescent="0.2">
      <c r="A90" s="40"/>
      <c r="B90" s="150"/>
      <c r="C90" s="68" t="s">
        <v>229</v>
      </c>
      <c r="D90" s="79">
        <v>0</v>
      </c>
      <c r="E90" s="79">
        <v>0</v>
      </c>
      <c r="F90" s="79">
        <v>0</v>
      </c>
      <c r="G90" s="79">
        <v>0</v>
      </c>
      <c r="H90" s="79">
        <v>0</v>
      </c>
      <c r="I90" s="79">
        <v>0</v>
      </c>
      <c r="J90" s="79">
        <v>0</v>
      </c>
      <c r="K90" s="122">
        <f t="shared" si="2"/>
        <v>0</v>
      </c>
      <c r="L90" s="40"/>
      <c r="M90" s="122">
        <f>IFERROR(SUMPRODUCT('Historical Expenditure'!G103:J103,Inflation!$F$10:$I$10)/SUM('Historical Volumes'!G90:J90),0)</f>
        <v>0</v>
      </c>
      <c r="N90" s="44"/>
      <c r="O90" s="44"/>
      <c r="P90" s="44"/>
      <c r="Q90" s="44"/>
      <c r="R90" s="44"/>
      <c r="S90" s="44"/>
      <c r="T90" s="44"/>
    </row>
    <row r="91" spans="1:20" x14ac:dyDescent="0.2">
      <c r="A91" s="40"/>
      <c r="B91" s="150"/>
      <c r="C91" s="68" t="s">
        <v>230</v>
      </c>
      <c r="D91" s="79">
        <v>0</v>
      </c>
      <c r="E91" s="79">
        <v>0</v>
      </c>
      <c r="F91" s="79">
        <v>0</v>
      </c>
      <c r="G91" s="79">
        <v>0</v>
      </c>
      <c r="H91" s="79">
        <v>0</v>
      </c>
      <c r="I91" s="79">
        <v>0</v>
      </c>
      <c r="J91" s="79">
        <v>0</v>
      </c>
      <c r="K91" s="122">
        <f t="shared" si="2"/>
        <v>0</v>
      </c>
      <c r="L91" s="40"/>
      <c r="M91" s="122">
        <f>IFERROR(SUMPRODUCT('Historical Expenditure'!G104:J104,Inflation!$F$10:$I$10)/SUM('Historical Volumes'!G91:J91),0)</f>
        <v>0</v>
      </c>
      <c r="N91" s="44"/>
      <c r="O91" s="44"/>
      <c r="P91" s="44"/>
      <c r="Q91" s="44"/>
      <c r="R91" s="44"/>
      <c r="S91" s="44"/>
      <c r="T91" s="44"/>
    </row>
    <row r="92" spans="1:20" x14ac:dyDescent="0.2">
      <c r="A92" s="40"/>
      <c r="B92" s="150"/>
      <c r="C92" s="68" t="s">
        <v>231</v>
      </c>
      <c r="D92" s="79">
        <v>0</v>
      </c>
      <c r="E92" s="79">
        <v>0</v>
      </c>
      <c r="F92" s="79">
        <v>0</v>
      </c>
      <c r="G92" s="79">
        <v>0</v>
      </c>
      <c r="H92" s="79">
        <v>0</v>
      </c>
      <c r="I92" s="79">
        <v>0</v>
      </c>
      <c r="J92" s="79">
        <v>0</v>
      </c>
      <c r="K92" s="122">
        <f t="shared" si="2"/>
        <v>0</v>
      </c>
      <c r="L92" s="40"/>
      <c r="M92" s="122">
        <f>IFERROR(SUMPRODUCT('Historical Expenditure'!G105:J105,Inflation!$F$10:$I$10)/SUM('Historical Volumes'!G92:J92),0)</f>
        <v>0</v>
      </c>
      <c r="N92" s="44"/>
      <c r="O92" s="44"/>
      <c r="P92" s="44"/>
      <c r="Q92" s="44"/>
      <c r="R92" s="44"/>
      <c r="S92" s="44"/>
      <c r="T92" s="44"/>
    </row>
    <row r="93" spans="1:20" x14ac:dyDescent="0.2">
      <c r="A93" s="40"/>
      <c r="B93" s="150"/>
      <c r="C93" s="68" t="s">
        <v>232</v>
      </c>
      <c r="D93" s="79">
        <v>0</v>
      </c>
      <c r="E93" s="79">
        <v>0</v>
      </c>
      <c r="F93" s="79">
        <v>0</v>
      </c>
      <c r="G93" s="79">
        <v>0</v>
      </c>
      <c r="H93" s="79">
        <v>0</v>
      </c>
      <c r="I93" s="79">
        <v>0</v>
      </c>
      <c r="J93" s="79">
        <v>0</v>
      </c>
      <c r="K93" s="122">
        <f t="shared" si="2"/>
        <v>0</v>
      </c>
      <c r="L93" s="40"/>
      <c r="M93" s="122">
        <f>IFERROR(SUMPRODUCT('Historical Expenditure'!G106:J106,Inflation!$F$10:$I$10)/SUM('Historical Volumes'!G93:J93),0)</f>
        <v>0</v>
      </c>
      <c r="N93" s="44"/>
      <c r="O93" s="44"/>
      <c r="P93" s="44"/>
      <c r="Q93" s="44"/>
      <c r="R93" s="44"/>
      <c r="S93" s="44"/>
      <c r="T93" s="44"/>
    </row>
    <row r="94" spans="1:20" x14ac:dyDescent="0.2">
      <c r="A94" s="40"/>
      <c r="B94" s="150"/>
      <c r="C94" s="68" t="s">
        <v>233</v>
      </c>
      <c r="D94" s="79">
        <v>0</v>
      </c>
      <c r="E94" s="79">
        <v>0</v>
      </c>
      <c r="F94" s="79">
        <v>0</v>
      </c>
      <c r="G94" s="79">
        <v>0</v>
      </c>
      <c r="H94" s="79">
        <v>0</v>
      </c>
      <c r="I94" s="79">
        <v>0</v>
      </c>
      <c r="J94" s="79">
        <v>0</v>
      </c>
      <c r="K94" s="122">
        <f t="shared" si="2"/>
        <v>0</v>
      </c>
      <c r="L94" s="40"/>
      <c r="M94" s="122">
        <f>IFERROR(SUMPRODUCT('Historical Expenditure'!G107:J107,Inflation!$F$10:$I$10)/SUM('Historical Volumes'!G94:J94),0)</f>
        <v>0</v>
      </c>
      <c r="N94" s="44"/>
      <c r="O94" s="44"/>
      <c r="P94" s="44"/>
      <c r="Q94" s="44"/>
      <c r="R94" s="44"/>
      <c r="S94" s="44"/>
      <c r="T94" s="44"/>
    </row>
    <row r="95" spans="1:20" x14ac:dyDescent="0.2">
      <c r="A95" s="40"/>
      <c r="B95" s="150"/>
      <c r="C95" s="68" t="s">
        <v>234</v>
      </c>
      <c r="D95" s="79">
        <v>0</v>
      </c>
      <c r="E95" s="79">
        <v>0</v>
      </c>
      <c r="F95" s="79">
        <v>0</v>
      </c>
      <c r="G95" s="79">
        <v>0</v>
      </c>
      <c r="H95" s="79">
        <v>0</v>
      </c>
      <c r="I95" s="79">
        <v>0</v>
      </c>
      <c r="J95" s="79">
        <v>0</v>
      </c>
      <c r="K95" s="122">
        <f t="shared" si="2"/>
        <v>0</v>
      </c>
      <c r="L95" s="40"/>
      <c r="M95" s="122">
        <f>IFERROR(SUMPRODUCT('Historical Expenditure'!G108:J108,Inflation!$F$10:$I$10)/SUM('Historical Volumes'!G95:J95),0)</f>
        <v>0</v>
      </c>
      <c r="N95" s="44"/>
      <c r="O95" s="44"/>
      <c r="P95" s="44"/>
      <c r="Q95" s="44"/>
      <c r="R95" s="44"/>
      <c r="S95" s="44"/>
      <c r="T95" s="44"/>
    </row>
    <row r="96" spans="1:20" x14ac:dyDescent="0.2">
      <c r="A96" s="40"/>
      <c r="B96" s="150"/>
      <c r="C96" s="68" t="s">
        <v>235</v>
      </c>
      <c r="D96" s="79">
        <v>0</v>
      </c>
      <c r="E96" s="79">
        <v>0</v>
      </c>
      <c r="F96" s="79">
        <v>0</v>
      </c>
      <c r="G96" s="79">
        <v>0</v>
      </c>
      <c r="H96" s="79">
        <v>0</v>
      </c>
      <c r="I96" s="79">
        <v>0</v>
      </c>
      <c r="J96" s="79">
        <v>0</v>
      </c>
      <c r="K96" s="122">
        <f t="shared" si="2"/>
        <v>0</v>
      </c>
      <c r="L96" s="40"/>
      <c r="M96" s="122">
        <f>IFERROR(SUMPRODUCT('Historical Expenditure'!G109:J109,Inflation!$F$10:$I$10)/SUM('Historical Volumes'!G96:J96),0)</f>
        <v>0</v>
      </c>
      <c r="N96" s="44"/>
      <c r="O96" s="44"/>
      <c r="P96" s="44"/>
      <c r="Q96" s="44"/>
      <c r="R96" s="44"/>
      <c r="S96" s="44"/>
      <c r="T96" s="44"/>
    </row>
    <row r="97" spans="1:20" x14ac:dyDescent="0.2">
      <c r="A97" s="40"/>
      <c r="B97" s="150"/>
      <c r="C97" s="68" t="s">
        <v>236</v>
      </c>
      <c r="D97" s="79">
        <v>0</v>
      </c>
      <c r="E97" s="79">
        <v>0</v>
      </c>
      <c r="F97" s="79">
        <v>0</v>
      </c>
      <c r="G97" s="79">
        <v>0</v>
      </c>
      <c r="H97" s="79">
        <v>0</v>
      </c>
      <c r="I97" s="79">
        <v>0</v>
      </c>
      <c r="J97" s="79">
        <v>0</v>
      </c>
      <c r="K97" s="122">
        <f t="shared" si="2"/>
        <v>0</v>
      </c>
      <c r="L97" s="40"/>
      <c r="M97" s="122">
        <f>IFERROR(SUMPRODUCT('Historical Expenditure'!G110:J110,Inflation!$F$10:$I$10)/SUM('Historical Volumes'!G97:J97),0)</f>
        <v>0</v>
      </c>
      <c r="N97" s="44"/>
      <c r="O97" s="44"/>
      <c r="P97" s="44"/>
      <c r="Q97" s="44"/>
      <c r="R97" s="44"/>
      <c r="S97" s="44"/>
      <c r="T97" s="44"/>
    </row>
    <row r="98" spans="1:20" x14ac:dyDescent="0.2">
      <c r="A98" s="40"/>
      <c r="B98" s="150"/>
      <c r="C98" s="68" t="s">
        <v>237</v>
      </c>
      <c r="D98" s="79">
        <v>0</v>
      </c>
      <c r="E98" s="79">
        <v>0</v>
      </c>
      <c r="F98" s="79">
        <v>0</v>
      </c>
      <c r="G98" s="79">
        <v>0</v>
      </c>
      <c r="H98" s="79">
        <v>0</v>
      </c>
      <c r="I98" s="79">
        <v>0</v>
      </c>
      <c r="J98" s="79">
        <v>0</v>
      </c>
      <c r="K98" s="122">
        <f t="shared" si="2"/>
        <v>0</v>
      </c>
      <c r="L98" s="40"/>
      <c r="M98" s="122">
        <f>IFERROR(SUMPRODUCT('Historical Expenditure'!G111:J111,Inflation!$F$10:$I$10)/SUM('Historical Volumes'!G98:J98),0)</f>
        <v>0</v>
      </c>
      <c r="N98" s="44"/>
      <c r="O98" s="44"/>
      <c r="P98" s="44"/>
      <c r="Q98" s="44"/>
      <c r="R98" s="44"/>
      <c r="S98" s="44"/>
      <c r="T98" s="44"/>
    </row>
    <row r="99" spans="1:20" x14ac:dyDescent="0.2">
      <c r="A99" s="40"/>
      <c r="B99" s="150"/>
      <c r="C99" s="68" t="s">
        <v>238</v>
      </c>
      <c r="D99" s="79">
        <v>0</v>
      </c>
      <c r="E99" s="79">
        <v>0</v>
      </c>
      <c r="F99" s="79">
        <v>0</v>
      </c>
      <c r="G99" s="79">
        <v>0</v>
      </c>
      <c r="H99" s="79">
        <v>0</v>
      </c>
      <c r="I99" s="79">
        <v>0</v>
      </c>
      <c r="J99" s="79">
        <v>0</v>
      </c>
      <c r="K99" s="122">
        <f t="shared" si="2"/>
        <v>0</v>
      </c>
      <c r="L99" s="40"/>
      <c r="M99" s="122">
        <f>IFERROR(SUMPRODUCT('Historical Expenditure'!G112:J112,Inflation!$F$10:$I$10)/SUM('Historical Volumes'!G99:J99),0)</f>
        <v>0</v>
      </c>
      <c r="N99" s="44"/>
      <c r="O99" s="44"/>
      <c r="P99" s="44"/>
      <c r="Q99" s="44"/>
      <c r="R99" s="44"/>
      <c r="S99" s="44"/>
      <c r="T99" s="44"/>
    </row>
    <row r="100" spans="1:20" x14ac:dyDescent="0.2">
      <c r="A100" s="40"/>
      <c r="B100" s="150"/>
      <c r="C100" s="68" t="s">
        <v>239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122">
        <f t="shared" si="2"/>
        <v>0</v>
      </c>
      <c r="L100" s="40"/>
      <c r="M100" s="122">
        <f>IFERROR(SUMPRODUCT('Historical Expenditure'!G113:J113,Inflation!$F$10:$I$10)/SUM('Historical Volumes'!G100:J100),0)</f>
        <v>0</v>
      </c>
      <c r="N100" s="44"/>
      <c r="O100" s="44"/>
      <c r="P100" s="44"/>
      <c r="Q100" s="44"/>
      <c r="R100" s="44"/>
      <c r="S100" s="44"/>
      <c r="T100" s="44"/>
    </row>
    <row r="101" spans="1:20" x14ac:dyDescent="0.2">
      <c r="A101" s="40"/>
      <c r="B101" s="150"/>
      <c r="C101" s="68" t="s">
        <v>240</v>
      </c>
      <c r="D101" s="79">
        <v>0</v>
      </c>
      <c r="E101" s="79">
        <v>0</v>
      </c>
      <c r="F101" s="79">
        <v>0</v>
      </c>
      <c r="G101" s="79">
        <v>0</v>
      </c>
      <c r="H101" s="79">
        <v>0</v>
      </c>
      <c r="I101" s="79">
        <v>0</v>
      </c>
      <c r="J101" s="79">
        <v>0</v>
      </c>
      <c r="K101" s="122">
        <f t="shared" si="2"/>
        <v>0</v>
      </c>
      <c r="L101" s="40"/>
      <c r="M101" s="122">
        <f>IFERROR(SUMPRODUCT('Historical Expenditure'!G114:J114,Inflation!$F$10:$I$10)/SUM('Historical Volumes'!G101:J101),0)</f>
        <v>0</v>
      </c>
      <c r="N101" s="44"/>
      <c r="O101" s="44"/>
      <c r="P101" s="44"/>
      <c r="Q101" s="44"/>
      <c r="R101" s="44"/>
      <c r="S101" s="44"/>
      <c r="T101" s="44"/>
    </row>
    <row r="102" spans="1:20" x14ac:dyDescent="0.2">
      <c r="A102" s="40"/>
      <c r="B102" s="150"/>
      <c r="C102" s="68" t="s">
        <v>241</v>
      </c>
      <c r="D102" s="79">
        <v>0</v>
      </c>
      <c r="E102" s="79">
        <v>0</v>
      </c>
      <c r="F102" s="79">
        <v>5</v>
      </c>
      <c r="G102" s="79">
        <v>8</v>
      </c>
      <c r="H102" s="79">
        <v>4.5</v>
      </c>
      <c r="I102" s="79">
        <v>1.5</v>
      </c>
      <c r="J102" s="79">
        <v>0</v>
      </c>
      <c r="K102" s="122">
        <f t="shared" si="2"/>
        <v>0</v>
      </c>
      <c r="L102" s="40"/>
      <c r="M102" s="122">
        <f>IFERROR(SUMPRODUCT('Historical Expenditure'!G115:J115,Inflation!$F$10:$I$10)/SUM('Historical Volumes'!G102:J102),0)</f>
        <v>89008.369653348433</v>
      </c>
      <c r="N102" s="44"/>
      <c r="O102" s="44"/>
      <c r="P102" s="44"/>
      <c r="Q102" s="44"/>
      <c r="R102" s="44"/>
      <c r="S102" s="44"/>
      <c r="T102" s="44"/>
    </row>
    <row r="103" spans="1:20" x14ac:dyDescent="0.2">
      <c r="A103" s="40"/>
      <c r="B103" s="150"/>
      <c r="C103" s="68" t="s">
        <v>242</v>
      </c>
      <c r="D103" s="79">
        <v>0</v>
      </c>
      <c r="E103" s="79">
        <v>0</v>
      </c>
      <c r="F103" s="79">
        <v>0</v>
      </c>
      <c r="G103" s="79">
        <v>0</v>
      </c>
      <c r="H103" s="79">
        <v>0</v>
      </c>
      <c r="I103" s="79">
        <v>0</v>
      </c>
      <c r="J103" s="79">
        <v>0</v>
      </c>
      <c r="K103" s="122">
        <f t="shared" si="2"/>
        <v>0</v>
      </c>
      <c r="L103" s="40"/>
      <c r="M103" s="122">
        <f>IFERROR(SUMPRODUCT('Historical Expenditure'!G116:J116,Inflation!$F$10:$I$10)/SUM('Historical Volumes'!G103:J103),0)</f>
        <v>0</v>
      </c>
      <c r="N103" s="44"/>
      <c r="O103" s="44"/>
      <c r="P103" s="44"/>
      <c r="Q103" s="44"/>
      <c r="R103" s="44"/>
      <c r="S103" s="44"/>
      <c r="T103" s="44"/>
    </row>
    <row r="104" spans="1:20" x14ac:dyDescent="0.2">
      <c r="A104" s="40"/>
      <c r="B104" s="150"/>
      <c r="C104" s="68" t="s">
        <v>243</v>
      </c>
      <c r="D104" s="79">
        <v>0</v>
      </c>
      <c r="E104" s="79">
        <v>0</v>
      </c>
      <c r="F104" s="79">
        <v>0</v>
      </c>
      <c r="G104" s="79">
        <v>0</v>
      </c>
      <c r="H104" s="79">
        <v>0</v>
      </c>
      <c r="I104" s="79">
        <v>0</v>
      </c>
      <c r="J104" s="79">
        <v>0</v>
      </c>
      <c r="K104" s="122">
        <f t="shared" si="2"/>
        <v>0</v>
      </c>
      <c r="L104" s="40"/>
      <c r="M104" s="122">
        <f>IFERROR(SUMPRODUCT('Historical Expenditure'!G117:J117,Inflation!$F$10:$I$10)/SUM('Historical Volumes'!G104:J104),0)</f>
        <v>0</v>
      </c>
      <c r="N104" s="44"/>
      <c r="O104" s="44"/>
      <c r="P104" s="44"/>
      <c r="Q104" s="44"/>
      <c r="R104" s="44"/>
      <c r="S104" s="44"/>
      <c r="T104" s="44"/>
    </row>
    <row r="105" spans="1:20" x14ac:dyDescent="0.2">
      <c r="A105" s="40"/>
      <c r="B105" s="150"/>
      <c r="C105" s="68" t="s">
        <v>244</v>
      </c>
      <c r="D105" s="79">
        <v>0</v>
      </c>
      <c r="E105" s="79">
        <v>0</v>
      </c>
      <c r="F105" s="79">
        <v>0</v>
      </c>
      <c r="G105" s="79">
        <v>0</v>
      </c>
      <c r="H105" s="79">
        <v>0</v>
      </c>
      <c r="I105" s="79">
        <v>0</v>
      </c>
      <c r="J105" s="79">
        <v>0</v>
      </c>
      <c r="K105" s="122">
        <f t="shared" si="2"/>
        <v>0</v>
      </c>
      <c r="L105" s="40"/>
      <c r="M105" s="122">
        <f>IFERROR(SUMPRODUCT('Historical Expenditure'!G118:J118,Inflation!$F$10:$I$10)/SUM('Historical Volumes'!G105:J105),0)</f>
        <v>0</v>
      </c>
      <c r="N105" s="44"/>
      <c r="O105" s="44"/>
      <c r="P105" s="44"/>
      <c r="Q105" s="44"/>
      <c r="R105" s="44"/>
      <c r="S105" s="44"/>
      <c r="T105" s="44"/>
    </row>
    <row r="106" spans="1:20" x14ac:dyDescent="0.2">
      <c r="A106" s="40"/>
      <c r="B106" s="152"/>
      <c r="C106" s="68" t="s">
        <v>168</v>
      </c>
      <c r="D106" s="79">
        <v>56.5</v>
      </c>
      <c r="E106" s="79">
        <v>61.5</v>
      </c>
      <c r="F106" s="79">
        <v>64.5</v>
      </c>
      <c r="G106" s="79">
        <v>52</v>
      </c>
      <c r="H106" s="79">
        <v>56</v>
      </c>
      <c r="I106" s="79">
        <v>79</v>
      </c>
      <c r="J106" s="79">
        <v>74</v>
      </c>
      <c r="K106" s="122">
        <f t="shared" ref="K106:K119" si="3">(J106-D106)/6</f>
        <v>2.9166666666666665</v>
      </c>
      <c r="L106" s="40"/>
      <c r="M106" s="122">
        <f>IFERROR(SUMPRODUCT('Historical Expenditure'!G119:J119,Inflation!$F$10:$I$10)/SUM('Historical Volumes'!G106:J106),0)</f>
        <v>5739.1943177078865</v>
      </c>
      <c r="N106" s="44"/>
      <c r="O106" s="44"/>
      <c r="P106" s="44"/>
      <c r="Q106" s="44"/>
      <c r="R106" s="44"/>
      <c r="S106" s="44"/>
      <c r="T106" s="44"/>
    </row>
    <row r="107" spans="1:20" x14ac:dyDescent="0.2">
      <c r="A107" s="40"/>
      <c r="B107" s="78" t="s">
        <v>245</v>
      </c>
      <c r="C107" s="68" t="s">
        <v>246</v>
      </c>
      <c r="D107" s="79">
        <v>0</v>
      </c>
      <c r="E107" s="79">
        <v>0</v>
      </c>
      <c r="F107" s="79">
        <v>0</v>
      </c>
      <c r="G107" s="79">
        <v>0</v>
      </c>
      <c r="H107" s="79">
        <v>0</v>
      </c>
      <c r="I107" s="79">
        <v>0</v>
      </c>
      <c r="J107" s="79">
        <v>0</v>
      </c>
      <c r="K107" s="122">
        <f t="shared" si="3"/>
        <v>0</v>
      </c>
      <c r="L107" s="40"/>
      <c r="M107" s="122">
        <f>IFERROR(SUMPRODUCT('Historical Expenditure'!G120:J120,Inflation!$F$10:$I$10)/SUM('Historical Volumes'!G107:J107),0)</f>
        <v>0</v>
      </c>
      <c r="N107" s="44"/>
      <c r="O107" s="44"/>
      <c r="P107" s="44"/>
      <c r="Q107" s="44"/>
      <c r="R107" s="44"/>
      <c r="S107" s="44"/>
      <c r="T107" s="44"/>
    </row>
    <row r="108" spans="1:20" x14ac:dyDescent="0.2">
      <c r="A108" s="40"/>
      <c r="B108" s="78" t="s">
        <v>247</v>
      </c>
      <c r="C108" s="68" t="s">
        <v>248</v>
      </c>
      <c r="D108" s="79">
        <v>0</v>
      </c>
      <c r="E108" s="79">
        <v>0</v>
      </c>
      <c r="F108" s="79">
        <v>0</v>
      </c>
      <c r="G108" s="79">
        <v>0</v>
      </c>
      <c r="H108" s="79">
        <v>0</v>
      </c>
      <c r="I108" s="79">
        <v>0</v>
      </c>
      <c r="J108" s="79">
        <v>0</v>
      </c>
      <c r="K108" s="122">
        <f t="shared" si="3"/>
        <v>0</v>
      </c>
      <c r="L108" s="40"/>
      <c r="M108" s="122">
        <f>IFERROR(SUMPRODUCT('Historical Expenditure'!G121:J121,Inflation!$F$10:$I$10)/SUM('Historical Volumes'!G108:J108),0)</f>
        <v>0</v>
      </c>
      <c r="N108" s="44"/>
      <c r="O108" s="44"/>
      <c r="P108" s="44"/>
      <c r="Q108" s="44"/>
      <c r="R108" s="44"/>
      <c r="S108" s="44"/>
      <c r="T108" s="44"/>
    </row>
    <row r="109" spans="1:20" x14ac:dyDescent="0.2">
      <c r="A109" s="40"/>
      <c r="B109" s="78"/>
      <c r="C109" s="68" t="s">
        <v>249</v>
      </c>
      <c r="D109" s="79">
        <v>0</v>
      </c>
      <c r="E109" s="79">
        <v>0</v>
      </c>
      <c r="F109" s="79">
        <v>0</v>
      </c>
      <c r="G109" s="79">
        <v>0</v>
      </c>
      <c r="H109" s="79">
        <v>0</v>
      </c>
      <c r="I109" s="79">
        <v>0</v>
      </c>
      <c r="J109" s="79">
        <v>0</v>
      </c>
      <c r="K109" s="122">
        <f t="shared" si="3"/>
        <v>0</v>
      </c>
      <c r="L109" s="40"/>
      <c r="M109" s="122">
        <f>IFERROR(SUMPRODUCT('Historical Expenditure'!G122:J122,Inflation!$F$10:$I$10)/SUM('Historical Volumes'!G109:J109),0)</f>
        <v>0</v>
      </c>
      <c r="N109" s="44"/>
      <c r="O109" s="44"/>
      <c r="P109" s="44"/>
      <c r="Q109" s="44"/>
      <c r="R109" s="44"/>
      <c r="S109" s="44"/>
      <c r="T109" s="44"/>
    </row>
    <row r="110" spans="1:20" x14ac:dyDescent="0.2">
      <c r="A110" s="40"/>
      <c r="B110" s="78"/>
      <c r="C110" s="68" t="s">
        <v>250</v>
      </c>
      <c r="D110" s="79">
        <v>0</v>
      </c>
      <c r="E110" s="79">
        <v>0</v>
      </c>
      <c r="F110" s="79">
        <v>0</v>
      </c>
      <c r="G110" s="79">
        <v>0</v>
      </c>
      <c r="H110" s="79">
        <v>0</v>
      </c>
      <c r="I110" s="79">
        <v>0</v>
      </c>
      <c r="J110" s="79">
        <v>0</v>
      </c>
      <c r="K110" s="122">
        <f t="shared" si="3"/>
        <v>0</v>
      </c>
      <c r="L110" s="40"/>
      <c r="M110" s="122">
        <f>IFERROR(SUMPRODUCT('Historical Expenditure'!G123:J123,Inflation!$F$10:$I$10)/SUM('Historical Volumes'!G110:J110),0)</f>
        <v>0</v>
      </c>
      <c r="N110" s="44"/>
      <c r="O110" s="44"/>
      <c r="P110" s="44"/>
      <c r="Q110" s="44"/>
      <c r="R110" s="44"/>
      <c r="S110" s="44"/>
      <c r="T110" s="44"/>
    </row>
    <row r="111" spans="1:20" x14ac:dyDescent="0.2">
      <c r="A111" s="40"/>
      <c r="B111" s="78"/>
      <c r="C111" s="68" t="s">
        <v>251</v>
      </c>
      <c r="D111" s="79">
        <v>0</v>
      </c>
      <c r="E111" s="79">
        <v>0</v>
      </c>
      <c r="F111" s="79">
        <v>0</v>
      </c>
      <c r="G111" s="79">
        <v>0</v>
      </c>
      <c r="H111" s="79">
        <v>0</v>
      </c>
      <c r="I111" s="79">
        <v>0</v>
      </c>
      <c r="J111" s="79">
        <v>0</v>
      </c>
      <c r="K111" s="122">
        <f t="shared" si="3"/>
        <v>0</v>
      </c>
      <c r="L111" s="40"/>
      <c r="M111" s="122">
        <f>IFERROR(SUMPRODUCT('Historical Expenditure'!G124:J124,Inflation!$F$10:$I$10)/SUM('Historical Volumes'!G111:J111),0)</f>
        <v>0</v>
      </c>
      <c r="N111" s="44"/>
      <c r="O111" s="44"/>
      <c r="P111" s="44"/>
      <c r="Q111" s="44"/>
      <c r="R111" s="44"/>
      <c r="S111" s="44"/>
      <c r="T111" s="44"/>
    </row>
    <row r="112" spans="1:20" x14ac:dyDescent="0.2">
      <c r="A112" s="40"/>
      <c r="B112" s="78"/>
      <c r="C112" s="68" t="s">
        <v>252</v>
      </c>
      <c r="D112" s="79">
        <v>0</v>
      </c>
      <c r="E112" s="79">
        <v>0</v>
      </c>
      <c r="F112" s="79">
        <v>0</v>
      </c>
      <c r="G112" s="79">
        <v>0</v>
      </c>
      <c r="H112" s="79">
        <v>0</v>
      </c>
      <c r="I112" s="79">
        <v>0</v>
      </c>
      <c r="J112" s="79">
        <v>0</v>
      </c>
      <c r="K112" s="122">
        <f t="shared" si="3"/>
        <v>0</v>
      </c>
      <c r="L112" s="40"/>
      <c r="M112" s="122">
        <f>IFERROR(SUMPRODUCT('Historical Expenditure'!G125:J125,Inflation!$F$10:$I$10)/SUM('Historical Volumes'!G112:J112),0)</f>
        <v>0</v>
      </c>
      <c r="N112" s="44"/>
      <c r="O112" s="44"/>
      <c r="P112" s="44"/>
      <c r="Q112" s="44"/>
      <c r="R112" s="44"/>
      <c r="S112" s="44"/>
      <c r="T112" s="44"/>
    </row>
    <row r="113" spans="1:20" x14ac:dyDescent="0.2">
      <c r="A113" s="40"/>
      <c r="B113" s="78"/>
      <c r="C113" s="68" t="s">
        <v>253</v>
      </c>
      <c r="D113" s="79">
        <v>4</v>
      </c>
      <c r="E113" s="79">
        <v>2</v>
      </c>
      <c r="F113" s="79">
        <v>1.5</v>
      </c>
      <c r="G113" s="79">
        <v>1</v>
      </c>
      <c r="H113" s="79">
        <v>0.5</v>
      </c>
      <c r="I113" s="79">
        <v>0.5</v>
      </c>
      <c r="J113" s="79">
        <v>0.5</v>
      </c>
      <c r="K113" s="122">
        <f t="shared" si="3"/>
        <v>-0.58333333333333337</v>
      </c>
      <c r="L113" s="40"/>
      <c r="M113" s="122">
        <f>IFERROR(SUMPRODUCT('Historical Expenditure'!G126:J126,Inflation!$F$10:$I$10)/SUM('Historical Volumes'!G113:J113),0)</f>
        <v>28490.809847891949</v>
      </c>
      <c r="N113" s="44"/>
      <c r="O113" s="44"/>
      <c r="P113" s="44"/>
      <c r="Q113" s="44"/>
      <c r="R113" s="44"/>
      <c r="S113" s="44"/>
      <c r="T113" s="44"/>
    </row>
    <row r="114" spans="1:20" x14ac:dyDescent="0.2">
      <c r="A114" s="40"/>
      <c r="B114" s="78"/>
      <c r="C114" s="68" t="s">
        <v>254</v>
      </c>
      <c r="D114" s="79">
        <v>0</v>
      </c>
      <c r="E114" s="79">
        <v>0.5</v>
      </c>
      <c r="F114" s="79">
        <v>0.5</v>
      </c>
      <c r="G114" s="79">
        <v>0</v>
      </c>
      <c r="H114" s="79">
        <v>5</v>
      </c>
      <c r="I114" s="79">
        <v>5.5</v>
      </c>
      <c r="J114" s="79">
        <v>1</v>
      </c>
      <c r="K114" s="122">
        <f t="shared" si="3"/>
        <v>0.16666666666666666</v>
      </c>
      <c r="L114" s="40"/>
      <c r="M114" s="122">
        <f>IFERROR(SUMPRODUCT('Historical Expenditure'!G127:J127,Inflation!$F$10:$I$10)/SUM('Historical Volumes'!G114:J114),0)</f>
        <v>34664.371477679721</v>
      </c>
      <c r="N114" s="44"/>
      <c r="O114" s="44"/>
      <c r="P114" s="44"/>
      <c r="Q114" s="44"/>
      <c r="R114" s="44"/>
      <c r="S114" s="44"/>
      <c r="T114" s="44"/>
    </row>
    <row r="115" spans="1:20" x14ac:dyDescent="0.2">
      <c r="A115" s="40"/>
      <c r="B115" s="78"/>
      <c r="C115" s="68" t="s">
        <v>168</v>
      </c>
      <c r="D115" s="79">
        <v>0</v>
      </c>
      <c r="E115" s="79">
        <v>0</v>
      </c>
      <c r="F115" s="79">
        <v>0</v>
      </c>
      <c r="G115" s="79">
        <v>0</v>
      </c>
      <c r="H115" s="79">
        <v>0</v>
      </c>
      <c r="I115" s="79">
        <v>0</v>
      </c>
      <c r="J115" s="79">
        <v>0</v>
      </c>
      <c r="K115" s="122">
        <f t="shared" si="3"/>
        <v>0</v>
      </c>
      <c r="L115" s="40"/>
      <c r="M115" s="122">
        <f>IFERROR(SUMPRODUCT('Historical Expenditure'!G128:J128,Inflation!$F$10:$I$10)/SUM('Historical Volumes'!G115:J115),0)</f>
        <v>0</v>
      </c>
      <c r="N115" s="44"/>
      <c r="O115" s="44"/>
      <c r="P115" s="44"/>
      <c r="Q115" s="44"/>
      <c r="R115" s="44"/>
      <c r="S115" s="44"/>
      <c r="T115" s="44"/>
    </row>
    <row r="116" spans="1:20" x14ac:dyDescent="0.2">
      <c r="A116" s="40"/>
      <c r="B116" s="73" t="s">
        <v>255</v>
      </c>
      <c r="C116" s="68" t="s">
        <v>256</v>
      </c>
      <c r="D116" s="79">
        <v>0</v>
      </c>
      <c r="E116" s="79">
        <v>0</v>
      </c>
      <c r="F116" s="79">
        <v>0</v>
      </c>
      <c r="G116" s="79">
        <v>0</v>
      </c>
      <c r="H116" s="79">
        <v>0</v>
      </c>
      <c r="I116" s="79">
        <v>0</v>
      </c>
      <c r="J116" s="79">
        <v>0</v>
      </c>
      <c r="K116" s="122">
        <f t="shared" si="3"/>
        <v>0</v>
      </c>
      <c r="L116" s="40"/>
      <c r="M116" s="122">
        <f>IFERROR(SUMPRODUCT('Historical Expenditure'!G129:J129,Inflation!$F$10:$I$10)/SUM('Historical Volumes'!G116:J116),0)</f>
        <v>0</v>
      </c>
      <c r="N116" s="44"/>
      <c r="O116" s="44"/>
      <c r="P116" s="44"/>
      <c r="Q116" s="44"/>
      <c r="R116" s="44"/>
      <c r="S116" s="44"/>
      <c r="T116" s="44"/>
    </row>
    <row r="117" spans="1:20" x14ac:dyDescent="0.2">
      <c r="A117" s="40"/>
      <c r="B117" s="64" t="s">
        <v>257</v>
      </c>
      <c r="C117" s="68" t="s">
        <v>258</v>
      </c>
      <c r="D117" s="79">
        <v>0</v>
      </c>
      <c r="E117" s="79">
        <v>0</v>
      </c>
      <c r="F117" s="79">
        <v>0</v>
      </c>
      <c r="G117" s="79">
        <v>0</v>
      </c>
      <c r="H117" s="79">
        <v>0</v>
      </c>
      <c r="I117" s="79">
        <v>0</v>
      </c>
      <c r="J117" s="79">
        <v>0</v>
      </c>
      <c r="K117" s="122">
        <f t="shared" si="3"/>
        <v>0</v>
      </c>
      <c r="L117" s="40"/>
      <c r="M117" s="122">
        <f>IFERROR(SUMPRODUCT('Historical Expenditure'!G130:J130,Inflation!$F$10:$I$10)/SUM('Historical Volumes'!G117:J117),0)</f>
        <v>0</v>
      </c>
      <c r="N117" s="44"/>
      <c r="O117" s="44"/>
      <c r="P117" s="44"/>
      <c r="Q117" s="44"/>
      <c r="R117" s="44"/>
      <c r="S117" s="44"/>
      <c r="T117" s="44"/>
    </row>
    <row r="118" spans="1:20" x14ac:dyDescent="0.2">
      <c r="A118" s="40"/>
      <c r="B118" s="64"/>
      <c r="C118" s="68" t="s">
        <v>259</v>
      </c>
      <c r="D118" s="79">
        <v>0</v>
      </c>
      <c r="E118" s="79">
        <v>0</v>
      </c>
      <c r="F118" s="79">
        <v>0</v>
      </c>
      <c r="G118" s="79">
        <v>0</v>
      </c>
      <c r="H118" s="79">
        <v>0</v>
      </c>
      <c r="I118" s="79">
        <v>0</v>
      </c>
      <c r="J118" s="79">
        <v>0</v>
      </c>
      <c r="K118" s="122">
        <f t="shared" si="3"/>
        <v>0</v>
      </c>
      <c r="L118" s="40"/>
      <c r="M118" s="122">
        <f>IFERROR(SUMPRODUCT('Historical Expenditure'!G131:J131,Inflation!$F$10:$I$10)/SUM('Historical Volumes'!G118:J118),0)</f>
        <v>0</v>
      </c>
      <c r="N118" s="44"/>
      <c r="O118" s="44"/>
      <c r="P118" s="44"/>
      <c r="Q118" s="44"/>
      <c r="R118" s="44"/>
      <c r="S118" s="44"/>
      <c r="T118" s="44"/>
    </row>
    <row r="119" spans="1:20" x14ac:dyDescent="0.2">
      <c r="A119" s="40"/>
      <c r="B119" s="66"/>
      <c r="C119" s="68" t="s">
        <v>260</v>
      </c>
      <c r="D119" s="79">
        <v>0</v>
      </c>
      <c r="E119" s="79">
        <v>0</v>
      </c>
      <c r="F119" s="79">
        <v>0</v>
      </c>
      <c r="G119" s="79">
        <v>0</v>
      </c>
      <c r="H119" s="79">
        <v>0</v>
      </c>
      <c r="I119" s="79">
        <v>0</v>
      </c>
      <c r="J119" s="79">
        <v>0</v>
      </c>
      <c r="K119" s="122">
        <f t="shared" si="3"/>
        <v>0</v>
      </c>
      <c r="L119" s="40"/>
      <c r="M119" s="122">
        <f>IFERROR(SUMPRODUCT('Historical Expenditure'!G132:J132,Inflation!$F$10:$I$10)/SUM('Historical Volumes'!G119:J119),0)</f>
        <v>0</v>
      </c>
      <c r="N119" s="44"/>
      <c r="O119" s="44"/>
      <c r="P119" s="44"/>
      <c r="Q119" s="44"/>
      <c r="R119" s="44"/>
      <c r="S119" s="44"/>
      <c r="T119" s="44"/>
    </row>
    <row r="120" spans="1:20" x14ac:dyDescent="0.2">
      <c r="A120" s="40"/>
      <c r="B120" s="40"/>
      <c r="C120" s="45" t="s">
        <v>48</v>
      </c>
      <c r="D120" s="46">
        <f t="shared" ref="D120:E120" si="4">SUM(D10:D119)</f>
        <v>123.5</v>
      </c>
      <c r="E120" s="46">
        <f t="shared" si="4"/>
        <v>164</v>
      </c>
      <c r="F120" s="46">
        <f>SUM(F10:F119)</f>
        <v>196.5</v>
      </c>
      <c r="G120" s="46">
        <f t="shared" ref="G120:J120" si="5">SUM(G10:G119)</f>
        <v>162.9</v>
      </c>
      <c r="H120" s="46">
        <f t="shared" si="5"/>
        <v>145.94499999999999</v>
      </c>
      <c r="I120" s="46">
        <f t="shared" si="5"/>
        <v>165.92500000000001</v>
      </c>
      <c r="J120" s="46">
        <f t="shared" si="5"/>
        <v>151.33500000000001</v>
      </c>
      <c r="K120" s="123">
        <f t="shared" ref="K120" si="6">SUM(K10:K119)</f>
        <v>4.6391666666666662</v>
      </c>
      <c r="L120" s="40"/>
      <c r="M120" s="123"/>
    </row>
    <row r="121" spans="1:20" x14ac:dyDescent="0.2">
      <c r="A121" s="40"/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</row>
    <row r="122" spans="1:20" x14ac:dyDescent="0.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20" ht="15.75" x14ac:dyDescent="0.25">
      <c r="A123" s="26"/>
      <c r="B123" s="26" t="s">
        <v>267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1:20" x14ac:dyDescent="0.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20" hidden="1" x14ac:dyDescent="0.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20" hidden="1" x14ac:dyDescent="0.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20" hidden="1" x14ac:dyDescent="0.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</row>
    <row r="128" spans="1:20" hidden="1" x14ac:dyDescent="0.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</row>
    <row r="129" spans="1:12" hidden="1" x14ac:dyDescent="0.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</row>
    <row r="130" spans="1:12" hidden="1" x14ac:dyDescent="0.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</row>
    <row r="131" spans="1:12" hidden="1" x14ac:dyDescent="0.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</row>
    <row r="132" spans="1:12" hidden="1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</row>
    <row r="133" spans="1:12" hidden="1" x14ac:dyDescent="0.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</row>
    <row r="134" spans="1:12" hidden="1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</row>
    <row r="135" spans="1:12" hidden="1" x14ac:dyDescent="0.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</row>
    <row r="136" spans="1:12" hidden="1" x14ac:dyDescent="0.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</row>
    <row r="137" spans="1:12" hidden="1" x14ac:dyDescent="0.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</row>
    <row r="138" spans="1:12" hidden="1" x14ac:dyDescent="0.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</row>
    <row r="139" spans="1:12" hidden="1" x14ac:dyDescent="0.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</row>
    <row r="140" spans="1:12" hidden="1" x14ac:dyDescent="0.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</row>
    <row r="141" spans="1:12" hidden="1" x14ac:dyDescent="0.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2" hidden="1" x14ac:dyDescent="0.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</row>
    <row r="143" spans="1:12" hidden="1" x14ac:dyDescent="0.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</row>
    <row r="144" spans="1:12" hidden="1" x14ac:dyDescent="0.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</row>
    <row r="145" spans="1:12" hidden="1" x14ac:dyDescent="0.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</row>
    <row r="146" spans="1:12" hidden="1" x14ac:dyDescent="0.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</row>
    <row r="147" spans="1:12" hidden="1" x14ac:dyDescent="0.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</row>
    <row r="148" spans="1:12" hidden="1" x14ac:dyDescent="0.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</row>
    <row r="149" spans="1:12" hidden="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</row>
    <row r="150" spans="1:12" hidden="1" x14ac:dyDescent="0.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</row>
    <row r="151" spans="1:12" hidden="1" x14ac:dyDescent="0.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</row>
    <row r="152" spans="1:12" hidden="1" x14ac:dyDescent="0.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</row>
    <row r="153" spans="1:12" hidden="1" x14ac:dyDescent="0.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</row>
    <row r="154" spans="1:12" hidden="1" x14ac:dyDescent="0.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</row>
    <row r="155" spans="1:12" hidden="1" x14ac:dyDescent="0.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</row>
    <row r="156" spans="1:12" hidden="1" x14ac:dyDescent="0.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</row>
    <row r="157" spans="1:12" hidden="1" x14ac:dyDescent="0.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</row>
    <row r="158" spans="1:12" hidden="1" x14ac:dyDescent="0.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</row>
    <row r="159" spans="1:12" hidden="1" x14ac:dyDescent="0.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</row>
    <row r="160" spans="1:12" hidden="1" x14ac:dyDescent="0.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</row>
    <row r="161" spans="1:12" hidden="1" x14ac:dyDescent="0.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1:12" hidden="1" x14ac:dyDescent="0.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</row>
    <row r="163" spans="1:12" hidden="1" x14ac:dyDescent="0.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</row>
    <row r="164" spans="1:12" hidden="1" x14ac:dyDescent="0.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</row>
    <row r="165" spans="1:12" hidden="1" x14ac:dyDescent="0.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</row>
    <row r="166" spans="1:12" hidden="1" x14ac:dyDescent="0.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</row>
    <row r="167" spans="1:12" hidden="1" x14ac:dyDescent="0.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</row>
    <row r="168" spans="1:12" hidden="1" x14ac:dyDescent="0.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</row>
    <row r="169" spans="1:12" hidden="1" x14ac:dyDescent="0.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</row>
    <row r="170" spans="1:12" hidden="1" x14ac:dyDescent="0.2"/>
    <row r="171" spans="1:12" hidden="1" x14ac:dyDescent="0.2"/>
    <row r="172" spans="1:12" hidden="1" x14ac:dyDescent="0.2"/>
    <row r="173" spans="1:12" hidden="1" x14ac:dyDescent="0.2"/>
    <row r="174" spans="1:12" hidden="1" x14ac:dyDescent="0.2"/>
    <row r="175" spans="1:12" hidden="1" x14ac:dyDescent="0.2"/>
    <row r="176" spans="1:12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</sheetData>
  <mergeCells count="6">
    <mergeCell ref="D8:K8"/>
    <mergeCell ref="B89:B106"/>
    <mergeCell ref="B11:B13"/>
    <mergeCell ref="B38:B39"/>
    <mergeCell ref="B55:B56"/>
    <mergeCell ref="B60:B64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F12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182"/>
  <sheetViews>
    <sheetView zoomScale="80" zoomScaleNormal="80" workbookViewId="0"/>
  </sheetViews>
  <sheetFormatPr defaultColWidth="0" defaultRowHeight="12.75" customHeight="1" zeroHeight="1" x14ac:dyDescent="0.2"/>
  <cols>
    <col min="1" max="1" width="3.625" style="36" customWidth="1"/>
    <col min="2" max="2" width="30.625" style="36" customWidth="1"/>
    <col min="3" max="3" width="69.5" style="36" customWidth="1"/>
    <col min="4" max="11" width="9.625" style="36" customWidth="1"/>
    <col min="12" max="12" width="3.625" style="36" customWidth="1"/>
    <col min="13" max="17" width="9.625" style="36" hidden="1" customWidth="1"/>
    <col min="18" max="16384" width="9" style="36" hidden="1"/>
  </cols>
  <sheetData>
    <row r="1" spans="1:22" ht="18" x14ac:dyDescent="0.25">
      <c r="A1" s="24" t="s">
        <v>143</v>
      </c>
      <c r="B1" s="34"/>
      <c r="C1" s="34"/>
      <c r="D1" s="34"/>
      <c r="E1" s="34"/>
      <c r="F1" s="34"/>
      <c r="G1" s="34"/>
      <c r="H1" s="34"/>
      <c r="I1" s="34"/>
      <c r="J1" s="34"/>
      <c r="K1" s="35" t="s">
        <v>39</v>
      </c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2" ht="15.75" x14ac:dyDescent="0.25">
      <c r="A2" s="136" t="str">
        <f ca="1">RIGHT(CELL("filename", $A$1), LEN(CELL("filename", $A$1)) - SEARCH("]", CELL("filename", $A$1)))</f>
        <v>Forecast Volumes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</row>
    <row r="3" spans="1:22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</row>
    <row r="4" spans="1:22" x14ac:dyDescent="0.2">
      <c r="A4" s="38"/>
      <c r="B4" s="39" t="s">
        <v>314</v>
      </c>
      <c r="C4" s="38"/>
      <c r="D4" s="38"/>
      <c r="E4" s="38"/>
      <c r="F4" s="38"/>
      <c r="G4" s="38"/>
      <c r="H4" s="38"/>
      <c r="I4" s="38"/>
      <c r="J4" s="38"/>
      <c r="K4" s="44"/>
      <c r="L4" s="44"/>
      <c r="M4" s="44"/>
      <c r="N4" s="44"/>
      <c r="O4" s="44"/>
      <c r="P4" s="44"/>
      <c r="Q4" s="44"/>
      <c r="R4" s="40"/>
      <c r="S4" s="40"/>
    </row>
    <row r="5" spans="1:22" x14ac:dyDescent="0.2">
      <c r="A5" s="38"/>
      <c r="B5" s="41"/>
      <c r="C5" s="38"/>
      <c r="D5" s="38"/>
      <c r="E5" s="38"/>
      <c r="F5" s="38"/>
      <c r="G5" s="38"/>
      <c r="H5" s="38"/>
      <c r="I5" s="38"/>
      <c r="J5" s="38"/>
      <c r="K5" s="44"/>
      <c r="L5" s="44"/>
      <c r="M5" s="44"/>
      <c r="N5" s="44"/>
      <c r="O5" s="44"/>
      <c r="P5" s="44"/>
      <c r="Q5" s="44"/>
      <c r="R5" s="40"/>
      <c r="S5" s="40"/>
    </row>
    <row r="6" spans="1:22" x14ac:dyDescent="0.2">
      <c r="A6" s="38"/>
      <c r="B6" s="57"/>
      <c r="C6" s="38"/>
      <c r="D6" s="38"/>
      <c r="E6" s="38"/>
      <c r="F6" s="38"/>
      <c r="G6" s="38"/>
      <c r="H6" s="38"/>
      <c r="I6" s="38"/>
      <c r="J6" s="38"/>
      <c r="K6" s="44"/>
      <c r="L6" s="44"/>
      <c r="M6" s="44"/>
      <c r="N6" s="44"/>
      <c r="O6" s="44"/>
      <c r="P6" s="44"/>
      <c r="Q6" s="44"/>
      <c r="R6" s="40"/>
      <c r="S6" s="40"/>
    </row>
    <row r="7" spans="1:22" x14ac:dyDescent="0.2">
      <c r="A7" s="38"/>
      <c r="B7" s="41"/>
      <c r="C7" s="38"/>
      <c r="D7" s="38"/>
      <c r="E7" s="38"/>
      <c r="F7" s="38"/>
      <c r="G7" s="38"/>
      <c r="H7" s="38"/>
      <c r="I7" s="38"/>
      <c r="J7" s="38"/>
      <c r="K7" s="44"/>
      <c r="L7" s="44"/>
      <c r="M7" s="44"/>
      <c r="N7" s="44"/>
      <c r="O7" s="44"/>
      <c r="P7" s="44"/>
      <c r="Q7" s="44"/>
      <c r="R7" s="40"/>
      <c r="S7" s="40"/>
    </row>
    <row r="8" spans="1:22" x14ac:dyDescent="0.2">
      <c r="A8" s="38"/>
      <c r="B8" s="41"/>
      <c r="C8" s="38"/>
      <c r="D8" s="147" t="s">
        <v>262</v>
      </c>
      <c r="E8" s="148"/>
      <c r="F8" s="148"/>
      <c r="G8" s="148"/>
      <c r="H8" s="148"/>
      <c r="I8" s="148"/>
      <c r="J8" s="148"/>
      <c r="K8" s="149"/>
      <c r="L8" s="44"/>
      <c r="M8" s="44"/>
      <c r="N8" s="44"/>
      <c r="O8" s="44"/>
      <c r="P8" s="44"/>
      <c r="Q8" s="44"/>
      <c r="R8" s="40"/>
      <c r="S8" s="40"/>
    </row>
    <row r="9" spans="1:22" x14ac:dyDescent="0.2">
      <c r="A9" s="38"/>
      <c r="B9" s="17" t="s">
        <v>145</v>
      </c>
      <c r="C9" s="47" t="s">
        <v>146</v>
      </c>
      <c r="D9" s="121" t="s">
        <v>318</v>
      </c>
      <c r="E9" s="121" t="s">
        <v>306</v>
      </c>
      <c r="F9" s="121" t="s">
        <v>307</v>
      </c>
      <c r="G9" s="121" t="s">
        <v>308</v>
      </c>
      <c r="H9" s="121" t="s">
        <v>309</v>
      </c>
      <c r="I9" s="121" t="s">
        <v>310</v>
      </c>
      <c r="J9" s="121" t="s">
        <v>311</v>
      </c>
      <c r="K9" s="121" t="s">
        <v>312</v>
      </c>
      <c r="L9" s="44"/>
      <c r="M9" s="44"/>
      <c r="N9" s="44"/>
      <c r="O9" s="44"/>
      <c r="P9" s="44"/>
      <c r="Q9" s="44"/>
      <c r="R9" s="40"/>
      <c r="S9" s="40"/>
    </row>
    <row r="10" spans="1:22" x14ac:dyDescent="0.2">
      <c r="A10" s="38"/>
      <c r="B10" s="61" t="s">
        <v>147</v>
      </c>
      <c r="C10" s="62" t="s">
        <v>148</v>
      </c>
      <c r="D10" s="135">
        <f>MAX('Historical Volumes'!J10+'Historical Volumes'!$K10,0)</f>
        <v>0</v>
      </c>
      <c r="E10" s="135">
        <f>MAX(D10+'Historical Volumes'!$K10,0)</f>
        <v>0</v>
      </c>
      <c r="F10" s="135">
        <f>MAX(E10+'Historical Volumes'!$K10,0)</f>
        <v>0</v>
      </c>
      <c r="G10" s="135">
        <f>MAX(F10+'Historical Volumes'!$K10,0)</f>
        <v>0</v>
      </c>
      <c r="H10" s="135">
        <f>MAX(G10+'Historical Volumes'!$K10,0)</f>
        <v>0</v>
      </c>
      <c r="I10" s="135">
        <f>MAX(H10+'Historical Volumes'!$K10,0)</f>
        <v>0</v>
      </c>
      <c r="J10" s="135">
        <f>MAX(I10+'Historical Volumes'!$K10,0)</f>
        <v>0</v>
      </c>
      <c r="K10" s="135">
        <f>MAX(J10+'Historical Volumes'!$K10,0)</f>
        <v>0</v>
      </c>
      <c r="L10" s="44"/>
      <c r="M10" s="44"/>
      <c r="N10" s="44"/>
      <c r="O10" s="44"/>
      <c r="P10" s="44"/>
      <c r="Q10" s="44"/>
      <c r="R10" s="40"/>
      <c r="S10" s="40"/>
    </row>
    <row r="11" spans="1:22" x14ac:dyDescent="0.2">
      <c r="A11" s="38"/>
      <c r="B11" s="150" t="s">
        <v>149</v>
      </c>
      <c r="C11" s="62" t="s">
        <v>150</v>
      </c>
      <c r="D11" s="135">
        <f>MAX('Historical Volumes'!J11+'Historical Volumes'!$K11,0)</f>
        <v>14.083333333333334</v>
      </c>
      <c r="E11" s="135">
        <f>MAX(D11+'Historical Volumes'!$K11,0)</f>
        <v>15.166666666666668</v>
      </c>
      <c r="F11" s="135">
        <f>MAX(E11+'Historical Volumes'!$K11,0)</f>
        <v>16.25</v>
      </c>
      <c r="G11" s="135">
        <f>MAX(F11+'Historical Volumes'!$K11,0)</f>
        <v>17.333333333333332</v>
      </c>
      <c r="H11" s="135">
        <f>MAX(G11+'Historical Volumes'!$K11,0)</f>
        <v>18.416666666666664</v>
      </c>
      <c r="I11" s="135">
        <f>MAX(H11+'Historical Volumes'!$K11,0)</f>
        <v>19.499999999999996</v>
      </c>
      <c r="J11" s="135">
        <f>MAX(I11+'Historical Volumes'!$K11,0)</f>
        <v>20.583333333333329</v>
      </c>
      <c r="K11" s="135">
        <f>MAX(J11+'Historical Volumes'!$K11,0)</f>
        <v>21.666666666666661</v>
      </c>
      <c r="L11" s="38"/>
      <c r="M11" s="38"/>
      <c r="N11" s="38"/>
      <c r="O11" s="38"/>
      <c r="P11" s="38"/>
      <c r="Q11" s="40"/>
      <c r="R11" s="40"/>
      <c r="S11" s="40"/>
    </row>
    <row r="12" spans="1:22" x14ac:dyDescent="0.2">
      <c r="A12" s="38"/>
      <c r="B12" s="150"/>
      <c r="C12" s="62" t="s">
        <v>151</v>
      </c>
      <c r="D12" s="135">
        <f>MAX('Historical Volumes'!J12+'Historical Volumes'!$K12,0)</f>
        <v>3.4166666666666665</v>
      </c>
      <c r="E12" s="135">
        <f>MAX(D12+'Historical Volumes'!$K12,0)</f>
        <v>3.333333333333333</v>
      </c>
      <c r="F12" s="135">
        <f>MAX(E12+'Historical Volumes'!$K12,0)</f>
        <v>3.2499999999999996</v>
      </c>
      <c r="G12" s="135">
        <f>MAX(F12+'Historical Volumes'!$K12,0)</f>
        <v>3.1666666666666661</v>
      </c>
      <c r="H12" s="135">
        <f>MAX(G12+'Historical Volumes'!$K12,0)</f>
        <v>3.0833333333333326</v>
      </c>
      <c r="I12" s="135">
        <f>MAX(H12+'Historical Volumes'!$K12,0)</f>
        <v>2.9999999999999991</v>
      </c>
      <c r="J12" s="135">
        <f>MAX(I12+'Historical Volumes'!$K12,0)</f>
        <v>2.9166666666666656</v>
      </c>
      <c r="K12" s="135">
        <f>MAX(J12+'Historical Volumes'!$K12,0)</f>
        <v>2.8333333333333321</v>
      </c>
      <c r="L12" s="38"/>
      <c r="M12" s="40"/>
      <c r="N12" s="40"/>
      <c r="O12" s="40"/>
      <c r="P12" s="40"/>
      <c r="Q12" s="40"/>
      <c r="R12" s="40"/>
      <c r="S12" s="40"/>
    </row>
    <row r="13" spans="1:22" x14ac:dyDescent="0.2">
      <c r="A13" s="38"/>
      <c r="B13" s="150"/>
      <c r="C13" s="62" t="s">
        <v>152</v>
      </c>
      <c r="D13" s="135">
        <f>MAX('Historical Volumes'!J13+'Historical Volumes'!$K13,0)</f>
        <v>0</v>
      </c>
      <c r="E13" s="135">
        <f>MAX(D13+'Historical Volumes'!$K13,0)</f>
        <v>0</v>
      </c>
      <c r="F13" s="135">
        <f>MAX(E13+'Historical Volumes'!$K13,0)</f>
        <v>0</v>
      </c>
      <c r="G13" s="135">
        <f>MAX(F13+'Historical Volumes'!$K13,0)</f>
        <v>0</v>
      </c>
      <c r="H13" s="135">
        <f>MAX(G13+'Historical Volumes'!$K13,0)</f>
        <v>0</v>
      </c>
      <c r="I13" s="135">
        <f>MAX(H13+'Historical Volumes'!$K13,0)</f>
        <v>0</v>
      </c>
      <c r="J13" s="135">
        <f>MAX(I13+'Historical Volumes'!$K13,0)</f>
        <v>0</v>
      </c>
      <c r="K13" s="135">
        <f>MAX(J13+'Historical Volumes'!$K13,0)</f>
        <v>0</v>
      </c>
      <c r="L13" s="38"/>
      <c r="M13" s="40"/>
      <c r="N13" s="40"/>
      <c r="O13" s="40"/>
      <c r="P13" s="40"/>
      <c r="Q13" s="40"/>
      <c r="R13" s="40"/>
      <c r="S13" s="40"/>
    </row>
    <row r="14" spans="1:22" x14ac:dyDescent="0.2">
      <c r="A14" s="40"/>
      <c r="B14" s="64"/>
      <c r="C14" s="62" t="s">
        <v>153</v>
      </c>
      <c r="D14" s="135">
        <f>MAX('Historical Volumes'!J14+'Historical Volumes'!$K14,0)</f>
        <v>0</v>
      </c>
      <c r="E14" s="135">
        <f>MAX(D14+'Historical Volumes'!$K14,0)</f>
        <v>0</v>
      </c>
      <c r="F14" s="135">
        <f>MAX(E14+'Historical Volumes'!$K14,0)</f>
        <v>0</v>
      </c>
      <c r="G14" s="135">
        <f>MAX(F14+'Historical Volumes'!$K14,0)</f>
        <v>0</v>
      </c>
      <c r="H14" s="135">
        <f>MAX(G14+'Historical Volumes'!$K14,0)</f>
        <v>0</v>
      </c>
      <c r="I14" s="135">
        <f>MAX(H14+'Historical Volumes'!$K14,0)</f>
        <v>0</v>
      </c>
      <c r="J14" s="135">
        <f>MAX(I14+'Historical Volumes'!$K14,0)</f>
        <v>0</v>
      </c>
      <c r="K14" s="135">
        <f>MAX(J14+'Historical Volumes'!$K14,0)</f>
        <v>0</v>
      </c>
      <c r="L14" s="40"/>
      <c r="M14" s="40"/>
      <c r="N14" s="40"/>
      <c r="O14" s="40"/>
      <c r="P14" s="40"/>
      <c r="Q14" s="40"/>
      <c r="R14" s="40"/>
      <c r="S14" s="40"/>
    </row>
    <row r="15" spans="1:22" x14ac:dyDescent="0.2">
      <c r="A15" s="40"/>
      <c r="B15" s="64"/>
      <c r="C15" s="62" t="s">
        <v>154</v>
      </c>
      <c r="D15" s="135">
        <f>MAX('Historical Volumes'!J15+'Historical Volumes'!$K15,0)</f>
        <v>0</v>
      </c>
      <c r="E15" s="135">
        <f>MAX(D15+'Historical Volumes'!$K15,0)</f>
        <v>0</v>
      </c>
      <c r="F15" s="135">
        <f>MAX(E15+'Historical Volumes'!$K15,0)</f>
        <v>0</v>
      </c>
      <c r="G15" s="135">
        <f>MAX(F15+'Historical Volumes'!$K15,0)</f>
        <v>0</v>
      </c>
      <c r="H15" s="135">
        <f>MAX(G15+'Historical Volumes'!$K15,0)</f>
        <v>0</v>
      </c>
      <c r="I15" s="135">
        <f>MAX(H15+'Historical Volumes'!$K15,0)</f>
        <v>0</v>
      </c>
      <c r="J15" s="135">
        <f>MAX(I15+'Historical Volumes'!$K15,0)</f>
        <v>0</v>
      </c>
      <c r="K15" s="135">
        <f>MAX(J15+'Historical Volumes'!$K15,0)</f>
        <v>0</v>
      </c>
      <c r="L15" s="40"/>
      <c r="M15" s="40"/>
      <c r="N15" s="40"/>
      <c r="O15" s="40"/>
      <c r="P15" s="40"/>
      <c r="Q15" s="40"/>
      <c r="R15" s="40"/>
      <c r="S15" s="40"/>
    </row>
    <row r="16" spans="1:22" x14ac:dyDescent="0.2">
      <c r="A16" s="40"/>
      <c r="B16" s="64"/>
      <c r="C16" s="62" t="s">
        <v>155</v>
      </c>
      <c r="D16" s="135">
        <f>MAX('Historical Volumes'!J16+'Historical Volumes'!$K16,0)</f>
        <v>0</v>
      </c>
      <c r="E16" s="135">
        <f>MAX(D16+'Historical Volumes'!$K16,0)</f>
        <v>0</v>
      </c>
      <c r="F16" s="135">
        <f>MAX(E16+'Historical Volumes'!$K16,0)</f>
        <v>0</v>
      </c>
      <c r="G16" s="135">
        <f>MAX(F16+'Historical Volumes'!$K16,0)</f>
        <v>0</v>
      </c>
      <c r="H16" s="135">
        <f>MAX(G16+'Historical Volumes'!$K16,0)</f>
        <v>0</v>
      </c>
      <c r="I16" s="135">
        <f>MAX(H16+'Historical Volumes'!$K16,0)</f>
        <v>0</v>
      </c>
      <c r="J16" s="135">
        <f>MAX(I16+'Historical Volumes'!$K16,0)</f>
        <v>0</v>
      </c>
      <c r="K16" s="135">
        <f>MAX(J16+'Historical Volumes'!$K16,0)</f>
        <v>0</v>
      </c>
      <c r="L16" s="40"/>
      <c r="M16" s="40"/>
      <c r="N16" s="40"/>
      <c r="O16" s="40"/>
      <c r="P16" s="40"/>
      <c r="Q16" s="40"/>
      <c r="R16" s="40"/>
      <c r="S16" s="40"/>
    </row>
    <row r="17" spans="1:19" x14ac:dyDescent="0.2">
      <c r="A17" s="40"/>
      <c r="B17" s="64"/>
      <c r="C17" s="62" t="s">
        <v>156</v>
      </c>
      <c r="D17" s="135">
        <f>MAX('Historical Volumes'!J17+'Historical Volumes'!$K17,0)</f>
        <v>0</v>
      </c>
      <c r="E17" s="135">
        <f>MAX(D17+'Historical Volumes'!$K17,0)</f>
        <v>0</v>
      </c>
      <c r="F17" s="135">
        <f>MAX(E17+'Historical Volumes'!$K17,0)</f>
        <v>0</v>
      </c>
      <c r="G17" s="135">
        <f>MAX(F17+'Historical Volumes'!$K17,0)</f>
        <v>0</v>
      </c>
      <c r="H17" s="135">
        <f>MAX(G17+'Historical Volumes'!$K17,0)</f>
        <v>0</v>
      </c>
      <c r="I17" s="135">
        <f>MAX(H17+'Historical Volumes'!$K17,0)</f>
        <v>0</v>
      </c>
      <c r="J17" s="135">
        <f>MAX(I17+'Historical Volumes'!$K17,0)</f>
        <v>0</v>
      </c>
      <c r="K17" s="135">
        <f>MAX(J17+'Historical Volumes'!$K17,0)</f>
        <v>0</v>
      </c>
      <c r="L17" s="40"/>
      <c r="M17" s="40"/>
      <c r="N17" s="40"/>
      <c r="O17" s="40"/>
      <c r="P17" s="40"/>
      <c r="Q17" s="40"/>
      <c r="R17" s="40"/>
      <c r="S17" s="40"/>
    </row>
    <row r="18" spans="1:19" x14ac:dyDescent="0.2">
      <c r="A18" s="40"/>
      <c r="B18" s="64"/>
      <c r="C18" s="62" t="s">
        <v>157</v>
      </c>
      <c r="D18" s="135">
        <f>MAX('Historical Volumes'!J18+'Historical Volumes'!$K18,0)</f>
        <v>0</v>
      </c>
      <c r="E18" s="135">
        <f>MAX(D18+'Historical Volumes'!$K18,0)</f>
        <v>0</v>
      </c>
      <c r="F18" s="135">
        <f>MAX(E18+'Historical Volumes'!$K18,0)</f>
        <v>0</v>
      </c>
      <c r="G18" s="135">
        <f>MAX(F18+'Historical Volumes'!$K18,0)</f>
        <v>0</v>
      </c>
      <c r="H18" s="135">
        <f>MAX(G18+'Historical Volumes'!$K18,0)</f>
        <v>0</v>
      </c>
      <c r="I18" s="135">
        <f>MAX(H18+'Historical Volumes'!$K18,0)</f>
        <v>0</v>
      </c>
      <c r="J18" s="135">
        <f>MAX(I18+'Historical Volumes'!$K18,0)</f>
        <v>0</v>
      </c>
      <c r="K18" s="135">
        <f>MAX(J18+'Historical Volumes'!$K18,0)</f>
        <v>0</v>
      </c>
      <c r="L18" s="40"/>
      <c r="M18" s="40"/>
      <c r="N18" s="40"/>
      <c r="O18" s="40"/>
      <c r="P18" s="40"/>
      <c r="Q18" s="40"/>
      <c r="R18" s="40"/>
      <c r="S18" s="40"/>
    </row>
    <row r="19" spans="1:19" x14ac:dyDescent="0.2">
      <c r="A19" s="40"/>
      <c r="B19" s="64"/>
      <c r="C19" s="62" t="s">
        <v>158</v>
      </c>
      <c r="D19" s="135">
        <f>MAX('Historical Volumes'!J19+'Historical Volumes'!$K19,0)</f>
        <v>0</v>
      </c>
      <c r="E19" s="135">
        <f>MAX(D19+'Historical Volumes'!$K19,0)</f>
        <v>0</v>
      </c>
      <c r="F19" s="135">
        <f>MAX(E19+'Historical Volumes'!$K19,0)</f>
        <v>0</v>
      </c>
      <c r="G19" s="135">
        <f>MAX(F19+'Historical Volumes'!$K19,0)</f>
        <v>0</v>
      </c>
      <c r="H19" s="135">
        <f>MAX(G19+'Historical Volumes'!$K19,0)</f>
        <v>0</v>
      </c>
      <c r="I19" s="135">
        <f>MAX(H19+'Historical Volumes'!$K19,0)</f>
        <v>0</v>
      </c>
      <c r="J19" s="135">
        <f>MAX(I19+'Historical Volumes'!$K19,0)</f>
        <v>0</v>
      </c>
      <c r="K19" s="135">
        <f>MAX(J19+'Historical Volumes'!$K19,0)</f>
        <v>0</v>
      </c>
      <c r="L19" s="40"/>
      <c r="M19" s="40"/>
      <c r="N19" s="40"/>
      <c r="O19" s="40"/>
      <c r="P19" s="40"/>
      <c r="Q19" s="40"/>
      <c r="R19" s="40"/>
      <c r="S19" s="40"/>
    </row>
    <row r="20" spans="1:19" x14ac:dyDescent="0.2">
      <c r="A20" s="40"/>
      <c r="B20" s="64"/>
      <c r="C20" s="62" t="s">
        <v>159</v>
      </c>
      <c r="D20" s="135">
        <f>MAX('Historical Volumes'!J20+'Historical Volumes'!$K20,0)</f>
        <v>0</v>
      </c>
      <c r="E20" s="135">
        <f>MAX(D20+'Historical Volumes'!$K20,0)</f>
        <v>0</v>
      </c>
      <c r="F20" s="135">
        <f>MAX(E20+'Historical Volumes'!$K20,0)</f>
        <v>0</v>
      </c>
      <c r="G20" s="135">
        <f>MAX(F20+'Historical Volumes'!$K20,0)</f>
        <v>0</v>
      </c>
      <c r="H20" s="135">
        <f>MAX(G20+'Historical Volumes'!$K20,0)</f>
        <v>0</v>
      </c>
      <c r="I20" s="135">
        <f>MAX(H20+'Historical Volumes'!$K20,0)</f>
        <v>0</v>
      </c>
      <c r="J20" s="135">
        <f>MAX(I20+'Historical Volumes'!$K20,0)</f>
        <v>0</v>
      </c>
      <c r="K20" s="135">
        <f>MAX(J20+'Historical Volumes'!$K20,0)</f>
        <v>0</v>
      </c>
      <c r="L20" s="40"/>
    </row>
    <row r="21" spans="1:19" x14ac:dyDescent="0.2">
      <c r="A21" s="40"/>
      <c r="B21" s="64"/>
      <c r="C21" s="62" t="s">
        <v>160</v>
      </c>
      <c r="D21" s="135">
        <f>MAX('Historical Volumes'!J21+'Historical Volumes'!$K21,0)</f>
        <v>0</v>
      </c>
      <c r="E21" s="135">
        <f>MAX(D21+'Historical Volumes'!$K21,0)</f>
        <v>0</v>
      </c>
      <c r="F21" s="135">
        <f>MAX(E21+'Historical Volumes'!$K21,0)</f>
        <v>0</v>
      </c>
      <c r="G21" s="135">
        <f>MAX(F21+'Historical Volumes'!$K21,0)</f>
        <v>0</v>
      </c>
      <c r="H21" s="135">
        <f>MAX(G21+'Historical Volumes'!$K21,0)</f>
        <v>0</v>
      </c>
      <c r="I21" s="135">
        <f>MAX(H21+'Historical Volumes'!$K21,0)</f>
        <v>0</v>
      </c>
      <c r="J21" s="135">
        <f>MAX(I21+'Historical Volumes'!$K21,0)</f>
        <v>0</v>
      </c>
      <c r="K21" s="135">
        <f>MAX(J21+'Historical Volumes'!$K21,0)</f>
        <v>0</v>
      </c>
      <c r="L21" s="40"/>
    </row>
    <row r="22" spans="1:19" x14ac:dyDescent="0.2">
      <c r="A22" s="40"/>
      <c r="B22" s="64"/>
      <c r="C22" s="62" t="s">
        <v>161</v>
      </c>
      <c r="D22" s="135">
        <f>MAX('Historical Volumes'!J22+'Historical Volumes'!$K22,0)</f>
        <v>0</v>
      </c>
      <c r="E22" s="135">
        <f>MAX(D22+'Historical Volumes'!$K22,0)</f>
        <v>0</v>
      </c>
      <c r="F22" s="135">
        <f>MAX(E22+'Historical Volumes'!$K22,0)</f>
        <v>0</v>
      </c>
      <c r="G22" s="135">
        <f>MAX(F22+'Historical Volumes'!$K22,0)</f>
        <v>0</v>
      </c>
      <c r="H22" s="135">
        <f>MAX(G22+'Historical Volumes'!$K22,0)</f>
        <v>0</v>
      </c>
      <c r="I22" s="135">
        <f>MAX(H22+'Historical Volumes'!$K22,0)</f>
        <v>0</v>
      </c>
      <c r="J22" s="135">
        <f>MAX(I22+'Historical Volumes'!$K22,0)</f>
        <v>0</v>
      </c>
      <c r="K22" s="135">
        <f>MAX(J22+'Historical Volumes'!$K22,0)</f>
        <v>0</v>
      </c>
      <c r="L22" s="40"/>
    </row>
    <row r="23" spans="1:19" x14ac:dyDescent="0.2">
      <c r="A23" s="40"/>
      <c r="B23" s="64"/>
      <c r="C23" s="62" t="s">
        <v>162</v>
      </c>
      <c r="D23" s="135">
        <f>MAX('Historical Volumes'!J23+'Historical Volumes'!$K23,0)</f>
        <v>0</v>
      </c>
      <c r="E23" s="135">
        <f>MAX(D23+'Historical Volumes'!$K23,0)</f>
        <v>0</v>
      </c>
      <c r="F23" s="135">
        <f>MAX(E23+'Historical Volumes'!$K23,0)</f>
        <v>0</v>
      </c>
      <c r="G23" s="135">
        <f>MAX(F23+'Historical Volumes'!$K23,0)</f>
        <v>0</v>
      </c>
      <c r="H23" s="135">
        <f>MAX(G23+'Historical Volumes'!$K23,0)</f>
        <v>0</v>
      </c>
      <c r="I23" s="135">
        <f>MAX(H23+'Historical Volumes'!$K23,0)</f>
        <v>0</v>
      </c>
      <c r="J23" s="135">
        <f>MAX(I23+'Historical Volumes'!$K23,0)</f>
        <v>0</v>
      </c>
      <c r="K23" s="135">
        <f>MAX(J23+'Historical Volumes'!$K23,0)</f>
        <v>0</v>
      </c>
      <c r="L23" s="40"/>
    </row>
    <row r="24" spans="1:19" x14ac:dyDescent="0.2">
      <c r="A24" s="40"/>
      <c r="B24" s="64"/>
      <c r="C24" s="62" t="s">
        <v>163</v>
      </c>
      <c r="D24" s="135">
        <f>MAX('Historical Volumes'!J24+'Historical Volumes'!$K24,0)</f>
        <v>0</v>
      </c>
      <c r="E24" s="135">
        <f>MAX(D24+'Historical Volumes'!$K24,0)</f>
        <v>0</v>
      </c>
      <c r="F24" s="135">
        <f>MAX(E24+'Historical Volumes'!$K24,0)</f>
        <v>0</v>
      </c>
      <c r="G24" s="135">
        <f>MAX(F24+'Historical Volumes'!$K24,0)</f>
        <v>0</v>
      </c>
      <c r="H24" s="135">
        <f>MAX(G24+'Historical Volumes'!$K24,0)</f>
        <v>0</v>
      </c>
      <c r="I24" s="135">
        <f>MAX(H24+'Historical Volumes'!$K24,0)</f>
        <v>0</v>
      </c>
      <c r="J24" s="135">
        <f>MAX(I24+'Historical Volumes'!$K24,0)</f>
        <v>0</v>
      </c>
      <c r="K24" s="135">
        <f>MAX(J24+'Historical Volumes'!$K24,0)</f>
        <v>0</v>
      </c>
      <c r="L24" s="40"/>
    </row>
    <row r="25" spans="1:19" x14ac:dyDescent="0.2">
      <c r="A25" s="40"/>
      <c r="B25" s="64"/>
      <c r="C25" s="62" t="s">
        <v>164</v>
      </c>
      <c r="D25" s="135">
        <f>MAX('Historical Volumes'!J25+'Historical Volumes'!$K25,0)</f>
        <v>0</v>
      </c>
      <c r="E25" s="135">
        <f>MAX(D25+'Historical Volumes'!$K25,0)</f>
        <v>0</v>
      </c>
      <c r="F25" s="135">
        <f>MAX(E25+'Historical Volumes'!$K25,0)</f>
        <v>0</v>
      </c>
      <c r="G25" s="135">
        <f>MAX(F25+'Historical Volumes'!$K25,0)</f>
        <v>0</v>
      </c>
      <c r="H25" s="135">
        <f>MAX(G25+'Historical Volumes'!$K25,0)</f>
        <v>0</v>
      </c>
      <c r="I25" s="135">
        <f>MAX(H25+'Historical Volumes'!$K25,0)</f>
        <v>0</v>
      </c>
      <c r="J25" s="135">
        <f>MAX(I25+'Historical Volumes'!$K25,0)</f>
        <v>0</v>
      </c>
      <c r="K25" s="135">
        <f>MAX(J25+'Historical Volumes'!$K25,0)</f>
        <v>0</v>
      </c>
      <c r="L25" s="40"/>
    </row>
    <row r="26" spans="1:19" x14ac:dyDescent="0.2">
      <c r="A26" s="40"/>
      <c r="B26" s="64"/>
      <c r="C26" s="62" t="s">
        <v>165</v>
      </c>
      <c r="D26" s="135">
        <f>MAX('Historical Volumes'!J26+'Historical Volumes'!$K26,0)</f>
        <v>0</v>
      </c>
      <c r="E26" s="135">
        <f>MAX(D26+'Historical Volumes'!$K26,0)</f>
        <v>0</v>
      </c>
      <c r="F26" s="135">
        <f>MAX(E26+'Historical Volumes'!$K26,0)</f>
        <v>0</v>
      </c>
      <c r="G26" s="135">
        <f>MAX(F26+'Historical Volumes'!$K26,0)</f>
        <v>0</v>
      </c>
      <c r="H26" s="135">
        <f>MAX(G26+'Historical Volumes'!$K26,0)</f>
        <v>0</v>
      </c>
      <c r="I26" s="135">
        <f>MAX(H26+'Historical Volumes'!$K26,0)</f>
        <v>0</v>
      </c>
      <c r="J26" s="135">
        <f>MAX(I26+'Historical Volumes'!$K26,0)</f>
        <v>0</v>
      </c>
      <c r="K26" s="135">
        <f>MAX(J26+'Historical Volumes'!$K26,0)</f>
        <v>0</v>
      </c>
      <c r="L26" s="40"/>
    </row>
    <row r="27" spans="1:19" x14ac:dyDescent="0.2">
      <c r="A27" s="40"/>
      <c r="B27" s="64"/>
      <c r="C27" s="62" t="s">
        <v>166</v>
      </c>
      <c r="D27" s="135">
        <f>MAX('Historical Volumes'!J27+'Historical Volumes'!$K27,0)</f>
        <v>0</v>
      </c>
      <c r="E27" s="135">
        <f>MAX(D27+'Historical Volumes'!$K27,0)</f>
        <v>0</v>
      </c>
      <c r="F27" s="135">
        <f>MAX(E27+'Historical Volumes'!$K27,0)</f>
        <v>0</v>
      </c>
      <c r="G27" s="135">
        <f>MAX(F27+'Historical Volumes'!$K27,0)</f>
        <v>0</v>
      </c>
      <c r="H27" s="135">
        <f>MAX(G27+'Historical Volumes'!$K27,0)</f>
        <v>0</v>
      </c>
      <c r="I27" s="135">
        <f>MAX(H27+'Historical Volumes'!$K27,0)</f>
        <v>0</v>
      </c>
      <c r="J27" s="135">
        <f>MAX(I27+'Historical Volumes'!$K27,0)</f>
        <v>0</v>
      </c>
      <c r="K27" s="135">
        <f>MAX(J27+'Historical Volumes'!$K27,0)</f>
        <v>0</v>
      </c>
      <c r="L27" s="40"/>
    </row>
    <row r="28" spans="1:19" x14ac:dyDescent="0.2">
      <c r="A28" s="40"/>
      <c r="B28" s="64"/>
      <c r="C28" s="62" t="s">
        <v>167</v>
      </c>
      <c r="D28" s="135">
        <f>MAX('Historical Volumes'!J28+'Historical Volumes'!$K28,0)</f>
        <v>0</v>
      </c>
      <c r="E28" s="135">
        <f>MAX(D28+'Historical Volumes'!$K28,0)</f>
        <v>0</v>
      </c>
      <c r="F28" s="135">
        <f>MAX(E28+'Historical Volumes'!$K28,0)</f>
        <v>0</v>
      </c>
      <c r="G28" s="135">
        <f>MAX(F28+'Historical Volumes'!$K28,0)</f>
        <v>0</v>
      </c>
      <c r="H28" s="135">
        <f>MAX(G28+'Historical Volumes'!$K28,0)</f>
        <v>0</v>
      </c>
      <c r="I28" s="135">
        <f>MAX(H28+'Historical Volumes'!$K28,0)</f>
        <v>0</v>
      </c>
      <c r="J28" s="135">
        <f>MAX(I28+'Historical Volumes'!$K28,0)</f>
        <v>0</v>
      </c>
      <c r="K28" s="135">
        <f>MAX(J28+'Historical Volumes'!$K28,0)</f>
        <v>0</v>
      </c>
      <c r="L28" s="40"/>
    </row>
    <row r="29" spans="1:19" x14ac:dyDescent="0.2">
      <c r="A29" s="40"/>
      <c r="B29" s="64"/>
      <c r="C29" s="62" t="s">
        <v>168</v>
      </c>
      <c r="D29" s="135">
        <f>MAX('Historical Volumes'!J29+'Historical Volumes'!$K29,0)</f>
        <v>0</v>
      </c>
      <c r="E29" s="135">
        <f>MAX(D29+'Historical Volumes'!$K29,0)</f>
        <v>0</v>
      </c>
      <c r="F29" s="135">
        <f>MAX(E29+'Historical Volumes'!$K29,0)</f>
        <v>0</v>
      </c>
      <c r="G29" s="135">
        <f>MAX(F29+'Historical Volumes'!$K29,0)</f>
        <v>0</v>
      </c>
      <c r="H29" s="135">
        <f>MAX(G29+'Historical Volumes'!$K29,0)</f>
        <v>0</v>
      </c>
      <c r="I29" s="135">
        <f>MAX(H29+'Historical Volumes'!$K29,0)</f>
        <v>0</v>
      </c>
      <c r="J29" s="135">
        <f>MAX(I29+'Historical Volumes'!$K29,0)</f>
        <v>0</v>
      </c>
      <c r="K29" s="135">
        <f>MAX(J29+'Historical Volumes'!$K29,0)</f>
        <v>0</v>
      </c>
      <c r="L29" s="40"/>
    </row>
    <row r="30" spans="1:19" x14ac:dyDescent="0.2">
      <c r="A30" s="40"/>
      <c r="B30" s="61" t="s">
        <v>169</v>
      </c>
      <c r="C30" s="62" t="s">
        <v>170</v>
      </c>
      <c r="D30" s="135">
        <f>MAX('Historical Volumes'!J30+'Historical Volumes'!$K30,0)</f>
        <v>36.916666666666664</v>
      </c>
      <c r="E30" s="135">
        <f>MAX(D30+'Historical Volumes'!$K30,0)</f>
        <v>38.833333333333329</v>
      </c>
      <c r="F30" s="135">
        <f>MAX(E30+'Historical Volumes'!$K30,0)</f>
        <v>40.749999999999993</v>
      </c>
      <c r="G30" s="135">
        <f>MAX(F30+'Historical Volumes'!$K30,0)</f>
        <v>42.666666666666657</v>
      </c>
      <c r="H30" s="135">
        <f>MAX(G30+'Historical Volumes'!$K30,0)</f>
        <v>44.583333333333321</v>
      </c>
      <c r="I30" s="135">
        <f>MAX(H30+'Historical Volumes'!$K30,0)</f>
        <v>46.499999999999986</v>
      </c>
      <c r="J30" s="135">
        <f>MAX(I30+'Historical Volumes'!$K30,0)</f>
        <v>48.41666666666665</v>
      </c>
      <c r="K30" s="135">
        <f>MAX(J30+'Historical Volumes'!$K30,0)</f>
        <v>50.333333333333314</v>
      </c>
      <c r="L30" s="40"/>
    </row>
    <row r="31" spans="1:19" x14ac:dyDescent="0.2">
      <c r="A31" s="40"/>
      <c r="B31" s="65" t="s">
        <v>171</v>
      </c>
      <c r="C31" s="62" t="s">
        <v>172</v>
      </c>
      <c r="D31" s="135">
        <f>MAX('Historical Volumes'!J31+'Historical Volumes'!$K31,0)</f>
        <v>6.916666666666667</v>
      </c>
      <c r="E31" s="135">
        <f>MAX(D31+'Historical Volumes'!$K31,0)</f>
        <v>6.3333333333333339</v>
      </c>
      <c r="F31" s="135">
        <f>MAX(E31+'Historical Volumes'!$K31,0)</f>
        <v>5.7500000000000009</v>
      </c>
      <c r="G31" s="135">
        <f>MAX(F31+'Historical Volumes'!$K31,0)</f>
        <v>5.1666666666666679</v>
      </c>
      <c r="H31" s="135">
        <f>MAX(G31+'Historical Volumes'!$K31,0)</f>
        <v>4.5833333333333348</v>
      </c>
      <c r="I31" s="135">
        <f>MAX(H31+'Historical Volumes'!$K31,0)</f>
        <v>4.0000000000000018</v>
      </c>
      <c r="J31" s="135">
        <f>MAX(I31+'Historical Volumes'!$K31,0)</f>
        <v>3.4166666666666683</v>
      </c>
      <c r="K31" s="135">
        <f>MAX(J31+'Historical Volumes'!$K31,0)</f>
        <v>2.8333333333333348</v>
      </c>
      <c r="L31" s="40"/>
    </row>
    <row r="32" spans="1:19" x14ac:dyDescent="0.2">
      <c r="A32" s="40"/>
      <c r="B32" s="64"/>
      <c r="C32" s="62" t="s">
        <v>173</v>
      </c>
      <c r="D32" s="135">
        <f>MAX('Historical Volumes'!J32+'Historical Volumes'!$K32,0)</f>
        <v>0</v>
      </c>
      <c r="E32" s="135">
        <f>MAX(D32+'Historical Volumes'!$K32,0)</f>
        <v>0</v>
      </c>
      <c r="F32" s="135">
        <f>MAX(E32+'Historical Volumes'!$K32,0)</f>
        <v>0</v>
      </c>
      <c r="G32" s="135">
        <f>MAX(F32+'Historical Volumes'!$K32,0)</f>
        <v>0</v>
      </c>
      <c r="H32" s="135">
        <f>MAX(G32+'Historical Volumes'!$K32,0)</f>
        <v>0</v>
      </c>
      <c r="I32" s="135">
        <f>MAX(H32+'Historical Volumes'!$K32,0)</f>
        <v>0</v>
      </c>
      <c r="J32" s="135">
        <f>MAX(I32+'Historical Volumes'!$K32,0)</f>
        <v>0</v>
      </c>
      <c r="K32" s="135">
        <f>MAX(J32+'Historical Volumes'!$K32,0)</f>
        <v>0</v>
      </c>
      <c r="L32" s="40"/>
    </row>
    <row r="33" spans="1:12" x14ac:dyDescent="0.2">
      <c r="A33" s="40"/>
      <c r="B33" s="64"/>
      <c r="C33" s="62" t="s">
        <v>174</v>
      </c>
      <c r="D33" s="135">
        <f>MAX('Historical Volumes'!J33+'Historical Volumes'!$K33,0)</f>
        <v>0</v>
      </c>
      <c r="E33" s="135">
        <f>MAX(D33+'Historical Volumes'!$K33,0)</f>
        <v>0</v>
      </c>
      <c r="F33" s="135">
        <f>MAX(E33+'Historical Volumes'!$K33,0)</f>
        <v>0</v>
      </c>
      <c r="G33" s="135">
        <f>MAX(F33+'Historical Volumes'!$K33,0)</f>
        <v>0</v>
      </c>
      <c r="H33" s="135">
        <f>MAX(G33+'Historical Volumes'!$K33,0)</f>
        <v>0</v>
      </c>
      <c r="I33" s="135">
        <f>MAX(H33+'Historical Volumes'!$K33,0)</f>
        <v>0</v>
      </c>
      <c r="J33" s="135">
        <f>MAX(I33+'Historical Volumes'!$K33,0)</f>
        <v>0</v>
      </c>
      <c r="K33" s="135">
        <f>MAX(J33+'Historical Volumes'!$K33,0)</f>
        <v>0</v>
      </c>
      <c r="L33" s="40"/>
    </row>
    <row r="34" spans="1:12" x14ac:dyDescent="0.2">
      <c r="A34" s="40"/>
      <c r="B34" s="64"/>
      <c r="C34" s="62" t="s">
        <v>175</v>
      </c>
      <c r="D34" s="135">
        <f>MAX('Historical Volumes'!J34+'Historical Volumes'!$K34,0)</f>
        <v>0</v>
      </c>
      <c r="E34" s="135">
        <f>MAX(D34+'Historical Volumes'!$K34,0)</f>
        <v>0</v>
      </c>
      <c r="F34" s="135">
        <f>MAX(E34+'Historical Volumes'!$K34,0)</f>
        <v>0</v>
      </c>
      <c r="G34" s="135">
        <f>MAX(F34+'Historical Volumes'!$K34,0)</f>
        <v>0</v>
      </c>
      <c r="H34" s="135">
        <f>MAX(G34+'Historical Volumes'!$K34,0)</f>
        <v>0</v>
      </c>
      <c r="I34" s="135">
        <f>MAX(H34+'Historical Volumes'!$K34,0)</f>
        <v>0</v>
      </c>
      <c r="J34" s="135">
        <f>MAX(I34+'Historical Volumes'!$K34,0)</f>
        <v>0</v>
      </c>
      <c r="K34" s="135">
        <f>MAX(J34+'Historical Volumes'!$K34,0)</f>
        <v>0</v>
      </c>
      <c r="L34" s="40"/>
    </row>
    <row r="35" spans="1:12" x14ac:dyDescent="0.2">
      <c r="A35" s="40"/>
      <c r="B35" s="64"/>
      <c r="C35" s="62" t="s">
        <v>176</v>
      </c>
      <c r="D35" s="135">
        <f>MAX('Historical Volumes'!J35+'Historical Volumes'!$K35,0)</f>
        <v>0</v>
      </c>
      <c r="E35" s="135">
        <f>MAX(D35+'Historical Volumes'!$K35,0)</f>
        <v>0</v>
      </c>
      <c r="F35" s="135">
        <f>MAX(E35+'Historical Volumes'!$K35,0)</f>
        <v>0</v>
      </c>
      <c r="G35" s="135">
        <f>MAX(F35+'Historical Volumes'!$K35,0)</f>
        <v>0</v>
      </c>
      <c r="H35" s="135">
        <f>MAX(G35+'Historical Volumes'!$K35,0)</f>
        <v>0</v>
      </c>
      <c r="I35" s="135">
        <f>MAX(H35+'Historical Volumes'!$K35,0)</f>
        <v>0</v>
      </c>
      <c r="J35" s="135">
        <f>MAX(I35+'Historical Volumes'!$K35,0)</f>
        <v>0</v>
      </c>
      <c r="K35" s="135">
        <f>MAX(J35+'Historical Volumes'!$K35,0)</f>
        <v>0</v>
      </c>
      <c r="L35" s="40"/>
    </row>
    <row r="36" spans="1:12" x14ac:dyDescent="0.2">
      <c r="A36" s="40"/>
      <c r="B36" s="66"/>
      <c r="C36" s="62" t="s">
        <v>168</v>
      </c>
      <c r="D36" s="135">
        <f>MAX('Historical Volumes'!J36+'Historical Volumes'!$K36,0)</f>
        <v>0</v>
      </c>
      <c r="E36" s="135">
        <f>MAX(D36+'Historical Volumes'!$K36,0)</f>
        <v>0</v>
      </c>
      <c r="F36" s="135">
        <f>MAX(E36+'Historical Volumes'!$K36,0)</f>
        <v>0</v>
      </c>
      <c r="G36" s="135">
        <f>MAX(F36+'Historical Volumes'!$K36,0)</f>
        <v>0</v>
      </c>
      <c r="H36" s="135">
        <f>MAX(G36+'Historical Volumes'!$K36,0)</f>
        <v>0</v>
      </c>
      <c r="I36" s="135">
        <f>MAX(H36+'Historical Volumes'!$K36,0)</f>
        <v>0</v>
      </c>
      <c r="J36" s="135">
        <f>MAX(I36+'Historical Volumes'!$K36,0)</f>
        <v>0</v>
      </c>
      <c r="K36" s="135">
        <f>MAX(J36+'Historical Volumes'!$K36,0)</f>
        <v>0</v>
      </c>
      <c r="L36" s="40"/>
    </row>
    <row r="37" spans="1:12" x14ac:dyDescent="0.2">
      <c r="A37" s="40"/>
      <c r="B37" s="67" t="s">
        <v>177</v>
      </c>
      <c r="C37" s="68" t="s">
        <v>170</v>
      </c>
      <c r="D37" s="135">
        <f>MAX('Historical Volumes'!J37+'Historical Volumes'!$K37,0)</f>
        <v>0</v>
      </c>
      <c r="E37" s="137"/>
      <c r="F37" s="137"/>
      <c r="G37" s="137"/>
      <c r="H37" s="137"/>
      <c r="I37" s="137"/>
      <c r="J37" s="137"/>
      <c r="K37" s="137"/>
      <c r="L37" s="40"/>
    </row>
    <row r="38" spans="1:12" x14ac:dyDescent="0.2">
      <c r="A38" s="40"/>
      <c r="B38" s="150" t="s">
        <v>178</v>
      </c>
      <c r="C38" s="68" t="s">
        <v>172</v>
      </c>
      <c r="D38" s="135">
        <f>MAX('Historical Volumes'!J38+'Historical Volumes'!$K38,0)</f>
        <v>0.16916666666666669</v>
      </c>
      <c r="E38" s="137"/>
      <c r="F38" s="137"/>
      <c r="G38" s="137"/>
      <c r="H38" s="137"/>
      <c r="I38" s="137"/>
      <c r="J38" s="137"/>
      <c r="K38" s="137"/>
      <c r="L38" s="40"/>
    </row>
    <row r="39" spans="1:12" x14ac:dyDescent="0.2">
      <c r="A39" s="40"/>
      <c r="B39" s="150"/>
      <c r="C39" s="68" t="s">
        <v>179</v>
      </c>
      <c r="D39" s="135">
        <f>MAX('Historical Volumes'!J39+'Historical Volumes'!$K39,0)</f>
        <v>0</v>
      </c>
      <c r="E39" s="137"/>
      <c r="F39" s="137"/>
      <c r="G39" s="137"/>
      <c r="H39" s="137"/>
      <c r="I39" s="137"/>
      <c r="J39" s="137"/>
      <c r="K39" s="137"/>
      <c r="L39" s="40"/>
    </row>
    <row r="40" spans="1:12" x14ac:dyDescent="0.2">
      <c r="A40" s="40"/>
      <c r="B40" s="69"/>
      <c r="C40" s="68" t="s">
        <v>180</v>
      </c>
      <c r="D40" s="135">
        <f>MAX('Historical Volumes'!J40+'Historical Volumes'!$K40,0)</f>
        <v>0</v>
      </c>
      <c r="E40" s="137"/>
      <c r="F40" s="137"/>
      <c r="G40" s="137"/>
      <c r="H40" s="137"/>
      <c r="I40" s="137"/>
      <c r="J40" s="137"/>
      <c r="K40" s="137"/>
      <c r="L40" s="40"/>
    </row>
    <row r="41" spans="1:12" x14ac:dyDescent="0.2">
      <c r="A41" s="40"/>
      <c r="B41" s="70"/>
      <c r="C41" s="68" t="s">
        <v>181</v>
      </c>
      <c r="D41" s="135">
        <f>MAX('Historical Volumes'!J41+'Historical Volumes'!$K41,0)</f>
        <v>0</v>
      </c>
      <c r="E41" s="137"/>
      <c r="F41" s="137"/>
      <c r="G41" s="137"/>
      <c r="H41" s="137"/>
      <c r="I41" s="137"/>
      <c r="J41" s="137"/>
      <c r="K41" s="137"/>
      <c r="L41" s="40"/>
    </row>
    <row r="42" spans="1:12" x14ac:dyDescent="0.2">
      <c r="A42" s="40"/>
      <c r="B42" s="69"/>
      <c r="C42" s="68" t="s">
        <v>174</v>
      </c>
      <c r="D42" s="135">
        <f>MAX('Historical Volumes'!J42+'Historical Volumes'!$K42,0)</f>
        <v>0</v>
      </c>
      <c r="E42" s="137"/>
      <c r="F42" s="137"/>
      <c r="G42" s="137"/>
      <c r="H42" s="137"/>
      <c r="I42" s="137"/>
      <c r="J42" s="137"/>
      <c r="K42" s="137"/>
      <c r="L42" s="40"/>
    </row>
    <row r="43" spans="1:12" x14ac:dyDescent="0.2">
      <c r="A43" s="40"/>
      <c r="B43" s="69"/>
      <c r="C43" s="68" t="s">
        <v>175</v>
      </c>
      <c r="D43" s="135">
        <f>MAX('Historical Volumes'!J43+'Historical Volumes'!$K43,0)</f>
        <v>0</v>
      </c>
      <c r="E43" s="137"/>
      <c r="F43" s="137"/>
      <c r="G43" s="137"/>
      <c r="H43" s="137"/>
      <c r="I43" s="137"/>
      <c r="J43" s="137"/>
      <c r="K43" s="137"/>
      <c r="L43" s="40"/>
    </row>
    <row r="44" spans="1:12" x14ac:dyDescent="0.2">
      <c r="A44" s="40"/>
      <c r="B44" s="69"/>
      <c r="C44" s="68" t="s">
        <v>176</v>
      </c>
      <c r="D44" s="135">
        <f>MAX('Historical Volumes'!J44+'Historical Volumes'!$K44,0)</f>
        <v>0</v>
      </c>
      <c r="E44" s="137"/>
      <c r="F44" s="137"/>
      <c r="G44" s="137"/>
      <c r="H44" s="137"/>
      <c r="I44" s="137"/>
      <c r="J44" s="137"/>
      <c r="K44" s="137"/>
      <c r="L44" s="40"/>
    </row>
    <row r="45" spans="1:12" x14ac:dyDescent="0.2">
      <c r="A45" s="40"/>
      <c r="B45" s="71"/>
      <c r="C45" s="68" t="s">
        <v>168</v>
      </c>
      <c r="D45" s="135">
        <f>MAX('Historical Volumes'!J45+'Historical Volumes'!$K45,0)</f>
        <v>0</v>
      </c>
      <c r="E45" s="137"/>
      <c r="F45" s="137"/>
      <c r="G45" s="137"/>
      <c r="H45" s="137"/>
      <c r="I45" s="137"/>
      <c r="J45" s="137"/>
      <c r="K45" s="137"/>
      <c r="L45" s="40"/>
    </row>
    <row r="46" spans="1:12" x14ac:dyDescent="0.2">
      <c r="A46" s="40"/>
      <c r="B46" s="61" t="s">
        <v>182</v>
      </c>
      <c r="C46" s="62" t="s">
        <v>170</v>
      </c>
      <c r="D46" s="135">
        <f>MAX('Historical Volumes'!J46+'Historical Volumes'!$K46,0)</f>
        <v>1.2233333333333334</v>
      </c>
      <c r="E46" s="137"/>
      <c r="F46" s="137"/>
      <c r="G46" s="137"/>
      <c r="H46" s="137"/>
      <c r="I46" s="137"/>
      <c r="J46" s="137"/>
      <c r="K46" s="137"/>
      <c r="L46" s="40"/>
    </row>
    <row r="47" spans="1:12" x14ac:dyDescent="0.2">
      <c r="A47" s="40"/>
      <c r="B47" s="64" t="s">
        <v>183</v>
      </c>
      <c r="C47" s="62" t="s">
        <v>172</v>
      </c>
      <c r="D47" s="135">
        <f>MAX('Historical Volumes'!J47+'Historical Volumes'!$K47,0)</f>
        <v>2.6991666666666663</v>
      </c>
      <c r="E47" s="137"/>
      <c r="F47" s="137"/>
      <c r="G47" s="137"/>
      <c r="H47" s="137"/>
      <c r="I47" s="137"/>
      <c r="J47" s="137"/>
      <c r="K47" s="137"/>
      <c r="L47" s="40"/>
    </row>
    <row r="48" spans="1:12" x14ac:dyDescent="0.2">
      <c r="A48" s="40"/>
      <c r="B48" s="64"/>
      <c r="C48" s="62" t="s">
        <v>184</v>
      </c>
      <c r="D48" s="135">
        <f>MAX('Historical Volumes'!J48+'Historical Volumes'!$K48,0)</f>
        <v>9.9166666666666681E-2</v>
      </c>
      <c r="E48" s="137"/>
      <c r="F48" s="137"/>
      <c r="G48" s="137"/>
      <c r="H48" s="137"/>
      <c r="I48" s="137"/>
      <c r="J48" s="137"/>
      <c r="K48" s="137"/>
      <c r="L48" s="40"/>
    </row>
    <row r="49" spans="1:12" x14ac:dyDescent="0.2">
      <c r="A49" s="40"/>
      <c r="B49" s="64"/>
      <c r="C49" s="62" t="s">
        <v>185</v>
      </c>
      <c r="D49" s="135">
        <f>MAX('Historical Volumes'!J49+'Historical Volumes'!$K49,0)</f>
        <v>0</v>
      </c>
      <c r="E49" s="137"/>
      <c r="F49" s="137"/>
      <c r="G49" s="137"/>
      <c r="H49" s="137"/>
      <c r="I49" s="137"/>
      <c r="J49" s="137"/>
      <c r="K49" s="137"/>
      <c r="L49" s="40"/>
    </row>
    <row r="50" spans="1:12" x14ac:dyDescent="0.2">
      <c r="A50" s="40"/>
      <c r="B50" s="64"/>
      <c r="C50" s="62" t="s">
        <v>186</v>
      </c>
      <c r="D50" s="135">
        <f>MAX('Historical Volumes'!J50+'Historical Volumes'!$K50,0)</f>
        <v>0.48416666666666669</v>
      </c>
      <c r="E50" s="137"/>
      <c r="F50" s="137"/>
      <c r="G50" s="137"/>
      <c r="H50" s="137"/>
      <c r="I50" s="137"/>
      <c r="J50" s="137"/>
      <c r="K50" s="137"/>
      <c r="L50" s="40"/>
    </row>
    <row r="51" spans="1:12" x14ac:dyDescent="0.2">
      <c r="A51" s="40"/>
      <c r="B51" s="64"/>
      <c r="C51" s="62" t="s">
        <v>175</v>
      </c>
      <c r="D51" s="135">
        <f>MAX('Historical Volumes'!J51+'Historical Volumes'!$K51,0)</f>
        <v>0</v>
      </c>
      <c r="E51" s="137"/>
      <c r="F51" s="137"/>
      <c r="G51" s="137"/>
      <c r="H51" s="137"/>
      <c r="I51" s="137"/>
      <c r="J51" s="137"/>
      <c r="K51" s="137"/>
      <c r="L51" s="40"/>
    </row>
    <row r="52" spans="1:12" x14ac:dyDescent="0.2">
      <c r="A52" s="40"/>
      <c r="B52" s="64"/>
      <c r="C52" s="62" t="s">
        <v>187</v>
      </c>
      <c r="D52" s="135">
        <f>MAX('Historical Volumes'!J52+'Historical Volumes'!$K52,0)</f>
        <v>0</v>
      </c>
      <c r="E52" s="137"/>
      <c r="F52" s="137"/>
      <c r="G52" s="137"/>
      <c r="H52" s="137"/>
      <c r="I52" s="137"/>
      <c r="J52" s="137"/>
      <c r="K52" s="137"/>
      <c r="L52" s="40"/>
    </row>
    <row r="53" spans="1:12" x14ac:dyDescent="0.2">
      <c r="A53" s="40"/>
      <c r="B53" s="64"/>
      <c r="C53" s="62" t="s">
        <v>168</v>
      </c>
      <c r="D53" s="135">
        <f>MAX('Historical Volumes'!J53+'Historical Volumes'!$K53,0)</f>
        <v>0.14583333333333334</v>
      </c>
      <c r="E53" s="137"/>
      <c r="F53" s="137"/>
      <c r="G53" s="137"/>
      <c r="H53" s="137"/>
      <c r="I53" s="137"/>
      <c r="J53" s="137"/>
      <c r="K53" s="137"/>
      <c r="L53" s="40"/>
    </row>
    <row r="54" spans="1:12" x14ac:dyDescent="0.2">
      <c r="A54" s="40"/>
      <c r="B54" s="61" t="s">
        <v>188</v>
      </c>
      <c r="C54" s="66" t="s">
        <v>189</v>
      </c>
      <c r="D54" s="135">
        <f>MAX('Historical Volumes'!J54+'Historical Volumes'!$K54,0)</f>
        <v>10.984166666666665</v>
      </c>
      <c r="E54" s="135">
        <f>MAX(D54+'Historical Volumes'!$K54,0)</f>
        <v>12.053333333333331</v>
      </c>
      <c r="F54" s="135">
        <f>MAX(E54+'Historical Volumes'!$K54,0)</f>
        <v>13.122499999999997</v>
      </c>
      <c r="G54" s="135">
        <f>MAX(F54+'Historical Volumes'!$K54,0)</f>
        <v>14.191666666666663</v>
      </c>
      <c r="H54" s="135">
        <f>MAX(G54+'Historical Volumes'!$K54,0)</f>
        <v>15.260833333333329</v>
      </c>
      <c r="I54" s="135">
        <f>MAX(H54+'Historical Volumes'!$K54,0)</f>
        <v>16.329999999999995</v>
      </c>
      <c r="J54" s="135">
        <f>MAX(I54+'Historical Volumes'!$K54,0)</f>
        <v>17.399166666666662</v>
      </c>
      <c r="K54" s="135">
        <f>MAX(J54+'Historical Volumes'!$K54,0)</f>
        <v>18.46833333333333</v>
      </c>
      <c r="L54" s="40"/>
    </row>
    <row r="55" spans="1:12" x14ac:dyDescent="0.2">
      <c r="A55" s="40"/>
      <c r="B55" s="150" t="s">
        <v>190</v>
      </c>
      <c r="C55" s="68" t="s">
        <v>191</v>
      </c>
      <c r="D55" s="135">
        <f>MAX('Historical Volumes'!J55+'Historical Volumes'!$K55,0)</f>
        <v>0</v>
      </c>
      <c r="E55" s="135">
        <f>MAX(D55+'Historical Volumes'!$K55,0)</f>
        <v>0</v>
      </c>
      <c r="F55" s="135">
        <f>MAX(E55+'Historical Volumes'!$K55,0)</f>
        <v>0</v>
      </c>
      <c r="G55" s="135">
        <f>MAX(F55+'Historical Volumes'!$K55,0)</f>
        <v>0</v>
      </c>
      <c r="H55" s="135">
        <f>MAX(G55+'Historical Volumes'!$K55,0)</f>
        <v>0</v>
      </c>
      <c r="I55" s="135">
        <f>MAX(H55+'Historical Volumes'!$K55,0)</f>
        <v>0</v>
      </c>
      <c r="J55" s="135">
        <f>MAX(I55+'Historical Volumes'!$K55,0)</f>
        <v>0</v>
      </c>
      <c r="K55" s="135">
        <f>MAX(J55+'Historical Volumes'!$K55,0)</f>
        <v>0</v>
      </c>
      <c r="L55" s="40"/>
    </row>
    <row r="56" spans="1:12" x14ac:dyDescent="0.2">
      <c r="A56" s="40"/>
      <c r="B56" s="150"/>
      <c r="C56" s="68" t="s">
        <v>192</v>
      </c>
      <c r="D56" s="135">
        <f>MAX('Historical Volumes'!J56+'Historical Volumes'!$K56,0)</f>
        <v>0</v>
      </c>
      <c r="E56" s="135">
        <f>MAX(D56+'Historical Volumes'!$K56,0)</f>
        <v>0</v>
      </c>
      <c r="F56" s="135">
        <f>MAX(E56+'Historical Volumes'!$K56,0)</f>
        <v>0</v>
      </c>
      <c r="G56" s="135">
        <f>MAX(F56+'Historical Volumes'!$K56,0)</f>
        <v>0</v>
      </c>
      <c r="H56" s="135">
        <f>MAX(G56+'Historical Volumes'!$K56,0)</f>
        <v>0</v>
      </c>
      <c r="I56" s="135">
        <f>MAX(H56+'Historical Volumes'!$K56,0)</f>
        <v>0</v>
      </c>
      <c r="J56" s="135">
        <f>MAX(I56+'Historical Volumes'!$K56,0)</f>
        <v>0</v>
      </c>
      <c r="K56" s="135">
        <f>MAX(J56+'Historical Volumes'!$K56,0)</f>
        <v>0</v>
      </c>
      <c r="L56" s="40"/>
    </row>
    <row r="57" spans="1:12" x14ac:dyDescent="0.2">
      <c r="A57" s="40"/>
      <c r="B57" s="64"/>
      <c r="C57" s="68" t="s">
        <v>193</v>
      </c>
      <c r="D57" s="135">
        <f>MAX('Historical Volumes'!J57+'Historical Volumes'!$K57,0)</f>
        <v>0</v>
      </c>
      <c r="E57" s="135">
        <f>MAX(D57+'Historical Volumes'!$K57,0)</f>
        <v>0</v>
      </c>
      <c r="F57" s="135">
        <f>MAX(E57+'Historical Volumes'!$K57,0)</f>
        <v>0</v>
      </c>
      <c r="G57" s="135">
        <f>MAX(F57+'Historical Volumes'!$K57,0)</f>
        <v>0</v>
      </c>
      <c r="H57" s="135">
        <f>MAX(G57+'Historical Volumes'!$K57,0)</f>
        <v>0</v>
      </c>
      <c r="I57" s="135">
        <f>MAX(H57+'Historical Volumes'!$K57,0)</f>
        <v>0</v>
      </c>
      <c r="J57" s="135">
        <f>MAX(I57+'Historical Volumes'!$K57,0)</f>
        <v>0</v>
      </c>
      <c r="K57" s="135">
        <f>MAX(J57+'Historical Volumes'!$K57,0)</f>
        <v>0</v>
      </c>
      <c r="L57" s="40"/>
    </row>
    <row r="58" spans="1:12" x14ac:dyDescent="0.2">
      <c r="A58" s="40"/>
      <c r="B58" s="72"/>
      <c r="C58" s="68" t="s">
        <v>194</v>
      </c>
      <c r="D58" s="135">
        <f>MAX('Historical Volumes'!J58+'Historical Volumes'!$K58,0)</f>
        <v>0</v>
      </c>
      <c r="E58" s="135">
        <f>MAX(D58+'Historical Volumes'!$K58,0)</f>
        <v>0</v>
      </c>
      <c r="F58" s="135">
        <f>MAX(E58+'Historical Volumes'!$K58,0)</f>
        <v>0</v>
      </c>
      <c r="G58" s="135">
        <f>MAX(F58+'Historical Volumes'!$K58,0)</f>
        <v>0</v>
      </c>
      <c r="H58" s="135">
        <f>MAX(G58+'Historical Volumes'!$K58,0)</f>
        <v>0</v>
      </c>
      <c r="I58" s="135">
        <f>MAX(H58+'Historical Volumes'!$K58,0)</f>
        <v>0</v>
      </c>
      <c r="J58" s="135">
        <f>MAX(I58+'Historical Volumes'!$K58,0)</f>
        <v>0</v>
      </c>
      <c r="K58" s="135">
        <f>MAX(J58+'Historical Volumes'!$K58,0)</f>
        <v>0</v>
      </c>
      <c r="L58" s="40"/>
    </row>
    <row r="59" spans="1:12" x14ac:dyDescent="0.2">
      <c r="A59" s="40"/>
      <c r="B59" s="73" t="s">
        <v>195</v>
      </c>
      <c r="C59" s="62" t="s">
        <v>196</v>
      </c>
      <c r="D59" s="135">
        <f>MAX('Historical Volumes'!J59+'Historical Volumes'!$K59,0)</f>
        <v>0</v>
      </c>
      <c r="E59" s="135">
        <f>MAX(D59+'Historical Volumes'!$K59,0)</f>
        <v>0</v>
      </c>
      <c r="F59" s="135">
        <f>MAX(E59+'Historical Volumes'!$K59,0)</f>
        <v>0</v>
      </c>
      <c r="G59" s="135">
        <f>MAX(F59+'Historical Volumes'!$K59,0)</f>
        <v>0</v>
      </c>
      <c r="H59" s="135">
        <f>MAX(G59+'Historical Volumes'!$K59,0)</f>
        <v>0</v>
      </c>
      <c r="I59" s="135">
        <f>MAX(H59+'Historical Volumes'!$K59,0)</f>
        <v>0</v>
      </c>
      <c r="J59" s="135">
        <f>MAX(I59+'Historical Volumes'!$K59,0)</f>
        <v>0</v>
      </c>
      <c r="K59" s="135">
        <f>MAX(J59+'Historical Volumes'!$K59,0)</f>
        <v>0</v>
      </c>
      <c r="L59" s="40"/>
    </row>
    <row r="60" spans="1:12" x14ac:dyDescent="0.2">
      <c r="A60" s="40"/>
      <c r="B60" s="151" t="s">
        <v>197</v>
      </c>
      <c r="C60" s="62" t="s">
        <v>198</v>
      </c>
      <c r="D60" s="135">
        <f>MAX('Historical Volumes'!J60+'Historical Volumes'!$K60,0)</f>
        <v>0</v>
      </c>
      <c r="E60" s="135">
        <f>MAX(D60+'Historical Volumes'!$K60,0)</f>
        <v>0</v>
      </c>
      <c r="F60" s="135">
        <f>MAX(E60+'Historical Volumes'!$K60,0)</f>
        <v>0</v>
      </c>
      <c r="G60" s="135">
        <f>MAX(F60+'Historical Volumes'!$K60,0)</f>
        <v>0</v>
      </c>
      <c r="H60" s="135">
        <f>MAX(G60+'Historical Volumes'!$K60,0)</f>
        <v>0</v>
      </c>
      <c r="I60" s="135">
        <f>MAX(H60+'Historical Volumes'!$K60,0)</f>
        <v>0</v>
      </c>
      <c r="J60" s="135">
        <f>MAX(I60+'Historical Volumes'!$K60,0)</f>
        <v>0</v>
      </c>
      <c r="K60" s="135">
        <f>MAX(J60+'Historical Volumes'!$K60,0)</f>
        <v>0</v>
      </c>
      <c r="L60" s="40"/>
    </row>
    <row r="61" spans="1:12" x14ac:dyDescent="0.2">
      <c r="A61" s="40"/>
      <c r="B61" s="151"/>
      <c r="C61" s="74" t="s">
        <v>199</v>
      </c>
      <c r="D61" s="135">
        <f>MAX('Historical Volumes'!J61+'Historical Volumes'!$K61,0)</f>
        <v>0</v>
      </c>
      <c r="E61" s="135">
        <f>MAX(D61+'Historical Volumes'!$K61,0)</f>
        <v>0</v>
      </c>
      <c r="F61" s="135">
        <f>MAX(E61+'Historical Volumes'!$K61,0)</f>
        <v>0</v>
      </c>
      <c r="G61" s="135">
        <f>MAX(F61+'Historical Volumes'!$K61,0)</f>
        <v>0</v>
      </c>
      <c r="H61" s="135">
        <f>MAX(G61+'Historical Volumes'!$K61,0)</f>
        <v>0</v>
      </c>
      <c r="I61" s="135">
        <f>MAX(H61+'Historical Volumes'!$K61,0)</f>
        <v>0</v>
      </c>
      <c r="J61" s="135">
        <f>MAX(I61+'Historical Volumes'!$K61,0)</f>
        <v>0</v>
      </c>
      <c r="K61" s="135">
        <f>MAX(J61+'Historical Volumes'!$K61,0)</f>
        <v>0</v>
      </c>
      <c r="L61" s="40"/>
    </row>
    <row r="62" spans="1:12" x14ac:dyDescent="0.2">
      <c r="A62" s="40"/>
      <c r="B62" s="151"/>
      <c r="C62" s="74" t="s">
        <v>200</v>
      </c>
      <c r="D62" s="135">
        <f>MAX('Historical Volumes'!J62+'Historical Volumes'!$K62,0)</f>
        <v>0</v>
      </c>
      <c r="E62" s="135">
        <f>MAX(D62+'Historical Volumes'!$K62,0)</f>
        <v>0</v>
      </c>
      <c r="F62" s="135">
        <f>MAX(E62+'Historical Volumes'!$K62,0)</f>
        <v>0</v>
      </c>
      <c r="G62" s="135">
        <f>MAX(F62+'Historical Volumes'!$K62,0)</f>
        <v>0</v>
      </c>
      <c r="H62" s="135">
        <f>MAX(G62+'Historical Volumes'!$K62,0)</f>
        <v>0</v>
      </c>
      <c r="I62" s="135">
        <f>MAX(H62+'Historical Volumes'!$K62,0)</f>
        <v>0</v>
      </c>
      <c r="J62" s="135">
        <f>MAX(I62+'Historical Volumes'!$K62,0)</f>
        <v>0</v>
      </c>
      <c r="K62" s="135">
        <f>MAX(J62+'Historical Volumes'!$K62,0)</f>
        <v>0</v>
      </c>
      <c r="L62" s="40"/>
    </row>
    <row r="63" spans="1:12" x14ac:dyDescent="0.2">
      <c r="A63" s="40"/>
      <c r="B63" s="151"/>
      <c r="C63" s="62" t="s">
        <v>201</v>
      </c>
      <c r="D63" s="135">
        <f>MAX('Historical Volumes'!J63+'Historical Volumes'!$K63,0)</f>
        <v>1.5</v>
      </c>
      <c r="E63" s="135">
        <f>MAX(D63+'Historical Volumes'!$K63,0)</f>
        <v>1</v>
      </c>
      <c r="F63" s="135">
        <f>MAX(E63+'Historical Volumes'!$K63,0)</f>
        <v>0.5</v>
      </c>
      <c r="G63" s="135">
        <f>MAX(F63+'Historical Volumes'!$K63,0)</f>
        <v>0</v>
      </c>
      <c r="H63" s="135">
        <f>MAX(G63+'Historical Volumes'!$K63,0)</f>
        <v>0</v>
      </c>
      <c r="I63" s="135">
        <f>MAX(H63+'Historical Volumes'!$K63,0)</f>
        <v>0</v>
      </c>
      <c r="J63" s="135">
        <f>MAX(I63+'Historical Volumes'!$K63,0)</f>
        <v>0</v>
      </c>
      <c r="K63" s="135">
        <f>MAX(J63+'Historical Volumes'!$K63,0)</f>
        <v>0</v>
      </c>
      <c r="L63" s="40"/>
    </row>
    <row r="64" spans="1:12" x14ac:dyDescent="0.2">
      <c r="A64" s="40"/>
      <c r="B64" s="151"/>
      <c r="C64" s="62" t="s">
        <v>202</v>
      </c>
      <c r="D64" s="135">
        <f>MAX('Historical Volumes'!J64+'Historical Volumes'!$K64,0)</f>
        <v>0</v>
      </c>
      <c r="E64" s="135">
        <f>MAX(D64+'Historical Volumes'!$K64,0)</f>
        <v>0</v>
      </c>
      <c r="F64" s="135">
        <f>MAX(E64+'Historical Volumes'!$K64,0)</f>
        <v>0</v>
      </c>
      <c r="G64" s="135">
        <f>MAX(F64+'Historical Volumes'!$K64,0)</f>
        <v>0</v>
      </c>
      <c r="H64" s="135">
        <f>MAX(G64+'Historical Volumes'!$K64,0)</f>
        <v>0</v>
      </c>
      <c r="I64" s="135">
        <f>MAX(H64+'Historical Volumes'!$K64,0)</f>
        <v>0</v>
      </c>
      <c r="J64" s="135">
        <f>MAX(I64+'Historical Volumes'!$K64,0)</f>
        <v>0</v>
      </c>
      <c r="K64" s="135">
        <f>MAX(J64+'Historical Volumes'!$K64,0)</f>
        <v>0</v>
      </c>
      <c r="L64" s="40"/>
    </row>
    <row r="65" spans="1:12" x14ac:dyDescent="0.2">
      <c r="A65" s="40"/>
      <c r="B65" s="120"/>
      <c r="C65" s="62" t="s">
        <v>203</v>
      </c>
      <c r="D65" s="135">
        <f>MAX('Historical Volumes'!J65+'Historical Volumes'!$K65,0)</f>
        <v>0</v>
      </c>
      <c r="E65" s="135">
        <f>MAX(D65+'Historical Volumes'!$K65,0)</f>
        <v>0</v>
      </c>
      <c r="F65" s="135">
        <f>MAX(E65+'Historical Volumes'!$K65,0)</f>
        <v>0</v>
      </c>
      <c r="G65" s="135">
        <f>MAX(F65+'Historical Volumes'!$K65,0)</f>
        <v>0</v>
      </c>
      <c r="H65" s="135">
        <f>MAX(G65+'Historical Volumes'!$K65,0)</f>
        <v>0</v>
      </c>
      <c r="I65" s="135">
        <f>MAX(H65+'Historical Volumes'!$K65,0)</f>
        <v>0</v>
      </c>
      <c r="J65" s="135">
        <f>MAX(I65+'Historical Volumes'!$K65,0)</f>
        <v>0</v>
      </c>
      <c r="K65" s="135">
        <f>MAX(J65+'Historical Volumes'!$K65,0)</f>
        <v>0</v>
      </c>
      <c r="L65" s="40"/>
    </row>
    <row r="66" spans="1:12" x14ac:dyDescent="0.2">
      <c r="A66" s="40"/>
      <c r="B66" s="120"/>
      <c r="C66" s="62" t="s">
        <v>204</v>
      </c>
      <c r="D66" s="135">
        <f>MAX('Historical Volumes'!J66+'Historical Volumes'!$K66,0)</f>
        <v>0</v>
      </c>
      <c r="E66" s="135">
        <f>MAX(D66+'Historical Volumes'!$K66,0)</f>
        <v>0</v>
      </c>
      <c r="F66" s="135">
        <f>MAX(E66+'Historical Volumes'!$K66,0)</f>
        <v>0</v>
      </c>
      <c r="G66" s="135">
        <f>MAX(F66+'Historical Volumes'!$K66,0)</f>
        <v>0</v>
      </c>
      <c r="H66" s="135">
        <f>MAX(G66+'Historical Volumes'!$K66,0)</f>
        <v>0</v>
      </c>
      <c r="I66" s="135">
        <f>MAX(H66+'Historical Volumes'!$K66,0)</f>
        <v>0</v>
      </c>
      <c r="J66" s="135">
        <f>MAX(I66+'Historical Volumes'!$K66,0)</f>
        <v>0</v>
      </c>
      <c r="K66" s="135">
        <f>MAX(J66+'Historical Volumes'!$K66,0)</f>
        <v>0</v>
      </c>
      <c r="L66" s="40"/>
    </row>
    <row r="67" spans="1:12" x14ac:dyDescent="0.2">
      <c r="A67" s="40"/>
      <c r="B67" s="120"/>
      <c r="C67" s="62" t="s">
        <v>205</v>
      </c>
      <c r="D67" s="135">
        <f>MAX('Historical Volumes'!J67+'Historical Volumes'!$K67,0)</f>
        <v>0</v>
      </c>
      <c r="E67" s="135">
        <f>MAX(D67+'Historical Volumes'!$K67,0)</f>
        <v>0</v>
      </c>
      <c r="F67" s="135">
        <f>MAX(E67+'Historical Volumes'!$K67,0)</f>
        <v>0</v>
      </c>
      <c r="G67" s="135">
        <f>MAX(F67+'Historical Volumes'!$K67,0)</f>
        <v>0</v>
      </c>
      <c r="H67" s="135">
        <f>MAX(G67+'Historical Volumes'!$K67,0)</f>
        <v>0</v>
      </c>
      <c r="I67" s="135">
        <f>MAX(H67+'Historical Volumes'!$K67,0)</f>
        <v>0</v>
      </c>
      <c r="J67" s="135">
        <f>MAX(I67+'Historical Volumes'!$K67,0)</f>
        <v>0</v>
      </c>
      <c r="K67" s="135">
        <f>MAX(J67+'Historical Volumes'!$K67,0)</f>
        <v>0</v>
      </c>
      <c r="L67" s="40"/>
    </row>
    <row r="68" spans="1:12" x14ac:dyDescent="0.2">
      <c r="A68" s="40"/>
      <c r="B68" s="120"/>
      <c r="C68" s="62" t="s">
        <v>206</v>
      </c>
      <c r="D68" s="135">
        <f>MAX('Historical Volumes'!J68+'Historical Volumes'!$K68,0)</f>
        <v>0</v>
      </c>
      <c r="E68" s="135">
        <f>MAX(D68+'Historical Volumes'!$K68,0)</f>
        <v>0</v>
      </c>
      <c r="F68" s="135">
        <f>MAX(E68+'Historical Volumes'!$K68,0)</f>
        <v>0</v>
      </c>
      <c r="G68" s="135">
        <f>MAX(F68+'Historical Volumes'!$K68,0)</f>
        <v>0</v>
      </c>
      <c r="H68" s="135">
        <f>MAX(G68+'Historical Volumes'!$K68,0)</f>
        <v>0</v>
      </c>
      <c r="I68" s="135">
        <f>MAX(H68+'Historical Volumes'!$K68,0)</f>
        <v>0</v>
      </c>
      <c r="J68" s="135">
        <f>MAX(I68+'Historical Volumes'!$K68,0)</f>
        <v>0</v>
      </c>
      <c r="K68" s="135">
        <f>MAX(J68+'Historical Volumes'!$K68,0)</f>
        <v>0</v>
      </c>
      <c r="L68" s="40"/>
    </row>
    <row r="69" spans="1:12" x14ac:dyDescent="0.2">
      <c r="A69" s="40"/>
      <c r="B69" s="120"/>
      <c r="C69" s="62" t="s">
        <v>207</v>
      </c>
      <c r="D69" s="135">
        <f>MAX('Historical Volumes'!J69+'Historical Volumes'!$K69,0)</f>
        <v>0</v>
      </c>
      <c r="E69" s="135">
        <f>MAX(D69+'Historical Volumes'!$K69,0)</f>
        <v>0</v>
      </c>
      <c r="F69" s="135">
        <f>MAX(E69+'Historical Volumes'!$K69,0)</f>
        <v>0</v>
      </c>
      <c r="G69" s="135">
        <f>MAX(F69+'Historical Volumes'!$K69,0)</f>
        <v>0</v>
      </c>
      <c r="H69" s="135">
        <f>MAX(G69+'Historical Volumes'!$K69,0)</f>
        <v>0</v>
      </c>
      <c r="I69" s="135">
        <f>MAX(H69+'Historical Volumes'!$K69,0)</f>
        <v>0</v>
      </c>
      <c r="J69" s="135">
        <f>MAX(I69+'Historical Volumes'!$K69,0)</f>
        <v>0</v>
      </c>
      <c r="K69" s="135">
        <f>MAX(J69+'Historical Volumes'!$K69,0)</f>
        <v>0</v>
      </c>
      <c r="L69" s="40"/>
    </row>
    <row r="70" spans="1:12" x14ac:dyDescent="0.2">
      <c r="A70" s="40"/>
      <c r="B70" s="120"/>
      <c r="C70" s="62" t="s">
        <v>208</v>
      </c>
      <c r="D70" s="135">
        <f>MAX('Historical Volumes'!J70+'Historical Volumes'!$K70,0)</f>
        <v>0</v>
      </c>
      <c r="E70" s="135">
        <f>MAX(D70+'Historical Volumes'!$K70,0)</f>
        <v>0</v>
      </c>
      <c r="F70" s="135">
        <f>MAX(E70+'Historical Volumes'!$K70,0)</f>
        <v>0</v>
      </c>
      <c r="G70" s="135">
        <f>MAX(F70+'Historical Volumes'!$K70,0)</f>
        <v>0</v>
      </c>
      <c r="H70" s="135">
        <f>MAX(G70+'Historical Volumes'!$K70,0)</f>
        <v>0</v>
      </c>
      <c r="I70" s="135">
        <f>MAX(H70+'Historical Volumes'!$K70,0)</f>
        <v>0</v>
      </c>
      <c r="J70" s="135">
        <f>MAX(I70+'Historical Volumes'!$K70,0)</f>
        <v>0</v>
      </c>
      <c r="K70" s="135">
        <f>MAX(J70+'Historical Volumes'!$K70,0)</f>
        <v>0</v>
      </c>
      <c r="L70" s="40"/>
    </row>
    <row r="71" spans="1:12" x14ac:dyDescent="0.2">
      <c r="A71" s="40"/>
      <c r="B71" s="120"/>
      <c r="C71" s="62" t="s">
        <v>209</v>
      </c>
      <c r="D71" s="135">
        <f>MAX('Historical Volumes'!J71+'Historical Volumes'!$K71,0)</f>
        <v>0</v>
      </c>
      <c r="E71" s="135">
        <f>MAX(D71+'Historical Volumes'!$K71,0)</f>
        <v>0</v>
      </c>
      <c r="F71" s="135">
        <f>MAX(E71+'Historical Volumes'!$K71,0)</f>
        <v>0</v>
      </c>
      <c r="G71" s="135">
        <f>MAX(F71+'Historical Volumes'!$K71,0)</f>
        <v>0</v>
      </c>
      <c r="H71" s="135">
        <f>MAX(G71+'Historical Volumes'!$K71,0)</f>
        <v>0</v>
      </c>
      <c r="I71" s="135">
        <f>MAX(H71+'Historical Volumes'!$K71,0)</f>
        <v>0</v>
      </c>
      <c r="J71" s="135">
        <f>MAX(I71+'Historical Volumes'!$K71,0)</f>
        <v>0</v>
      </c>
      <c r="K71" s="135">
        <f>MAX(J71+'Historical Volumes'!$K71,0)</f>
        <v>0</v>
      </c>
      <c r="L71" s="40"/>
    </row>
    <row r="72" spans="1:12" x14ac:dyDescent="0.2">
      <c r="A72" s="40"/>
      <c r="B72" s="120"/>
      <c r="C72" s="62" t="s">
        <v>210</v>
      </c>
      <c r="D72" s="135">
        <f>MAX('Historical Volumes'!J72+'Historical Volumes'!$K72,0)</f>
        <v>0</v>
      </c>
      <c r="E72" s="135">
        <f>MAX(D72+'Historical Volumes'!$K72,0)</f>
        <v>0</v>
      </c>
      <c r="F72" s="135">
        <f>MAX(E72+'Historical Volumes'!$K72,0)</f>
        <v>0</v>
      </c>
      <c r="G72" s="135">
        <f>MAX(F72+'Historical Volumes'!$K72,0)</f>
        <v>0</v>
      </c>
      <c r="H72" s="135">
        <f>MAX(G72+'Historical Volumes'!$K72,0)</f>
        <v>0</v>
      </c>
      <c r="I72" s="135">
        <f>MAX(H72+'Historical Volumes'!$K72,0)</f>
        <v>0</v>
      </c>
      <c r="J72" s="135">
        <f>MAX(I72+'Historical Volumes'!$K72,0)</f>
        <v>0</v>
      </c>
      <c r="K72" s="135">
        <f>MAX(J72+'Historical Volumes'!$K72,0)</f>
        <v>0</v>
      </c>
      <c r="L72" s="40"/>
    </row>
    <row r="73" spans="1:12" x14ac:dyDescent="0.2">
      <c r="A73" s="40"/>
      <c r="B73" s="120"/>
      <c r="C73" s="62" t="s">
        <v>211</v>
      </c>
      <c r="D73" s="135">
        <f>MAX('Historical Volumes'!J73+'Historical Volumes'!$K73,0)</f>
        <v>0</v>
      </c>
      <c r="E73" s="135">
        <f>MAX(D73+'Historical Volumes'!$K73,0)</f>
        <v>0</v>
      </c>
      <c r="F73" s="135">
        <f>MAX(E73+'Historical Volumes'!$K73,0)</f>
        <v>0</v>
      </c>
      <c r="G73" s="135">
        <f>MAX(F73+'Historical Volumes'!$K73,0)</f>
        <v>0</v>
      </c>
      <c r="H73" s="135">
        <f>MAX(G73+'Historical Volumes'!$K73,0)</f>
        <v>0</v>
      </c>
      <c r="I73" s="135">
        <f>MAX(H73+'Historical Volumes'!$K73,0)</f>
        <v>0</v>
      </c>
      <c r="J73" s="135">
        <f>MAX(I73+'Historical Volumes'!$K73,0)</f>
        <v>0</v>
      </c>
      <c r="K73" s="135">
        <f>MAX(J73+'Historical Volumes'!$K73,0)</f>
        <v>0</v>
      </c>
      <c r="L73" s="40"/>
    </row>
    <row r="74" spans="1:12" x14ac:dyDescent="0.2">
      <c r="A74" s="40"/>
      <c r="B74" s="120"/>
      <c r="C74" s="62" t="s">
        <v>212</v>
      </c>
      <c r="D74" s="135">
        <f>MAX('Historical Volumes'!J74+'Historical Volumes'!$K74,0)</f>
        <v>0</v>
      </c>
      <c r="E74" s="135">
        <f>MAX(D74+'Historical Volumes'!$K74,0)</f>
        <v>0</v>
      </c>
      <c r="F74" s="135">
        <f>MAX(E74+'Historical Volumes'!$K74,0)</f>
        <v>0</v>
      </c>
      <c r="G74" s="135">
        <f>MAX(F74+'Historical Volumes'!$K74,0)</f>
        <v>0</v>
      </c>
      <c r="H74" s="135">
        <f>MAX(G74+'Historical Volumes'!$K74,0)</f>
        <v>0</v>
      </c>
      <c r="I74" s="135">
        <f>MAX(H74+'Historical Volumes'!$K74,0)</f>
        <v>0</v>
      </c>
      <c r="J74" s="135">
        <f>MAX(I74+'Historical Volumes'!$K74,0)</f>
        <v>0</v>
      </c>
      <c r="K74" s="135">
        <f>MAX(J74+'Historical Volumes'!$K74,0)</f>
        <v>0</v>
      </c>
      <c r="L74" s="40"/>
    </row>
    <row r="75" spans="1:12" x14ac:dyDescent="0.2">
      <c r="A75" s="40"/>
      <c r="B75" s="120"/>
      <c r="C75" s="62" t="s">
        <v>213</v>
      </c>
      <c r="D75" s="135">
        <f>MAX('Historical Volumes'!J75+'Historical Volumes'!$K75,0)</f>
        <v>0</v>
      </c>
      <c r="E75" s="135">
        <f>MAX(D75+'Historical Volumes'!$K75,0)</f>
        <v>0</v>
      </c>
      <c r="F75" s="135">
        <f>MAX(E75+'Historical Volumes'!$K75,0)</f>
        <v>0</v>
      </c>
      <c r="G75" s="135">
        <f>MAX(F75+'Historical Volumes'!$K75,0)</f>
        <v>0</v>
      </c>
      <c r="H75" s="135">
        <f>MAX(G75+'Historical Volumes'!$K75,0)</f>
        <v>0</v>
      </c>
      <c r="I75" s="135">
        <f>MAX(H75+'Historical Volumes'!$K75,0)</f>
        <v>0</v>
      </c>
      <c r="J75" s="135">
        <f>MAX(I75+'Historical Volumes'!$K75,0)</f>
        <v>0</v>
      </c>
      <c r="K75" s="135">
        <f>MAX(J75+'Historical Volumes'!$K75,0)</f>
        <v>0</v>
      </c>
      <c r="L75" s="40"/>
    </row>
    <row r="76" spans="1:12" x14ac:dyDescent="0.2">
      <c r="A76" s="40"/>
      <c r="B76" s="120"/>
      <c r="C76" s="62" t="s">
        <v>214</v>
      </c>
      <c r="D76" s="135">
        <f>MAX('Historical Volumes'!J76+'Historical Volumes'!$K76,0)</f>
        <v>0</v>
      </c>
      <c r="E76" s="135">
        <f>MAX(D76+'Historical Volumes'!$K76,0)</f>
        <v>0</v>
      </c>
      <c r="F76" s="135">
        <f>MAX(E76+'Historical Volumes'!$K76,0)</f>
        <v>0</v>
      </c>
      <c r="G76" s="135">
        <f>MAX(F76+'Historical Volumes'!$K76,0)</f>
        <v>0</v>
      </c>
      <c r="H76" s="135">
        <f>MAX(G76+'Historical Volumes'!$K76,0)</f>
        <v>0</v>
      </c>
      <c r="I76" s="135">
        <f>MAX(H76+'Historical Volumes'!$K76,0)</f>
        <v>0</v>
      </c>
      <c r="J76" s="135">
        <f>MAX(I76+'Historical Volumes'!$K76,0)</f>
        <v>0</v>
      </c>
      <c r="K76" s="135">
        <f>MAX(J76+'Historical Volumes'!$K76,0)</f>
        <v>0</v>
      </c>
      <c r="L76" s="40"/>
    </row>
    <row r="77" spans="1:12" x14ac:dyDescent="0.2">
      <c r="A77" s="40"/>
      <c r="B77" s="120"/>
      <c r="C77" s="62" t="s">
        <v>215</v>
      </c>
      <c r="D77" s="135">
        <f>MAX('Historical Volumes'!J77+'Historical Volumes'!$K77,0)</f>
        <v>0</v>
      </c>
      <c r="E77" s="135">
        <f>MAX(D77+'Historical Volumes'!$K77,0)</f>
        <v>0</v>
      </c>
      <c r="F77" s="135">
        <f>MAX(E77+'Historical Volumes'!$K77,0)</f>
        <v>0</v>
      </c>
      <c r="G77" s="135">
        <f>MAX(F77+'Historical Volumes'!$K77,0)</f>
        <v>0</v>
      </c>
      <c r="H77" s="135">
        <f>MAX(G77+'Historical Volumes'!$K77,0)</f>
        <v>0</v>
      </c>
      <c r="I77" s="135">
        <f>MAX(H77+'Historical Volumes'!$K77,0)</f>
        <v>0</v>
      </c>
      <c r="J77" s="135">
        <f>MAX(I77+'Historical Volumes'!$K77,0)</f>
        <v>0</v>
      </c>
      <c r="K77" s="135">
        <f>MAX(J77+'Historical Volumes'!$K77,0)</f>
        <v>0</v>
      </c>
      <c r="L77" s="40"/>
    </row>
    <row r="78" spans="1:12" x14ac:dyDescent="0.2">
      <c r="A78" s="40"/>
      <c r="B78" s="120"/>
      <c r="C78" s="62" t="s">
        <v>216</v>
      </c>
      <c r="D78" s="135">
        <f>MAX('Historical Volumes'!J78+'Historical Volumes'!$K78,0)</f>
        <v>0</v>
      </c>
      <c r="E78" s="135">
        <f>MAX(D78+'Historical Volumes'!$K78,0)</f>
        <v>0</v>
      </c>
      <c r="F78" s="135">
        <f>MAX(E78+'Historical Volumes'!$K78,0)</f>
        <v>0</v>
      </c>
      <c r="G78" s="135">
        <f>MAX(F78+'Historical Volumes'!$K78,0)</f>
        <v>0</v>
      </c>
      <c r="H78" s="135">
        <f>MAX(G78+'Historical Volumes'!$K78,0)</f>
        <v>0</v>
      </c>
      <c r="I78" s="135">
        <f>MAX(H78+'Historical Volumes'!$K78,0)</f>
        <v>0</v>
      </c>
      <c r="J78" s="135">
        <f>MAX(I78+'Historical Volumes'!$K78,0)</f>
        <v>0</v>
      </c>
      <c r="K78" s="135">
        <f>MAX(J78+'Historical Volumes'!$K78,0)</f>
        <v>0</v>
      </c>
      <c r="L78" s="40"/>
    </row>
    <row r="79" spans="1:12" x14ac:dyDescent="0.2">
      <c r="A79" s="40"/>
      <c r="B79" s="120"/>
      <c r="C79" s="62" t="s">
        <v>217</v>
      </c>
      <c r="D79" s="135">
        <f>MAX('Historical Volumes'!J79+'Historical Volumes'!$K79,0)</f>
        <v>0</v>
      </c>
      <c r="E79" s="135">
        <f>MAX(D79+'Historical Volumes'!$K79,0)</f>
        <v>0</v>
      </c>
      <c r="F79" s="135">
        <f>MAX(E79+'Historical Volumes'!$K79,0)</f>
        <v>0</v>
      </c>
      <c r="G79" s="135">
        <f>MAX(F79+'Historical Volumes'!$K79,0)</f>
        <v>0</v>
      </c>
      <c r="H79" s="135">
        <f>MAX(G79+'Historical Volumes'!$K79,0)</f>
        <v>0</v>
      </c>
      <c r="I79" s="135">
        <f>MAX(H79+'Historical Volumes'!$K79,0)</f>
        <v>0</v>
      </c>
      <c r="J79" s="135">
        <f>MAX(I79+'Historical Volumes'!$K79,0)</f>
        <v>0</v>
      </c>
      <c r="K79" s="135">
        <f>MAX(J79+'Historical Volumes'!$K79,0)</f>
        <v>0</v>
      </c>
      <c r="L79" s="40"/>
    </row>
    <row r="80" spans="1:12" x14ac:dyDescent="0.2">
      <c r="A80" s="40"/>
      <c r="B80" s="120"/>
      <c r="C80" s="62" t="s">
        <v>218</v>
      </c>
      <c r="D80" s="135">
        <f>MAX('Historical Volumes'!J80+'Historical Volumes'!$K80,0)</f>
        <v>0</v>
      </c>
      <c r="E80" s="135">
        <f>MAX(D80+'Historical Volumes'!$K80,0)</f>
        <v>0</v>
      </c>
      <c r="F80" s="135">
        <f>MAX(E80+'Historical Volumes'!$K80,0)</f>
        <v>0</v>
      </c>
      <c r="G80" s="135">
        <f>MAX(F80+'Historical Volumes'!$K80,0)</f>
        <v>0</v>
      </c>
      <c r="H80" s="135">
        <f>MAX(G80+'Historical Volumes'!$K80,0)</f>
        <v>0</v>
      </c>
      <c r="I80" s="135">
        <f>MAX(H80+'Historical Volumes'!$K80,0)</f>
        <v>0</v>
      </c>
      <c r="J80" s="135">
        <f>MAX(I80+'Historical Volumes'!$K80,0)</f>
        <v>0</v>
      </c>
      <c r="K80" s="135">
        <f>MAX(J80+'Historical Volumes'!$K80,0)</f>
        <v>0</v>
      </c>
      <c r="L80" s="40"/>
    </row>
    <row r="81" spans="1:12" x14ac:dyDescent="0.2">
      <c r="A81" s="40"/>
      <c r="B81" s="120"/>
      <c r="C81" s="62" t="s">
        <v>219</v>
      </c>
      <c r="D81" s="135">
        <f>MAX('Historical Volumes'!J81+'Historical Volumes'!$K81,0)</f>
        <v>0</v>
      </c>
      <c r="E81" s="135">
        <f>MAX(D81+'Historical Volumes'!$K81,0)</f>
        <v>0</v>
      </c>
      <c r="F81" s="135">
        <f>MAX(E81+'Historical Volumes'!$K81,0)</f>
        <v>0</v>
      </c>
      <c r="G81" s="135">
        <f>MAX(F81+'Historical Volumes'!$K81,0)</f>
        <v>0</v>
      </c>
      <c r="H81" s="135">
        <f>MAX(G81+'Historical Volumes'!$K81,0)</f>
        <v>0</v>
      </c>
      <c r="I81" s="135">
        <f>MAX(H81+'Historical Volumes'!$K81,0)</f>
        <v>0</v>
      </c>
      <c r="J81" s="135">
        <f>MAX(I81+'Historical Volumes'!$K81,0)</f>
        <v>0</v>
      </c>
      <c r="K81" s="135">
        <f>MAX(J81+'Historical Volumes'!$K81,0)</f>
        <v>0</v>
      </c>
      <c r="L81" s="40"/>
    </row>
    <row r="82" spans="1:12" x14ac:dyDescent="0.2">
      <c r="A82" s="40"/>
      <c r="B82" s="120"/>
      <c r="C82" s="62" t="s">
        <v>220</v>
      </c>
      <c r="D82" s="135">
        <f>MAX('Historical Volumes'!J82+'Historical Volumes'!$K82,0)</f>
        <v>0</v>
      </c>
      <c r="E82" s="135">
        <f>MAX(D82+'Historical Volumes'!$K82,0)</f>
        <v>0</v>
      </c>
      <c r="F82" s="135">
        <f>MAX(E82+'Historical Volumes'!$K82,0)</f>
        <v>0</v>
      </c>
      <c r="G82" s="135">
        <f>MAX(F82+'Historical Volumes'!$K82,0)</f>
        <v>0</v>
      </c>
      <c r="H82" s="135">
        <f>MAX(G82+'Historical Volumes'!$K82,0)</f>
        <v>0</v>
      </c>
      <c r="I82" s="135">
        <f>MAX(H82+'Historical Volumes'!$K82,0)</f>
        <v>0</v>
      </c>
      <c r="J82" s="135">
        <f>MAX(I82+'Historical Volumes'!$K82,0)</f>
        <v>0</v>
      </c>
      <c r="K82" s="135">
        <f>MAX(J82+'Historical Volumes'!$K82,0)</f>
        <v>0</v>
      </c>
      <c r="L82" s="40"/>
    </row>
    <row r="83" spans="1:12" x14ac:dyDescent="0.2">
      <c r="A83" s="40"/>
      <c r="B83" s="120"/>
      <c r="C83" s="62" t="s">
        <v>221</v>
      </c>
      <c r="D83" s="135">
        <f>MAX('Historical Volumes'!J83+'Historical Volumes'!$K83,0)</f>
        <v>0</v>
      </c>
      <c r="E83" s="135">
        <f>MAX(D83+'Historical Volumes'!$K83,0)</f>
        <v>0</v>
      </c>
      <c r="F83" s="135">
        <f>MAX(E83+'Historical Volumes'!$K83,0)</f>
        <v>0</v>
      </c>
      <c r="G83" s="135">
        <f>MAX(F83+'Historical Volumes'!$K83,0)</f>
        <v>0</v>
      </c>
      <c r="H83" s="135">
        <f>MAX(G83+'Historical Volumes'!$K83,0)</f>
        <v>0</v>
      </c>
      <c r="I83" s="135">
        <f>MAX(H83+'Historical Volumes'!$K83,0)</f>
        <v>0</v>
      </c>
      <c r="J83" s="135">
        <f>MAX(I83+'Historical Volumes'!$K83,0)</f>
        <v>0</v>
      </c>
      <c r="K83" s="135">
        <f>MAX(J83+'Historical Volumes'!$K83,0)</f>
        <v>0</v>
      </c>
      <c r="L83" s="40"/>
    </row>
    <row r="84" spans="1:12" x14ac:dyDescent="0.2">
      <c r="A84" s="40"/>
      <c r="B84" s="120"/>
      <c r="C84" s="62" t="s">
        <v>222</v>
      </c>
      <c r="D84" s="135">
        <f>MAX('Historical Volumes'!J84+'Historical Volumes'!$K84,0)</f>
        <v>0</v>
      </c>
      <c r="E84" s="135">
        <f>MAX(D84+'Historical Volumes'!$K84,0)</f>
        <v>0</v>
      </c>
      <c r="F84" s="135">
        <f>MAX(E84+'Historical Volumes'!$K84,0)</f>
        <v>0</v>
      </c>
      <c r="G84" s="135">
        <f>MAX(F84+'Historical Volumes'!$K84,0)</f>
        <v>0</v>
      </c>
      <c r="H84" s="135">
        <f>MAX(G84+'Historical Volumes'!$K84,0)</f>
        <v>0</v>
      </c>
      <c r="I84" s="135">
        <f>MAX(H84+'Historical Volumes'!$K84,0)</f>
        <v>0</v>
      </c>
      <c r="J84" s="135">
        <f>MAX(I84+'Historical Volumes'!$K84,0)</f>
        <v>0</v>
      </c>
      <c r="K84" s="135">
        <f>MAX(J84+'Historical Volumes'!$K84,0)</f>
        <v>0</v>
      </c>
      <c r="L84" s="40"/>
    </row>
    <row r="85" spans="1:12" x14ac:dyDescent="0.2">
      <c r="A85" s="40"/>
      <c r="B85" s="120"/>
      <c r="C85" s="62" t="s">
        <v>223</v>
      </c>
      <c r="D85" s="135">
        <f>MAX('Historical Volumes'!J85+'Historical Volumes'!$K85,0)</f>
        <v>0</v>
      </c>
      <c r="E85" s="135">
        <f>MAX(D85+'Historical Volumes'!$K85,0)</f>
        <v>0</v>
      </c>
      <c r="F85" s="135">
        <f>MAX(E85+'Historical Volumes'!$K85,0)</f>
        <v>0</v>
      </c>
      <c r="G85" s="135">
        <f>MAX(F85+'Historical Volumes'!$K85,0)</f>
        <v>0</v>
      </c>
      <c r="H85" s="135">
        <f>MAX(G85+'Historical Volumes'!$K85,0)</f>
        <v>0</v>
      </c>
      <c r="I85" s="135">
        <f>MAX(H85+'Historical Volumes'!$K85,0)</f>
        <v>0</v>
      </c>
      <c r="J85" s="135">
        <f>MAX(I85+'Historical Volumes'!$K85,0)</f>
        <v>0</v>
      </c>
      <c r="K85" s="135">
        <f>MAX(J85+'Historical Volumes'!$K85,0)</f>
        <v>0</v>
      </c>
      <c r="L85" s="40"/>
    </row>
    <row r="86" spans="1:12" x14ac:dyDescent="0.2">
      <c r="A86" s="40"/>
      <c r="B86" s="120"/>
      <c r="C86" s="62" t="s">
        <v>224</v>
      </c>
      <c r="D86" s="135">
        <f>MAX('Historical Volumes'!J86+'Historical Volumes'!$K86,0)</f>
        <v>0</v>
      </c>
      <c r="E86" s="135">
        <f>MAX(D86+'Historical Volumes'!$K86,0)</f>
        <v>0</v>
      </c>
      <c r="F86" s="135">
        <f>MAX(E86+'Historical Volumes'!$K86,0)</f>
        <v>0</v>
      </c>
      <c r="G86" s="135">
        <f>MAX(F86+'Historical Volumes'!$K86,0)</f>
        <v>0</v>
      </c>
      <c r="H86" s="135">
        <f>MAX(G86+'Historical Volumes'!$K86,0)</f>
        <v>0</v>
      </c>
      <c r="I86" s="135">
        <f>MAX(H86+'Historical Volumes'!$K86,0)</f>
        <v>0</v>
      </c>
      <c r="J86" s="135">
        <f>MAX(I86+'Historical Volumes'!$K86,0)</f>
        <v>0</v>
      </c>
      <c r="K86" s="135">
        <f>MAX(J86+'Historical Volumes'!$K86,0)</f>
        <v>0</v>
      </c>
      <c r="L86" s="40"/>
    </row>
    <row r="87" spans="1:12" x14ac:dyDescent="0.2">
      <c r="A87" s="40"/>
      <c r="B87" s="76"/>
      <c r="C87" s="62" t="s">
        <v>168</v>
      </c>
      <c r="D87" s="135">
        <f>MAX('Historical Volumes'!J87+'Historical Volumes'!$K87,0)</f>
        <v>0</v>
      </c>
      <c r="E87" s="135">
        <f>MAX(D87+'Historical Volumes'!$K87,0)</f>
        <v>0</v>
      </c>
      <c r="F87" s="135">
        <f>MAX(E87+'Historical Volumes'!$K87,0)</f>
        <v>0</v>
      </c>
      <c r="G87" s="135">
        <f>MAX(F87+'Historical Volumes'!$K87,0)</f>
        <v>0</v>
      </c>
      <c r="H87" s="135">
        <f>MAX(G87+'Historical Volumes'!$K87,0)</f>
        <v>0</v>
      </c>
      <c r="I87" s="135">
        <f>MAX(H87+'Historical Volumes'!$K87,0)</f>
        <v>0</v>
      </c>
      <c r="J87" s="135">
        <f>MAX(I87+'Historical Volumes'!$K87,0)</f>
        <v>0</v>
      </c>
      <c r="K87" s="135">
        <f>MAX(J87+'Historical Volumes'!$K87,0)</f>
        <v>0</v>
      </c>
      <c r="L87" s="40"/>
    </row>
    <row r="88" spans="1:12" x14ac:dyDescent="0.2">
      <c r="A88" s="40"/>
      <c r="B88" s="77" t="s">
        <v>225</v>
      </c>
      <c r="C88" s="68" t="s">
        <v>226</v>
      </c>
      <c r="D88" s="135">
        <f>MAX('Historical Volumes'!J88+'Historical Volumes'!$K88,0)</f>
        <v>0</v>
      </c>
      <c r="E88" s="135">
        <f>MAX(D88+'Historical Volumes'!$K88,0)</f>
        <v>0</v>
      </c>
      <c r="F88" s="135">
        <f>MAX(E88+'Historical Volumes'!$K88,0)</f>
        <v>0</v>
      </c>
      <c r="G88" s="135">
        <f>MAX(F88+'Historical Volumes'!$K88,0)</f>
        <v>0</v>
      </c>
      <c r="H88" s="135">
        <f>MAX(G88+'Historical Volumes'!$K88,0)</f>
        <v>0</v>
      </c>
      <c r="I88" s="135">
        <f>MAX(H88+'Historical Volumes'!$K88,0)</f>
        <v>0</v>
      </c>
      <c r="J88" s="135">
        <f>MAX(I88+'Historical Volumes'!$K88,0)</f>
        <v>0</v>
      </c>
      <c r="K88" s="135">
        <f>MAX(J88+'Historical Volumes'!$K88,0)</f>
        <v>0</v>
      </c>
      <c r="L88" s="40"/>
    </row>
    <row r="89" spans="1:12" x14ac:dyDescent="0.2">
      <c r="A89" s="40"/>
      <c r="B89" s="150" t="s">
        <v>227</v>
      </c>
      <c r="C89" s="68" t="s">
        <v>228</v>
      </c>
      <c r="D89" s="135">
        <f>MAX('Historical Volumes'!J89+'Historical Volumes'!$K89,0)</f>
        <v>0</v>
      </c>
      <c r="E89" s="135">
        <f>MAX(D89+'Historical Volumes'!$K89,0)</f>
        <v>0</v>
      </c>
      <c r="F89" s="135">
        <f>MAX(E89+'Historical Volumes'!$K89,0)</f>
        <v>0</v>
      </c>
      <c r="G89" s="135">
        <f>MAX(F89+'Historical Volumes'!$K89,0)</f>
        <v>0</v>
      </c>
      <c r="H89" s="135">
        <f>MAX(G89+'Historical Volumes'!$K89,0)</f>
        <v>0</v>
      </c>
      <c r="I89" s="135">
        <f>MAX(H89+'Historical Volumes'!$K89,0)</f>
        <v>0</v>
      </c>
      <c r="J89" s="135">
        <f>MAX(I89+'Historical Volumes'!$K89,0)</f>
        <v>0</v>
      </c>
      <c r="K89" s="135">
        <f>MAX(J89+'Historical Volumes'!$K89,0)</f>
        <v>0</v>
      </c>
      <c r="L89" s="40"/>
    </row>
    <row r="90" spans="1:12" x14ac:dyDescent="0.2">
      <c r="A90" s="40"/>
      <c r="B90" s="150"/>
      <c r="C90" s="68" t="s">
        <v>229</v>
      </c>
      <c r="D90" s="135">
        <f>MAX('Historical Volumes'!J90+'Historical Volumes'!$K90,0)</f>
        <v>0</v>
      </c>
      <c r="E90" s="135">
        <f>MAX(D90+'Historical Volumes'!$K90,0)</f>
        <v>0</v>
      </c>
      <c r="F90" s="135">
        <f>MAX(E90+'Historical Volumes'!$K90,0)</f>
        <v>0</v>
      </c>
      <c r="G90" s="135">
        <f>MAX(F90+'Historical Volumes'!$K90,0)</f>
        <v>0</v>
      </c>
      <c r="H90" s="135">
        <f>MAX(G90+'Historical Volumes'!$K90,0)</f>
        <v>0</v>
      </c>
      <c r="I90" s="135">
        <f>MAX(H90+'Historical Volumes'!$K90,0)</f>
        <v>0</v>
      </c>
      <c r="J90" s="135">
        <f>MAX(I90+'Historical Volumes'!$K90,0)</f>
        <v>0</v>
      </c>
      <c r="K90" s="135">
        <f>MAX(J90+'Historical Volumes'!$K90,0)</f>
        <v>0</v>
      </c>
      <c r="L90" s="40"/>
    </row>
    <row r="91" spans="1:12" x14ac:dyDescent="0.2">
      <c r="A91" s="40"/>
      <c r="B91" s="150"/>
      <c r="C91" s="68" t="s">
        <v>230</v>
      </c>
      <c r="D91" s="135">
        <f>MAX('Historical Volumes'!J91+'Historical Volumes'!$K91,0)</f>
        <v>0</v>
      </c>
      <c r="E91" s="135">
        <f>MAX(D91+'Historical Volumes'!$K91,0)</f>
        <v>0</v>
      </c>
      <c r="F91" s="135">
        <f>MAX(E91+'Historical Volumes'!$K91,0)</f>
        <v>0</v>
      </c>
      <c r="G91" s="135">
        <f>MAX(F91+'Historical Volumes'!$K91,0)</f>
        <v>0</v>
      </c>
      <c r="H91" s="135">
        <f>MAX(G91+'Historical Volumes'!$K91,0)</f>
        <v>0</v>
      </c>
      <c r="I91" s="135">
        <f>MAX(H91+'Historical Volumes'!$K91,0)</f>
        <v>0</v>
      </c>
      <c r="J91" s="135">
        <f>MAX(I91+'Historical Volumes'!$K91,0)</f>
        <v>0</v>
      </c>
      <c r="K91" s="135">
        <f>MAX(J91+'Historical Volumes'!$K91,0)</f>
        <v>0</v>
      </c>
      <c r="L91" s="40"/>
    </row>
    <row r="92" spans="1:12" x14ac:dyDescent="0.2">
      <c r="A92" s="40"/>
      <c r="B92" s="150"/>
      <c r="C92" s="68" t="s">
        <v>231</v>
      </c>
      <c r="D92" s="135">
        <f>MAX('Historical Volumes'!J92+'Historical Volumes'!$K92,0)</f>
        <v>0</v>
      </c>
      <c r="E92" s="135">
        <f>MAX(D92+'Historical Volumes'!$K92,0)</f>
        <v>0</v>
      </c>
      <c r="F92" s="135">
        <f>MAX(E92+'Historical Volumes'!$K92,0)</f>
        <v>0</v>
      </c>
      <c r="G92" s="135">
        <f>MAX(F92+'Historical Volumes'!$K92,0)</f>
        <v>0</v>
      </c>
      <c r="H92" s="135">
        <f>MAX(G92+'Historical Volumes'!$K92,0)</f>
        <v>0</v>
      </c>
      <c r="I92" s="135">
        <f>MAX(H92+'Historical Volumes'!$K92,0)</f>
        <v>0</v>
      </c>
      <c r="J92" s="135">
        <f>MAX(I92+'Historical Volumes'!$K92,0)</f>
        <v>0</v>
      </c>
      <c r="K92" s="135">
        <f>MAX(J92+'Historical Volumes'!$K92,0)</f>
        <v>0</v>
      </c>
      <c r="L92" s="40"/>
    </row>
    <row r="93" spans="1:12" x14ac:dyDescent="0.2">
      <c r="A93" s="40"/>
      <c r="B93" s="150"/>
      <c r="C93" s="68" t="s">
        <v>232</v>
      </c>
      <c r="D93" s="135">
        <f>MAX('Historical Volumes'!J93+'Historical Volumes'!$K93,0)</f>
        <v>0</v>
      </c>
      <c r="E93" s="135">
        <f>MAX(D93+'Historical Volumes'!$K93,0)</f>
        <v>0</v>
      </c>
      <c r="F93" s="135">
        <f>MAX(E93+'Historical Volumes'!$K93,0)</f>
        <v>0</v>
      </c>
      <c r="G93" s="135">
        <f>MAX(F93+'Historical Volumes'!$K93,0)</f>
        <v>0</v>
      </c>
      <c r="H93" s="135">
        <f>MAX(G93+'Historical Volumes'!$K93,0)</f>
        <v>0</v>
      </c>
      <c r="I93" s="135">
        <f>MAX(H93+'Historical Volumes'!$K93,0)</f>
        <v>0</v>
      </c>
      <c r="J93" s="135">
        <f>MAX(I93+'Historical Volumes'!$K93,0)</f>
        <v>0</v>
      </c>
      <c r="K93" s="135">
        <f>MAX(J93+'Historical Volumes'!$K93,0)</f>
        <v>0</v>
      </c>
      <c r="L93" s="40"/>
    </row>
    <row r="94" spans="1:12" x14ac:dyDescent="0.2">
      <c r="A94" s="40"/>
      <c r="B94" s="150"/>
      <c r="C94" s="68" t="s">
        <v>233</v>
      </c>
      <c r="D94" s="135">
        <f>MAX('Historical Volumes'!J94+'Historical Volumes'!$K94,0)</f>
        <v>0</v>
      </c>
      <c r="E94" s="135">
        <f>MAX(D94+'Historical Volumes'!$K94,0)</f>
        <v>0</v>
      </c>
      <c r="F94" s="135">
        <f>MAX(E94+'Historical Volumes'!$K94,0)</f>
        <v>0</v>
      </c>
      <c r="G94" s="135">
        <f>MAX(F94+'Historical Volumes'!$K94,0)</f>
        <v>0</v>
      </c>
      <c r="H94" s="135">
        <f>MAX(G94+'Historical Volumes'!$K94,0)</f>
        <v>0</v>
      </c>
      <c r="I94" s="135">
        <f>MAX(H94+'Historical Volumes'!$K94,0)</f>
        <v>0</v>
      </c>
      <c r="J94" s="135">
        <f>MAX(I94+'Historical Volumes'!$K94,0)</f>
        <v>0</v>
      </c>
      <c r="K94" s="135">
        <f>MAX(J94+'Historical Volumes'!$K94,0)</f>
        <v>0</v>
      </c>
      <c r="L94" s="40"/>
    </row>
    <row r="95" spans="1:12" x14ac:dyDescent="0.2">
      <c r="A95" s="40"/>
      <c r="B95" s="150"/>
      <c r="C95" s="68" t="s">
        <v>234</v>
      </c>
      <c r="D95" s="135">
        <f>MAX('Historical Volumes'!J95+'Historical Volumes'!$K95,0)</f>
        <v>0</v>
      </c>
      <c r="E95" s="135">
        <f>MAX(D95+'Historical Volumes'!$K95,0)</f>
        <v>0</v>
      </c>
      <c r="F95" s="135">
        <f>MAX(E95+'Historical Volumes'!$K95,0)</f>
        <v>0</v>
      </c>
      <c r="G95" s="135">
        <f>MAX(F95+'Historical Volumes'!$K95,0)</f>
        <v>0</v>
      </c>
      <c r="H95" s="135">
        <f>MAX(G95+'Historical Volumes'!$K95,0)</f>
        <v>0</v>
      </c>
      <c r="I95" s="135">
        <f>MAX(H95+'Historical Volumes'!$K95,0)</f>
        <v>0</v>
      </c>
      <c r="J95" s="135">
        <f>MAX(I95+'Historical Volumes'!$K95,0)</f>
        <v>0</v>
      </c>
      <c r="K95" s="135">
        <f>MAX(J95+'Historical Volumes'!$K95,0)</f>
        <v>0</v>
      </c>
      <c r="L95" s="40"/>
    </row>
    <row r="96" spans="1:12" x14ac:dyDescent="0.2">
      <c r="A96" s="40"/>
      <c r="B96" s="150"/>
      <c r="C96" s="68" t="s">
        <v>235</v>
      </c>
      <c r="D96" s="135">
        <f>MAX('Historical Volumes'!J96+'Historical Volumes'!$K96,0)</f>
        <v>0</v>
      </c>
      <c r="E96" s="135">
        <f>MAX(D96+'Historical Volumes'!$K96,0)</f>
        <v>0</v>
      </c>
      <c r="F96" s="135">
        <f>MAX(E96+'Historical Volumes'!$K96,0)</f>
        <v>0</v>
      </c>
      <c r="G96" s="135">
        <f>MAX(F96+'Historical Volumes'!$K96,0)</f>
        <v>0</v>
      </c>
      <c r="H96" s="135">
        <f>MAX(G96+'Historical Volumes'!$K96,0)</f>
        <v>0</v>
      </c>
      <c r="I96" s="135">
        <f>MAX(H96+'Historical Volumes'!$K96,0)</f>
        <v>0</v>
      </c>
      <c r="J96" s="135">
        <f>MAX(I96+'Historical Volumes'!$K96,0)</f>
        <v>0</v>
      </c>
      <c r="K96" s="135">
        <f>MAX(J96+'Historical Volumes'!$K96,0)</f>
        <v>0</v>
      </c>
      <c r="L96" s="40"/>
    </row>
    <row r="97" spans="1:12" x14ac:dyDescent="0.2">
      <c r="A97" s="40"/>
      <c r="B97" s="150"/>
      <c r="C97" s="68" t="s">
        <v>236</v>
      </c>
      <c r="D97" s="135">
        <f>MAX('Historical Volumes'!J97+'Historical Volumes'!$K97,0)</f>
        <v>0</v>
      </c>
      <c r="E97" s="135">
        <f>MAX(D97+'Historical Volumes'!$K97,0)</f>
        <v>0</v>
      </c>
      <c r="F97" s="135">
        <f>MAX(E97+'Historical Volumes'!$K97,0)</f>
        <v>0</v>
      </c>
      <c r="G97" s="135">
        <f>MAX(F97+'Historical Volumes'!$K97,0)</f>
        <v>0</v>
      </c>
      <c r="H97" s="135">
        <f>MAX(G97+'Historical Volumes'!$K97,0)</f>
        <v>0</v>
      </c>
      <c r="I97" s="135">
        <f>MAX(H97+'Historical Volumes'!$K97,0)</f>
        <v>0</v>
      </c>
      <c r="J97" s="135">
        <f>MAX(I97+'Historical Volumes'!$K97,0)</f>
        <v>0</v>
      </c>
      <c r="K97" s="135">
        <f>MAX(J97+'Historical Volumes'!$K97,0)</f>
        <v>0</v>
      </c>
      <c r="L97" s="40"/>
    </row>
    <row r="98" spans="1:12" x14ac:dyDescent="0.2">
      <c r="A98" s="40"/>
      <c r="B98" s="150"/>
      <c r="C98" s="68" t="s">
        <v>237</v>
      </c>
      <c r="D98" s="135">
        <f>MAX('Historical Volumes'!J98+'Historical Volumes'!$K98,0)</f>
        <v>0</v>
      </c>
      <c r="E98" s="135">
        <f>MAX(D98+'Historical Volumes'!$K98,0)</f>
        <v>0</v>
      </c>
      <c r="F98" s="135">
        <f>MAX(E98+'Historical Volumes'!$K98,0)</f>
        <v>0</v>
      </c>
      <c r="G98" s="135">
        <f>MAX(F98+'Historical Volumes'!$K98,0)</f>
        <v>0</v>
      </c>
      <c r="H98" s="135">
        <f>MAX(G98+'Historical Volumes'!$K98,0)</f>
        <v>0</v>
      </c>
      <c r="I98" s="135">
        <f>MAX(H98+'Historical Volumes'!$K98,0)</f>
        <v>0</v>
      </c>
      <c r="J98" s="135">
        <f>MAX(I98+'Historical Volumes'!$K98,0)</f>
        <v>0</v>
      </c>
      <c r="K98" s="135">
        <f>MAX(J98+'Historical Volumes'!$K98,0)</f>
        <v>0</v>
      </c>
      <c r="L98" s="40"/>
    </row>
    <row r="99" spans="1:12" x14ac:dyDescent="0.2">
      <c r="A99" s="40"/>
      <c r="B99" s="150"/>
      <c r="C99" s="68" t="s">
        <v>238</v>
      </c>
      <c r="D99" s="135">
        <f>MAX('Historical Volumes'!J99+'Historical Volumes'!$K99,0)</f>
        <v>0</v>
      </c>
      <c r="E99" s="135">
        <f>MAX(D99+'Historical Volumes'!$K99,0)</f>
        <v>0</v>
      </c>
      <c r="F99" s="135">
        <f>MAX(E99+'Historical Volumes'!$K99,0)</f>
        <v>0</v>
      </c>
      <c r="G99" s="135">
        <f>MAX(F99+'Historical Volumes'!$K99,0)</f>
        <v>0</v>
      </c>
      <c r="H99" s="135">
        <f>MAX(G99+'Historical Volumes'!$K99,0)</f>
        <v>0</v>
      </c>
      <c r="I99" s="135">
        <f>MAX(H99+'Historical Volumes'!$K99,0)</f>
        <v>0</v>
      </c>
      <c r="J99" s="135">
        <f>MAX(I99+'Historical Volumes'!$K99,0)</f>
        <v>0</v>
      </c>
      <c r="K99" s="135">
        <f>MAX(J99+'Historical Volumes'!$K99,0)</f>
        <v>0</v>
      </c>
      <c r="L99" s="40"/>
    </row>
    <row r="100" spans="1:12" x14ac:dyDescent="0.2">
      <c r="A100" s="40"/>
      <c r="B100" s="150"/>
      <c r="C100" s="68" t="s">
        <v>239</v>
      </c>
      <c r="D100" s="135">
        <f>MAX('Historical Volumes'!J100+'Historical Volumes'!$K100,0)</f>
        <v>0</v>
      </c>
      <c r="E100" s="135">
        <f>MAX(D100+'Historical Volumes'!$K100,0)</f>
        <v>0</v>
      </c>
      <c r="F100" s="135">
        <f>MAX(E100+'Historical Volumes'!$K100,0)</f>
        <v>0</v>
      </c>
      <c r="G100" s="135">
        <f>MAX(F100+'Historical Volumes'!$K100,0)</f>
        <v>0</v>
      </c>
      <c r="H100" s="135">
        <f>MAX(G100+'Historical Volumes'!$K100,0)</f>
        <v>0</v>
      </c>
      <c r="I100" s="135">
        <f>MAX(H100+'Historical Volumes'!$K100,0)</f>
        <v>0</v>
      </c>
      <c r="J100" s="135">
        <f>MAX(I100+'Historical Volumes'!$K100,0)</f>
        <v>0</v>
      </c>
      <c r="K100" s="135">
        <f>MAX(J100+'Historical Volumes'!$K100,0)</f>
        <v>0</v>
      </c>
      <c r="L100" s="40"/>
    </row>
    <row r="101" spans="1:12" x14ac:dyDescent="0.2">
      <c r="A101" s="40"/>
      <c r="B101" s="150"/>
      <c r="C101" s="68" t="s">
        <v>240</v>
      </c>
      <c r="D101" s="135">
        <f>MAX('Historical Volumes'!J101+'Historical Volumes'!$K101,0)</f>
        <v>0</v>
      </c>
      <c r="E101" s="135">
        <f>MAX(D101+'Historical Volumes'!$K101,0)</f>
        <v>0</v>
      </c>
      <c r="F101" s="135">
        <f>MAX(E101+'Historical Volumes'!$K101,0)</f>
        <v>0</v>
      </c>
      <c r="G101" s="135">
        <f>MAX(F101+'Historical Volumes'!$K101,0)</f>
        <v>0</v>
      </c>
      <c r="H101" s="135">
        <f>MAX(G101+'Historical Volumes'!$K101,0)</f>
        <v>0</v>
      </c>
      <c r="I101" s="135">
        <f>MAX(H101+'Historical Volumes'!$K101,0)</f>
        <v>0</v>
      </c>
      <c r="J101" s="135">
        <f>MAX(I101+'Historical Volumes'!$K101,0)</f>
        <v>0</v>
      </c>
      <c r="K101" s="135">
        <f>MAX(J101+'Historical Volumes'!$K101,0)</f>
        <v>0</v>
      </c>
      <c r="L101" s="40"/>
    </row>
    <row r="102" spans="1:12" x14ac:dyDescent="0.2">
      <c r="A102" s="40"/>
      <c r="B102" s="150"/>
      <c r="C102" s="68" t="s">
        <v>241</v>
      </c>
      <c r="D102" s="135">
        <f>MAX('Historical Volumes'!J102+'Historical Volumes'!$K102,0)</f>
        <v>0</v>
      </c>
      <c r="E102" s="135">
        <f>MAX(D102+'Historical Volumes'!$K102,0)</f>
        <v>0</v>
      </c>
      <c r="F102" s="135">
        <f>MAX(E102+'Historical Volumes'!$K102,0)</f>
        <v>0</v>
      </c>
      <c r="G102" s="135">
        <f>MAX(F102+'Historical Volumes'!$K102,0)</f>
        <v>0</v>
      </c>
      <c r="H102" s="135">
        <f>MAX(G102+'Historical Volumes'!$K102,0)</f>
        <v>0</v>
      </c>
      <c r="I102" s="135">
        <f>MAX(H102+'Historical Volumes'!$K102,0)</f>
        <v>0</v>
      </c>
      <c r="J102" s="135">
        <f>MAX(I102+'Historical Volumes'!$K102,0)</f>
        <v>0</v>
      </c>
      <c r="K102" s="135">
        <f>MAX(J102+'Historical Volumes'!$K102,0)</f>
        <v>0</v>
      </c>
      <c r="L102" s="40"/>
    </row>
    <row r="103" spans="1:12" x14ac:dyDescent="0.2">
      <c r="A103" s="40"/>
      <c r="B103" s="150"/>
      <c r="C103" s="68" t="s">
        <v>242</v>
      </c>
      <c r="D103" s="135">
        <f>MAX('Historical Volumes'!J103+'Historical Volumes'!$K103,0)</f>
        <v>0</v>
      </c>
      <c r="E103" s="135">
        <f>MAX(D103+'Historical Volumes'!$K103,0)</f>
        <v>0</v>
      </c>
      <c r="F103" s="135">
        <f>MAX(E103+'Historical Volumes'!$K103,0)</f>
        <v>0</v>
      </c>
      <c r="G103" s="135">
        <f>MAX(F103+'Historical Volumes'!$K103,0)</f>
        <v>0</v>
      </c>
      <c r="H103" s="135">
        <f>MAX(G103+'Historical Volumes'!$K103,0)</f>
        <v>0</v>
      </c>
      <c r="I103" s="135">
        <f>MAX(H103+'Historical Volumes'!$K103,0)</f>
        <v>0</v>
      </c>
      <c r="J103" s="135">
        <f>MAX(I103+'Historical Volumes'!$K103,0)</f>
        <v>0</v>
      </c>
      <c r="K103" s="135">
        <f>MAX(J103+'Historical Volumes'!$K103,0)</f>
        <v>0</v>
      </c>
      <c r="L103" s="40"/>
    </row>
    <row r="104" spans="1:12" x14ac:dyDescent="0.2">
      <c r="A104" s="40"/>
      <c r="B104" s="150"/>
      <c r="C104" s="68" t="s">
        <v>243</v>
      </c>
      <c r="D104" s="135">
        <f>MAX('Historical Volumes'!J104+'Historical Volumes'!$K104,0)</f>
        <v>0</v>
      </c>
      <c r="E104" s="135">
        <f>MAX(D104+'Historical Volumes'!$K104,0)</f>
        <v>0</v>
      </c>
      <c r="F104" s="135">
        <f>MAX(E104+'Historical Volumes'!$K104,0)</f>
        <v>0</v>
      </c>
      <c r="G104" s="135">
        <f>MAX(F104+'Historical Volumes'!$K104,0)</f>
        <v>0</v>
      </c>
      <c r="H104" s="135">
        <f>MAX(G104+'Historical Volumes'!$K104,0)</f>
        <v>0</v>
      </c>
      <c r="I104" s="135">
        <f>MAX(H104+'Historical Volumes'!$K104,0)</f>
        <v>0</v>
      </c>
      <c r="J104" s="135">
        <f>MAX(I104+'Historical Volumes'!$K104,0)</f>
        <v>0</v>
      </c>
      <c r="K104" s="135">
        <f>MAX(J104+'Historical Volumes'!$K104,0)</f>
        <v>0</v>
      </c>
      <c r="L104" s="40"/>
    </row>
    <row r="105" spans="1:12" x14ac:dyDescent="0.2">
      <c r="A105" s="40"/>
      <c r="B105" s="150"/>
      <c r="C105" s="68" t="s">
        <v>244</v>
      </c>
      <c r="D105" s="135">
        <f>MAX('Historical Volumes'!J105+'Historical Volumes'!$K105,0)</f>
        <v>0</v>
      </c>
      <c r="E105" s="135">
        <f>MAX(D105+'Historical Volumes'!$K105,0)</f>
        <v>0</v>
      </c>
      <c r="F105" s="135">
        <f>MAX(E105+'Historical Volumes'!$K105,0)</f>
        <v>0</v>
      </c>
      <c r="G105" s="135">
        <f>MAX(F105+'Historical Volumes'!$K105,0)</f>
        <v>0</v>
      </c>
      <c r="H105" s="135">
        <f>MAX(G105+'Historical Volumes'!$K105,0)</f>
        <v>0</v>
      </c>
      <c r="I105" s="135">
        <f>MAX(H105+'Historical Volumes'!$K105,0)</f>
        <v>0</v>
      </c>
      <c r="J105" s="135">
        <f>MAX(I105+'Historical Volumes'!$K105,0)</f>
        <v>0</v>
      </c>
      <c r="K105" s="135">
        <f>MAX(J105+'Historical Volumes'!$K105,0)</f>
        <v>0</v>
      </c>
      <c r="L105" s="40"/>
    </row>
    <row r="106" spans="1:12" x14ac:dyDescent="0.2">
      <c r="A106" s="40"/>
      <c r="B106" s="152"/>
      <c r="C106" s="68" t="s">
        <v>168</v>
      </c>
      <c r="D106" s="135">
        <f>MAX('Historical Volumes'!J106+'Historical Volumes'!$K106,0)</f>
        <v>76.916666666666671</v>
      </c>
      <c r="E106" s="135">
        <f>MAX(D106+'Historical Volumes'!$K106,0)</f>
        <v>79.833333333333343</v>
      </c>
      <c r="F106" s="135">
        <f>MAX(E106+'Historical Volumes'!$K106,0)</f>
        <v>82.750000000000014</v>
      </c>
      <c r="G106" s="135">
        <f>MAX(F106+'Historical Volumes'!$K106,0)</f>
        <v>85.666666666666686</v>
      </c>
      <c r="H106" s="135">
        <f>MAX(G106+'Historical Volumes'!$K106,0)</f>
        <v>88.583333333333357</v>
      </c>
      <c r="I106" s="135">
        <f>MAX(H106+'Historical Volumes'!$K106,0)</f>
        <v>91.500000000000028</v>
      </c>
      <c r="J106" s="135">
        <f>MAX(I106+'Historical Volumes'!$K106,0)</f>
        <v>94.4166666666667</v>
      </c>
      <c r="K106" s="135">
        <f>MAX(J106+'Historical Volumes'!$K106,0)</f>
        <v>97.333333333333371</v>
      </c>
      <c r="L106" s="40"/>
    </row>
    <row r="107" spans="1:12" x14ac:dyDescent="0.2">
      <c r="A107" s="40"/>
      <c r="B107" s="119" t="s">
        <v>245</v>
      </c>
      <c r="C107" s="68" t="s">
        <v>246</v>
      </c>
      <c r="D107" s="135">
        <f>MAX('Historical Volumes'!J107+'Historical Volumes'!$K107,0)</f>
        <v>0</v>
      </c>
      <c r="E107" s="135">
        <f>MAX(D107+'Historical Volumes'!$K107,0)</f>
        <v>0</v>
      </c>
      <c r="F107" s="135">
        <f>MAX(E107+'Historical Volumes'!$K107,0)</f>
        <v>0</v>
      </c>
      <c r="G107" s="135">
        <f>MAX(F107+'Historical Volumes'!$K107,0)</f>
        <v>0</v>
      </c>
      <c r="H107" s="135">
        <f>MAX(G107+'Historical Volumes'!$K107,0)</f>
        <v>0</v>
      </c>
      <c r="I107" s="135">
        <f>MAX(H107+'Historical Volumes'!$K107,0)</f>
        <v>0</v>
      </c>
      <c r="J107" s="135">
        <f>MAX(I107+'Historical Volumes'!$K107,0)</f>
        <v>0</v>
      </c>
      <c r="K107" s="135">
        <f>MAX(J107+'Historical Volumes'!$K107,0)</f>
        <v>0</v>
      </c>
      <c r="L107" s="40"/>
    </row>
    <row r="108" spans="1:12" x14ac:dyDescent="0.2">
      <c r="A108" s="40"/>
      <c r="B108" s="119" t="s">
        <v>247</v>
      </c>
      <c r="C108" s="68" t="s">
        <v>248</v>
      </c>
      <c r="D108" s="135">
        <f>MAX('Historical Volumes'!J108+'Historical Volumes'!$K108,0)</f>
        <v>0</v>
      </c>
      <c r="E108" s="135">
        <f>MAX(D108+'Historical Volumes'!$K108,0)</f>
        <v>0</v>
      </c>
      <c r="F108" s="135">
        <f>MAX(E108+'Historical Volumes'!$K108,0)</f>
        <v>0</v>
      </c>
      <c r="G108" s="135">
        <f>MAX(F108+'Historical Volumes'!$K108,0)</f>
        <v>0</v>
      </c>
      <c r="H108" s="135">
        <f>MAX(G108+'Historical Volumes'!$K108,0)</f>
        <v>0</v>
      </c>
      <c r="I108" s="135">
        <f>MAX(H108+'Historical Volumes'!$K108,0)</f>
        <v>0</v>
      </c>
      <c r="J108" s="135">
        <f>MAX(I108+'Historical Volumes'!$K108,0)</f>
        <v>0</v>
      </c>
      <c r="K108" s="135">
        <f>MAX(J108+'Historical Volumes'!$K108,0)</f>
        <v>0</v>
      </c>
      <c r="L108" s="40"/>
    </row>
    <row r="109" spans="1:12" x14ac:dyDescent="0.2">
      <c r="A109" s="40"/>
      <c r="B109" s="119"/>
      <c r="C109" s="68" t="s">
        <v>249</v>
      </c>
      <c r="D109" s="135">
        <f>MAX('Historical Volumes'!J109+'Historical Volumes'!$K109,0)</f>
        <v>0</v>
      </c>
      <c r="E109" s="135">
        <f>MAX(D109+'Historical Volumes'!$K109,0)</f>
        <v>0</v>
      </c>
      <c r="F109" s="135">
        <f>MAX(E109+'Historical Volumes'!$K109,0)</f>
        <v>0</v>
      </c>
      <c r="G109" s="135">
        <f>MAX(F109+'Historical Volumes'!$K109,0)</f>
        <v>0</v>
      </c>
      <c r="H109" s="135">
        <f>MAX(G109+'Historical Volumes'!$K109,0)</f>
        <v>0</v>
      </c>
      <c r="I109" s="135">
        <f>MAX(H109+'Historical Volumes'!$K109,0)</f>
        <v>0</v>
      </c>
      <c r="J109" s="135">
        <f>MAX(I109+'Historical Volumes'!$K109,0)</f>
        <v>0</v>
      </c>
      <c r="K109" s="135">
        <f>MAX(J109+'Historical Volumes'!$K109,0)</f>
        <v>0</v>
      </c>
      <c r="L109" s="40"/>
    </row>
    <row r="110" spans="1:12" x14ac:dyDescent="0.2">
      <c r="A110" s="40"/>
      <c r="B110" s="119"/>
      <c r="C110" s="68" t="s">
        <v>250</v>
      </c>
      <c r="D110" s="135">
        <f>MAX('Historical Volumes'!J110+'Historical Volumes'!$K110,0)</f>
        <v>0</v>
      </c>
      <c r="E110" s="135">
        <f>MAX(D110+'Historical Volumes'!$K110,0)</f>
        <v>0</v>
      </c>
      <c r="F110" s="135">
        <f>MAX(E110+'Historical Volumes'!$K110,0)</f>
        <v>0</v>
      </c>
      <c r="G110" s="135">
        <f>MAX(F110+'Historical Volumes'!$K110,0)</f>
        <v>0</v>
      </c>
      <c r="H110" s="135">
        <f>MAX(G110+'Historical Volumes'!$K110,0)</f>
        <v>0</v>
      </c>
      <c r="I110" s="135">
        <f>MAX(H110+'Historical Volumes'!$K110,0)</f>
        <v>0</v>
      </c>
      <c r="J110" s="135">
        <f>MAX(I110+'Historical Volumes'!$K110,0)</f>
        <v>0</v>
      </c>
      <c r="K110" s="135">
        <f>MAX(J110+'Historical Volumes'!$K110,0)</f>
        <v>0</v>
      </c>
      <c r="L110" s="40"/>
    </row>
    <row r="111" spans="1:12" x14ac:dyDescent="0.2">
      <c r="A111" s="40"/>
      <c r="B111" s="119"/>
      <c r="C111" s="68" t="s">
        <v>251</v>
      </c>
      <c r="D111" s="135">
        <f>MAX('Historical Volumes'!J111+'Historical Volumes'!$K111,0)</f>
        <v>0</v>
      </c>
      <c r="E111" s="135">
        <f>MAX(D111+'Historical Volumes'!$K111,0)</f>
        <v>0</v>
      </c>
      <c r="F111" s="135">
        <f>MAX(E111+'Historical Volumes'!$K111,0)</f>
        <v>0</v>
      </c>
      <c r="G111" s="135">
        <f>MAX(F111+'Historical Volumes'!$K111,0)</f>
        <v>0</v>
      </c>
      <c r="H111" s="135">
        <f>MAX(G111+'Historical Volumes'!$K111,0)</f>
        <v>0</v>
      </c>
      <c r="I111" s="135">
        <f>MAX(H111+'Historical Volumes'!$K111,0)</f>
        <v>0</v>
      </c>
      <c r="J111" s="135">
        <f>MAX(I111+'Historical Volumes'!$K111,0)</f>
        <v>0</v>
      </c>
      <c r="K111" s="135">
        <f>MAX(J111+'Historical Volumes'!$K111,0)</f>
        <v>0</v>
      </c>
      <c r="L111" s="40"/>
    </row>
    <row r="112" spans="1:12" x14ac:dyDescent="0.2">
      <c r="A112" s="40"/>
      <c r="B112" s="119"/>
      <c r="C112" s="68" t="s">
        <v>252</v>
      </c>
      <c r="D112" s="135">
        <f>MAX('Historical Volumes'!J112+'Historical Volumes'!$K112,0)</f>
        <v>0</v>
      </c>
      <c r="E112" s="135">
        <f>MAX(D112+'Historical Volumes'!$K112,0)</f>
        <v>0</v>
      </c>
      <c r="F112" s="135">
        <f>MAX(E112+'Historical Volumes'!$K112,0)</f>
        <v>0</v>
      </c>
      <c r="G112" s="135">
        <f>MAX(F112+'Historical Volumes'!$K112,0)</f>
        <v>0</v>
      </c>
      <c r="H112" s="135">
        <f>MAX(G112+'Historical Volumes'!$K112,0)</f>
        <v>0</v>
      </c>
      <c r="I112" s="135">
        <f>MAX(H112+'Historical Volumes'!$K112,0)</f>
        <v>0</v>
      </c>
      <c r="J112" s="135">
        <f>MAX(I112+'Historical Volumes'!$K112,0)</f>
        <v>0</v>
      </c>
      <c r="K112" s="135">
        <f>MAX(J112+'Historical Volumes'!$K112,0)</f>
        <v>0</v>
      </c>
      <c r="L112" s="40"/>
    </row>
    <row r="113" spans="1:12" x14ac:dyDescent="0.2">
      <c r="A113" s="40"/>
      <c r="B113" s="119"/>
      <c r="C113" s="68" t="s">
        <v>253</v>
      </c>
      <c r="D113" s="135">
        <f>MAX('Historical Volumes'!J113+'Historical Volumes'!$K113,0)</f>
        <v>0</v>
      </c>
      <c r="E113" s="135">
        <f>MAX(D113+'Historical Volumes'!$K113,0)</f>
        <v>0</v>
      </c>
      <c r="F113" s="135">
        <f>MAX(E113+'Historical Volumes'!$K113,0)</f>
        <v>0</v>
      </c>
      <c r="G113" s="135">
        <f>MAX(F113+'Historical Volumes'!$K113,0)</f>
        <v>0</v>
      </c>
      <c r="H113" s="135">
        <f>MAX(G113+'Historical Volumes'!$K113,0)</f>
        <v>0</v>
      </c>
      <c r="I113" s="135">
        <f>MAX(H113+'Historical Volumes'!$K113,0)</f>
        <v>0</v>
      </c>
      <c r="J113" s="135">
        <f>MAX(I113+'Historical Volumes'!$K113,0)</f>
        <v>0</v>
      </c>
      <c r="K113" s="135">
        <f>MAX(J113+'Historical Volumes'!$K113,0)</f>
        <v>0</v>
      </c>
      <c r="L113" s="40"/>
    </row>
    <row r="114" spans="1:12" x14ac:dyDescent="0.2">
      <c r="A114" s="40"/>
      <c r="B114" s="119"/>
      <c r="C114" s="68" t="s">
        <v>254</v>
      </c>
      <c r="D114" s="135">
        <f>MAX('Historical Volumes'!J114+'Historical Volumes'!$K114,0)</f>
        <v>1.1666666666666667</v>
      </c>
      <c r="E114" s="135">
        <f>MAX(D114+'Historical Volumes'!$K114,0)</f>
        <v>1.3333333333333335</v>
      </c>
      <c r="F114" s="135">
        <f>MAX(E114+'Historical Volumes'!$K114,0)</f>
        <v>1.5000000000000002</v>
      </c>
      <c r="G114" s="135">
        <f>MAX(F114+'Historical Volumes'!$K114,0)</f>
        <v>1.666666666666667</v>
      </c>
      <c r="H114" s="135">
        <f>MAX(G114+'Historical Volumes'!$K114,0)</f>
        <v>1.8333333333333337</v>
      </c>
      <c r="I114" s="135">
        <f>MAX(H114+'Historical Volumes'!$K114,0)</f>
        <v>2.0000000000000004</v>
      </c>
      <c r="J114" s="135">
        <f>MAX(I114+'Historical Volumes'!$K114,0)</f>
        <v>2.166666666666667</v>
      </c>
      <c r="K114" s="135">
        <f>MAX(J114+'Historical Volumes'!$K114,0)</f>
        <v>2.3333333333333335</v>
      </c>
      <c r="L114" s="40"/>
    </row>
    <row r="115" spans="1:12" x14ac:dyDescent="0.2">
      <c r="A115" s="40"/>
      <c r="B115" s="119"/>
      <c r="C115" s="68" t="s">
        <v>168</v>
      </c>
      <c r="D115" s="135">
        <f>MAX('Historical Volumes'!J115+'Historical Volumes'!$K115,0)</f>
        <v>0</v>
      </c>
      <c r="E115" s="135">
        <f>MAX(D115+'Historical Volumes'!$K115,0)</f>
        <v>0</v>
      </c>
      <c r="F115" s="135">
        <f>MAX(E115+'Historical Volumes'!$K115,0)</f>
        <v>0</v>
      </c>
      <c r="G115" s="135">
        <f>MAX(F115+'Historical Volumes'!$K115,0)</f>
        <v>0</v>
      </c>
      <c r="H115" s="135">
        <f>MAX(G115+'Historical Volumes'!$K115,0)</f>
        <v>0</v>
      </c>
      <c r="I115" s="135">
        <f>MAX(H115+'Historical Volumes'!$K115,0)</f>
        <v>0</v>
      </c>
      <c r="J115" s="135">
        <f>MAX(I115+'Historical Volumes'!$K115,0)</f>
        <v>0</v>
      </c>
      <c r="K115" s="135">
        <f>MAX(J115+'Historical Volumes'!$K115,0)</f>
        <v>0</v>
      </c>
      <c r="L115" s="40"/>
    </row>
    <row r="116" spans="1:12" x14ac:dyDescent="0.2">
      <c r="A116" s="40"/>
      <c r="B116" s="73" t="s">
        <v>255</v>
      </c>
      <c r="C116" s="68" t="s">
        <v>256</v>
      </c>
      <c r="D116" s="135">
        <f>MAX('Historical Volumes'!J116+'Historical Volumes'!$K116,0)</f>
        <v>0</v>
      </c>
      <c r="E116" s="135">
        <f>MAX(D116+'Historical Volumes'!$K116,0)</f>
        <v>0</v>
      </c>
      <c r="F116" s="135">
        <f>MAX(E116+'Historical Volumes'!$K116,0)</f>
        <v>0</v>
      </c>
      <c r="G116" s="135">
        <f>MAX(F116+'Historical Volumes'!$K116,0)</f>
        <v>0</v>
      </c>
      <c r="H116" s="135">
        <f>MAX(G116+'Historical Volumes'!$K116,0)</f>
        <v>0</v>
      </c>
      <c r="I116" s="135">
        <f>MAX(H116+'Historical Volumes'!$K116,0)</f>
        <v>0</v>
      </c>
      <c r="J116" s="135">
        <f>MAX(I116+'Historical Volumes'!$K116,0)</f>
        <v>0</v>
      </c>
      <c r="K116" s="135">
        <f>MAX(J116+'Historical Volumes'!$K116,0)</f>
        <v>0</v>
      </c>
      <c r="L116" s="40"/>
    </row>
    <row r="117" spans="1:12" x14ac:dyDescent="0.2">
      <c r="A117" s="40"/>
      <c r="B117" s="64" t="s">
        <v>257</v>
      </c>
      <c r="C117" s="68" t="s">
        <v>258</v>
      </c>
      <c r="D117" s="135">
        <f>MAX('Historical Volumes'!J117+'Historical Volumes'!$K117,0)</f>
        <v>0</v>
      </c>
      <c r="E117" s="135">
        <f>MAX(D117+'Historical Volumes'!$K117,0)</f>
        <v>0</v>
      </c>
      <c r="F117" s="135">
        <f>MAX(E117+'Historical Volumes'!$K117,0)</f>
        <v>0</v>
      </c>
      <c r="G117" s="135">
        <f>MAX(F117+'Historical Volumes'!$K117,0)</f>
        <v>0</v>
      </c>
      <c r="H117" s="135">
        <f>MAX(G117+'Historical Volumes'!$K117,0)</f>
        <v>0</v>
      </c>
      <c r="I117" s="135">
        <f>MAX(H117+'Historical Volumes'!$K117,0)</f>
        <v>0</v>
      </c>
      <c r="J117" s="135">
        <f>MAX(I117+'Historical Volumes'!$K117,0)</f>
        <v>0</v>
      </c>
      <c r="K117" s="135">
        <f>MAX(J117+'Historical Volumes'!$K117,0)</f>
        <v>0</v>
      </c>
      <c r="L117" s="40"/>
    </row>
    <row r="118" spans="1:12" x14ac:dyDescent="0.2">
      <c r="A118" s="40"/>
      <c r="B118" s="64"/>
      <c r="C118" s="68" t="s">
        <v>259</v>
      </c>
      <c r="D118" s="135">
        <f>MAX('Historical Volumes'!J118+'Historical Volumes'!$K118,0)</f>
        <v>0</v>
      </c>
      <c r="E118" s="135">
        <f>MAX(D118+'Historical Volumes'!$K118,0)</f>
        <v>0</v>
      </c>
      <c r="F118" s="135">
        <f>MAX(E118+'Historical Volumes'!$K118,0)</f>
        <v>0</v>
      </c>
      <c r="G118" s="135">
        <f>MAX(F118+'Historical Volumes'!$K118,0)</f>
        <v>0</v>
      </c>
      <c r="H118" s="135">
        <f>MAX(G118+'Historical Volumes'!$K118,0)</f>
        <v>0</v>
      </c>
      <c r="I118" s="135">
        <f>MAX(H118+'Historical Volumes'!$K118,0)</f>
        <v>0</v>
      </c>
      <c r="J118" s="135">
        <f>MAX(I118+'Historical Volumes'!$K118,0)</f>
        <v>0</v>
      </c>
      <c r="K118" s="135">
        <f>MAX(J118+'Historical Volumes'!$K118,0)</f>
        <v>0</v>
      </c>
      <c r="L118" s="40"/>
    </row>
    <row r="119" spans="1:12" x14ac:dyDescent="0.2">
      <c r="A119" s="40"/>
      <c r="B119" s="66"/>
      <c r="C119" s="68" t="s">
        <v>260</v>
      </c>
      <c r="D119" s="135">
        <f>MAX('Historical Volumes'!J119+'Historical Volumes'!$K119,0)</f>
        <v>0</v>
      </c>
      <c r="E119" s="135">
        <f>MAX(D119+'Historical Volumes'!$K119,0)</f>
        <v>0</v>
      </c>
      <c r="F119" s="135">
        <f>MAX(E119+'Historical Volumes'!$K119,0)</f>
        <v>0</v>
      </c>
      <c r="G119" s="135">
        <f>MAX(F119+'Historical Volumes'!$K119,0)</f>
        <v>0</v>
      </c>
      <c r="H119" s="135">
        <f>MAX(G119+'Historical Volumes'!$K119,0)</f>
        <v>0</v>
      </c>
      <c r="I119" s="135">
        <f>MAX(H119+'Historical Volumes'!$K119,0)</f>
        <v>0</v>
      </c>
      <c r="J119" s="135">
        <f>MAX(I119+'Historical Volumes'!$K119,0)</f>
        <v>0</v>
      </c>
      <c r="K119" s="135">
        <f>MAX(J119+'Historical Volumes'!$K119,0)</f>
        <v>0</v>
      </c>
      <c r="L119" s="40"/>
    </row>
    <row r="120" spans="1:12" x14ac:dyDescent="0.2">
      <c r="A120" s="40"/>
      <c r="B120" s="40"/>
      <c r="C120" s="45" t="s">
        <v>48</v>
      </c>
      <c r="D120" s="130">
        <f t="shared" ref="D120:E120" si="0">SUM(D10:D119)</f>
        <v>156.72166666666666</v>
      </c>
      <c r="E120" s="130">
        <f t="shared" si="0"/>
        <v>157.88666666666668</v>
      </c>
      <c r="F120" s="130">
        <f>SUM(F10:F119)</f>
        <v>163.8725</v>
      </c>
      <c r="G120" s="130">
        <f>SUM(G10:G119)</f>
        <v>169.85833333333332</v>
      </c>
      <c r="H120" s="130">
        <f t="shared" ref="H120:K120" si="1">SUM(H10:H119)</f>
        <v>176.34416666666667</v>
      </c>
      <c r="I120" s="130">
        <f t="shared" si="1"/>
        <v>182.83</v>
      </c>
      <c r="J120" s="130">
        <f t="shared" si="1"/>
        <v>189.31583333333333</v>
      </c>
      <c r="K120" s="130">
        <f t="shared" si="1"/>
        <v>195.8016666666667</v>
      </c>
      <c r="L120" s="40"/>
    </row>
    <row r="121" spans="1:12" x14ac:dyDescent="0.2">
      <c r="A121" s="40"/>
      <c r="B121" s="40"/>
      <c r="C121" s="45" t="s">
        <v>353</v>
      </c>
      <c r="D121" s="130">
        <v>0</v>
      </c>
      <c r="E121" s="130">
        <f>E120-D120</f>
        <v>1.1650000000000205</v>
      </c>
      <c r="F121" s="130">
        <f t="shared" ref="F121:K121" si="2">F120-E120</f>
        <v>5.9858333333333178</v>
      </c>
      <c r="G121" s="130">
        <f t="shared" si="2"/>
        <v>5.9858333333333178</v>
      </c>
      <c r="H121" s="130">
        <f t="shared" si="2"/>
        <v>6.4858333333333462</v>
      </c>
      <c r="I121" s="130">
        <f t="shared" si="2"/>
        <v>6.4858333333333462</v>
      </c>
      <c r="J121" s="130">
        <f t="shared" si="2"/>
        <v>6.4858333333333178</v>
      </c>
      <c r="K121" s="130">
        <f t="shared" si="2"/>
        <v>6.4858333333333746</v>
      </c>
      <c r="L121" s="40"/>
    </row>
    <row r="122" spans="1:12" x14ac:dyDescent="0.2">
      <c r="A122" s="40"/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</row>
    <row r="123" spans="1:12" ht="15.75" x14ac:dyDescent="0.25">
      <c r="A123" s="26"/>
      <c r="B123" s="26" t="s">
        <v>267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1:12" x14ac:dyDescent="0.2">
      <c r="A124" s="40"/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</row>
    <row r="125" spans="1:12" hidden="1" x14ac:dyDescent="0.2">
      <c r="A125" s="40"/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</row>
    <row r="126" spans="1:12" hidden="1" x14ac:dyDescent="0.2">
      <c r="A126" s="40"/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</row>
    <row r="127" spans="1:12" hidden="1" x14ac:dyDescent="0.2">
      <c r="A127" s="40"/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</row>
    <row r="128" spans="1:12" hidden="1" x14ac:dyDescent="0.2">
      <c r="A128" s="40"/>
      <c r="B128" s="40"/>
      <c r="C128" s="40"/>
      <c r="D128" s="40"/>
      <c r="E128" s="40"/>
      <c r="F128" s="40"/>
      <c r="G128" s="40"/>
      <c r="H128" s="40"/>
      <c r="I128" s="40"/>
      <c r="J128" s="40"/>
      <c r="K128" s="40"/>
      <c r="L128" s="40"/>
    </row>
    <row r="129" spans="1:12" hidden="1" x14ac:dyDescent="0.2">
      <c r="A129" s="40"/>
      <c r="B129" s="40"/>
      <c r="C129" s="40"/>
      <c r="D129" s="40"/>
      <c r="E129" s="40"/>
      <c r="F129" s="40"/>
      <c r="G129" s="40"/>
      <c r="H129" s="40"/>
      <c r="I129" s="40"/>
      <c r="J129" s="40"/>
      <c r="K129" s="40"/>
      <c r="L129" s="40"/>
    </row>
    <row r="130" spans="1:12" hidden="1" x14ac:dyDescent="0.2">
      <c r="A130" s="40"/>
      <c r="B130" s="40"/>
      <c r="C130" s="40"/>
      <c r="D130" s="40"/>
      <c r="E130" s="40"/>
      <c r="F130" s="40"/>
      <c r="G130" s="40"/>
      <c r="H130" s="40"/>
      <c r="I130" s="40"/>
      <c r="J130" s="40"/>
      <c r="K130" s="40"/>
      <c r="L130" s="40"/>
    </row>
    <row r="131" spans="1:12" hidden="1" x14ac:dyDescent="0.2">
      <c r="A131" s="40"/>
      <c r="B131" s="40"/>
      <c r="C131" s="40"/>
      <c r="D131" s="40"/>
      <c r="E131" s="40"/>
      <c r="F131" s="40"/>
      <c r="G131" s="40"/>
      <c r="H131" s="40"/>
      <c r="I131" s="40"/>
      <c r="J131" s="40"/>
      <c r="K131" s="40"/>
      <c r="L131" s="40"/>
    </row>
    <row r="132" spans="1:12" hidden="1" x14ac:dyDescent="0.2">
      <c r="A132" s="40"/>
      <c r="B132" s="40"/>
      <c r="C132" s="40"/>
      <c r="D132" s="40"/>
      <c r="E132" s="40"/>
      <c r="F132" s="40"/>
      <c r="G132" s="40"/>
      <c r="H132" s="40"/>
      <c r="I132" s="40"/>
      <c r="J132" s="40"/>
      <c r="K132" s="40"/>
      <c r="L132" s="40"/>
    </row>
    <row r="133" spans="1:12" hidden="1" x14ac:dyDescent="0.2">
      <c r="A133" s="40"/>
      <c r="B133" s="40"/>
      <c r="C133" s="40"/>
      <c r="D133" s="40"/>
      <c r="E133" s="40"/>
      <c r="F133" s="40"/>
      <c r="G133" s="40"/>
      <c r="H133" s="40"/>
      <c r="I133" s="40"/>
      <c r="J133" s="40"/>
      <c r="K133" s="40"/>
      <c r="L133" s="40"/>
    </row>
    <row r="134" spans="1:12" hidden="1" x14ac:dyDescent="0.2">
      <c r="A134" s="40"/>
      <c r="B134" s="40"/>
      <c r="C134" s="40"/>
      <c r="D134" s="40"/>
      <c r="E134" s="40"/>
      <c r="F134" s="40"/>
      <c r="G134" s="40"/>
      <c r="H134" s="40"/>
      <c r="I134" s="40"/>
      <c r="J134" s="40"/>
      <c r="K134" s="40"/>
      <c r="L134" s="40"/>
    </row>
    <row r="135" spans="1:12" hidden="1" x14ac:dyDescent="0.2">
      <c r="A135" s="40"/>
      <c r="B135" s="40"/>
      <c r="C135" s="40"/>
      <c r="D135" s="40"/>
      <c r="E135" s="40"/>
      <c r="F135" s="40"/>
      <c r="G135" s="40"/>
      <c r="H135" s="40"/>
      <c r="I135" s="40"/>
      <c r="J135" s="40"/>
      <c r="K135" s="40"/>
      <c r="L135" s="40"/>
    </row>
    <row r="136" spans="1:12" hidden="1" x14ac:dyDescent="0.2">
      <c r="A136" s="40"/>
      <c r="B136" s="40"/>
      <c r="C136" s="40"/>
      <c r="D136" s="40"/>
      <c r="E136" s="40"/>
      <c r="F136" s="40"/>
      <c r="G136" s="40"/>
      <c r="H136" s="40"/>
      <c r="I136" s="40"/>
      <c r="J136" s="40"/>
      <c r="K136" s="40"/>
      <c r="L136" s="40"/>
    </row>
    <row r="137" spans="1:12" hidden="1" x14ac:dyDescent="0.2">
      <c r="A137" s="40"/>
      <c r="B137" s="40"/>
      <c r="C137" s="40"/>
      <c r="D137" s="40"/>
      <c r="E137" s="40"/>
      <c r="F137" s="40"/>
      <c r="G137" s="40"/>
      <c r="H137" s="40"/>
      <c r="I137" s="40"/>
      <c r="J137" s="40"/>
      <c r="K137" s="40"/>
      <c r="L137" s="40"/>
    </row>
    <row r="138" spans="1:12" hidden="1" x14ac:dyDescent="0.2">
      <c r="A138" s="40"/>
      <c r="B138" s="40"/>
      <c r="C138" s="40"/>
      <c r="D138" s="40"/>
      <c r="E138" s="40"/>
      <c r="F138" s="40"/>
      <c r="G138" s="40"/>
      <c r="H138" s="40"/>
      <c r="I138" s="40"/>
      <c r="J138" s="40"/>
      <c r="K138" s="40"/>
      <c r="L138" s="40"/>
    </row>
    <row r="139" spans="1:12" hidden="1" x14ac:dyDescent="0.2">
      <c r="A139" s="40"/>
      <c r="B139" s="40"/>
      <c r="C139" s="40"/>
      <c r="D139" s="40"/>
      <c r="E139" s="40"/>
      <c r="F139" s="40"/>
      <c r="G139" s="40"/>
      <c r="H139" s="40"/>
      <c r="I139" s="40"/>
      <c r="J139" s="40"/>
      <c r="K139" s="40"/>
      <c r="L139" s="40"/>
    </row>
    <row r="140" spans="1:12" hidden="1" x14ac:dyDescent="0.2">
      <c r="A140" s="40"/>
      <c r="B140" s="40"/>
      <c r="C140" s="40"/>
      <c r="D140" s="40"/>
      <c r="E140" s="40"/>
      <c r="F140" s="40"/>
      <c r="G140" s="40"/>
      <c r="H140" s="40"/>
      <c r="I140" s="40"/>
      <c r="J140" s="40"/>
      <c r="K140" s="40"/>
      <c r="L140" s="40"/>
    </row>
    <row r="141" spans="1:12" hidden="1" x14ac:dyDescent="0.2">
      <c r="A141" s="40"/>
      <c r="B141" s="40"/>
      <c r="C141" s="40"/>
      <c r="D141" s="40"/>
      <c r="E141" s="40"/>
      <c r="F141" s="40"/>
      <c r="G141" s="40"/>
      <c r="H141" s="40"/>
      <c r="I141" s="40"/>
      <c r="J141" s="40"/>
      <c r="K141" s="40"/>
      <c r="L141" s="40"/>
    </row>
    <row r="142" spans="1:12" hidden="1" x14ac:dyDescent="0.2">
      <c r="A142" s="40"/>
      <c r="B142" s="40"/>
      <c r="C142" s="40"/>
      <c r="D142" s="40"/>
      <c r="E142" s="40"/>
      <c r="F142" s="40"/>
      <c r="G142" s="40"/>
      <c r="H142" s="40"/>
      <c r="I142" s="40"/>
      <c r="J142" s="40"/>
      <c r="K142" s="40"/>
      <c r="L142" s="40"/>
    </row>
    <row r="143" spans="1:12" hidden="1" x14ac:dyDescent="0.2">
      <c r="A143" s="40"/>
      <c r="B143" s="40"/>
      <c r="C143" s="40"/>
      <c r="D143" s="40"/>
      <c r="E143" s="40"/>
      <c r="F143" s="40"/>
      <c r="G143" s="40"/>
      <c r="H143" s="40"/>
      <c r="I143" s="40"/>
      <c r="J143" s="40"/>
      <c r="K143" s="40"/>
      <c r="L143" s="40"/>
    </row>
    <row r="144" spans="1:12" hidden="1" x14ac:dyDescent="0.2">
      <c r="A144" s="40"/>
      <c r="B144" s="40"/>
      <c r="C144" s="40"/>
      <c r="D144" s="40"/>
      <c r="E144" s="40"/>
      <c r="F144" s="40"/>
      <c r="G144" s="40"/>
      <c r="H144" s="40"/>
      <c r="I144" s="40"/>
      <c r="J144" s="40"/>
      <c r="K144" s="40"/>
      <c r="L144" s="40"/>
    </row>
    <row r="145" spans="1:12" hidden="1" x14ac:dyDescent="0.2">
      <c r="A145" s="40"/>
      <c r="B145" s="40"/>
      <c r="C145" s="40"/>
      <c r="D145" s="40"/>
      <c r="E145" s="40"/>
      <c r="F145" s="40"/>
      <c r="G145" s="40"/>
      <c r="H145" s="40"/>
      <c r="I145" s="40"/>
      <c r="J145" s="40"/>
      <c r="K145" s="40"/>
      <c r="L145" s="40"/>
    </row>
    <row r="146" spans="1:12" hidden="1" x14ac:dyDescent="0.2">
      <c r="A146" s="40"/>
      <c r="B146" s="40"/>
      <c r="C146" s="40"/>
      <c r="D146" s="40"/>
      <c r="E146" s="40"/>
      <c r="F146" s="40"/>
      <c r="G146" s="40"/>
      <c r="H146" s="40"/>
      <c r="I146" s="40"/>
      <c r="J146" s="40"/>
      <c r="K146" s="40"/>
      <c r="L146" s="40"/>
    </row>
    <row r="147" spans="1:12" hidden="1" x14ac:dyDescent="0.2">
      <c r="A147" s="40"/>
      <c r="B147" s="40"/>
      <c r="C147" s="40"/>
      <c r="D147" s="40"/>
      <c r="E147" s="40"/>
      <c r="F147" s="40"/>
      <c r="G147" s="40"/>
      <c r="H147" s="40"/>
      <c r="I147" s="40"/>
      <c r="J147" s="40"/>
      <c r="K147" s="40"/>
      <c r="L147" s="40"/>
    </row>
    <row r="148" spans="1:12" hidden="1" x14ac:dyDescent="0.2">
      <c r="A148" s="40"/>
      <c r="B148" s="40"/>
      <c r="C148" s="40"/>
      <c r="D148" s="40"/>
      <c r="E148" s="40"/>
      <c r="F148" s="40"/>
      <c r="G148" s="40"/>
      <c r="H148" s="40"/>
      <c r="I148" s="40"/>
      <c r="J148" s="40"/>
      <c r="K148" s="40"/>
      <c r="L148" s="40"/>
    </row>
    <row r="149" spans="1:12" hidden="1" x14ac:dyDescent="0.2">
      <c r="A149" s="40"/>
      <c r="B149" s="40"/>
      <c r="C149" s="40"/>
      <c r="D149" s="40"/>
      <c r="E149" s="40"/>
      <c r="F149" s="40"/>
      <c r="G149" s="40"/>
      <c r="H149" s="40"/>
      <c r="I149" s="40"/>
      <c r="J149" s="40"/>
      <c r="K149" s="40"/>
      <c r="L149" s="40"/>
    </row>
    <row r="150" spans="1:12" hidden="1" x14ac:dyDescent="0.2">
      <c r="A150" s="40"/>
      <c r="B150" s="40"/>
      <c r="C150" s="40"/>
      <c r="D150" s="40"/>
      <c r="E150" s="40"/>
      <c r="F150" s="40"/>
      <c r="G150" s="40"/>
      <c r="H150" s="40"/>
      <c r="I150" s="40"/>
      <c r="J150" s="40"/>
      <c r="K150" s="40"/>
      <c r="L150" s="40"/>
    </row>
    <row r="151" spans="1:12" hidden="1" x14ac:dyDescent="0.2">
      <c r="A151" s="40"/>
      <c r="B151" s="40"/>
      <c r="C151" s="40"/>
      <c r="D151" s="40"/>
      <c r="E151" s="40"/>
      <c r="F151" s="40"/>
      <c r="G151" s="40"/>
      <c r="H151" s="40"/>
      <c r="I151" s="40"/>
      <c r="J151" s="40"/>
      <c r="K151" s="40"/>
      <c r="L151" s="40"/>
    </row>
    <row r="152" spans="1:12" hidden="1" x14ac:dyDescent="0.2">
      <c r="A152" s="40"/>
      <c r="B152" s="40"/>
      <c r="C152" s="40"/>
      <c r="D152" s="40"/>
      <c r="E152" s="40"/>
      <c r="F152" s="40"/>
      <c r="G152" s="40"/>
      <c r="H152" s="40"/>
      <c r="I152" s="40"/>
      <c r="J152" s="40"/>
      <c r="K152" s="40"/>
      <c r="L152" s="40"/>
    </row>
    <row r="153" spans="1:12" hidden="1" x14ac:dyDescent="0.2">
      <c r="A153" s="40"/>
      <c r="B153" s="40"/>
      <c r="C153" s="40"/>
      <c r="D153" s="40"/>
      <c r="E153" s="40"/>
      <c r="F153" s="40"/>
      <c r="G153" s="40"/>
      <c r="H153" s="40"/>
      <c r="I153" s="40"/>
      <c r="J153" s="40"/>
      <c r="K153" s="40"/>
      <c r="L153" s="40"/>
    </row>
    <row r="154" spans="1:12" hidden="1" x14ac:dyDescent="0.2">
      <c r="A154" s="40"/>
      <c r="B154" s="40"/>
      <c r="C154" s="40"/>
      <c r="D154" s="40"/>
      <c r="E154" s="40"/>
      <c r="F154" s="40"/>
      <c r="G154" s="40"/>
      <c r="H154" s="40"/>
      <c r="I154" s="40"/>
      <c r="J154" s="40"/>
      <c r="K154" s="40"/>
      <c r="L154" s="40"/>
    </row>
    <row r="155" spans="1:12" hidden="1" x14ac:dyDescent="0.2">
      <c r="A155" s="40"/>
      <c r="B155" s="40"/>
      <c r="C155" s="40"/>
      <c r="D155" s="40"/>
      <c r="E155" s="40"/>
      <c r="F155" s="40"/>
      <c r="G155" s="40"/>
      <c r="H155" s="40"/>
      <c r="I155" s="40"/>
      <c r="J155" s="40"/>
      <c r="K155" s="40"/>
      <c r="L155" s="40"/>
    </row>
    <row r="156" spans="1:12" hidden="1" x14ac:dyDescent="0.2">
      <c r="A156" s="40"/>
      <c r="B156" s="40"/>
      <c r="C156" s="40"/>
      <c r="D156" s="40"/>
      <c r="E156" s="40"/>
      <c r="F156" s="40"/>
      <c r="G156" s="40"/>
      <c r="H156" s="40"/>
      <c r="I156" s="40"/>
      <c r="J156" s="40"/>
      <c r="K156" s="40"/>
      <c r="L156" s="40"/>
    </row>
    <row r="157" spans="1:12" hidden="1" x14ac:dyDescent="0.2">
      <c r="A157" s="40"/>
      <c r="B157" s="40"/>
      <c r="C157" s="40"/>
      <c r="D157" s="40"/>
      <c r="E157" s="40"/>
      <c r="F157" s="40"/>
      <c r="G157" s="40"/>
      <c r="H157" s="40"/>
      <c r="I157" s="40"/>
      <c r="J157" s="40"/>
      <c r="K157" s="40"/>
      <c r="L157" s="40"/>
    </row>
    <row r="158" spans="1:12" hidden="1" x14ac:dyDescent="0.2">
      <c r="A158" s="40"/>
      <c r="B158" s="40"/>
      <c r="C158" s="40"/>
      <c r="D158" s="40"/>
      <c r="E158" s="40"/>
      <c r="F158" s="40"/>
      <c r="G158" s="40"/>
      <c r="H158" s="40"/>
      <c r="I158" s="40"/>
      <c r="J158" s="40"/>
      <c r="K158" s="40"/>
      <c r="L158" s="40"/>
    </row>
    <row r="159" spans="1:12" hidden="1" x14ac:dyDescent="0.2">
      <c r="A159" s="40"/>
      <c r="B159" s="40"/>
      <c r="C159" s="40"/>
      <c r="D159" s="40"/>
      <c r="E159" s="40"/>
      <c r="F159" s="40"/>
      <c r="G159" s="40"/>
      <c r="H159" s="40"/>
      <c r="I159" s="40"/>
      <c r="J159" s="40"/>
      <c r="K159" s="40"/>
      <c r="L159" s="40"/>
    </row>
    <row r="160" spans="1:12" hidden="1" x14ac:dyDescent="0.2">
      <c r="A160" s="40"/>
      <c r="B160" s="40"/>
      <c r="C160" s="40"/>
      <c r="D160" s="40"/>
      <c r="E160" s="40"/>
      <c r="F160" s="40"/>
      <c r="G160" s="40"/>
      <c r="H160" s="40"/>
      <c r="I160" s="40"/>
      <c r="J160" s="40"/>
      <c r="K160" s="40"/>
      <c r="L160" s="40"/>
    </row>
    <row r="161" spans="1:12" hidden="1" x14ac:dyDescent="0.2">
      <c r="A161" s="40"/>
      <c r="B161" s="40"/>
      <c r="C161" s="40"/>
      <c r="D161" s="40"/>
      <c r="E161" s="40"/>
      <c r="F161" s="40"/>
      <c r="G161" s="40"/>
      <c r="H161" s="40"/>
      <c r="I161" s="40"/>
      <c r="J161" s="40"/>
      <c r="K161" s="40"/>
      <c r="L161" s="40"/>
    </row>
    <row r="162" spans="1:12" hidden="1" x14ac:dyDescent="0.2">
      <c r="A162" s="40"/>
      <c r="B162" s="40"/>
      <c r="C162" s="40"/>
      <c r="D162" s="40"/>
      <c r="E162" s="40"/>
      <c r="F162" s="40"/>
      <c r="G162" s="40"/>
      <c r="H162" s="40"/>
      <c r="I162" s="40"/>
      <c r="J162" s="40"/>
      <c r="K162" s="40"/>
      <c r="L162" s="40"/>
    </row>
    <row r="163" spans="1:12" hidden="1" x14ac:dyDescent="0.2">
      <c r="A163" s="40"/>
      <c r="B163" s="40"/>
      <c r="C163" s="40"/>
      <c r="D163" s="40"/>
      <c r="E163" s="40"/>
      <c r="F163" s="40"/>
      <c r="G163" s="40"/>
      <c r="H163" s="40"/>
      <c r="I163" s="40"/>
      <c r="J163" s="40"/>
      <c r="K163" s="40"/>
      <c r="L163" s="40"/>
    </row>
    <row r="164" spans="1:12" hidden="1" x14ac:dyDescent="0.2">
      <c r="A164" s="40"/>
      <c r="B164" s="40"/>
      <c r="C164" s="40"/>
      <c r="D164" s="40"/>
      <c r="E164" s="40"/>
      <c r="F164" s="40"/>
      <c r="G164" s="40"/>
      <c r="H164" s="40"/>
      <c r="I164" s="40"/>
      <c r="J164" s="40"/>
      <c r="K164" s="40"/>
      <c r="L164" s="40"/>
    </row>
    <row r="165" spans="1:12" hidden="1" x14ac:dyDescent="0.2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</row>
    <row r="166" spans="1:12" hidden="1" x14ac:dyDescent="0.2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</row>
    <row r="167" spans="1:12" hidden="1" x14ac:dyDescent="0.2">
      <c r="A167" s="40"/>
      <c r="B167" s="40"/>
      <c r="C167" s="40"/>
      <c r="D167" s="40"/>
      <c r="E167" s="40"/>
      <c r="F167" s="40"/>
      <c r="G167" s="40"/>
      <c r="H167" s="40"/>
      <c r="I167" s="40"/>
      <c r="J167" s="40"/>
      <c r="K167" s="40"/>
      <c r="L167" s="40"/>
    </row>
    <row r="168" spans="1:12" hidden="1" x14ac:dyDescent="0.2">
      <c r="A168" s="40"/>
      <c r="B168" s="40"/>
      <c r="C168" s="40"/>
      <c r="D168" s="40"/>
      <c r="E168" s="40"/>
      <c r="F168" s="40"/>
      <c r="G168" s="40"/>
      <c r="H168" s="40"/>
      <c r="I168" s="40"/>
      <c r="J168" s="40"/>
      <c r="K168" s="40"/>
      <c r="L168" s="40"/>
    </row>
    <row r="169" spans="1:12" hidden="1" x14ac:dyDescent="0.2">
      <c r="A169" s="40"/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</row>
    <row r="170" spans="1:12" ht="12.75" hidden="1" customHeight="1" x14ac:dyDescent="0.2"/>
    <row r="171" spans="1:12" ht="12.75" hidden="1" customHeight="1" x14ac:dyDescent="0.2"/>
    <row r="172" spans="1:12" ht="12.75" hidden="1" customHeight="1" x14ac:dyDescent="0.2"/>
    <row r="173" spans="1:12" ht="12.75" hidden="1" customHeight="1" x14ac:dyDescent="0.2"/>
    <row r="174" spans="1:12" ht="12.75" hidden="1" customHeight="1" x14ac:dyDescent="0.2"/>
    <row r="175" spans="1:12" ht="12.75" hidden="1" customHeight="1" x14ac:dyDescent="0.2"/>
    <row r="176" spans="1:12" ht="12.75" hidden="1" customHeight="1" x14ac:dyDescent="0.2"/>
    <row r="177" ht="12.75" hidden="1" customHeight="1" x14ac:dyDescent="0.2"/>
    <row r="178" ht="12.75" hidden="1" customHeight="1" x14ac:dyDescent="0.2"/>
    <row r="179" ht="12.75" hidden="1" customHeight="1" x14ac:dyDescent="0.2"/>
    <row r="180" ht="12.75" hidden="1" customHeight="1" x14ac:dyDescent="0.2"/>
    <row r="181" ht="12.75" hidden="1" customHeight="1" x14ac:dyDescent="0.2"/>
    <row r="182" ht="12.75" hidden="1" customHeight="1" x14ac:dyDescent="0.2"/>
  </sheetData>
  <mergeCells count="6">
    <mergeCell ref="B89:B106"/>
    <mergeCell ref="D8:K8"/>
    <mergeCell ref="B11:B13"/>
    <mergeCell ref="B38:B39"/>
    <mergeCell ref="B55:B56"/>
    <mergeCell ref="B60:B64"/>
  </mergeCells>
  <hyperlinks>
    <hyperlink ref="K1" location="Menu!A1" display="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AW143"/>
  <sheetViews>
    <sheetView zoomScale="70" zoomScaleNormal="70" workbookViewId="0"/>
  </sheetViews>
  <sheetFormatPr defaultColWidth="0" defaultRowHeight="12.75" zeroHeight="1" x14ac:dyDescent="0.2"/>
  <cols>
    <col min="1" max="1" width="3.625" customWidth="1"/>
    <col min="2" max="2" width="31.125" customWidth="1"/>
    <col min="3" max="3" width="48" customWidth="1"/>
    <col min="4" max="11" width="9.125" customWidth="1"/>
    <col min="12" max="18" width="9" customWidth="1"/>
    <col min="19" max="19" width="3.625" customWidth="1"/>
    <col min="20" max="26" width="9" hidden="1" customWidth="1"/>
    <col min="27" max="49" width="9" hidden="1"/>
  </cols>
  <sheetData>
    <row r="1" spans="1:39" ht="18" x14ac:dyDescent="0.25">
      <c r="A1" s="24" t="s">
        <v>143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7" t="s">
        <v>39</v>
      </c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</row>
    <row r="2" spans="1:39" ht="15.75" x14ac:dyDescent="0.25">
      <c r="A2" s="134" t="str">
        <f ca="1">RIGHT(CELL("filename", $A$1), LEN(CELL("filename", $A$1)) - SEARCH("]", CELL("filename", $A$1)))</f>
        <v>Forecast Expenditure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30" t="s">
        <v>40</v>
      </c>
      <c r="R2" s="133" t="str">
        <f>IF(SUM(D121:K121)=0,"OK","Check!")</f>
        <v>OK</v>
      </c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</row>
    <row r="3" spans="1:39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</row>
    <row r="4" spans="1:39" x14ac:dyDescent="0.2">
      <c r="A4" s="1"/>
      <c r="B4" s="39" t="s">
        <v>263</v>
      </c>
      <c r="C4" s="38"/>
      <c r="D4" s="38"/>
      <c r="E4" s="38"/>
      <c r="F4" s="38"/>
      <c r="G4" s="38"/>
      <c r="H4" s="38"/>
      <c r="I4" s="38"/>
      <c r="J4" s="38"/>
      <c r="K4" s="38"/>
      <c r="L4" s="39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</row>
    <row r="5" spans="1:39" x14ac:dyDescent="0.2">
      <c r="A5" s="1"/>
      <c r="B5" s="41"/>
      <c r="C5" s="38"/>
      <c r="D5" s="38"/>
      <c r="E5" s="38"/>
      <c r="F5" s="38"/>
      <c r="G5" s="38"/>
      <c r="H5" s="38"/>
      <c r="I5" s="38"/>
      <c r="J5" s="38"/>
      <c r="K5" s="38"/>
      <c r="L5" s="4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</row>
    <row r="6" spans="1:39" x14ac:dyDescent="0.2">
      <c r="A6" s="1"/>
      <c r="B6" s="57"/>
      <c r="C6" s="38"/>
      <c r="D6" s="38"/>
      <c r="E6" s="38"/>
      <c r="F6" s="38"/>
      <c r="G6" s="38"/>
      <c r="H6" s="38"/>
      <c r="I6" s="38"/>
      <c r="J6" s="38"/>
      <c r="K6" s="38"/>
      <c r="L6" s="57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</row>
    <row r="7" spans="1:39" x14ac:dyDescent="0.2">
      <c r="A7" s="1"/>
      <c r="B7" s="41"/>
      <c r="C7" s="38"/>
      <c r="D7" s="38"/>
      <c r="E7" s="38"/>
      <c r="F7" s="38"/>
      <c r="G7" s="38"/>
      <c r="H7" s="38"/>
      <c r="I7" s="38"/>
      <c r="J7" s="38"/>
      <c r="K7" s="38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</row>
    <row r="8" spans="1:39" x14ac:dyDescent="0.2">
      <c r="A8" s="1"/>
      <c r="B8" s="41"/>
      <c r="C8" s="38"/>
      <c r="D8" s="154" t="str">
        <f>"$ "&amp; Inflation!$C$4</f>
        <v>$ 2021</v>
      </c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  <c r="Q8" s="153"/>
      <c r="R8" s="153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</row>
    <row r="9" spans="1:39" x14ac:dyDescent="0.2">
      <c r="A9" s="1"/>
      <c r="B9" s="17" t="s">
        <v>145</v>
      </c>
      <c r="C9" s="47" t="s">
        <v>146</v>
      </c>
      <c r="D9" s="121" t="s">
        <v>319</v>
      </c>
      <c r="E9" s="121" t="s">
        <v>320</v>
      </c>
      <c r="F9" s="121" t="s">
        <v>321</v>
      </c>
      <c r="G9" s="121" t="s">
        <v>322</v>
      </c>
      <c r="H9" s="121" t="s">
        <v>323</v>
      </c>
      <c r="I9" s="121" t="s">
        <v>316</v>
      </c>
      <c r="J9" s="121" t="s">
        <v>317</v>
      </c>
      <c r="K9" s="121" t="s">
        <v>318</v>
      </c>
      <c r="L9" s="17" t="s">
        <v>306</v>
      </c>
      <c r="M9" s="17" t="s">
        <v>307</v>
      </c>
      <c r="N9" s="17" t="s">
        <v>308</v>
      </c>
      <c r="O9" s="17" t="s">
        <v>309</v>
      </c>
      <c r="P9" s="17" t="s">
        <v>310</v>
      </c>
      <c r="Q9" s="17" t="s">
        <v>311</v>
      </c>
      <c r="R9" s="17" t="s">
        <v>312</v>
      </c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</row>
    <row r="10" spans="1:39" x14ac:dyDescent="0.2">
      <c r="A10" s="1"/>
      <c r="B10" s="61" t="s">
        <v>147</v>
      </c>
      <c r="C10" s="62" t="s">
        <v>148</v>
      </c>
      <c r="D10" s="132">
        <f>'Historical Expenditure'!D23*Inflation!C$10</f>
        <v>0</v>
      </c>
      <c r="E10" s="132">
        <f>'Historical Expenditure'!E23*Inflation!D$10</f>
        <v>0</v>
      </c>
      <c r="F10" s="132">
        <f>'Historical Expenditure'!F23*Inflation!E$10</f>
        <v>0</v>
      </c>
      <c r="G10" s="132">
        <f>'Historical Expenditure'!G23*Inflation!F$10</f>
        <v>0</v>
      </c>
      <c r="H10" s="132">
        <f>'Historical Expenditure'!H23*Inflation!G$10</f>
        <v>0</v>
      </c>
      <c r="I10" s="132">
        <f>'Historical Expenditure'!I23*Inflation!H$10</f>
        <v>0</v>
      </c>
      <c r="J10" s="132">
        <f>'Historical Expenditure'!J23*Inflation!I$10</f>
        <v>0</v>
      </c>
      <c r="K10" s="132">
        <f>'Historical Expenditure'!K23*Inflation!J$10</f>
        <v>0</v>
      </c>
      <c r="L10" s="131">
        <f>'Forecast Volumes'!E10*'Historical Volumes'!$M10</f>
        <v>0</v>
      </c>
      <c r="M10" s="131">
        <f>'Forecast Volumes'!F10*'Historical Volumes'!$M10</f>
        <v>0</v>
      </c>
      <c r="N10" s="131">
        <f>'Forecast Volumes'!G10*'Historical Volumes'!$M10</f>
        <v>0</v>
      </c>
      <c r="O10" s="131">
        <f>'Forecast Volumes'!H10*'Historical Volumes'!$M10</f>
        <v>0</v>
      </c>
      <c r="P10" s="131">
        <f>'Forecast Volumes'!I10*'Historical Volumes'!$M10</f>
        <v>0</v>
      </c>
      <c r="Q10" s="131">
        <f>'Forecast Volumes'!J10*'Historical Volumes'!$M10</f>
        <v>0</v>
      </c>
      <c r="R10" s="131">
        <f>'Forecast Volumes'!K10*'Historical Volumes'!$M10</f>
        <v>0</v>
      </c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</row>
    <row r="11" spans="1:39" x14ac:dyDescent="0.2">
      <c r="A11" s="1"/>
      <c r="B11" s="150" t="s">
        <v>149</v>
      </c>
      <c r="C11" s="62" t="s">
        <v>150</v>
      </c>
      <c r="D11" s="132">
        <f>'Historical Expenditure'!D24*Inflation!C$10</f>
        <v>239586.64095362058</v>
      </c>
      <c r="E11" s="132">
        <f>'Historical Expenditure'!E24*Inflation!D$10</f>
        <v>258732.04238703111</v>
      </c>
      <c r="F11" s="132">
        <f>'Historical Expenditure'!F24*Inflation!E$10</f>
        <v>314131.52159091656</v>
      </c>
      <c r="G11" s="132">
        <f>'Historical Expenditure'!G24*Inflation!F$10</f>
        <v>287597.74217967078</v>
      </c>
      <c r="H11" s="132">
        <f>'Historical Expenditure'!H24*Inflation!G$10</f>
        <v>273296.95858976856</v>
      </c>
      <c r="I11" s="132">
        <f>'Historical Expenditure'!I24*Inflation!H$10</f>
        <v>328718.53555162321</v>
      </c>
      <c r="J11" s="132">
        <f>'Historical Expenditure'!J24*Inflation!I$10</f>
        <v>383974.85519561352</v>
      </c>
      <c r="K11" s="132">
        <f>'Historical Expenditure'!K24*Inflation!J$10</f>
        <v>372947.43525671767</v>
      </c>
      <c r="L11" s="131">
        <f>'Forecast Volumes'!E11*'Historical Volumes'!$M11</f>
        <v>424529.36383889208</v>
      </c>
      <c r="M11" s="131">
        <f>'Forecast Volumes'!F11*'Historical Volumes'!$M11</f>
        <v>454852.88982738432</v>
      </c>
      <c r="N11" s="131">
        <f>'Forecast Volumes'!G11*'Historical Volumes'!$M11</f>
        <v>485176.41581587656</v>
      </c>
      <c r="O11" s="131">
        <f>'Forecast Volumes'!H11*'Historical Volumes'!$M11</f>
        <v>515499.94180436886</v>
      </c>
      <c r="P11" s="131">
        <f>'Forecast Volumes'!I11*'Historical Volumes'!$M11</f>
        <v>545823.46779286105</v>
      </c>
      <c r="Q11" s="131">
        <f>'Forecast Volumes'!J11*'Historical Volumes'!$M11</f>
        <v>576146.99378135335</v>
      </c>
      <c r="R11" s="131">
        <f>'Forecast Volumes'!K11*'Historical Volumes'!$M11</f>
        <v>606470.51976984565</v>
      </c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</row>
    <row r="12" spans="1:39" x14ac:dyDescent="0.2">
      <c r="A12" s="1"/>
      <c r="B12" s="150"/>
      <c r="C12" s="62" t="s">
        <v>151</v>
      </c>
      <c r="D12" s="132">
        <f>'Historical Expenditure'!D25*Inflation!C$10</f>
        <v>113780.34712561437</v>
      </c>
      <c r="E12" s="132">
        <f>'Historical Expenditure'!E25*Inflation!D$10</f>
        <v>178302.14598503278</v>
      </c>
      <c r="F12" s="132">
        <f>'Historical Expenditure'!F25*Inflation!E$10</f>
        <v>266889.83921114833</v>
      </c>
      <c r="G12" s="132">
        <f>'Historical Expenditure'!G25*Inflation!F$10</f>
        <v>225872.10201852216</v>
      </c>
      <c r="H12" s="132">
        <f>'Historical Expenditure'!H25*Inflation!G$10</f>
        <v>159845.71184185398</v>
      </c>
      <c r="I12" s="132">
        <f>'Historical Expenditure'!I25*Inflation!H$10</f>
        <v>116976.54566947179</v>
      </c>
      <c r="J12" s="132">
        <f>'Historical Expenditure'!J25*Inflation!I$10</f>
        <v>104861.65145816805</v>
      </c>
      <c r="K12" s="132">
        <f>'Historical Expenditure'!K25*Inflation!J$10</f>
        <v>114753.05671215692</v>
      </c>
      <c r="L12" s="131">
        <f>'Forecast Volumes'!E12*'Historical Volumes'!$M12</f>
        <v>92053.941058790282</v>
      </c>
      <c r="M12" s="131">
        <f>'Forecast Volumes'!F12*'Historical Volumes'!$M12</f>
        <v>89752.592532320516</v>
      </c>
      <c r="N12" s="131">
        <f>'Forecast Volumes'!G12*'Historical Volumes'!$M12</f>
        <v>87451.244005850749</v>
      </c>
      <c r="O12" s="131">
        <f>'Forecast Volumes'!H12*'Historical Volumes'!$M12</f>
        <v>85149.895479380997</v>
      </c>
      <c r="P12" s="131">
        <f>'Forecast Volumes'!I12*'Historical Volumes'!$M12</f>
        <v>82848.546952911231</v>
      </c>
      <c r="Q12" s="131">
        <f>'Forecast Volumes'!J12*'Historical Volumes'!$M12</f>
        <v>80547.198426441464</v>
      </c>
      <c r="R12" s="131">
        <f>'Forecast Volumes'!K12*'Historical Volumes'!$M12</f>
        <v>78245.849899971712</v>
      </c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</row>
    <row r="13" spans="1:39" x14ac:dyDescent="0.2">
      <c r="A13" s="1"/>
      <c r="B13" s="150"/>
      <c r="C13" s="62" t="s">
        <v>152</v>
      </c>
      <c r="D13" s="132">
        <f>'Historical Expenditure'!D26*Inflation!C$10</f>
        <v>0</v>
      </c>
      <c r="E13" s="132">
        <f>'Historical Expenditure'!E26*Inflation!D$10</f>
        <v>0</v>
      </c>
      <c r="F13" s="132">
        <f>'Historical Expenditure'!F26*Inflation!E$10</f>
        <v>0</v>
      </c>
      <c r="G13" s="132">
        <f>'Historical Expenditure'!G26*Inflation!F$10</f>
        <v>0</v>
      </c>
      <c r="H13" s="132">
        <f>'Historical Expenditure'!H26*Inflation!G$10</f>
        <v>0</v>
      </c>
      <c r="I13" s="132">
        <f>'Historical Expenditure'!I26*Inflation!H$10</f>
        <v>0</v>
      </c>
      <c r="J13" s="132">
        <f>'Historical Expenditure'!J26*Inflation!I$10</f>
        <v>0</v>
      </c>
      <c r="K13" s="132">
        <f>'Historical Expenditure'!K26*Inflation!J$10</f>
        <v>0</v>
      </c>
      <c r="L13" s="131">
        <f>'Forecast Volumes'!E13*'Historical Volumes'!$M13</f>
        <v>0</v>
      </c>
      <c r="M13" s="131">
        <f>'Forecast Volumes'!F13*'Historical Volumes'!$M13</f>
        <v>0</v>
      </c>
      <c r="N13" s="131">
        <f>'Forecast Volumes'!G13*'Historical Volumes'!$M13</f>
        <v>0</v>
      </c>
      <c r="O13" s="131">
        <f>'Forecast Volumes'!H13*'Historical Volumes'!$M13</f>
        <v>0</v>
      </c>
      <c r="P13" s="131">
        <f>'Forecast Volumes'!I13*'Historical Volumes'!$M13</f>
        <v>0</v>
      </c>
      <c r="Q13" s="131">
        <f>'Forecast Volumes'!J13*'Historical Volumes'!$M13</f>
        <v>0</v>
      </c>
      <c r="R13" s="131">
        <f>'Forecast Volumes'!K13*'Historical Volumes'!$M13</f>
        <v>0</v>
      </c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</row>
    <row r="14" spans="1:39" x14ac:dyDescent="0.2">
      <c r="A14" s="1"/>
      <c r="B14" s="64"/>
      <c r="C14" s="62" t="s">
        <v>153</v>
      </c>
      <c r="D14" s="132">
        <f>'Historical Expenditure'!D27*Inflation!C$10</f>
        <v>0</v>
      </c>
      <c r="E14" s="132">
        <f>'Historical Expenditure'!E27*Inflation!D$10</f>
        <v>0</v>
      </c>
      <c r="F14" s="132">
        <f>'Historical Expenditure'!F27*Inflation!E$10</f>
        <v>0</v>
      </c>
      <c r="G14" s="132">
        <f>'Historical Expenditure'!G27*Inflation!F$10</f>
        <v>0</v>
      </c>
      <c r="H14" s="132">
        <f>'Historical Expenditure'!H27*Inflation!G$10</f>
        <v>0</v>
      </c>
      <c r="I14" s="132">
        <f>'Historical Expenditure'!I27*Inflation!H$10</f>
        <v>0</v>
      </c>
      <c r="J14" s="132">
        <f>'Historical Expenditure'!J27*Inflation!I$10</f>
        <v>0</v>
      </c>
      <c r="K14" s="132">
        <f>'Historical Expenditure'!K27*Inflation!J$10</f>
        <v>0</v>
      </c>
      <c r="L14" s="131">
        <f>'Forecast Volumes'!E14*'Historical Volumes'!$M14</f>
        <v>0</v>
      </c>
      <c r="M14" s="131">
        <f>'Forecast Volumes'!F14*'Historical Volumes'!$M14</f>
        <v>0</v>
      </c>
      <c r="N14" s="131">
        <f>'Forecast Volumes'!G14*'Historical Volumes'!$M14</f>
        <v>0</v>
      </c>
      <c r="O14" s="131">
        <f>'Forecast Volumes'!H14*'Historical Volumes'!$M14</f>
        <v>0</v>
      </c>
      <c r="P14" s="131">
        <f>'Forecast Volumes'!I14*'Historical Volumes'!$M14</f>
        <v>0</v>
      </c>
      <c r="Q14" s="131">
        <f>'Forecast Volumes'!J14*'Historical Volumes'!$M14</f>
        <v>0</v>
      </c>
      <c r="R14" s="131">
        <f>'Forecast Volumes'!K14*'Historical Volumes'!$M14</f>
        <v>0</v>
      </c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</row>
    <row r="15" spans="1:39" x14ac:dyDescent="0.2">
      <c r="A15" s="1"/>
      <c r="B15" s="64"/>
      <c r="C15" s="62" t="s">
        <v>154</v>
      </c>
      <c r="D15" s="132">
        <f>'Historical Expenditure'!D28*Inflation!C$10</f>
        <v>0</v>
      </c>
      <c r="E15" s="132">
        <f>'Historical Expenditure'!E28*Inflation!D$10</f>
        <v>0</v>
      </c>
      <c r="F15" s="132">
        <f>'Historical Expenditure'!F28*Inflation!E$10</f>
        <v>0</v>
      </c>
      <c r="G15" s="132">
        <f>'Historical Expenditure'!G28*Inflation!F$10</f>
        <v>0</v>
      </c>
      <c r="H15" s="132">
        <f>'Historical Expenditure'!H28*Inflation!G$10</f>
        <v>0</v>
      </c>
      <c r="I15" s="132">
        <f>'Historical Expenditure'!I28*Inflation!H$10</f>
        <v>0</v>
      </c>
      <c r="J15" s="132">
        <f>'Historical Expenditure'!J28*Inflation!I$10</f>
        <v>0</v>
      </c>
      <c r="K15" s="132">
        <f>'Historical Expenditure'!K28*Inflation!J$10</f>
        <v>0</v>
      </c>
      <c r="L15" s="131">
        <f>'Forecast Volumes'!E15*'Historical Volumes'!$M15</f>
        <v>0</v>
      </c>
      <c r="M15" s="131">
        <f>'Forecast Volumes'!F15*'Historical Volumes'!$M15</f>
        <v>0</v>
      </c>
      <c r="N15" s="131">
        <f>'Forecast Volumes'!G15*'Historical Volumes'!$M15</f>
        <v>0</v>
      </c>
      <c r="O15" s="131">
        <f>'Forecast Volumes'!H15*'Historical Volumes'!$M15</f>
        <v>0</v>
      </c>
      <c r="P15" s="131">
        <f>'Forecast Volumes'!I15*'Historical Volumes'!$M15</f>
        <v>0</v>
      </c>
      <c r="Q15" s="131">
        <f>'Forecast Volumes'!J15*'Historical Volumes'!$M15</f>
        <v>0</v>
      </c>
      <c r="R15" s="131">
        <f>'Forecast Volumes'!K15*'Historical Volumes'!$M15</f>
        <v>0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</row>
    <row r="16" spans="1:39" x14ac:dyDescent="0.2">
      <c r="A16" s="1"/>
      <c r="B16" s="64"/>
      <c r="C16" s="62" t="s">
        <v>155</v>
      </c>
      <c r="D16" s="132">
        <f>'Historical Expenditure'!D29*Inflation!C$10</f>
        <v>0</v>
      </c>
      <c r="E16" s="132">
        <f>'Historical Expenditure'!E29*Inflation!D$10</f>
        <v>0</v>
      </c>
      <c r="F16" s="132">
        <f>'Historical Expenditure'!F29*Inflation!E$10</f>
        <v>0</v>
      </c>
      <c r="G16" s="132">
        <f>'Historical Expenditure'!G29*Inflation!F$10</f>
        <v>0</v>
      </c>
      <c r="H16" s="132">
        <f>'Historical Expenditure'!H29*Inflation!G$10</f>
        <v>14375.52972803967</v>
      </c>
      <c r="I16" s="132">
        <f>'Historical Expenditure'!I29*Inflation!H$10</f>
        <v>14166.431113813638</v>
      </c>
      <c r="J16" s="132">
        <f>'Historical Expenditure'!J29*Inflation!I$10</f>
        <v>0</v>
      </c>
      <c r="K16" s="132">
        <f>'Historical Expenditure'!K29*Inflation!J$10</f>
        <v>0</v>
      </c>
      <c r="L16" s="131">
        <f>'Forecast Volumes'!E16*'Historical Volumes'!$M16</f>
        <v>0</v>
      </c>
      <c r="M16" s="131">
        <f>'Forecast Volumes'!F16*'Historical Volumes'!$M16</f>
        <v>0</v>
      </c>
      <c r="N16" s="131">
        <f>'Forecast Volumes'!G16*'Historical Volumes'!$M16</f>
        <v>0</v>
      </c>
      <c r="O16" s="131">
        <f>'Forecast Volumes'!H16*'Historical Volumes'!$M16</f>
        <v>0</v>
      </c>
      <c r="P16" s="131">
        <f>'Forecast Volumes'!I16*'Historical Volumes'!$M16</f>
        <v>0</v>
      </c>
      <c r="Q16" s="131">
        <f>'Forecast Volumes'!J16*'Historical Volumes'!$M16</f>
        <v>0</v>
      </c>
      <c r="R16" s="131">
        <f>'Forecast Volumes'!K16*'Historical Volumes'!$M16</f>
        <v>0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</row>
    <row r="17" spans="1:39" x14ac:dyDescent="0.2">
      <c r="A17" s="1"/>
      <c r="B17" s="64"/>
      <c r="C17" s="62" t="s">
        <v>156</v>
      </c>
      <c r="D17" s="132">
        <f>'Historical Expenditure'!D30*Inflation!C$10</f>
        <v>0</v>
      </c>
      <c r="E17" s="132">
        <f>'Historical Expenditure'!E30*Inflation!D$10</f>
        <v>0</v>
      </c>
      <c r="F17" s="132">
        <f>'Historical Expenditure'!F30*Inflation!E$10</f>
        <v>0</v>
      </c>
      <c r="G17" s="132">
        <f>'Historical Expenditure'!G30*Inflation!F$10</f>
        <v>0</v>
      </c>
      <c r="H17" s="132">
        <f>'Historical Expenditure'!H30*Inflation!G$10</f>
        <v>0</v>
      </c>
      <c r="I17" s="132">
        <f>'Historical Expenditure'!I30*Inflation!H$10</f>
        <v>0</v>
      </c>
      <c r="J17" s="132">
        <f>'Historical Expenditure'!J30*Inflation!I$10</f>
        <v>0</v>
      </c>
      <c r="K17" s="132">
        <f>'Historical Expenditure'!K30*Inflation!J$10</f>
        <v>0</v>
      </c>
      <c r="L17" s="131">
        <f>'Forecast Volumes'!E17*'Historical Volumes'!$M17</f>
        <v>0</v>
      </c>
      <c r="M17" s="131">
        <f>'Forecast Volumes'!F17*'Historical Volumes'!$M17</f>
        <v>0</v>
      </c>
      <c r="N17" s="131">
        <f>'Forecast Volumes'!G17*'Historical Volumes'!$M17</f>
        <v>0</v>
      </c>
      <c r="O17" s="131">
        <f>'Forecast Volumes'!H17*'Historical Volumes'!$M17</f>
        <v>0</v>
      </c>
      <c r="P17" s="131">
        <f>'Forecast Volumes'!I17*'Historical Volumes'!$M17</f>
        <v>0</v>
      </c>
      <c r="Q17" s="131">
        <f>'Forecast Volumes'!J17*'Historical Volumes'!$M17</f>
        <v>0</v>
      </c>
      <c r="R17" s="131">
        <f>'Forecast Volumes'!K17*'Historical Volumes'!$M17</f>
        <v>0</v>
      </c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</row>
    <row r="18" spans="1:39" x14ac:dyDescent="0.2">
      <c r="A18" s="1"/>
      <c r="B18" s="64"/>
      <c r="C18" s="62" t="s">
        <v>157</v>
      </c>
      <c r="D18" s="132">
        <f>'Historical Expenditure'!D31*Inflation!C$10</f>
        <v>0</v>
      </c>
      <c r="E18" s="132">
        <f>'Historical Expenditure'!E31*Inflation!D$10</f>
        <v>0</v>
      </c>
      <c r="F18" s="132">
        <f>'Historical Expenditure'!F31*Inflation!E$10</f>
        <v>0</v>
      </c>
      <c r="G18" s="132">
        <f>'Historical Expenditure'!G31*Inflation!F$10</f>
        <v>0</v>
      </c>
      <c r="H18" s="132">
        <f>'Historical Expenditure'!H31*Inflation!G$10</f>
        <v>0</v>
      </c>
      <c r="I18" s="132">
        <f>'Historical Expenditure'!I31*Inflation!H$10</f>
        <v>0</v>
      </c>
      <c r="J18" s="132">
        <f>'Historical Expenditure'!J31*Inflation!I$10</f>
        <v>0</v>
      </c>
      <c r="K18" s="132">
        <f>'Historical Expenditure'!K31*Inflation!J$10</f>
        <v>0</v>
      </c>
      <c r="L18" s="131">
        <f>'Forecast Volumes'!E18*'Historical Volumes'!$M18</f>
        <v>0</v>
      </c>
      <c r="M18" s="131">
        <f>'Forecast Volumes'!F18*'Historical Volumes'!$M18</f>
        <v>0</v>
      </c>
      <c r="N18" s="131">
        <f>'Forecast Volumes'!G18*'Historical Volumes'!$M18</f>
        <v>0</v>
      </c>
      <c r="O18" s="131">
        <f>'Forecast Volumes'!H18*'Historical Volumes'!$M18</f>
        <v>0</v>
      </c>
      <c r="P18" s="131">
        <f>'Forecast Volumes'!I18*'Historical Volumes'!$M18</f>
        <v>0</v>
      </c>
      <c r="Q18" s="131">
        <f>'Forecast Volumes'!J18*'Historical Volumes'!$M18</f>
        <v>0</v>
      </c>
      <c r="R18" s="131">
        <f>'Forecast Volumes'!K18*'Historical Volumes'!$M18</f>
        <v>0</v>
      </c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</row>
    <row r="19" spans="1:39" x14ac:dyDescent="0.2">
      <c r="A19" s="1"/>
      <c r="B19" s="64"/>
      <c r="C19" s="62" t="s">
        <v>158</v>
      </c>
      <c r="D19" s="132">
        <f>'Historical Expenditure'!D32*Inflation!C$10</f>
        <v>0</v>
      </c>
      <c r="E19" s="132">
        <f>'Historical Expenditure'!E32*Inflation!D$10</f>
        <v>0</v>
      </c>
      <c r="F19" s="132">
        <f>'Historical Expenditure'!F32*Inflation!E$10</f>
        <v>0</v>
      </c>
      <c r="G19" s="132">
        <f>'Historical Expenditure'!G32*Inflation!F$10</f>
        <v>0</v>
      </c>
      <c r="H19" s="132">
        <f>'Historical Expenditure'!H32*Inflation!G$10</f>
        <v>0</v>
      </c>
      <c r="I19" s="132">
        <f>'Historical Expenditure'!I32*Inflation!H$10</f>
        <v>0</v>
      </c>
      <c r="J19" s="132">
        <f>'Historical Expenditure'!J32*Inflation!I$10</f>
        <v>0</v>
      </c>
      <c r="K19" s="132">
        <f>'Historical Expenditure'!K32*Inflation!J$10</f>
        <v>0</v>
      </c>
      <c r="L19" s="131">
        <f>'Forecast Volumes'!E19*'Historical Volumes'!$M19</f>
        <v>0</v>
      </c>
      <c r="M19" s="131">
        <f>'Forecast Volumes'!F19*'Historical Volumes'!$M19</f>
        <v>0</v>
      </c>
      <c r="N19" s="131">
        <f>'Forecast Volumes'!G19*'Historical Volumes'!$M19</f>
        <v>0</v>
      </c>
      <c r="O19" s="131">
        <f>'Forecast Volumes'!H19*'Historical Volumes'!$M19</f>
        <v>0</v>
      </c>
      <c r="P19" s="131">
        <f>'Forecast Volumes'!I19*'Historical Volumes'!$M19</f>
        <v>0</v>
      </c>
      <c r="Q19" s="131">
        <f>'Forecast Volumes'!J19*'Historical Volumes'!$M19</f>
        <v>0</v>
      </c>
      <c r="R19" s="131">
        <f>'Forecast Volumes'!K19*'Historical Volumes'!$M19</f>
        <v>0</v>
      </c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</row>
    <row r="20" spans="1:39" x14ac:dyDescent="0.2">
      <c r="A20" s="1"/>
      <c r="B20" s="64"/>
      <c r="C20" s="62" t="s">
        <v>159</v>
      </c>
      <c r="D20" s="132">
        <f>'Historical Expenditure'!D33*Inflation!C$10</f>
        <v>0</v>
      </c>
      <c r="E20" s="132">
        <f>'Historical Expenditure'!E33*Inflation!D$10</f>
        <v>0</v>
      </c>
      <c r="F20" s="132">
        <f>'Historical Expenditure'!F33*Inflation!E$10</f>
        <v>0</v>
      </c>
      <c r="G20" s="132">
        <f>'Historical Expenditure'!G33*Inflation!F$10</f>
        <v>0</v>
      </c>
      <c r="H20" s="132">
        <f>'Historical Expenditure'!H33*Inflation!G$10</f>
        <v>0</v>
      </c>
      <c r="I20" s="132">
        <f>'Historical Expenditure'!I33*Inflation!H$10</f>
        <v>0</v>
      </c>
      <c r="J20" s="132">
        <f>'Historical Expenditure'!J33*Inflation!I$10</f>
        <v>0</v>
      </c>
      <c r="K20" s="132">
        <f>'Historical Expenditure'!K33*Inflation!J$10</f>
        <v>0</v>
      </c>
      <c r="L20" s="131">
        <f>'Forecast Volumes'!E20*'Historical Volumes'!$M20</f>
        <v>0</v>
      </c>
      <c r="M20" s="131">
        <f>'Forecast Volumes'!F20*'Historical Volumes'!$M20</f>
        <v>0</v>
      </c>
      <c r="N20" s="131">
        <f>'Forecast Volumes'!G20*'Historical Volumes'!$M20</f>
        <v>0</v>
      </c>
      <c r="O20" s="131">
        <f>'Forecast Volumes'!H20*'Historical Volumes'!$M20</f>
        <v>0</v>
      </c>
      <c r="P20" s="131">
        <f>'Forecast Volumes'!I20*'Historical Volumes'!$M20</f>
        <v>0</v>
      </c>
      <c r="Q20" s="131">
        <f>'Forecast Volumes'!J20*'Historical Volumes'!$M20</f>
        <v>0</v>
      </c>
      <c r="R20" s="131">
        <f>'Forecast Volumes'!K20*'Historical Volumes'!$M20</f>
        <v>0</v>
      </c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</row>
    <row r="21" spans="1:39" x14ac:dyDescent="0.2">
      <c r="A21" s="1"/>
      <c r="B21" s="64"/>
      <c r="C21" s="62" t="s">
        <v>160</v>
      </c>
      <c r="D21" s="132">
        <f>'Historical Expenditure'!D34*Inflation!C$10</f>
        <v>0</v>
      </c>
      <c r="E21" s="132">
        <f>'Historical Expenditure'!E34*Inflation!D$10</f>
        <v>0</v>
      </c>
      <c r="F21" s="132">
        <f>'Historical Expenditure'!F34*Inflation!E$10</f>
        <v>0</v>
      </c>
      <c r="G21" s="132">
        <f>'Historical Expenditure'!G34*Inflation!F$10</f>
        <v>0</v>
      </c>
      <c r="H21" s="132">
        <f>'Historical Expenditure'!H34*Inflation!G$10</f>
        <v>0</v>
      </c>
      <c r="I21" s="132">
        <f>'Historical Expenditure'!I34*Inflation!H$10</f>
        <v>0</v>
      </c>
      <c r="J21" s="132">
        <f>'Historical Expenditure'!J34*Inflation!I$10</f>
        <v>0</v>
      </c>
      <c r="K21" s="132">
        <f>'Historical Expenditure'!K34*Inflation!J$10</f>
        <v>0</v>
      </c>
      <c r="L21" s="131">
        <f>'Forecast Volumes'!E21*'Historical Volumes'!$M21</f>
        <v>0</v>
      </c>
      <c r="M21" s="131">
        <f>'Forecast Volumes'!F21*'Historical Volumes'!$M21</f>
        <v>0</v>
      </c>
      <c r="N21" s="131">
        <f>'Forecast Volumes'!G21*'Historical Volumes'!$M21</f>
        <v>0</v>
      </c>
      <c r="O21" s="131">
        <f>'Forecast Volumes'!H21*'Historical Volumes'!$M21</f>
        <v>0</v>
      </c>
      <c r="P21" s="131">
        <f>'Forecast Volumes'!I21*'Historical Volumes'!$M21</f>
        <v>0</v>
      </c>
      <c r="Q21" s="131">
        <f>'Forecast Volumes'!J21*'Historical Volumes'!$M21</f>
        <v>0</v>
      </c>
      <c r="R21" s="131">
        <f>'Forecast Volumes'!K21*'Historical Volumes'!$M21</f>
        <v>0</v>
      </c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</row>
    <row r="22" spans="1:39" x14ac:dyDescent="0.2">
      <c r="A22" s="1"/>
      <c r="B22" s="64"/>
      <c r="C22" s="62" t="s">
        <v>161</v>
      </c>
      <c r="D22" s="132">
        <f>'Historical Expenditure'!D35*Inflation!C$10</f>
        <v>0</v>
      </c>
      <c r="E22" s="132">
        <f>'Historical Expenditure'!E35*Inflation!D$10</f>
        <v>0</v>
      </c>
      <c r="F22" s="132">
        <f>'Historical Expenditure'!F35*Inflation!E$10</f>
        <v>0</v>
      </c>
      <c r="G22" s="132">
        <f>'Historical Expenditure'!G35*Inflation!F$10</f>
        <v>0</v>
      </c>
      <c r="H22" s="132">
        <f>'Historical Expenditure'!H35*Inflation!G$10</f>
        <v>0</v>
      </c>
      <c r="I22" s="132">
        <f>'Historical Expenditure'!I35*Inflation!H$10</f>
        <v>0</v>
      </c>
      <c r="J22" s="132">
        <f>'Historical Expenditure'!J35*Inflation!I$10</f>
        <v>0</v>
      </c>
      <c r="K22" s="132">
        <f>'Historical Expenditure'!K35*Inflation!J$10</f>
        <v>0</v>
      </c>
      <c r="L22" s="131">
        <f>'Forecast Volumes'!E22*'Historical Volumes'!$M22</f>
        <v>0</v>
      </c>
      <c r="M22" s="131">
        <f>'Forecast Volumes'!F22*'Historical Volumes'!$M22</f>
        <v>0</v>
      </c>
      <c r="N22" s="131">
        <f>'Forecast Volumes'!G22*'Historical Volumes'!$M22</f>
        <v>0</v>
      </c>
      <c r="O22" s="131">
        <f>'Forecast Volumes'!H22*'Historical Volumes'!$M22</f>
        <v>0</v>
      </c>
      <c r="P22" s="131">
        <f>'Forecast Volumes'!I22*'Historical Volumes'!$M22</f>
        <v>0</v>
      </c>
      <c r="Q22" s="131">
        <f>'Forecast Volumes'!J22*'Historical Volumes'!$M22</f>
        <v>0</v>
      </c>
      <c r="R22" s="131">
        <f>'Forecast Volumes'!K22*'Historical Volumes'!$M22</f>
        <v>0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</row>
    <row r="23" spans="1:39" x14ac:dyDescent="0.2">
      <c r="A23" s="1"/>
      <c r="B23" s="64"/>
      <c r="C23" s="62" t="s">
        <v>162</v>
      </c>
      <c r="D23" s="132">
        <f>'Historical Expenditure'!D36*Inflation!C$10</f>
        <v>0</v>
      </c>
      <c r="E23" s="132">
        <f>'Historical Expenditure'!E36*Inflation!D$10</f>
        <v>0</v>
      </c>
      <c r="F23" s="132">
        <f>'Historical Expenditure'!F36*Inflation!E$10</f>
        <v>0</v>
      </c>
      <c r="G23" s="132">
        <f>'Historical Expenditure'!G36*Inflation!F$10</f>
        <v>0</v>
      </c>
      <c r="H23" s="132">
        <f>'Historical Expenditure'!H36*Inflation!G$10</f>
        <v>0</v>
      </c>
      <c r="I23" s="132">
        <f>'Historical Expenditure'!I36*Inflation!H$10</f>
        <v>0</v>
      </c>
      <c r="J23" s="132">
        <f>'Historical Expenditure'!J36*Inflation!I$10</f>
        <v>0</v>
      </c>
      <c r="K23" s="132">
        <f>'Historical Expenditure'!K36*Inflation!J$10</f>
        <v>0</v>
      </c>
      <c r="L23" s="131">
        <f>'Forecast Volumes'!E23*'Historical Volumes'!$M23</f>
        <v>0</v>
      </c>
      <c r="M23" s="131">
        <f>'Forecast Volumes'!F23*'Historical Volumes'!$M23</f>
        <v>0</v>
      </c>
      <c r="N23" s="131">
        <f>'Forecast Volumes'!G23*'Historical Volumes'!$M23</f>
        <v>0</v>
      </c>
      <c r="O23" s="131">
        <f>'Forecast Volumes'!H23*'Historical Volumes'!$M23</f>
        <v>0</v>
      </c>
      <c r="P23" s="131">
        <f>'Forecast Volumes'!I23*'Historical Volumes'!$M23</f>
        <v>0</v>
      </c>
      <c r="Q23" s="131">
        <f>'Forecast Volumes'!J23*'Historical Volumes'!$M23</f>
        <v>0</v>
      </c>
      <c r="R23" s="131">
        <f>'Forecast Volumes'!K23*'Historical Volumes'!$M23</f>
        <v>0</v>
      </c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</row>
    <row r="24" spans="1:39" x14ac:dyDescent="0.2">
      <c r="A24" s="1"/>
      <c r="B24" s="64"/>
      <c r="C24" s="62" t="s">
        <v>163</v>
      </c>
      <c r="D24" s="132">
        <f>'Historical Expenditure'!D37*Inflation!C$10</f>
        <v>0</v>
      </c>
      <c r="E24" s="132">
        <f>'Historical Expenditure'!E37*Inflation!D$10</f>
        <v>0</v>
      </c>
      <c r="F24" s="132">
        <f>'Historical Expenditure'!F37*Inflation!E$10</f>
        <v>0</v>
      </c>
      <c r="G24" s="132">
        <f>'Historical Expenditure'!G37*Inflation!F$10</f>
        <v>0</v>
      </c>
      <c r="H24" s="132">
        <f>'Historical Expenditure'!H37*Inflation!G$10</f>
        <v>0</v>
      </c>
      <c r="I24" s="132">
        <f>'Historical Expenditure'!I37*Inflation!H$10</f>
        <v>0</v>
      </c>
      <c r="J24" s="132">
        <f>'Historical Expenditure'!J37*Inflation!I$10</f>
        <v>0</v>
      </c>
      <c r="K24" s="132">
        <f>'Historical Expenditure'!K37*Inflation!J$10</f>
        <v>0</v>
      </c>
      <c r="L24" s="131">
        <f>'Forecast Volumes'!E24*'Historical Volumes'!$M24</f>
        <v>0</v>
      </c>
      <c r="M24" s="131">
        <f>'Forecast Volumes'!F24*'Historical Volumes'!$M24</f>
        <v>0</v>
      </c>
      <c r="N24" s="131">
        <f>'Forecast Volumes'!G24*'Historical Volumes'!$M24</f>
        <v>0</v>
      </c>
      <c r="O24" s="131">
        <f>'Forecast Volumes'!H24*'Historical Volumes'!$M24</f>
        <v>0</v>
      </c>
      <c r="P24" s="131">
        <f>'Forecast Volumes'!I24*'Historical Volumes'!$M24</f>
        <v>0</v>
      </c>
      <c r="Q24" s="131">
        <f>'Forecast Volumes'!J24*'Historical Volumes'!$M24</f>
        <v>0</v>
      </c>
      <c r="R24" s="131">
        <f>'Forecast Volumes'!K24*'Historical Volumes'!$M24</f>
        <v>0</v>
      </c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</row>
    <row r="25" spans="1:39" x14ac:dyDescent="0.2">
      <c r="A25" s="1"/>
      <c r="B25" s="64"/>
      <c r="C25" s="62" t="s">
        <v>164</v>
      </c>
      <c r="D25" s="132">
        <f>'Historical Expenditure'!D38*Inflation!C$10</f>
        <v>0</v>
      </c>
      <c r="E25" s="132">
        <f>'Historical Expenditure'!E38*Inflation!D$10</f>
        <v>0</v>
      </c>
      <c r="F25" s="132">
        <f>'Historical Expenditure'!F38*Inflation!E$10</f>
        <v>0</v>
      </c>
      <c r="G25" s="132">
        <f>'Historical Expenditure'!G38*Inflation!F$10</f>
        <v>0</v>
      </c>
      <c r="H25" s="132">
        <f>'Historical Expenditure'!H38*Inflation!G$10</f>
        <v>0</v>
      </c>
      <c r="I25" s="132">
        <f>'Historical Expenditure'!I38*Inflation!H$10</f>
        <v>0</v>
      </c>
      <c r="J25" s="132">
        <f>'Historical Expenditure'!J38*Inflation!I$10</f>
        <v>0</v>
      </c>
      <c r="K25" s="132">
        <f>'Historical Expenditure'!K38*Inflation!J$10</f>
        <v>0</v>
      </c>
      <c r="L25" s="131">
        <f>'Forecast Volumes'!E25*'Historical Volumes'!$M25</f>
        <v>0</v>
      </c>
      <c r="M25" s="131">
        <f>'Forecast Volumes'!F25*'Historical Volumes'!$M25</f>
        <v>0</v>
      </c>
      <c r="N25" s="131">
        <f>'Forecast Volumes'!G25*'Historical Volumes'!$M25</f>
        <v>0</v>
      </c>
      <c r="O25" s="131">
        <f>'Forecast Volumes'!H25*'Historical Volumes'!$M25</f>
        <v>0</v>
      </c>
      <c r="P25" s="131">
        <f>'Forecast Volumes'!I25*'Historical Volumes'!$M25</f>
        <v>0</v>
      </c>
      <c r="Q25" s="131">
        <f>'Forecast Volumes'!J25*'Historical Volumes'!$M25</f>
        <v>0</v>
      </c>
      <c r="R25" s="131">
        <f>'Forecast Volumes'!K25*'Historical Volumes'!$M25</f>
        <v>0</v>
      </c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</row>
    <row r="26" spans="1:39" x14ac:dyDescent="0.2">
      <c r="A26" s="1"/>
      <c r="B26" s="64"/>
      <c r="C26" s="62" t="s">
        <v>165</v>
      </c>
      <c r="D26" s="132">
        <f>'Historical Expenditure'!D39*Inflation!C$10</f>
        <v>0</v>
      </c>
      <c r="E26" s="132">
        <f>'Historical Expenditure'!E39*Inflation!D$10</f>
        <v>0</v>
      </c>
      <c r="F26" s="132">
        <f>'Historical Expenditure'!F39*Inflation!E$10</f>
        <v>0</v>
      </c>
      <c r="G26" s="132">
        <f>'Historical Expenditure'!G39*Inflation!F$10</f>
        <v>0</v>
      </c>
      <c r="H26" s="132">
        <f>'Historical Expenditure'!H39*Inflation!G$10</f>
        <v>0</v>
      </c>
      <c r="I26" s="132">
        <f>'Historical Expenditure'!I39*Inflation!H$10</f>
        <v>0</v>
      </c>
      <c r="J26" s="132">
        <f>'Historical Expenditure'!J39*Inflation!I$10</f>
        <v>0</v>
      </c>
      <c r="K26" s="132">
        <f>'Historical Expenditure'!K39*Inflation!J$10</f>
        <v>0</v>
      </c>
      <c r="L26" s="131">
        <f>'Forecast Volumes'!E26*'Historical Volumes'!$M26</f>
        <v>0</v>
      </c>
      <c r="M26" s="131">
        <f>'Forecast Volumes'!F26*'Historical Volumes'!$M26</f>
        <v>0</v>
      </c>
      <c r="N26" s="131">
        <f>'Forecast Volumes'!G26*'Historical Volumes'!$M26</f>
        <v>0</v>
      </c>
      <c r="O26" s="131">
        <f>'Forecast Volumes'!H26*'Historical Volumes'!$M26</f>
        <v>0</v>
      </c>
      <c r="P26" s="131">
        <f>'Forecast Volumes'!I26*'Historical Volumes'!$M26</f>
        <v>0</v>
      </c>
      <c r="Q26" s="131">
        <f>'Forecast Volumes'!J26*'Historical Volumes'!$M26</f>
        <v>0</v>
      </c>
      <c r="R26" s="131">
        <f>'Forecast Volumes'!K26*'Historical Volumes'!$M26</f>
        <v>0</v>
      </c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</row>
    <row r="27" spans="1:39" x14ac:dyDescent="0.2">
      <c r="A27" s="1"/>
      <c r="B27" s="64"/>
      <c r="C27" s="62" t="s">
        <v>166</v>
      </c>
      <c r="D27" s="132">
        <f>'Historical Expenditure'!D40*Inflation!C$10</f>
        <v>0</v>
      </c>
      <c r="E27" s="132">
        <f>'Historical Expenditure'!E40*Inflation!D$10</f>
        <v>0</v>
      </c>
      <c r="F27" s="132">
        <f>'Historical Expenditure'!F40*Inflation!E$10</f>
        <v>0</v>
      </c>
      <c r="G27" s="132">
        <f>'Historical Expenditure'!G40*Inflation!F$10</f>
        <v>0</v>
      </c>
      <c r="H27" s="132">
        <f>'Historical Expenditure'!H40*Inflation!G$10</f>
        <v>0</v>
      </c>
      <c r="I27" s="132">
        <f>'Historical Expenditure'!I40*Inflation!H$10</f>
        <v>0</v>
      </c>
      <c r="J27" s="132">
        <f>'Historical Expenditure'!J40*Inflation!I$10</f>
        <v>0</v>
      </c>
      <c r="K27" s="132">
        <f>'Historical Expenditure'!K40*Inflation!J$10</f>
        <v>0</v>
      </c>
      <c r="L27" s="131">
        <f>'Forecast Volumes'!E27*'Historical Volumes'!$M27</f>
        <v>0</v>
      </c>
      <c r="M27" s="131">
        <f>'Forecast Volumes'!F27*'Historical Volumes'!$M27</f>
        <v>0</v>
      </c>
      <c r="N27" s="131">
        <f>'Forecast Volumes'!G27*'Historical Volumes'!$M27</f>
        <v>0</v>
      </c>
      <c r="O27" s="131">
        <f>'Forecast Volumes'!H27*'Historical Volumes'!$M27</f>
        <v>0</v>
      </c>
      <c r="P27" s="131">
        <f>'Forecast Volumes'!I27*'Historical Volumes'!$M27</f>
        <v>0</v>
      </c>
      <c r="Q27" s="131">
        <f>'Forecast Volumes'!J27*'Historical Volumes'!$M27</f>
        <v>0</v>
      </c>
      <c r="R27" s="131">
        <f>'Forecast Volumes'!K27*'Historical Volumes'!$M27</f>
        <v>0</v>
      </c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</row>
    <row r="28" spans="1:39" x14ac:dyDescent="0.2">
      <c r="A28" s="1"/>
      <c r="B28" s="64"/>
      <c r="C28" s="62" t="s">
        <v>167</v>
      </c>
      <c r="D28" s="132">
        <f>'Historical Expenditure'!D41*Inflation!C$10</f>
        <v>0</v>
      </c>
      <c r="E28" s="132">
        <f>'Historical Expenditure'!E41*Inflation!D$10</f>
        <v>0</v>
      </c>
      <c r="F28" s="132">
        <f>'Historical Expenditure'!F41*Inflation!E$10</f>
        <v>0</v>
      </c>
      <c r="G28" s="132">
        <f>'Historical Expenditure'!G41*Inflation!F$10</f>
        <v>0</v>
      </c>
      <c r="H28" s="132">
        <f>'Historical Expenditure'!H41*Inflation!G$10</f>
        <v>0</v>
      </c>
      <c r="I28" s="132">
        <f>'Historical Expenditure'!I41*Inflation!H$10</f>
        <v>0</v>
      </c>
      <c r="J28" s="132">
        <f>'Historical Expenditure'!J41*Inflation!I$10</f>
        <v>0</v>
      </c>
      <c r="K28" s="132">
        <f>'Historical Expenditure'!K41*Inflation!J$10</f>
        <v>0</v>
      </c>
      <c r="L28" s="131">
        <f>'Forecast Volumes'!E28*'Historical Volumes'!$M28</f>
        <v>0</v>
      </c>
      <c r="M28" s="131">
        <f>'Forecast Volumes'!F28*'Historical Volumes'!$M28</f>
        <v>0</v>
      </c>
      <c r="N28" s="131">
        <f>'Forecast Volumes'!G28*'Historical Volumes'!$M28</f>
        <v>0</v>
      </c>
      <c r="O28" s="131">
        <f>'Forecast Volumes'!H28*'Historical Volumes'!$M28</f>
        <v>0</v>
      </c>
      <c r="P28" s="131">
        <f>'Forecast Volumes'!I28*'Historical Volumes'!$M28</f>
        <v>0</v>
      </c>
      <c r="Q28" s="131">
        <f>'Forecast Volumes'!J28*'Historical Volumes'!$M28</f>
        <v>0</v>
      </c>
      <c r="R28" s="131">
        <f>'Forecast Volumes'!K28*'Historical Volumes'!$M28</f>
        <v>0</v>
      </c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</row>
    <row r="29" spans="1:39" x14ac:dyDescent="0.2">
      <c r="A29" s="1"/>
      <c r="B29" s="64"/>
      <c r="C29" s="62" t="s">
        <v>168</v>
      </c>
      <c r="D29" s="132">
        <f>'Historical Expenditure'!D42*Inflation!C$10</f>
        <v>0</v>
      </c>
      <c r="E29" s="132">
        <f>'Historical Expenditure'!E42*Inflation!D$10</f>
        <v>0</v>
      </c>
      <c r="F29" s="132">
        <f>'Historical Expenditure'!F42*Inflation!E$10</f>
        <v>0</v>
      </c>
      <c r="G29" s="132">
        <f>'Historical Expenditure'!G42*Inflation!F$10</f>
        <v>0</v>
      </c>
      <c r="H29" s="132">
        <f>'Historical Expenditure'!H42*Inflation!G$10</f>
        <v>0</v>
      </c>
      <c r="I29" s="132">
        <f>'Historical Expenditure'!I42*Inflation!H$10</f>
        <v>0</v>
      </c>
      <c r="J29" s="132">
        <f>'Historical Expenditure'!J42*Inflation!I$10</f>
        <v>0</v>
      </c>
      <c r="K29" s="132">
        <f>'Historical Expenditure'!K42*Inflation!J$10</f>
        <v>0</v>
      </c>
      <c r="L29" s="131">
        <f>'Forecast Volumes'!E29*'Historical Volumes'!$M29</f>
        <v>0</v>
      </c>
      <c r="M29" s="131">
        <f>'Forecast Volumes'!F29*'Historical Volumes'!$M29</f>
        <v>0</v>
      </c>
      <c r="N29" s="131">
        <f>'Forecast Volumes'!G29*'Historical Volumes'!$M29</f>
        <v>0</v>
      </c>
      <c r="O29" s="131">
        <f>'Forecast Volumes'!H29*'Historical Volumes'!$M29</f>
        <v>0</v>
      </c>
      <c r="P29" s="131">
        <f>'Forecast Volumes'!I29*'Historical Volumes'!$M29</f>
        <v>0</v>
      </c>
      <c r="Q29" s="131">
        <f>'Forecast Volumes'!J29*'Historical Volumes'!$M29</f>
        <v>0</v>
      </c>
      <c r="R29" s="131">
        <f>'Forecast Volumes'!K29*'Historical Volumes'!$M29</f>
        <v>0</v>
      </c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</row>
    <row r="30" spans="1:39" x14ac:dyDescent="0.2">
      <c r="A30" s="1"/>
      <c r="B30" s="61" t="s">
        <v>169</v>
      </c>
      <c r="C30" s="62" t="s">
        <v>170</v>
      </c>
      <c r="D30" s="132">
        <f>'Historical Expenditure'!D43*Inflation!C$10</f>
        <v>187735.92380349166</v>
      </c>
      <c r="E30" s="132">
        <f>'Historical Expenditure'!E43*Inflation!D$10</f>
        <v>220090.34548613345</v>
      </c>
      <c r="F30" s="132">
        <f>'Historical Expenditure'!F43*Inflation!E$10</f>
        <v>282996.85071174486</v>
      </c>
      <c r="G30" s="132">
        <f>'Historical Expenditure'!G43*Inflation!F$10</f>
        <v>237548.49099598508</v>
      </c>
      <c r="H30" s="132">
        <f>'Historical Expenditure'!H43*Inflation!G$10</f>
        <v>201124.19290415302</v>
      </c>
      <c r="I30" s="132">
        <f>'Historical Expenditure'!I43*Inflation!H$10</f>
        <v>223209.82003771793</v>
      </c>
      <c r="J30" s="132">
        <f>'Historical Expenditure'!J43*Inflation!I$10</f>
        <v>230906.41916304428</v>
      </c>
      <c r="K30" s="132">
        <f>'Historical Expenditure'!K43*Inflation!J$10</f>
        <v>218494.18868025104</v>
      </c>
      <c r="L30" s="131">
        <f>'Forecast Volumes'!E30*'Historical Volumes'!$M30</f>
        <v>228844.68545930667</v>
      </c>
      <c r="M30" s="131">
        <f>'Forecast Volumes'!F30*'Historical Volumes'!$M30</f>
        <v>240139.59482746987</v>
      </c>
      <c r="N30" s="131">
        <f>'Forecast Volumes'!G30*'Historical Volumes'!$M30</f>
        <v>251434.50419563305</v>
      </c>
      <c r="O30" s="131">
        <f>'Forecast Volumes'!H30*'Historical Volumes'!$M30</f>
        <v>262729.41356379626</v>
      </c>
      <c r="P30" s="131">
        <f>'Forecast Volumes'!I30*'Historical Volumes'!$M30</f>
        <v>274024.32293195947</v>
      </c>
      <c r="Q30" s="131">
        <f>'Forecast Volumes'!J30*'Historical Volumes'!$M30</f>
        <v>285319.23230012262</v>
      </c>
      <c r="R30" s="131">
        <f>'Forecast Volumes'!K30*'Historical Volumes'!$M30</f>
        <v>296614.14166828583</v>
      </c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</row>
    <row r="31" spans="1:39" x14ac:dyDescent="0.2">
      <c r="A31" s="1"/>
      <c r="B31" s="65" t="s">
        <v>171</v>
      </c>
      <c r="C31" s="62" t="s">
        <v>172</v>
      </c>
      <c r="D31" s="132">
        <f>'Historical Expenditure'!D44*Inflation!C$10</f>
        <v>125440.9871461911</v>
      </c>
      <c r="E31" s="132">
        <f>'Historical Expenditure'!E44*Inflation!D$10</f>
        <v>169066.69973338555</v>
      </c>
      <c r="F31" s="132">
        <f>'Historical Expenditure'!F44*Inflation!E$10</f>
        <v>235825.79000402297</v>
      </c>
      <c r="G31" s="132">
        <f>'Historical Expenditure'!G44*Inflation!F$10</f>
        <v>183253.30161607321</v>
      </c>
      <c r="H31" s="132">
        <f>'Historical Expenditure'!H44*Inflation!G$10</f>
        <v>101410.16880323477</v>
      </c>
      <c r="I31" s="132">
        <f>'Historical Expenditure'!I44*Inflation!H$10</f>
        <v>61085.424674113201</v>
      </c>
      <c r="J31" s="132">
        <f>'Historical Expenditure'!J44*Inflation!I$10</f>
        <v>72966.342545842243</v>
      </c>
      <c r="K31" s="132">
        <f>'Historical Expenditure'!K44*Inflation!J$10</f>
        <v>99288.172860066566</v>
      </c>
      <c r="L31" s="131">
        <f>'Forecast Volumes'!E31*'Historical Volumes'!$M31</f>
        <v>53572.993367986579</v>
      </c>
      <c r="M31" s="131">
        <f>'Forecast Volumes'!F31*'Historical Volumes'!$M31</f>
        <v>48638.63871567203</v>
      </c>
      <c r="N31" s="131">
        <f>'Forecast Volumes'!G31*'Historical Volumes'!$M31</f>
        <v>43704.284063357482</v>
      </c>
      <c r="O31" s="131">
        <f>'Forecast Volumes'!H31*'Historical Volumes'!$M31</f>
        <v>38769.929411042925</v>
      </c>
      <c r="P31" s="131">
        <f>'Forecast Volumes'!I31*'Historical Volumes'!$M31</f>
        <v>33835.574758728377</v>
      </c>
      <c r="Q31" s="131">
        <f>'Forecast Volumes'!J31*'Historical Volumes'!$M31</f>
        <v>28901.220106413824</v>
      </c>
      <c r="R31" s="131">
        <f>'Forecast Volumes'!K31*'Historical Volumes'!$M31</f>
        <v>23966.865454099268</v>
      </c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</row>
    <row r="32" spans="1:39" x14ac:dyDescent="0.2">
      <c r="A32" s="1"/>
      <c r="B32" s="64"/>
      <c r="C32" s="62" t="s">
        <v>173</v>
      </c>
      <c r="D32" s="132">
        <f>'Historical Expenditure'!D45*Inflation!C$10</f>
        <v>0</v>
      </c>
      <c r="E32" s="132">
        <f>'Historical Expenditure'!E45*Inflation!D$10</f>
        <v>0</v>
      </c>
      <c r="F32" s="132">
        <f>'Historical Expenditure'!F45*Inflation!E$10</f>
        <v>0</v>
      </c>
      <c r="G32" s="132">
        <f>'Historical Expenditure'!G45*Inflation!F$10</f>
        <v>0</v>
      </c>
      <c r="H32" s="132">
        <f>'Historical Expenditure'!H45*Inflation!G$10</f>
        <v>0</v>
      </c>
      <c r="I32" s="132">
        <f>'Historical Expenditure'!I45*Inflation!H$10</f>
        <v>0</v>
      </c>
      <c r="J32" s="132">
        <f>'Historical Expenditure'!J45*Inflation!I$10</f>
        <v>0</v>
      </c>
      <c r="K32" s="132">
        <f>'Historical Expenditure'!K45*Inflation!J$10</f>
        <v>0</v>
      </c>
      <c r="L32" s="131">
        <f>'Forecast Volumes'!E32*'Historical Volumes'!$M32</f>
        <v>0</v>
      </c>
      <c r="M32" s="131">
        <f>'Forecast Volumes'!F32*'Historical Volumes'!$M32</f>
        <v>0</v>
      </c>
      <c r="N32" s="131">
        <f>'Forecast Volumes'!G32*'Historical Volumes'!$M32</f>
        <v>0</v>
      </c>
      <c r="O32" s="131">
        <f>'Forecast Volumes'!H32*'Historical Volumes'!$M32</f>
        <v>0</v>
      </c>
      <c r="P32" s="131">
        <f>'Forecast Volumes'!I32*'Historical Volumes'!$M32</f>
        <v>0</v>
      </c>
      <c r="Q32" s="131">
        <f>'Forecast Volumes'!J32*'Historical Volumes'!$M32</f>
        <v>0</v>
      </c>
      <c r="R32" s="131">
        <f>'Forecast Volumes'!K32*'Historical Volumes'!$M32</f>
        <v>0</v>
      </c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</row>
    <row r="33" spans="1:39" x14ac:dyDescent="0.2">
      <c r="A33" s="1"/>
      <c r="B33" s="64"/>
      <c r="C33" s="62" t="s">
        <v>174</v>
      </c>
      <c r="D33" s="132">
        <f>'Historical Expenditure'!D46*Inflation!C$10</f>
        <v>0</v>
      </c>
      <c r="E33" s="132">
        <f>'Historical Expenditure'!E46*Inflation!D$10</f>
        <v>0</v>
      </c>
      <c r="F33" s="132">
        <f>'Historical Expenditure'!F46*Inflation!E$10</f>
        <v>0</v>
      </c>
      <c r="G33" s="132">
        <f>'Historical Expenditure'!G46*Inflation!F$10</f>
        <v>4928.2475485528221</v>
      </c>
      <c r="H33" s="132">
        <f>'Historical Expenditure'!H46*Inflation!G$10</f>
        <v>4846.4131796654137</v>
      </c>
      <c r="I33" s="132">
        <f>'Historical Expenditure'!I46*Inflation!H$10</f>
        <v>0</v>
      </c>
      <c r="J33" s="132">
        <f>'Historical Expenditure'!J46*Inflation!I$10</f>
        <v>0</v>
      </c>
      <c r="K33" s="132">
        <f>'Historical Expenditure'!K46*Inflation!J$10</f>
        <v>0</v>
      </c>
      <c r="L33" s="131">
        <f>'Forecast Volumes'!E33*'Historical Volumes'!$M33</f>
        <v>0</v>
      </c>
      <c r="M33" s="131">
        <f>'Forecast Volumes'!F33*'Historical Volumes'!$M33</f>
        <v>0</v>
      </c>
      <c r="N33" s="131">
        <f>'Forecast Volumes'!G33*'Historical Volumes'!$M33</f>
        <v>0</v>
      </c>
      <c r="O33" s="131">
        <f>'Forecast Volumes'!H33*'Historical Volumes'!$M33</f>
        <v>0</v>
      </c>
      <c r="P33" s="131">
        <f>'Forecast Volumes'!I33*'Historical Volumes'!$M33</f>
        <v>0</v>
      </c>
      <c r="Q33" s="131">
        <f>'Forecast Volumes'!J33*'Historical Volumes'!$M33</f>
        <v>0</v>
      </c>
      <c r="R33" s="131">
        <f>'Forecast Volumes'!K33*'Historical Volumes'!$M33</f>
        <v>0</v>
      </c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</row>
    <row r="34" spans="1:39" x14ac:dyDescent="0.2">
      <c r="A34" s="1"/>
      <c r="B34" s="64"/>
      <c r="C34" s="62" t="s">
        <v>175</v>
      </c>
      <c r="D34" s="132">
        <f>'Historical Expenditure'!D47*Inflation!C$10</f>
        <v>0</v>
      </c>
      <c r="E34" s="132">
        <f>'Historical Expenditure'!E47*Inflation!D$10</f>
        <v>0</v>
      </c>
      <c r="F34" s="132">
        <f>'Historical Expenditure'!F47*Inflation!E$10</f>
        <v>0</v>
      </c>
      <c r="G34" s="132">
        <f>'Historical Expenditure'!G47*Inflation!F$10</f>
        <v>0</v>
      </c>
      <c r="H34" s="132">
        <f>'Historical Expenditure'!H47*Inflation!G$10</f>
        <v>0</v>
      </c>
      <c r="I34" s="132">
        <f>'Historical Expenditure'!I47*Inflation!H$10</f>
        <v>0</v>
      </c>
      <c r="J34" s="132">
        <f>'Historical Expenditure'!J47*Inflation!I$10</f>
        <v>0</v>
      </c>
      <c r="K34" s="132">
        <f>'Historical Expenditure'!K47*Inflation!J$10</f>
        <v>0</v>
      </c>
      <c r="L34" s="131">
        <f>'Forecast Volumes'!E34*'Historical Volumes'!$M34</f>
        <v>0</v>
      </c>
      <c r="M34" s="131">
        <f>'Forecast Volumes'!F34*'Historical Volumes'!$M34</f>
        <v>0</v>
      </c>
      <c r="N34" s="131">
        <f>'Forecast Volumes'!G34*'Historical Volumes'!$M34</f>
        <v>0</v>
      </c>
      <c r="O34" s="131">
        <f>'Forecast Volumes'!H34*'Historical Volumes'!$M34</f>
        <v>0</v>
      </c>
      <c r="P34" s="131">
        <f>'Forecast Volumes'!I34*'Historical Volumes'!$M34</f>
        <v>0</v>
      </c>
      <c r="Q34" s="131">
        <f>'Forecast Volumes'!J34*'Historical Volumes'!$M34</f>
        <v>0</v>
      </c>
      <c r="R34" s="131">
        <f>'Forecast Volumes'!K34*'Historical Volumes'!$M34</f>
        <v>0</v>
      </c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</row>
    <row r="35" spans="1:39" x14ac:dyDescent="0.2">
      <c r="A35" s="1"/>
      <c r="B35" s="64"/>
      <c r="C35" s="62" t="s">
        <v>176</v>
      </c>
      <c r="D35" s="132">
        <f>'Historical Expenditure'!D48*Inflation!C$10</f>
        <v>0</v>
      </c>
      <c r="E35" s="132">
        <f>'Historical Expenditure'!E48*Inflation!D$10</f>
        <v>0</v>
      </c>
      <c r="F35" s="132">
        <f>'Historical Expenditure'!F48*Inflation!E$10</f>
        <v>0</v>
      </c>
      <c r="G35" s="132">
        <f>'Historical Expenditure'!G48*Inflation!F$10</f>
        <v>0</v>
      </c>
      <c r="H35" s="132">
        <f>'Historical Expenditure'!H48*Inflation!G$10</f>
        <v>0</v>
      </c>
      <c r="I35" s="132">
        <f>'Historical Expenditure'!I48*Inflation!H$10</f>
        <v>0</v>
      </c>
      <c r="J35" s="132">
        <f>'Historical Expenditure'!J48*Inflation!I$10</f>
        <v>0</v>
      </c>
      <c r="K35" s="132">
        <f>'Historical Expenditure'!K48*Inflation!J$10</f>
        <v>0</v>
      </c>
      <c r="L35" s="131">
        <f>'Forecast Volumes'!E35*'Historical Volumes'!$M35</f>
        <v>0</v>
      </c>
      <c r="M35" s="131">
        <f>'Forecast Volumes'!F35*'Historical Volumes'!$M35</f>
        <v>0</v>
      </c>
      <c r="N35" s="131">
        <f>'Forecast Volumes'!G35*'Historical Volumes'!$M35</f>
        <v>0</v>
      </c>
      <c r="O35" s="131">
        <f>'Forecast Volumes'!H35*'Historical Volumes'!$M35</f>
        <v>0</v>
      </c>
      <c r="P35" s="131">
        <f>'Forecast Volumes'!I35*'Historical Volumes'!$M35</f>
        <v>0</v>
      </c>
      <c r="Q35" s="131">
        <f>'Forecast Volumes'!J35*'Historical Volumes'!$M35</f>
        <v>0</v>
      </c>
      <c r="R35" s="131">
        <f>'Forecast Volumes'!K35*'Historical Volumes'!$M35</f>
        <v>0</v>
      </c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</row>
    <row r="36" spans="1:39" x14ac:dyDescent="0.2">
      <c r="A36" s="1"/>
      <c r="B36" s="66"/>
      <c r="C36" s="62" t="s">
        <v>168</v>
      </c>
      <c r="D36" s="132">
        <f>'Historical Expenditure'!D49*Inflation!C$10</f>
        <v>0</v>
      </c>
      <c r="E36" s="132">
        <f>'Historical Expenditure'!E49*Inflation!D$10</f>
        <v>0</v>
      </c>
      <c r="F36" s="132">
        <f>'Historical Expenditure'!F49*Inflation!E$10</f>
        <v>0</v>
      </c>
      <c r="G36" s="132">
        <f>'Historical Expenditure'!G49*Inflation!F$10</f>
        <v>0</v>
      </c>
      <c r="H36" s="132">
        <f>'Historical Expenditure'!H49*Inflation!G$10</f>
        <v>0</v>
      </c>
      <c r="I36" s="132">
        <f>'Historical Expenditure'!I49*Inflation!H$10</f>
        <v>0</v>
      </c>
      <c r="J36" s="132">
        <f>'Historical Expenditure'!J49*Inflation!I$10</f>
        <v>0</v>
      </c>
      <c r="K36" s="132">
        <f>'Historical Expenditure'!K49*Inflation!J$10</f>
        <v>0</v>
      </c>
      <c r="L36" s="131">
        <f>'Forecast Volumes'!E36*'Historical Volumes'!$M36</f>
        <v>0</v>
      </c>
      <c r="M36" s="131">
        <f>'Forecast Volumes'!F36*'Historical Volumes'!$M36</f>
        <v>0</v>
      </c>
      <c r="N36" s="131">
        <f>'Forecast Volumes'!G36*'Historical Volumes'!$M36</f>
        <v>0</v>
      </c>
      <c r="O36" s="131">
        <f>'Forecast Volumes'!H36*'Historical Volumes'!$M36</f>
        <v>0</v>
      </c>
      <c r="P36" s="131">
        <f>'Forecast Volumes'!I36*'Historical Volumes'!$M36</f>
        <v>0</v>
      </c>
      <c r="Q36" s="131">
        <f>'Forecast Volumes'!J36*'Historical Volumes'!$M36</f>
        <v>0</v>
      </c>
      <c r="R36" s="131">
        <f>'Forecast Volumes'!K36*'Historical Volumes'!$M36</f>
        <v>0</v>
      </c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</row>
    <row r="37" spans="1:39" x14ac:dyDescent="0.2">
      <c r="A37" s="1"/>
      <c r="B37" s="67" t="s">
        <v>177</v>
      </c>
      <c r="C37" s="68" t="s">
        <v>170</v>
      </c>
      <c r="D37" s="132">
        <f>'Historical Expenditure'!D50*Inflation!C$10</f>
        <v>599021.77891411725</v>
      </c>
      <c r="E37" s="132">
        <f>'Historical Expenditure'!E50*Inflation!D$10</f>
        <v>327597.57381425297</v>
      </c>
      <c r="F37" s="132">
        <f>'Historical Expenditure'!F50*Inflation!E$10</f>
        <v>107366.02260655508</v>
      </c>
      <c r="G37" s="132">
        <f>'Historical Expenditure'!G50*Inflation!F$10</f>
        <v>119197.97208938345</v>
      </c>
      <c r="H37" s="132">
        <f>'Historical Expenditure'!H50*Inflation!G$10</f>
        <v>88351.140184951058</v>
      </c>
      <c r="I37" s="132">
        <f>'Historical Expenditure'!I50*Inflation!H$10</f>
        <v>39978.02435505201</v>
      </c>
      <c r="J37" s="132">
        <f>'Historical Expenditure'!J50*Inflation!I$10</f>
        <v>30180.991042234113</v>
      </c>
      <c r="K37" s="132">
        <f>'Historical Expenditure'!K50*Inflation!J$10</f>
        <v>30727.047016642624</v>
      </c>
      <c r="L37" s="155" t="s">
        <v>336</v>
      </c>
      <c r="M37" s="156"/>
      <c r="N37" s="156"/>
      <c r="O37" s="156"/>
      <c r="P37" s="156"/>
      <c r="Q37" s="156"/>
      <c r="R37" s="157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</row>
    <row r="38" spans="1:39" x14ac:dyDescent="0.2">
      <c r="A38" s="1"/>
      <c r="B38" s="150" t="s">
        <v>178</v>
      </c>
      <c r="C38" s="68" t="s">
        <v>172</v>
      </c>
      <c r="D38" s="132">
        <f>'Historical Expenditure'!D51*Inflation!C$10</f>
        <v>8806.6815688963525</v>
      </c>
      <c r="E38" s="132">
        <f>'Historical Expenditure'!E51*Inflation!D$10</f>
        <v>64075.763588129987</v>
      </c>
      <c r="F38" s="132">
        <f>'Historical Expenditure'!F51*Inflation!E$10</f>
        <v>127419.41530329286</v>
      </c>
      <c r="G38" s="132">
        <f>'Historical Expenditure'!G51*Inflation!F$10</f>
        <v>79674.620774516981</v>
      </c>
      <c r="H38" s="132">
        <f>'Historical Expenditure'!H51*Inflation!G$10</f>
        <v>69496.553526115444</v>
      </c>
      <c r="I38" s="132">
        <f>'Historical Expenditure'!I51*Inflation!H$10</f>
        <v>63947.758526622027</v>
      </c>
      <c r="J38" s="132">
        <f>'Historical Expenditure'!J51*Inflation!I$10</f>
        <v>13698.787586219478</v>
      </c>
      <c r="K38" s="132">
        <f>'Historical Expenditure'!K51*Inflation!J$10</f>
        <v>12199.775354023855</v>
      </c>
      <c r="L38" s="158"/>
      <c r="M38" s="159"/>
      <c r="N38" s="159"/>
      <c r="O38" s="159"/>
      <c r="P38" s="159"/>
      <c r="Q38" s="159"/>
      <c r="R38" s="160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</row>
    <row r="39" spans="1:39" x14ac:dyDescent="0.2">
      <c r="A39" s="1"/>
      <c r="B39" s="150"/>
      <c r="C39" s="68" t="s">
        <v>179</v>
      </c>
      <c r="D39" s="132">
        <f>'Historical Expenditure'!D52*Inflation!C$10</f>
        <v>0</v>
      </c>
      <c r="E39" s="132">
        <f>'Historical Expenditure'!E52*Inflation!D$10</f>
        <v>0</v>
      </c>
      <c r="F39" s="132">
        <f>'Historical Expenditure'!F52*Inflation!E$10</f>
        <v>0</v>
      </c>
      <c r="G39" s="132">
        <f>'Historical Expenditure'!G52*Inflation!F$10</f>
        <v>0</v>
      </c>
      <c r="H39" s="132">
        <f>'Historical Expenditure'!H52*Inflation!G$10</f>
        <v>0</v>
      </c>
      <c r="I39" s="132">
        <f>'Historical Expenditure'!I52*Inflation!H$10</f>
        <v>0</v>
      </c>
      <c r="J39" s="132">
        <f>'Historical Expenditure'!J52*Inflation!I$10</f>
        <v>0</v>
      </c>
      <c r="K39" s="132">
        <f>'Historical Expenditure'!K52*Inflation!J$10</f>
        <v>0</v>
      </c>
      <c r="L39" s="158"/>
      <c r="M39" s="159"/>
      <c r="N39" s="159"/>
      <c r="O39" s="159"/>
      <c r="P39" s="159"/>
      <c r="Q39" s="159"/>
      <c r="R39" s="160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</row>
    <row r="40" spans="1:39" x14ac:dyDescent="0.2">
      <c r="A40" s="1"/>
      <c r="B40" s="69"/>
      <c r="C40" s="68" t="s">
        <v>180</v>
      </c>
      <c r="D40" s="132">
        <f>'Historical Expenditure'!D53*Inflation!C$10</f>
        <v>0</v>
      </c>
      <c r="E40" s="132">
        <f>'Historical Expenditure'!E53*Inflation!D$10</f>
        <v>0</v>
      </c>
      <c r="F40" s="132">
        <f>'Historical Expenditure'!F53*Inflation!E$10</f>
        <v>0</v>
      </c>
      <c r="G40" s="132">
        <f>'Historical Expenditure'!G53*Inflation!F$10</f>
        <v>0</v>
      </c>
      <c r="H40" s="132">
        <f>'Historical Expenditure'!H53*Inflation!G$10</f>
        <v>0</v>
      </c>
      <c r="I40" s="132">
        <f>'Historical Expenditure'!I53*Inflation!H$10</f>
        <v>0</v>
      </c>
      <c r="J40" s="132">
        <f>'Historical Expenditure'!J53*Inflation!I$10</f>
        <v>0</v>
      </c>
      <c r="K40" s="132">
        <f>'Historical Expenditure'!K53*Inflation!J$10</f>
        <v>0</v>
      </c>
      <c r="L40" s="158"/>
      <c r="M40" s="159"/>
      <c r="N40" s="159"/>
      <c r="O40" s="159"/>
      <c r="P40" s="159"/>
      <c r="Q40" s="159"/>
      <c r="R40" s="160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</row>
    <row r="41" spans="1:39" x14ac:dyDescent="0.2">
      <c r="A41" s="1"/>
      <c r="B41" s="70"/>
      <c r="C41" s="68" t="s">
        <v>181</v>
      </c>
      <c r="D41" s="132">
        <f>'Historical Expenditure'!D54*Inflation!C$10</f>
        <v>0</v>
      </c>
      <c r="E41" s="132">
        <f>'Historical Expenditure'!E54*Inflation!D$10</f>
        <v>0</v>
      </c>
      <c r="F41" s="132">
        <f>'Historical Expenditure'!F54*Inflation!E$10</f>
        <v>0</v>
      </c>
      <c r="G41" s="132">
        <f>'Historical Expenditure'!G54*Inflation!F$10</f>
        <v>0</v>
      </c>
      <c r="H41" s="132">
        <f>'Historical Expenditure'!H54*Inflation!G$10</f>
        <v>0</v>
      </c>
      <c r="I41" s="132">
        <f>'Historical Expenditure'!I54*Inflation!H$10</f>
        <v>0</v>
      </c>
      <c r="J41" s="132">
        <f>'Historical Expenditure'!J54*Inflation!I$10</f>
        <v>0</v>
      </c>
      <c r="K41" s="132">
        <f>'Historical Expenditure'!K54*Inflation!J$10</f>
        <v>0</v>
      </c>
      <c r="L41" s="158"/>
      <c r="M41" s="159"/>
      <c r="N41" s="159"/>
      <c r="O41" s="159"/>
      <c r="P41" s="159"/>
      <c r="Q41" s="159"/>
      <c r="R41" s="160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</row>
    <row r="42" spans="1:39" x14ac:dyDescent="0.2">
      <c r="A42" s="1"/>
      <c r="B42" s="69"/>
      <c r="C42" s="68" t="s">
        <v>174</v>
      </c>
      <c r="D42" s="132">
        <f>'Historical Expenditure'!D55*Inflation!C$10</f>
        <v>0</v>
      </c>
      <c r="E42" s="132">
        <f>'Historical Expenditure'!E55*Inflation!D$10</f>
        <v>0</v>
      </c>
      <c r="F42" s="132">
        <f>'Historical Expenditure'!F55*Inflation!E$10</f>
        <v>0</v>
      </c>
      <c r="G42" s="132">
        <f>'Historical Expenditure'!G55*Inflation!F$10</f>
        <v>0</v>
      </c>
      <c r="H42" s="132">
        <f>'Historical Expenditure'!H55*Inflation!G$10</f>
        <v>0</v>
      </c>
      <c r="I42" s="132">
        <f>'Historical Expenditure'!I55*Inflation!H$10</f>
        <v>0</v>
      </c>
      <c r="J42" s="132">
        <f>'Historical Expenditure'!J55*Inflation!I$10</f>
        <v>0</v>
      </c>
      <c r="K42" s="132">
        <f>'Historical Expenditure'!K55*Inflation!J$10</f>
        <v>0</v>
      </c>
      <c r="L42" s="158"/>
      <c r="M42" s="159"/>
      <c r="N42" s="159"/>
      <c r="O42" s="159"/>
      <c r="P42" s="159"/>
      <c r="Q42" s="159"/>
      <c r="R42" s="160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</row>
    <row r="43" spans="1:39" x14ac:dyDescent="0.2">
      <c r="A43" s="1"/>
      <c r="B43" s="69"/>
      <c r="C43" s="68" t="s">
        <v>175</v>
      </c>
      <c r="D43" s="132">
        <f>'Historical Expenditure'!D56*Inflation!C$10</f>
        <v>0</v>
      </c>
      <c r="E43" s="132">
        <f>'Historical Expenditure'!E56*Inflation!D$10</f>
        <v>0</v>
      </c>
      <c r="F43" s="132">
        <f>'Historical Expenditure'!F56*Inflation!E$10</f>
        <v>0</v>
      </c>
      <c r="G43" s="132">
        <f>'Historical Expenditure'!G56*Inflation!F$10</f>
        <v>0</v>
      </c>
      <c r="H43" s="132">
        <f>'Historical Expenditure'!H56*Inflation!G$10</f>
        <v>0</v>
      </c>
      <c r="I43" s="132">
        <f>'Historical Expenditure'!I56*Inflation!H$10</f>
        <v>0</v>
      </c>
      <c r="J43" s="132">
        <f>'Historical Expenditure'!J56*Inflation!I$10</f>
        <v>0</v>
      </c>
      <c r="K43" s="132">
        <f>'Historical Expenditure'!K56*Inflation!J$10</f>
        <v>0</v>
      </c>
      <c r="L43" s="158"/>
      <c r="M43" s="159"/>
      <c r="N43" s="159"/>
      <c r="O43" s="159"/>
      <c r="P43" s="159"/>
      <c r="Q43" s="159"/>
      <c r="R43" s="160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</row>
    <row r="44" spans="1:39" x14ac:dyDescent="0.2">
      <c r="A44" s="1"/>
      <c r="B44" s="69"/>
      <c r="C44" s="68" t="s">
        <v>176</v>
      </c>
      <c r="D44" s="132">
        <f>'Historical Expenditure'!D57*Inflation!C$10</f>
        <v>0</v>
      </c>
      <c r="E44" s="132">
        <f>'Historical Expenditure'!E57*Inflation!D$10</f>
        <v>0</v>
      </c>
      <c r="F44" s="132">
        <f>'Historical Expenditure'!F57*Inflation!E$10</f>
        <v>0</v>
      </c>
      <c r="G44" s="132">
        <f>'Historical Expenditure'!G57*Inflation!F$10</f>
        <v>0</v>
      </c>
      <c r="H44" s="132">
        <f>'Historical Expenditure'!H57*Inflation!G$10</f>
        <v>0</v>
      </c>
      <c r="I44" s="132">
        <f>'Historical Expenditure'!I57*Inflation!H$10</f>
        <v>0</v>
      </c>
      <c r="J44" s="132">
        <f>'Historical Expenditure'!J57*Inflation!I$10</f>
        <v>0</v>
      </c>
      <c r="K44" s="132">
        <f>'Historical Expenditure'!K57*Inflation!J$10</f>
        <v>0</v>
      </c>
      <c r="L44" s="158"/>
      <c r="M44" s="159"/>
      <c r="N44" s="159"/>
      <c r="O44" s="159"/>
      <c r="P44" s="159"/>
      <c r="Q44" s="159"/>
      <c r="R44" s="160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</row>
    <row r="45" spans="1:39" x14ac:dyDescent="0.2">
      <c r="A45" s="1"/>
      <c r="B45" s="71"/>
      <c r="C45" s="68" t="s">
        <v>168</v>
      </c>
      <c r="D45" s="132">
        <f>'Historical Expenditure'!D58*Inflation!C$10</f>
        <v>0</v>
      </c>
      <c r="E45" s="132">
        <f>'Historical Expenditure'!E58*Inflation!D$10</f>
        <v>0</v>
      </c>
      <c r="F45" s="132">
        <f>'Historical Expenditure'!F58*Inflation!E$10</f>
        <v>0</v>
      </c>
      <c r="G45" s="132">
        <f>'Historical Expenditure'!G58*Inflation!F$10</f>
        <v>0</v>
      </c>
      <c r="H45" s="132">
        <f>'Historical Expenditure'!H58*Inflation!G$10</f>
        <v>0</v>
      </c>
      <c r="I45" s="132">
        <f>'Historical Expenditure'!I58*Inflation!H$10</f>
        <v>0</v>
      </c>
      <c r="J45" s="132">
        <f>'Historical Expenditure'!J58*Inflation!I$10</f>
        <v>0</v>
      </c>
      <c r="K45" s="132">
        <f>'Historical Expenditure'!K58*Inflation!J$10</f>
        <v>0</v>
      </c>
      <c r="L45" s="158"/>
      <c r="M45" s="159"/>
      <c r="N45" s="159"/>
      <c r="O45" s="159"/>
      <c r="P45" s="159"/>
      <c r="Q45" s="159"/>
      <c r="R45" s="160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</row>
    <row r="46" spans="1:39" x14ac:dyDescent="0.2">
      <c r="A46" s="1"/>
      <c r="B46" s="61" t="s">
        <v>182</v>
      </c>
      <c r="C46" s="62" t="s">
        <v>170</v>
      </c>
      <c r="D46" s="132">
        <f>'Historical Expenditure'!D59*Inflation!C$10</f>
        <v>246708.85282303626</v>
      </c>
      <c r="E46" s="132">
        <f>'Historical Expenditure'!E59*Inflation!D$10</f>
        <v>217356.77773891063</v>
      </c>
      <c r="F46" s="132">
        <f>'Historical Expenditure'!F59*Inflation!E$10</f>
        <v>219273.9673750152</v>
      </c>
      <c r="G46" s="132">
        <f>'Historical Expenditure'!G59*Inflation!F$10</f>
        <v>178222.04756085225</v>
      </c>
      <c r="H46" s="132">
        <f>'Historical Expenditure'!H59*Inflation!G$10</f>
        <v>290708.47235500452</v>
      </c>
      <c r="I46" s="132">
        <f>'Historical Expenditure'!I59*Inflation!H$10</f>
        <v>570023.28823922819</v>
      </c>
      <c r="J46" s="132">
        <f>'Historical Expenditure'!J59*Inflation!I$10</f>
        <v>682163.24250213511</v>
      </c>
      <c r="K46" s="132">
        <f>'Historical Expenditure'!K59*Inflation!J$10</f>
        <v>609860.65572664153</v>
      </c>
      <c r="L46" s="158"/>
      <c r="M46" s="159"/>
      <c r="N46" s="159"/>
      <c r="O46" s="159"/>
      <c r="P46" s="159"/>
      <c r="Q46" s="159"/>
      <c r="R46" s="160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</row>
    <row r="47" spans="1:39" x14ac:dyDescent="0.2">
      <c r="A47" s="1"/>
      <c r="B47" s="64" t="s">
        <v>183</v>
      </c>
      <c r="C47" s="62" t="s">
        <v>172</v>
      </c>
      <c r="D47" s="132">
        <f>'Historical Expenditure'!D60*Inflation!C$10</f>
        <v>432767.91748291842</v>
      </c>
      <c r="E47" s="132">
        <f>'Historical Expenditure'!E60*Inflation!D$10</f>
        <v>859300.6738461192</v>
      </c>
      <c r="F47" s="132">
        <f>'Historical Expenditure'!F60*Inflation!E$10</f>
        <v>1399747.8913284303</v>
      </c>
      <c r="G47" s="132">
        <f>'Historical Expenditure'!G60*Inflation!F$10</f>
        <v>954552.54081399064</v>
      </c>
      <c r="H47" s="132">
        <f>'Historical Expenditure'!H60*Inflation!G$10</f>
        <v>673096.6964932949</v>
      </c>
      <c r="I47" s="132">
        <f>'Historical Expenditure'!I60*Inflation!H$10</f>
        <v>1302983.1087561236</v>
      </c>
      <c r="J47" s="132">
        <f>'Historical Expenditure'!J60*Inflation!I$10</f>
        <v>1800401.0511233662</v>
      </c>
      <c r="K47" s="132">
        <f>'Historical Expenditure'!K60*Inflation!J$10</f>
        <v>1718972.1659203202</v>
      </c>
      <c r="L47" s="158"/>
      <c r="M47" s="159"/>
      <c r="N47" s="159"/>
      <c r="O47" s="159"/>
      <c r="P47" s="159"/>
      <c r="Q47" s="159"/>
      <c r="R47" s="160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</row>
    <row r="48" spans="1:39" x14ac:dyDescent="0.2">
      <c r="A48" s="1"/>
      <c r="B48" s="64"/>
      <c r="C48" s="62" t="s">
        <v>184</v>
      </c>
      <c r="D48" s="132">
        <f>'Historical Expenditure'!D61*Inflation!C$10</f>
        <v>7766.5722665061739</v>
      </c>
      <c r="E48" s="132">
        <f>'Historical Expenditure'!E61*Inflation!D$10</f>
        <v>56235.158791347989</v>
      </c>
      <c r="F48" s="132">
        <f>'Historical Expenditure'!F61*Inflation!E$10</f>
        <v>111790.94468492067</v>
      </c>
      <c r="G48" s="132">
        <f>'Historical Expenditure'!G61*Inflation!F$10</f>
        <v>67562.664312751833</v>
      </c>
      <c r="H48" s="132">
        <f>'Historical Expenditure'!H61*Inflation!G$10</f>
        <v>21450.660608224825</v>
      </c>
      <c r="I48" s="132">
        <f>'Historical Expenditure'!I61*Inflation!H$10</f>
        <v>67757.676106054147</v>
      </c>
      <c r="J48" s="132">
        <f>'Historical Expenditure'!J61*Inflation!I$10</f>
        <v>58374.442950637902</v>
      </c>
      <c r="K48" s="132">
        <f>'Historical Expenditure'!K61*Inflation!J$10</f>
        <v>8811.4760319767465</v>
      </c>
      <c r="L48" s="158"/>
      <c r="M48" s="159"/>
      <c r="N48" s="159"/>
      <c r="O48" s="159"/>
      <c r="P48" s="159"/>
      <c r="Q48" s="159"/>
      <c r="R48" s="160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</row>
    <row r="49" spans="1:39" x14ac:dyDescent="0.2">
      <c r="A49" s="1"/>
      <c r="B49" s="64"/>
      <c r="C49" s="62" t="s">
        <v>185</v>
      </c>
      <c r="D49" s="132">
        <f>'Historical Expenditure'!D62*Inflation!C$10</f>
        <v>0</v>
      </c>
      <c r="E49" s="132">
        <f>'Historical Expenditure'!E62*Inflation!D$10</f>
        <v>0</v>
      </c>
      <c r="F49" s="132">
        <f>'Historical Expenditure'!F62*Inflation!E$10</f>
        <v>0</v>
      </c>
      <c r="G49" s="132">
        <f>'Historical Expenditure'!G62*Inflation!F$10</f>
        <v>0</v>
      </c>
      <c r="H49" s="132">
        <f>'Historical Expenditure'!H62*Inflation!G$10</f>
        <v>0</v>
      </c>
      <c r="I49" s="132">
        <f>'Historical Expenditure'!I62*Inflation!H$10</f>
        <v>0</v>
      </c>
      <c r="J49" s="132">
        <f>'Historical Expenditure'!J62*Inflation!I$10</f>
        <v>0</v>
      </c>
      <c r="K49" s="132">
        <f>'Historical Expenditure'!K62*Inflation!J$10</f>
        <v>0</v>
      </c>
      <c r="L49" s="158"/>
      <c r="M49" s="159"/>
      <c r="N49" s="159"/>
      <c r="O49" s="159"/>
      <c r="P49" s="159"/>
      <c r="Q49" s="159"/>
      <c r="R49" s="160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</row>
    <row r="50" spans="1:39" x14ac:dyDescent="0.2">
      <c r="A50" s="1"/>
      <c r="B50" s="64"/>
      <c r="C50" s="62" t="s">
        <v>186</v>
      </c>
      <c r="D50" s="132">
        <f>'Historical Expenditure'!D63*Inflation!C$10</f>
        <v>0</v>
      </c>
      <c r="E50" s="132">
        <f>'Historical Expenditure'!E63*Inflation!D$10</f>
        <v>0</v>
      </c>
      <c r="F50" s="132">
        <f>'Historical Expenditure'!F63*Inflation!E$10</f>
        <v>0</v>
      </c>
      <c r="G50" s="132">
        <f>'Historical Expenditure'!G63*Inflation!F$10</f>
        <v>0</v>
      </c>
      <c r="H50" s="132">
        <f>'Historical Expenditure'!H63*Inflation!G$10</f>
        <v>0</v>
      </c>
      <c r="I50" s="132">
        <f>'Historical Expenditure'!I63*Inflation!H$10</f>
        <v>525602.17325185158</v>
      </c>
      <c r="J50" s="132">
        <f>'Historical Expenditure'!J63*Inflation!I$10</f>
        <v>869633.2428091286</v>
      </c>
      <c r="K50" s="132">
        <f>'Historical Expenditure'!K63*Inflation!J$10</f>
        <v>624658.76748907508</v>
      </c>
      <c r="L50" s="158"/>
      <c r="M50" s="159"/>
      <c r="N50" s="159"/>
      <c r="O50" s="159"/>
      <c r="P50" s="159"/>
      <c r="Q50" s="159"/>
      <c r="R50" s="160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</row>
    <row r="51" spans="1:39" x14ac:dyDescent="0.2">
      <c r="A51" s="1"/>
      <c r="B51" s="64"/>
      <c r="C51" s="62" t="s">
        <v>175</v>
      </c>
      <c r="D51" s="132">
        <f>'Historical Expenditure'!D64*Inflation!C$10</f>
        <v>0</v>
      </c>
      <c r="E51" s="132">
        <f>'Historical Expenditure'!E64*Inflation!D$10</f>
        <v>0</v>
      </c>
      <c r="F51" s="132">
        <f>'Historical Expenditure'!F64*Inflation!E$10</f>
        <v>0</v>
      </c>
      <c r="G51" s="132">
        <f>'Historical Expenditure'!G64*Inflation!F$10</f>
        <v>0</v>
      </c>
      <c r="H51" s="132">
        <f>'Historical Expenditure'!H64*Inflation!G$10</f>
        <v>0</v>
      </c>
      <c r="I51" s="132">
        <f>'Historical Expenditure'!I64*Inflation!H$10</f>
        <v>0</v>
      </c>
      <c r="J51" s="132">
        <f>'Historical Expenditure'!J64*Inflation!I$10</f>
        <v>0</v>
      </c>
      <c r="K51" s="132">
        <f>'Historical Expenditure'!K64*Inflation!J$10</f>
        <v>0</v>
      </c>
      <c r="L51" s="158"/>
      <c r="M51" s="159"/>
      <c r="N51" s="159"/>
      <c r="O51" s="159"/>
      <c r="P51" s="159"/>
      <c r="Q51" s="159"/>
      <c r="R51" s="160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</row>
    <row r="52" spans="1:39" x14ac:dyDescent="0.2">
      <c r="A52" s="1"/>
      <c r="B52" s="64"/>
      <c r="C52" s="62" t="s">
        <v>187</v>
      </c>
      <c r="D52" s="132">
        <f>'Historical Expenditure'!D65*Inflation!C$10</f>
        <v>0</v>
      </c>
      <c r="E52" s="132">
        <f>'Historical Expenditure'!E65*Inflation!D$10</f>
        <v>0</v>
      </c>
      <c r="F52" s="132">
        <f>'Historical Expenditure'!F65*Inflation!E$10</f>
        <v>0</v>
      </c>
      <c r="G52" s="132">
        <f>'Historical Expenditure'!G65*Inflation!F$10</f>
        <v>0</v>
      </c>
      <c r="H52" s="132">
        <f>'Historical Expenditure'!H65*Inflation!G$10</f>
        <v>0</v>
      </c>
      <c r="I52" s="132">
        <f>'Historical Expenditure'!I65*Inflation!H$10</f>
        <v>0</v>
      </c>
      <c r="J52" s="132">
        <f>'Historical Expenditure'!J65*Inflation!I$10</f>
        <v>0</v>
      </c>
      <c r="K52" s="132">
        <f>'Historical Expenditure'!K65*Inflation!J$10</f>
        <v>0</v>
      </c>
      <c r="L52" s="158"/>
      <c r="M52" s="159"/>
      <c r="N52" s="159"/>
      <c r="O52" s="159"/>
      <c r="P52" s="159"/>
      <c r="Q52" s="159"/>
      <c r="R52" s="160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</row>
    <row r="53" spans="1:39" x14ac:dyDescent="0.2">
      <c r="A53" s="1"/>
      <c r="B53" s="64"/>
      <c r="C53" s="62" t="s">
        <v>168</v>
      </c>
      <c r="D53" s="132">
        <f>'Historical Expenditure'!D66*Inflation!C$10</f>
        <v>12623.375338276897</v>
      </c>
      <c r="E53" s="132">
        <f>'Historical Expenditure'!E66*Inflation!D$10</f>
        <v>6364.2552108775326</v>
      </c>
      <c r="F53" s="132">
        <f>'Historical Expenditure'!F66*Inflation!E$10</f>
        <v>1117.298095061343</v>
      </c>
      <c r="G53" s="132">
        <f>'Historical Expenditure'!G66*Inflation!F$10</f>
        <v>1416.4783915971932</v>
      </c>
      <c r="H53" s="132">
        <f>'Historical Expenditure'!H66*Inflation!G$10</f>
        <v>1463.6125188801009</v>
      </c>
      <c r="I53" s="132">
        <f>'Historical Expenditure'!I66*Inflation!H$10</f>
        <v>5329.2065285117769</v>
      </c>
      <c r="J53" s="132">
        <f>'Historical Expenditure'!J66*Inflation!I$10</f>
        <v>5239.9646986795979</v>
      </c>
      <c r="K53" s="132">
        <f>'Historical Expenditure'!K66*Inflation!J$10</f>
        <v>1138.0389179804902</v>
      </c>
      <c r="L53" s="161"/>
      <c r="M53" s="162"/>
      <c r="N53" s="162"/>
      <c r="O53" s="162"/>
      <c r="P53" s="162"/>
      <c r="Q53" s="162"/>
      <c r="R53" s="163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</row>
    <row r="54" spans="1:39" x14ac:dyDescent="0.2">
      <c r="A54" s="1"/>
      <c r="B54" s="61" t="s">
        <v>188</v>
      </c>
      <c r="C54" s="66" t="s">
        <v>189</v>
      </c>
      <c r="D54" s="132">
        <f>'Historical Expenditure'!D67*Inflation!C$10</f>
        <v>87168.770096168097</v>
      </c>
      <c r="E54" s="132">
        <f>'Historical Expenditure'!E67*Inflation!D$10</f>
        <v>148925.29489043332</v>
      </c>
      <c r="F54" s="132">
        <f>'Historical Expenditure'!F67*Inflation!E$10</f>
        <v>230641.94846486102</v>
      </c>
      <c r="G54" s="132">
        <f>'Historical Expenditure'!G67*Inflation!F$10</f>
        <v>243510.03677278172</v>
      </c>
      <c r="H54" s="132">
        <f>'Historical Expenditure'!H67*Inflation!G$10</f>
        <v>267392.3434740575</v>
      </c>
      <c r="I54" s="132">
        <f>'Historical Expenditure'!I67*Inflation!H$10</f>
        <v>410078.00906968478</v>
      </c>
      <c r="J54" s="132">
        <f>'Historical Expenditure'!J67*Inflation!I$10</f>
        <v>473502.30137157935</v>
      </c>
      <c r="K54" s="132">
        <f>'Historical Expenditure'!K67*Inflation!J$10</f>
        <v>379351.36250790005</v>
      </c>
      <c r="L54" s="131">
        <f>'Forecast Volumes'!E54*'Historical Volumes'!$M54</f>
        <v>496988.90296946396</v>
      </c>
      <c r="M54" s="131">
        <f>'Forecast Volumes'!F54*'Historical Volumes'!$M54</f>
        <v>541073.30303236644</v>
      </c>
      <c r="N54" s="131">
        <f>'Forecast Volumes'!G54*'Historical Volumes'!$M54</f>
        <v>585157.70309526904</v>
      </c>
      <c r="O54" s="131">
        <f>'Forecast Volumes'!H54*'Historical Volumes'!$M54</f>
        <v>629242.10315817152</v>
      </c>
      <c r="P54" s="131">
        <f>'Forecast Volumes'!I54*'Historical Volumes'!$M54</f>
        <v>673326.503221074</v>
      </c>
      <c r="Q54" s="131">
        <f>'Forecast Volumes'!J54*'Historical Volumes'!$M54</f>
        <v>717410.9032839766</v>
      </c>
      <c r="R54" s="131">
        <f>'Forecast Volumes'!K54*'Historical Volumes'!$M54</f>
        <v>761495.3033468792</v>
      </c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</row>
    <row r="55" spans="1:39" x14ac:dyDescent="0.2">
      <c r="A55" s="1"/>
      <c r="B55" s="150" t="s">
        <v>190</v>
      </c>
      <c r="C55" s="68" t="s">
        <v>191</v>
      </c>
      <c r="D55" s="132">
        <f>'Historical Expenditure'!D68*Inflation!C$10</f>
        <v>0</v>
      </c>
      <c r="E55" s="132">
        <f>'Historical Expenditure'!E68*Inflation!D$10</f>
        <v>0</v>
      </c>
      <c r="F55" s="132">
        <f>'Historical Expenditure'!F68*Inflation!E$10</f>
        <v>0</v>
      </c>
      <c r="G55" s="132">
        <f>'Historical Expenditure'!G68*Inflation!F$10</f>
        <v>0</v>
      </c>
      <c r="H55" s="132">
        <f>'Historical Expenditure'!H68*Inflation!G$10</f>
        <v>0</v>
      </c>
      <c r="I55" s="132">
        <f>'Historical Expenditure'!I68*Inflation!H$10</f>
        <v>0</v>
      </c>
      <c r="J55" s="132">
        <f>'Historical Expenditure'!J68*Inflation!I$10</f>
        <v>0</v>
      </c>
      <c r="K55" s="132">
        <f>'Historical Expenditure'!K68*Inflation!J$10</f>
        <v>0</v>
      </c>
      <c r="L55" s="131">
        <f>'Forecast Volumes'!E55*'Historical Volumes'!$M55</f>
        <v>0</v>
      </c>
      <c r="M55" s="131">
        <f>'Forecast Volumes'!F55*'Historical Volumes'!$M55</f>
        <v>0</v>
      </c>
      <c r="N55" s="131">
        <f>'Forecast Volumes'!G55*'Historical Volumes'!$M55</f>
        <v>0</v>
      </c>
      <c r="O55" s="131">
        <f>'Forecast Volumes'!H55*'Historical Volumes'!$M55</f>
        <v>0</v>
      </c>
      <c r="P55" s="131">
        <f>'Forecast Volumes'!I55*'Historical Volumes'!$M55</f>
        <v>0</v>
      </c>
      <c r="Q55" s="131">
        <f>'Forecast Volumes'!J55*'Historical Volumes'!$M55</f>
        <v>0</v>
      </c>
      <c r="R55" s="131">
        <f>'Forecast Volumes'!K55*'Historical Volumes'!$M55</f>
        <v>0</v>
      </c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</row>
    <row r="56" spans="1:39" x14ac:dyDescent="0.2">
      <c r="A56" s="1"/>
      <c r="B56" s="150"/>
      <c r="C56" s="68" t="s">
        <v>192</v>
      </c>
      <c r="D56" s="132">
        <f>'Historical Expenditure'!D69*Inflation!C$10</f>
        <v>0</v>
      </c>
      <c r="E56" s="132">
        <f>'Historical Expenditure'!E69*Inflation!D$10</f>
        <v>0</v>
      </c>
      <c r="F56" s="132">
        <f>'Historical Expenditure'!F69*Inflation!E$10</f>
        <v>0</v>
      </c>
      <c r="G56" s="132">
        <f>'Historical Expenditure'!G69*Inflation!F$10</f>
        <v>0</v>
      </c>
      <c r="H56" s="132">
        <f>'Historical Expenditure'!H69*Inflation!G$10</f>
        <v>0</v>
      </c>
      <c r="I56" s="132">
        <f>'Historical Expenditure'!I69*Inflation!H$10</f>
        <v>0</v>
      </c>
      <c r="J56" s="132">
        <f>'Historical Expenditure'!J69*Inflation!I$10</f>
        <v>0</v>
      </c>
      <c r="K56" s="132">
        <f>'Historical Expenditure'!K69*Inflation!J$10</f>
        <v>0</v>
      </c>
      <c r="L56" s="131">
        <f>'Forecast Volumes'!E56*'Historical Volumes'!$M56</f>
        <v>0</v>
      </c>
      <c r="M56" s="131">
        <f>'Forecast Volumes'!F56*'Historical Volumes'!$M56</f>
        <v>0</v>
      </c>
      <c r="N56" s="131">
        <f>'Forecast Volumes'!G56*'Historical Volumes'!$M56</f>
        <v>0</v>
      </c>
      <c r="O56" s="131">
        <f>'Forecast Volumes'!H56*'Historical Volumes'!$M56</f>
        <v>0</v>
      </c>
      <c r="P56" s="131">
        <f>'Forecast Volumes'!I56*'Historical Volumes'!$M56</f>
        <v>0</v>
      </c>
      <c r="Q56" s="131">
        <f>'Forecast Volumes'!J56*'Historical Volumes'!$M56</f>
        <v>0</v>
      </c>
      <c r="R56" s="131">
        <f>'Forecast Volumes'!K56*'Historical Volumes'!$M56</f>
        <v>0</v>
      </c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</row>
    <row r="57" spans="1:39" x14ac:dyDescent="0.2">
      <c r="A57" s="1"/>
      <c r="B57" s="64"/>
      <c r="C57" s="68" t="s">
        <v>193</v>
      </c>
      <c r="D57" s="132">
        <f>'Historical Expenditure'!D70*Inflation!C$10</f>
        <v>0</v>
      </c>
      <c r="E57" s="132">
        <f>'Historical Expenditure'!E70*Inflation!D$10</f>
        <v>0</v>
      </c>
      <c r="F57" s="132">
        <f>'Historical Expenditure'!F70*Inflation!E$10</f>
        <v>0</v>
      </c>
      <c r="G57" s="132">
        <f>'Historical Expenditure'!G70*Inflation!F$10</f>
        <v>0</v>
      </c>
      <c r="H57" s="132">
        <f>'Historical Expenditure'!H70*Inflation!G$10</f>
        <v>0</v>
      </c>
      <c r="I57" s="132">
        <f>'Historical Expenditure'!I70*Inflation!H$10</f>
        <v>0</v>
      </c>
      <c r="J57" s="132">
        <f>'Historical Expenditure'!J70*Inflation!I$10</f>
        <v>0</v>
      </c>
      <c r="K57" s="132">
        <f>'Historical Expenditure'!K70*Inflation!J$10</f>
        <v>0</v>
      </c>
      <c r="L57" s="131">
        <f>'Forecast Volumes'!E57*'Historical Volumes'!$M57</f>
        <v>0</v>
      </c>
      <c r="M57" s="131">
        <f>'Forecast Volumes'!F57*'Historical Volumes'!$M57</f>
        <v>0</v>
      </c>
      <c r="N57" s="131">
        <f>'Forecast Volumes'!G57*'Historical Volumes'!$M57</f>
        <v>0</v>
      </c>
      <c r="O57" s="131">
        <f>'Forecast Volumes'!H57*'Historical Volumes'!$M57</f>
        <v>0</v>
      </c>
      <c r="P57" s="131">
        <f>'Forecast Volumes'!I57*'Historical Volumes'!$M57</f>
        <v>0</v>
      </c>
      <c r="Q57" s="131">
        <f>'Forecast Volumes'!J57*'Historical Volumes'!$M57</f>
        <v>0</v>
      </c>
      <c r="R57" s="131">
        <f>'Forecast Volumes'!K57*'Historical Volumes'!$M57</f>
        <v>0</v>
      </c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</row>
    <row r="58" spans="1:39" x14ac:dyDescent="0.2">
      <c r="A58" s="1"/>
      <c r="B58" s="72"/>
      <c r="C58" s="68" t="s">
        <v>194</v>
      </c>
      <c r="D58" s="132">
        <f>'Historical Expenditure'!D71*Inflation!C$10</f>
        <v>0</v>
      </c>
      <c r="E58" s="132">
        <f>'Historical Expenditure'!E71*Inflation!D$10</f>
        <v>0</v>
      </c>
      <c r="F58" s="132">
        <f>'Historical Expenditure'!F71*Inflation!E$10</f>
        <v>0</v>
      </c>
      <c r="G58" s="132">
        <f>'Historical Expenditure'!G71*Inflation!F$10</f>
        <v>0</v>
      </c>
      <c r="H58" s="132">
        <f>'Historical Expenditure'!H71*Inflation!G$10</f>
        <v>0</v>
      </c>
      <c r="I58" s="132">
        <f>'Historical Expenditure'!I71*Inflation!H$10</f>
        <v>0</v>
      </c>
      <c r="J58" s="132">
        <f>'Historical Expenditure'!J71*Inflation!I$10</f>
        <v>0</v>
      </c>
      <c r="K58" s="132">
        <f>'Historical Expenditure'!K71*Inflation!J$10</f>
        <v>0</v>
      </c>
      <c r="L58" s="131">
        <f>'Forecast Volumes'!E58*'Historical Volumes'!$M58</f>
        <v>0</v>
      </c>
      <c r="M58" s="131">
        <f>'Forecast Volumes'!F58*'Historical Volumes'!$M58</f>
        <v>0</v>
      </c>
      <c r="N58" s="131">
        <f>'Forecast Volumes'!G58*'Historical Volumes'!$M58</f>
        <v>0</v>
      </c>
      <c r="O58" s="131">
        <f>'Forecast Volumes'!H58*'Historical Volumes'!$M58</f>
        <v>0</v>
      </c>
      <c r="P58" s="131">
        <f>'Forecast Volumes'!I58*'Historical Volumes'!$M58</f>
        <v>0</v>
      </c>
      <c r="Q58" s="131">
        <f>'Forecast Volumes'!J58*'Historical Volumes'!$M58</f>
        <v>0</v>
      </c>
      <c r="R58" s="131">
        <f>'Forecast Volumes'!K58*'Historical Volumes'!$M58</f>
        <v>0</v>
      </c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</row>
    <row r="59" spans="1:39" x14ac:dyDescent="0.2">
      <c r="A59" s="1"/>
      <c r="B59" s="73" t="s">
        <v>195</v>
      </c>
      <c r="C59" s="62" t="s">
        <v>196</v>
      </c>
      <c r="D59" s="132">
        <f>'Historical Expenditure'!D72*Inflation!C$10</f>
        <v>0</v>
      </c>
      <c r="E59" s="132">
        <f>'Historical Expenditure'!E72*Inflation!D$10</f>
        <v>0</v>
      </c>
      <c r="F59" s="132">
        <f>'Historical Expenditure'!F72*Inflation!E$10</f>
        <v>0</v>
      </c>
      <c r="G59" s="132">
        <f>'Historical Expenditure'!G72*Inflation!F$10</f>
        <v>0</v>
      </c>
      <c r="H59" s="132">
        <f>'Historical Expenditure'!H72*Inflation!G$10</f>
        <v>0</v>
      </c>
      <c r="I59" s="132">
        <f>'Historical Expenditure'!I72*Inflation!H$10</f>
        <v>0</v>
      </c>
      <c r="J59" s="132">
        <f>'Historical Expenditure'!J72*Inflation!I$10</f>
        <v>0</v>
      </c>
      <c r="K59" s="132">
        <f>'Historical Expenditure'!K72*Inflation!J$10</f>
        <v>0</v>
      </c>
      <c r="L59" s="131">
        <f>'Forecast Volumes'!E59*'Historical Volumes'!$M59</f>
        <v>0</v>
      </c>
      <c r="M59" s="131">
        <f>'Forecast Volumes'!F59*'Historical Volumes'!$M59</f>
        <v>0</v>
      </c>
      <c r="N59" s="131">
        <f>'Forecast Volumes'!G59*'Historical Volumes'!$M59</f>
        <v>0</v>
      </c>
      <c r="O59" s="131">
        <f>'Forecast Volumes'!H59*'Historical Volumes'!$M59</f>
        <v>0</v>
      </c>
      <c r="P59" s="131">
        <f>'Forecast Volumes'!I59*'Historical Volumes'!$M59</f>
        <v>0</v>
      </c>
      <c r="Q59" s="131">
        <f>'Forecast Volumes'!J59*'Historical Volumes'!$M59</f>
        <v>0</v>
      </c>
      <c r="R59" s="131">
        <f>'Forecast Volumes'!K59*'Historical Volumes'!$M59</f>
        <v>0</v>
      </c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</row>
    <row r="60" spans="1:39" x14ac:dyDescent="0.2">
      <c r="A60" s="1"/>
      <c r="B60" s="151" t="s">
        <v>197</v>
      </c>
      <c r="C60" s="62" t="s">
        <v>198</v>
      </c>
      <c r="D60" s="132">
        <f>'Historical Expenditure'!D73*Inflation!C$10</f>
        <v>0</v>
      </c>
      <c r="E60" s="132">
        <f>'Historical Expenditure'!E73*Inflation!D$10</f>
        <v>0</v>
      </c>
      <c r="F60" s="132">
        <f>'Historical Expenditure'!F73*Inflation!E$10</f>
        <v>0</v>
      </c>
      <c r="G60" s="132">
        <f>'Historical Expenditure'!G73*Inflation!F$10</f>
        <v>0</v>
      </c>
      <c r="H60" s="132">
        <f>'Historical Expenditure'!H73*Inflation!G$10</f>
        <v>0</v>
      </c>
      <c r="I60" s="132">
        <f>'Historical Expenditure'!I73*Inflation!H$10</f>
        <v>0</v>
      </c>
      <c r="J60" s="132">
        <f>'Historical Expenditure'!J73*Inflation!I$10</f>
        <v>0</v>
      </c>
      <c r="K60" s="132">
        <f>'Historical Expenditure'!K73*Inflation!J$10</f>
        <v>0</v>
      </c>
      <c r="L60" s="131">
        <f>'Forecast Volumes'!E60*'Historical Volumes'!$M60</f>
        <v>0</v>
      </c>
      <c r="M60" s="131">
        <f>'Forecast Volumes'!F60*'Historical Volumes'!$M60</f>
        <v>0</v>
      </c>
      <c r="N60" s="131">
        <f>'Forecast Volumes'!G60*'Historical Volumes'!$M60</f>
        <v>0</v>
      </c>
      <c r="O60" s="131">
        <f>'Forecast Volumes'!H60*'Historical Volumes'!$M60</f>
        <v>0</v>
      </c>
      <c r="P60" s="131">
        <f>'Forecast Volumes'!I60*'Historical Volumes'!$M60</f>
        <v>0</v>
      </c>
      <c r="Q60" s="131">
        <f>'Forecast Volumes'!J60*'Historical Volumes'!$M60</f>
        <v>0</v>
      </c>
      <c r="R60" s="131">
        <f>'Forecast Volumes'!K60*'Historical Volumes'!$M60</f>
        <v>0</v>
      </c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</row>
    <row r="61" spans="1:39" x14ac:dyDescent="0.2">
      <c r="A61" s="1"/>
      <c r="B61" s="151"/>
      <c r="C61" s="74" t="s">
        <v>199</v>
      </c>
      <c r="D61" s="132">
        <f>'Historical Expenditure'!D74*Inflation!C$10</f>
        <v>0</v>
      </c>
      <c r="E61" s="132">
        <f>'Historical Expenditure'!E74*Inflation!D$10</f>
        <v>0</v>
      </c>
      <c r="F61" s="132">
        <f>'Historical Expenditure'!F74*Inflation!E$10</f>
        <v>0</v>
      </c>
      <c r="G61" s="132">
        <f>'Historical Expenditure'!G74*Inflation!F$10</f>
        <v>0</v>
      </c>
      <c r="H61" s="132">
        <f>'Historical Expenditure'!H74*Inflation!G$10</f>
        <v>0</v>
      </c>
      <c r="I61" s="132">
        <f>'Historical Expenditure'!I74*Inflation!H$10</f>
        <v>0</v>
      </c>
      <c r="J61" s="132">
        <f>'Historical Expenditure'!J74*Inflation!I$10</f>
        <v>0</v>
      </c>
      <c r="K61" s="132">
        <f>'Historical Expenditure'!K74*Inflation!J$10</f>
        <v>0</v>
      </c>
      <c r="L61" s="131">
        <f>'Forecast Volumes'!E61*'Historical Volumes'!$M61</f>
        <v>0</v>
      </c>
      <c r="M61" s="131">
        <f>'Forecast Volumes'!F61*'Historical Volumes'!$M61</f>
        <v>0</v>
      </c>
      <c r="N61" s="131">
        <f>'Forecast Volumes'!G61*'Historical Volumes'!$M61</f>
        <v>0</v>
      </c>
      <c r="O61" s="131">
        <f>'Forecast Volumes'!H61*'Historical Volumes'!$M61</f>
        <v>0</v>
      </c>
      <c r="P61" s="131">
        <f>'Forecast Volumes'!I61*'Historical Volumes'!$M61</f>
        <v>0</v>
      </c>
      <c r="Q61" s="131">
        <f>'Forecast Volumes'!J61*'Historical Volumes'!$M61</f>
        <v>0</v>
      </c>
      <c r="R61" s="131">
        <f>'Forecast Volumes'!K61*'Historical Volumes'!$M61</f>
        <v>0</v>
      </c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</row>
    <row r="62" spans="1:39" x14ac:dyDescent="0.2">
      <c r="A62" s="1"/>
      <c r="B62" s="151"/>
      <c r="C62" s="74" t="s">
        <v>200</v>
      </c>
      <c r="D62" s="132">
        <f>'Historical Expenditure'!D75*Inflation!C$10</f>
        <v>0</v>
      </c>
      <c r="E62" s="132">
        <f>'Historical Expenditure'!E75*Inflation!D$10</f>
        <v>0</v>
      </c>
      <c r="F62" s="132">
        <f>'Historical Expenditure'!F75*Inflation!E$10</f>
        <v>0</v>
      </c>
      <c r="G62" s="132">
        <f>'Historical Expenditure'!G75*Inflation!F$10</f>
        <v>0</v>
      </c>
      <c r="H62" s="132">
        <f>'Historical Expenditure'!H75*Inflation!G$10</f>
        <v>0</v>
      </c>
      <c r="I62" s="132">
        <f>'Historical Expenditure'!I75*Inflation!H$10</f>
        <v>0</v>
      </c>
      <c r="J62" s="132">
        <f>'Historical Expenditure'!J75*Inflation!I$10</f>
        <v>0</v>
      </c>
      <c r="K62" s="132">
        <f>'Historical Expenditure'!K75*Inflation!J$10</f>
        <v>0</v>
      </c>
      <c r="L62" s="131">
        <f>'Forecast Volumes'!E62*'Historical Volumes'!$M62</f>
        <v>0</v>
      </c>
      <c r="M62" s="131">
        <f>'Forecast Volumes'!F62*'Historical Volumes'!$M62</f>
        <v>0</v>
      </c>
      <c r="N62" s="131">
        <f>'Forecast Volumes'!G62*'Historical Volumes'!$M62</f>
        <v>0</v>
      </c>
      <c r="O62" s="131">
        <f>'Forecast Volumes'!H62*'Historical Volumes'!$M62</f>
        <v>0</v>
      </c>
      <c r="P62" s="131">
        <f>'Forecast Volumes'!I62*'Historical Volumes'!$M62</f>
        <v>0</v>
      </c>
      <c r="Q62" s="131">
        <f>'Forecast Volumes'!J62*'Historical Volumes'!$M62</f>
        <v>0</v>
      </c>
      <c r="R62" s="131">
        <f>'Forecast Volumes'!K62*'Historical Volumes'!$M62</f>
        <v>0</v>
      </c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</row>
    <row r="63" spans="1:39" x14ac:dyDescent="0.2">
      <c r="A63" s="1"/>
      <c r="B63" s="151"/>
      <c r="C63" s="62" t="s">
        <v>201</v>
      </c>
      <c r="D63" s="132">
        <f>'Historical Expenditure'!D76*Inflation!C$10</f>
        <v>590782.08375762135</v>
      </c>
      <c r="E63" s="132">
        <f>'Historical Expenditure'!E76*Inflation!D$10</f>
        <v>602386.33264840918</v>
      </c>
      <c r="F63" s="132">
        <f>'Historical Expenditure'!F76*Inflation!E$10</f>
        <v>698988.01259921608</v>
      </c>
      <c r="G63" s="132">
        <f>'Historical Expenditure'!G76*Inflation!F$10</f>
        <v>372230.07381010806</v>
      </c>
      <c r="H63" s="132">
        <f>'Historical Expenditure'!H76*Inflation!G$10</f>
        <v>181279.71884903844</v>
      </c>
      <c r="I63" s="132">
        <f>'Historical Expenditure'!I76*Inflation!H$10</f>
        <v>178642.92293850696</v>
      </c>
      <c r="J63" s="132">
        <f>'Historical Expenditure'!J76*Inflation!I$10</f>
        <v>228122.08573764423</v>
      </c>
      <c r="K63" s="132">
        <f>'Historical Expenditure'!K76*Inflation!J$10</f>
        <v>402677.57569748501</v>
      </c>
      <c r="L63" s="131">
        <f>'Forecast Volumes'!E63*'Historical Volumes'!$M63</f>
        <v>73867.292410407506</v>
      </c>
      <c r="M63" s="131">
        <f>'Forecast Volumes'!F63*'Historical Volumes'!$M63</f>
        <v>36933.646205203753</v>
      </c>
      <c r="N63" s="131">
        <f>'Forecast Volumes'!G63*'Historical Volumes'!$M63</f>
        <v>0</v>
      </c>
      <c r="O63" s="131">
        <f>'Forecast Volumes'!H63*'Historical Volumes'!$M63</f>
        <v>0</v>
      </c>
      <c r="P63" s="131">
        <f>'Forecast Volumes'!I63*'Historical Volumes'!$M63</f>
        <v>0</v>
      </c>
      <c r="Q63" s="131">
        <f>'Forecast Volumes'!J63*'Historical Volumes'!$M63</f>
        <v>0</v>
      </c>
      <c r="R63" s="131">
        <f>'Forecast Volumes'!K63*'Historical Volumes'!$M63</f>
        <v>0</v>
      </c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</row>
    <row r="64" spans="1:39" x14ac:dyDescent="0.2">
      <c r="A64" s="1"/>
      <c r="B64" s="151"/>
      <c r="C64" s="62" t="s">
        <v>202</v>
      </c>
      <c r="D64" s="132">
        <f>'Historical Expenditure'!D77*Inflation!C$10</f>
        <v>0</v>
      </c>
      <c r="E64" s="132">
        <f>'Historical Expenditure'!E77*Inflation!D$10</f>
        <v>0</v>
      </c>
      <c r="F64" s="132">
        <f>'Historical Expenditure'!F77*Inflation!E$10</f>
        <v>0</v>
      </c>
      <c r="G64" s="132">
        <f>'Historical Expenditure'!G77*Inflation!F$10</f>
        <v>165153.78814368762</v>
      </c>
      <c r="H64" s="132">
        <f>'Historical Expenditure'!H77*Inflation!G$10</f>
        <v>162411.3820675009</v>
      </c>
      <c r="I64" s="132">
        <f>'Historical Expenditure'!I77*Inflation!H$10</f>
        <v>0</v>
      </c>
      <c r="J64" s="132">
        <f>'Historical Expenditure'!J77*Inflation!I$10</f>
        <v>0</v>
      </c>
      <c r="K64" s="132">
        <f>'Historical Expenditure'!K77*Inflation!J$10</f>
        <v>0</v>
      </c>
      <c r="L64" s="131">
        <f>'Forecast Volumes'!E64*'Historical Volumes'!$M64</f>
        <v>0</v>
      </c>
      <c r="M64" s="131">
        <f>'Forecast Volumes'!F64*'Historical Volumes'!$M64</f>
        <v>0</v>
      </c>
      <c r="N64" s="131">
        <f>'Forecast Volumes'!G64*'Historical Volumes'!$M64</f>
        <v>0</v>
      </c>
      <c r="O64" s="131">
        <f>'Forecast Volumes'!H64*'Historical Volumes'!$M64</f>
        <v>0</v>
      </c>
      <c r="P64" s="131">
        <f>'Forecast Volumes'!I64*'Historical Volumes'!$M64</f>
        <v>0</v>
      </c>
      <c r="Q64" s="131">
        <f>'Forecast Volumes'!J64*'Historical Volumes'!$M64</f>
        <v>0</v>
      </c>
      <c r="R64" s="131">
        <f>'Forecast Volumes'!K64*'Historical Volumes'!$M64</f>
        <v>0</v>
      </c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</row>
    <row r="65" spans="1:39" x14ac:dyDescent="0.2">
      <c r="A65" s="1"/>
      <c r="B65" s="115"/>
      <c r="C65" s="62" t="s">
        <v>203</v>
      </c>
      <c r="D65" s="132">
        <f>'Historical Expenditure'!D78*Inflation!C$10</f>
        <v>0</v>
      </c>
      <c r="E65" s="132">
        <f>'Historical Expenditure'!E78*Inflation!D$10</f>
        <v>0</v>
      </c>
      <c r="F65" s="132">
        <f>'Historical Expenditure'!F78*Inflation!E$10</f>
        <v>0</v>
      </c>
      <c r="G65" s="132">
        <f>'Historical Expenditure'!G78*Inflation!F$10</f>
        <v>0</v>
      </c>
      <c r="H65" s="132">
        <f>'Historical Expenditure'!H78*Inflation!G$10</f>
        <v>0</v>
      </c>
      <c r="I65" s="132">
        <f>'Historical Expenditure'!I78*Inflation!H$10</f>
        <v>0</v>
      </c>
      <c r="J65" s="132">
        <f>'Historical Expenditure'!J78*Inflation!I$10</f>
        <v>0</v>
      </c>
      <c r="K65" s="132">
        <f>'Historical Expenditure'!K78*Inflation!J$10</f>
        <v>0</v>
      </c>
      <c r="L65" s="131">
        <f>'Forecast Volumes'!E65*'Historical Volumes'!$M65</f>
        <v>0</v>
      </c>
      <c r="M65" s="131">
        <f>'Forecast Volumes'!F65*'Historical Volumes'!$M65</f>
        <v>0</v>
      </c>
      <c r="N65" s="131">
        <f>'Forecast Volumes'!G65*'Historical Volumes'!$M65</f>
        <v>0</v>
      </c>
      <c r="O65" s="131">
        <f>'Forecast Volumes'!H65*'Historical Volumes'!$M65</f>
        <v>0</v>
      </c>
      <c r="P65" s="131">
        <f>'Forecast Volumes'!I65*'Historical Volumes'!$M65</f>
        <v>0</v>
      </c>
      <c r="Q65" s="131">
        <f>'Forecast Volumes'!J65*'Historical Volumes'!$M65</f>
        <v>0</v>
      </c>
      <c r="R65" s="131">
        <f>'Forecast Volumes'!K65*'Historical Volumes'!$M65</f>
        <v>0</v>
      </c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</row>
    <row r="66" spans="1:39" x14ac:dyDescent="0.2">
      <c r="A66" s="1"/>
      <c r="B66" s="115"/>
      <c r="C66" s="62" t="s">
        <v>204</v>
      </c>
      <c r="D66" s="132">
        <f>'Historical Expenditure'!D79*Inflation!C$10</f>
        <v>0</v>
      </c>
      <c r="E66" s="132">
        <f>'Historical Expenditure'!E79*Inflation!D$10</f>
        <v>0</v>
      </c>
      <c r="F66" s="132">
        <f>'Historical Expenditure'!F79*Inflation!E$10</f>
        <v>0</v>
      </c>
      <c r="G66" s="132">
        <f>'Historical Expenditure'!G79*Inflation!F$10</f>
        <v>0</v>
      </c>
      <c r="H66" s="132">
        <f>'Historical Expenditure'!H79*Inflation!G$10</f>
        <v>0</v>
      </c>
      <c r="I66" s="132">
        <f>'Historical Expenditure'!I79*Inflation!H$10</f>
        <v>0</v>
      </c>
      <c r="J66" s="132">
        <f>'Historical Expenditure'!J79*Inflation!I$10</f>
        <v>0</v>
      </c>
      <c r="K66" s="132">
        <f>'Historical Expenditure'!K79*Inflation!J$10</f>
        <v>0</v>
      </c>
      <c r="L66" s="131">
        <f>'Forecast Volumes'!E66*'Historical Volumes'!$M66</f>
        <v>0</v>
      </c>
      <c r="M66" s="131">
        <f>'Forecast Volumes'!F66*'Historical Volumes'!$M66</f>
        <v>0</v>
      </c>
      <c r="N66" s="131">
        <f>'Forecast Volumes'!G66*'Historical Volumes'!$M66</f>
        <v>0</v>
      </c>
      <c r="O66" s="131">
        <f>'Forecast Volumes'!H66*'Historical Volumes'!$M66</f>
        <v>0</v>
      </c>
      <c r="P66" s="131">
        <f>'Forecast Volumes'!I66*'Historical Volumes'!$M66</f>
        <v>0</v>
      </c>
      <c r="Q66" s="131">
        <f>'Forecast Volumes'!J66*'Historical Volumes'!$M66</f>
        <v>0</v>
      </c>
      <c r="R66" s="131">
        <f>'Forecast Volumes'!K66*'Historical Volumes'!$M66</f>
        <v>0</v>
      </c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</row>
    <row r="67" spans="1:39" x14ac:dyDescent="0.2">
      <c r="A67" s="1"/>
      <c r="B67" s="115"/>
      <c r="C67" s="62" t="s">
        <v>205</v>
      </c>
      <c r="D67" s="132">
        <f>'Historical Expenditure'!D80*Inflation!C$10</f>
        <v>0</v>
      </c>
      <c r="E67" s="132">
        <f>'Historical Expenditure'!E80*Inflation!D$10</f>
        <v>0</v>
      </c>
      <c r="F67" s="132">
        <f>'Historical Expenditure'!F80*Inflation!E$10</f>
        <v>0</v>
      </c>
      <c r="G67" s="132">
        <f>'Historical Expenditure'!G80*Inflation!F$10</f>
        <v>0</v>
      </c>
      <c r="H67" s="132">
        <f>'Historical Expenditure'!H80*Inflation!G$10</f>
        <v>0</v>
      </c>
      <c r="I67" s="132">
        <f>'Historical Expenditure'!I80*Inflation!H$10</f>
        <v>0</v>
      </c>
      <c r="J67" s="132">
        <f>'Historical Expenditure'!J80*Inflation!I$10</f>
        <v>0</v>
      </c>
      <c r="K67" s="132">
        <f>'Historical Expenditure'!K80*Inflation!J$10</f>
        <v>0</v>
      </c>
      <c r="L67" s="131">
        <f>'Forecast Volumes'!E67*'Historical Volumes'!$M67</f>
        <v>0</v>
      </c>
      <c r="M67" s="131">
        <f>'Forecast Volumes'!F67*'Historical Volumes'!$M67</f>
        <v>0</v>
      </c>
      <c r="N67" s="131">
        <f>'Forecast Volumes'!G67*'Historical Volumes'!$M67</f>
        <v>0</v>
      </c>
      <c r="O67" s="131">
        <f>'Forecast Volumes'!H67*'Historical Volumes'!$M67</f>
        <v>0</v>
      </c>
      <c r="P67" s="131">
        <f>'Forecast Volumes'!I67*'Historical Volumes'!$M67</f>
        <v>0</v>
      </c>
      <c r="Q67" s="131">
        <f>'Forecast Volumes'!J67*'Historical Volumes'!$M67</f>
        <v>0</v>
      </c>
      <c r="R67" s="131">
        <f>'Forecast Volumes'!K67*'Historical Volumes'!$M67</f>
        <v>0</v>
      </c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</row>
    <row r="68" spans="1:39" x14ac:dyDescent="0.2">
      <c r="A68" s="1"/>
      <c r="B68" s="115"/>
      <c r="C68" s="62" t="s">
        <v>206</v>
      </c>
      <c r="D68" s="132">
        <f>'Historical Expenditure'!D81*Inflation!C$10</f>
        <v>0</v>
      </c>
      <c r="E68" s="132">
        <f>'Historical Expenditure'!E81*Inflation!D$10</f>
        <v>0</v>
      </c>
      <c r="F68" s="132">
        <f>'Historical Expenditure'!F81*Inflation!E$10</f>
        <v>0</v>
      </c>
      <c r="G68" s="132">
        <f>'Historical Expenditure'!G81*Inflation!F$10</f>
        <v>0</v>
      </c>
      <c r="H68" s="132">
        <f>'Historical Expenditure'!H81*Inflation!G$10</f>
        <v>0</v>
      </c>
      <c r="I68" s="132">
        <f>'Historical Expenditure'!I81*Inflation!H$10</f>
        <v>0</v>
      </c>
      <c r="J68" s="132">
        <f>'Historical Expenditure'!J81*Inflation!I$10</f>
        <v>0</v>
      </c>
      <c r="K68" s="132">
        <f>'Historical Expenditure'!K81*Inflation!J$10</f>
        <v>0</v>
      </c>
      <c r="L68" s="131">
        <f>'Forecast Volumes'!E68*'Historical Volumes'!$M68</f>
        <v>0</v>
      </c>
      <c r="M68" s="131">
        <f>'Forecast Volumes'!F68*'Historical Volumes'!$M68</f>
        <v>0</v>
      </c>
      <c r="N68" s="131">
        <f>'Forecast Volumes'!G68*'Historical Volumes'!$M68</f>
        <v>0</v>
      </c>
      <c r="O68" s="131">
        <f>'Forecast Volumes'!H68*'Historical Volumes'!$M68</f>
        <v>0</v>
      </c>
      <c r="P68" s="131">
        <f>'Forecast Volumes'!I68*'Historical Volumes'!$M68</f>
        <v>0</v>
      </c>
      <c r="Q68" s="131">
        <f>'Forecast Volumes'!J68*'Historical Volumes'!$M68</f>
        <v>0</v>
      </c>
      <c r="R68" s="131">
        <f>'Forecast Volumes'!K68*'Historical Volumes'!$M68</f>
        <v>0</v>
      </c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</row>
    <row r="69" spans="1:39" x14ac:dyDescent="0.2">
      <c r="A69" s="1"/>
      <c r="B69" s="115"/>
      <c r="C69" s="62" t="s">
        <v>207</v>
      </c>
      <c r="D69" s="132">
        <f>'Historical Expenditure'!D82*Inflation!C$10</f>
        <v>0</v>
      </c>
      <c r="E69" s="132">
        <f>'Historical Expenditure'!E82*Inflation!D$10</f>
        <v>86519.753144867806</v>
      </c>
      <c r="F69" s="132">
        <f>'Historical Expenditure'!F82*Inflation!E$10</f>
        <v>183729.65821217455</v>
      </c>
      <c r="G69" s="132">
        <f>'Historical Expenditure'!G82*Inflation!F$10</f>
        <v>97841.025889862824</v>
      </c>
      <c r="H69" s="132">
        <f>'Historical Expenditure'!H82*Inflation!G$10</f>
        <v>0</v>
      </c>
      <c r="I69" s="132">
        <f>'Historical Expenditure'!I82*Inflation!H$10</f>
        <v>0</v>
      </c>
      <c r="J69" s="132">
        <f>'Historical Expenditure'!J82*Inflation!I$10</f>
        <v>0</v>
      </c>
      <c r="K69" s="132">
        <f>'Historical Expenditure'!K82*Inflation!J$10</f>
        <v>0</v>
      </c>
      <c r="L69" s="131">
        <f>'Forecast Volumes'!E69*'Historical Volumes'!$M69</f>
        <v>0</v>
      </c>
      <c r="M69" s="131">
        <f>'Forecast Volumes'!F69*'Historical Volumes'!$M69</f>
        <v>0</v>
      </c>
      <c r="N69" s="131">
        <f>'Forecast Volumes'!G69*'Historical Volumes'!$M69</f>
        <v>0</v>
      </c>
      <c r="O69" s="131">
        <f>'Forecast Volumes'!H69*'Historical Volumes'!$M69</f>
        <v>0</v>
      </c>
      <c r="P69" s="131">
        <f>'Forecast Volumes'!I69*'Historical Volumes'!$M69</f>
        <v>0</v>
      </c>
      <c r="Q69" s="131">
        <f>'Forecast Volumes'!J69*'Historical Volumes'!$M69</f>
        <v>0</v>
      </c>
      <c r="R69" s="131">
        <f>'Forecast Volumes'!K69*'Historical Volumes'!$M69</f>
        <v>0</v>
      </c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</row>
    <row r="70" spans="1:39" x14ac:dyDescent="0.2">
      <c r="A70" s="1"/>
      <c r="B70" s="115"/>
      <c r="C70" s="62" t="s">
        <v>208</v>
      </c>
      <c r="D70" s="132">
        <f>'Historical Expenditure'!D83*Inflation!C$10</f>
        <v>0</v>
      </c>
      <c r="E70" s="132">
        <f>'Historical Expenditure'!E83*Inflation!D$10</f>
        <v>0</v>
      </c>
      <c r="F70" s="132">
        <f>'Historical Expenditure'!F83*Inflation!E$10</f>
        <v>0</v>
      </c>
      <c r="G70" s="132">
        <f>'Historical Expenditure'!G83*Inflation!F$10</f>
        <v>0</v>
      </c>
      <c r="H70" s="132">
        <f>'Historical Expenditure'!H83*Inflation!G$10</f>
        <v>0</v>
      </c>
      <c r="I70" s="132">
        <f>'Historical Expenditure'!I83*Inflation!H$10</f>
        <v>0</v>
      </c>
      <c r="J70" s="132">
        <f>'Historical Expenditure'!J83*Inflation!I$10</f>
        <v>0</v>
      </c>
      <c r="K70" s="132">
        <f>'Historical Expenditure'!K83*Inflation!J$10</f>
        <v>0</v>
      </c>
      <c r="L70" s="131">
        <f>'Forecast Volumes'!E70*'Historical Volumes'!$M70</f>
        <v>0</v>
      </c>
      <c r="M70" s="131">
        <f>'Forecast Volumes'!F70*'Historical Volumes'!$M70</f>
        <v>0</v>
      </c>
      <c r="N70" s="131">
        <f>'Forecast Volumes'!G70*'Historical Volumes'!$M70</f>
        <v>0</v>
      </c>
      <c r="O70" s="131">
        <f>'Forecast Volumes'!H70*'Historical Volumes'!$M70</f>
        <v>0</v>
      </c>
      <c r="P70" s="131">
        <f>'Forecast Volumes'!I70*'Historical Volumes'!$M70</f>
        <v>0</v>
      </c>
      <c r="Q70" s="131">
        <f>'Forecast Volumes'!J70*'Historical Volumes'!$M70</f>
        <v>0</v>
      </c>
      <c r="R70" s="131">
        <f>'Forecast Volumes'!K70*'Historical Volumes'!$M70</f>
        <v>0</v>
      </c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</row>
    <row r="71" spans="1:39" x14ac:dyDescent="0.2">
      <c r="A71" s="1"/>
      <c r="B71" s="115"/>
      <c r="C71" s="62" t="s">
        <v>209</v>
      </c>
      <c r="D71" s="132">
        <f>'Historical Expenditure'!D84*Inflation!C$10</f>
        <v>0</v>
      </c>
      <c r="E71" s="132">
        <f>'Historical Expenditure'!E84*Inflation!D$10</f>
        <v>0</v>
      </c>
      <c r="F71" s="132">
        <f>'Historical Expenditure'!F84*Inflation!E$10</f>
        <v>0</v>
      </c>
      <c r="G71" s="132">
        <f>'Historical Expenditure'!G84*Inflation!F$10</f>
        <v>0</v>
      </c>
      <c r="H71" s="132">
        <f>'Historical Expenditure'!H84*Inflation!G$10</f>
        <v>0</v>
      </c>
      <c r="I71" s="132">
        <f>'Historical Expenditure'!I84*Inflation!H$10</f>
        <v>0</v>
      </c>
      <c r="J71" s="132">
        <f>'Historical Expenditure'!J84*Inflation!I$10</f>
        <v>0</v>
      </c>
      <c r="K71" s="132">
        <f>'Historical Expenditure'!K84*Inflation!J$10</f>
        <v>0</v>
      </c>
      <c r="L71" s="131">
        <f>'Forecast Volumes'!E71*'Historical Volumes'!$M71</f>
        <v>0</v>
      </c>
      <c r="M71" s="131">
        <f>'Forecast Volumes'!F71*'Historical Volumes'!$M71</f>
        <v>0</v>
      </c>
      <c r="N71" s="131">
        <f>'Forecast Volumes'!G71*'Historical Volumes'!$M71</f>
        <v>0</v>
      </c>
      <c r="O71" s="131">
        <f>'Forecast Volumes'!H71*'Historical Volumes'!$M71</f>
        <v>0</v>
      </c>
      <c r="P71" s="131">
        <f>'Forecast Volumes'!I71*'Historical Volumes'!$M71</f>
        <v>0</v>
      </c>
      <c r="Q71" s="131">
        <f>'Forecast Volumes'!J71*'Historical Volumes'!$M71</f>
        <v>0</v>
      </c>
      <c r="R71" s="131">
        <f>'Forecast Volumes'!K71*'Historical Volumes'!$M71</f>
        <v>0</v>
      </c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</row>
    <row r="72" spans="1:39" x14ac:dyDescent="0.2">
      <c r="A72" s="1"/>
      <c r="B72" s="115"/>
      <c r="C72" s="62" t="s">
        <v>210</v>
      </c>
      <c r="D72" s="132">
        <f>'Historical Expenditure'!D85*Inflation!C$10</f>
        <v>0</v>
      </c>
      <c r="E72" s="132">
        <f>'Historical Expenditure'!E85*Inflation!D$10</f>
        <v>0</v>
      </c>
      <c r="F72" s="132">
        <f>'Historical Expenditure'!F85*Inflation!E$10</f>
        <v>0</v>
      </c>
      <c r="G72" s="132">
        <f>'Historical Expenditure'!G85*Inflation!F$10</f>
        <v>0</v>
      </c>
      <c r="H72" s="132">
        <f>'Historical Expenditure'!H85*Inflation!G$10</f>
        <v>0</v>
      </c>
      <c r="I72" s="132">
        <f>'Historical Expenditure'!I85*Inflation!H$10</f>
        <v>0</v>
      </c>
      <c r="J72" s="132">
        <f>'Historical Expenditure'!J85*Inflation!I$10</f>
        <v>0</v>
      </c>
      <c r="K72" s="132">
        <f>'Historical Expenditure'!K85*Inflation!J$10</f>
        <v>0</v>
      </c>
      <c r="L72" s="131">
        <f>'Forecast Volumes'!E72*'Historical Volumes'!$M72</f>
        <v>0</v>
      </c>
      <c r="M72" s="131">
        <f>'Forecast Volumes'!F72*'Historical Volumes'!$M72</f>
        <v>0</v>
      </c>
      <c r="N72" s="131">
        <f>'Forecast Volumes'!G72*'Historical Volumes'!$M72</f>
        <v>0</v>
      </c>
      <c r="O72" s="131">
        <f>'Forecast Volumes'!H72*'Historical Volumes'!$M72</f>
        <v>0</v>
      </c>
      <c r="P72" s="131">
        <f>'Forecast Volumes'!I72*'Historical Volumes'!$M72</f>
        <v>0</v>
      </c>
      <c r="Q72" s="131">
        <f>'Forecast Volumes'!J72*'Historical Volumes'!$M72</f>
        <v>0</v>
      </c>
      <c r="R72" s="131">
        <f>'Forecast Volumes'!K72*'Historical Volumes'!$M72</f>
        <v>0</v>
      </c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</row>
    <row r="73" spans="1:39" x14ac:dyDescent="0.2">
      <c r="A73" s="1"/>
      <c r="B73" s="115"/>
      <c r="C73" s="62" t="s">
        <v>211</v>
      </c>
      <c r="D73" s="132">
        <f>'Historical Expenditure'!D86*Inflation!C$10</f>
        <v>0</v>
      </c>
      <c r="E73" s="132">
        <f>'Historical Expenditure'!E86*Inflation!D$10</f>
        <v>0</v>
      </c>
      <c r="F73" s="132">
        <f>'Historical Expenditure'!F86*Inflation!E$10</f>
        <v>0</v>
      </c>
      <c r="G73" s="132">
        <f>'Historical Expenditure'!G86*Inflation!F$10</f>
        <v>0</v>
      </c>
      <c r="H73" s="132">
        <f>'Historical Expenditure'!H86*Inflation!G$10</f>
        <v>0</v>
      </c>
      <c r="I73" s="132">
        <f>'Historical Expenditure'!I86*Inflation!H$10</f>
        <v>0</v>
      </c>
      <c r="J73" s="132">
        <f>'Historical Expenditure'!J86*Inflation!I$10</f>
        <v>0</v>
      </c>
      <c r="K73" s="132">
        <f>'Historical Expenditure'!K86*Inflation!J$10</f>
        <v>0</v>
      </c>
      <c r="L73" s="131">
        <f>'Forecast Volumes'!E73*'Historical Volumes'!$M73</f>
        <v>0</v>
      </c>
      <c r="M73" s="131">
        <f>'Forecast Volumes'!F73*'Historical Volumes'!$M73</f>
        <v>0</v>
      </c>
      <c r="N73" s="131">
        <f>'Forecast Volumes'!G73*'Historical Volumes'!$M73</f>
        <v>0</v>
      </c>
      <c r="O73" s="131">
        <f>'Forecast Volumes'!H73*'Historical Volumes'!$M73</f>
        <v>0</v>
      </c>
      <c r="P73" s="131">
        <f>'Forecast Volumes'!I73*'Historical Volumes'!$M73</f>
        <v>0</v>
      </c>
      <c r="Q73" s="131">
        <f>'Forecast Volumes'!J73*'Historical Volumes'!$M73</f>
        <v>0</v>
      </c>
      <c r="R73" s="131">
        <f>'Forecast Volumes'!K73*'Historical Volumes'!$M73</f>
        <v>0</v>
      </c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</row>
    <row r="74" spans="1:39" x14ac:dyDescent="0.2">
      <c r="A74" s="1"/>
      <c r="B74" s="115"/>
      <c r="C74" s="62" t="s">
        <v>212</v>
      </c>
      <c r="D74" s="132">
        <f>'Historical Expenditure'!D87*Inflation!C$10</f>
        <v>0</v>
      </c>
      <c r="E74" s="132">
        <f>'Historical Expenditure'!E87*Inflation!D$10</f>
        <v>0</v>
      </c>
      <c r="F74" s="132">
        <f>'Historical Expenditure'!F87*Inflation!E$10</f>
        <v>0</v>
      </c>
      <c r="G74" s="132">
        <f>'Historical Expenditure'!G87*Inflation!F$10</f>
        <v>0</v>
      </c>
      <c r="H74" s="132">
        <f>'Historical Expenditure'!H87*Inflation!G$10</f>
        <v>0</v>
      </c>
      <c r="I74" s="132">
        <f>'Historical Expenditure'!I87*Inflation!H$10</f>
        <v>0</v>
      </c>
      <c r="J74" s="132">
        <f>'Historical Expenditure'!J87*Inflation!I$10</f>
        <v>0</v>
      </c>
      <c r="K74" s="132">
        <f>'Historical Expenditure'!K87*Inflation!J$10</f>
        <v>0</v>
      </c>
      <c r="L74" s="131">
        <f>'Forecast Volumes'!E74*'Historical Volumes'!$M74</f>
        <v>0</v>
      </c>
      <c r="M74" s="131">
        <f>'Forecast Volumes'!F74*'Historical Volumes'!$M74</f>
        <v>0</v>
      </c>
      <c r="N74" s="131">
        <f>'Forecast Volumes'!G74*'Historical Volumes'!$M74</f>
        <v>0</v>
      </c>
      <c r="O74" s="131">
        <f>'Forecast Volumes'!H74*'Historical Volumes'!$M74</f>
        <v>0</v>
      </c>
      <c r="P74" s="131">
        <f>'Forecast Volumes'!I74*'Historical Volumes'!$M74</f>
        <v>0</v>
      </c>
      <c r="Q74" s="131">
        <f>'Forecast Volumes'!J74*'Historical Volumes'!$M74</f>
        <v>0</v>
      </c>
      <c r="R74" s="131">
        <f>'Forecast Volumes'!K74*'Historical Volumes'!$M74</f>
        <v>0</v>
      </c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</row>
    <row r="75" spans="1:39" x14ac:dyDescent="0.2">
      <c r="A75" s="1"/>
      <c r="B75" s="115"/>
      <c r="C75" s="62" t="s">
        <v>213</v>
      </c>
      <c r="D75" s="132">
        <f>'Historical Expenditure'!D88*Inflation!C$10</f>
        <v>0</v>
      </c>
      <c r="E75" s="132">
        <f>'Historical Expenditure'!E88*Inflation!D$10</f>
        <v>0</v>
      </c>
      <c r="F75" s="132">
        <f>'Historical Expenditure'!F88*Inflation!E$10</f>
        <v>0</v>
      </c>
      <c r="G75" s="132">
        <f>'Historical Expenditure'!G88*Inflation!F$10</f>
        <v>0</v>
      </c>
      <c r="H75" s="132">
        <f>'Historical Expenditure'!H88*Inflation!G$10</f>
        <v>0</v>
      </c>
      <c r="I75" s="132">
        <f>'Historical Expenditure'!I88*Inflation!H$10</f>
        <v>0</v>
      </c>
      <c r="J75" s="132">
        <f>'Historical Expenditure'!J88*Inflation!I$10</f>
        <v>0</v>
      </c>
      <c r="K75" s="132">
        <f>'Historical Expenditure'!K88*Inflation!J$10</f>
        <v>0</v>
      </c>
      <c r="L75" s="131">
        <f>'Forecast Volumes'!E75*'Historical Volumes'!$M75</f>
        <v>0</v>
      </c>
      <c r="M75" s="131">
        <f>'Forecast Volumes'!F75*'Historical Volumes'!$M75</f>
        <v>0</v>
      </c>
      <c r="N75" s="131">
        <f>'Forecast Volumes'!G75*'Historical Volumes'!$M75</f>
        <v>0</v>
      </c>
      <c r="O75" s="131">
        <f>'Forecast Volumes'!H75*'Historical Volumes'!$M75</f>
        <v>0</v>
      </c>
      <c r="P75" s="131">
        <f>'Forecast Volumes'!I75*'Historical Volumes'!$M75</f>
        <v>0</v>
      </c>
      <c r="Q75" s="131">
        <f>'Forecast Volumes'!J75*'Historical Volumes'!$M75</f>
        <v>0</v>
      </c>
      <c r="R75" s="131">
        <f>'Forecast Volumes'!K75*'Historical Volumes'!$M75</f>
        <v>0</v>
      </c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</row>
    <row r="76" spans="1:39" x14ac:dyDescent="0.2">
      <c r="A76" s="1"/>
      <c r="B76" s="115"/>
      <c r="C76" s="62" t="s">
        <v>214</v>
      </c>
      <c r="D76" s="132">
        <f>'Historical Expenditure'!D89*Inflation!C$10</f>
        <v>0</v>
      </c>
      <c r="E76" s="132">
        <f>'Historical Expenditure'!E89*Inflation!D$10</f>
        <v>0</v>
      </c>
      <c r="F76" s="132">
        <f>'Historical Expenditure'!F89*Inflation!E$10</f>
        <v>0</v>
      </c>
      <c r="G76" s="132">
        <f>'Historical Expenditure'!G89*Inflation!F$10</f>
        <v>0</v>
      </c>
      <c r="H76" s="132">
        <f>'Historical Expenditure'!H89*Inflation!G$10</f>
        <v>0</v>
      </c>
      <c r="I76" s="132">
        <f>'Historical Expenditure'!I89*Inflation!H$10</f>
        <v>0</v>
      </c>
      <c r="J76" s="132">
        <f>'Historical Expenditure'!J89*Inflation!I$10</f>
        <v>0</v>
      </c>
      <c r="K76" s="132">
        <f>'Historical Expenditure'!K89*Inflation!J$10</f>
        <v>0</v>
      </c>
      <c r="L76" s="131">
        <f>'Forecast Volumes'!E76*'Historical Volumes'!$M76</f>
        <v>0</v>
      </c>
      <c r="M76" s="131">
        <f>'Forecast Volumes'!F76*'Historical Volumes'!$M76</f>
        <v>0</v>
      </c>
      <c r="N76" s="131">
        <f>'Forecast Volumes'!G76*'Historical Volumes'!$M76</f>
        <v>0</v>
      </c>
      <c r="O76" s="131">
        <f>'Forecast Volumes'!H76*'Historical Volumes'!$M76</f>
        <v>0</v>
      </c>
      <c r="P76" s="131">
        <f>'Forecast Volumes'!I76*'Historical Volumes'!$M76</f>
        <v>0</v>
      </c>
      <c r="Q76" s="131">
        <f>'Forecast Volumes'!J76*'Historical Volumes'!$M76</f>
        <v>0</v>
      </c>
      <c r="R76" s="131">
        <f>'Forecast Volumes'!K76*'Historical Volumes'!$M76</f>
        <v>0</v>
      </c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</row>
    <row r="77" spans="1:39" x14ac:dyDescent="0.2">
      <c r="A77" s="1"/>
      <c r="B77" s="115"/>
      <c r="C77" s="62" t="s">
        <v>215</v>
      </c>
      <c r="D77" s="132">
        <f>'Historical Expenditure'!D90*Inflation!C$10</f>
        <v>0</v>
      </c>
      <c r="E77" s="132">
        <f>'Historical Expenditure'!E90*Inflation!D$10</f>
        <v>0</v>
      </c>
      <c r="F77" s="132">
        <f>'Historical Expenditure'!F90*Inflation!E$10</f>
        <v>0</v>
      </c>
      <c r="G77" s="132">
        <f>'Historical Expenditure'!G90*Inflation!F$10</f>
        <v>0</v>
      </c>
      <c r="H77" s="132">
        <f>'Historical Expenditure'!H90*Inflation!G$10</f>
        <v>0</v>
      </c>
      <c r="I77" s="132">
        <f>'Historical Expenditure'!I90*Inflation!H$10</f>
        <v>0</v>
      </c>
      <c r="J77" s="132">
        <f>'Historical Expenditure'!J90*Inflation!I$10</f>
        <v>0</v>
      </c>
      <c r="K77" s="132">
        <f>'Historical Expenditure'!K90*Inflation!J$10</f>
        <v>0</v>
      </c>
      <c r="L77" s="131">
        <f>'Forecast Volumes'!E77*'Historical Volumes'!$M77</f>
        <v>0</v>
      </c>
      <c r="M77" s="131">
        <f>'Forecast Volumes'!F77*'Historical Volumes'!$M77</f>
        <v>0</v>
      </c>
      <c r="N77" s="131">
        <f>'Forecast Volumes'!G77*'Historical Volumes'!$M77</f>
        <v>0</v>
      </c>
      <c r="O77" s="131">
        <f>'Forecast Volumes'!H77*'Historical Volumes'!$M77</f>
        <v>0</v>
      </c>
      <c r="P77" s="131">
        <f>'Forecast Volumes'!I77*'Historical Volumes'!$M77</f>
        <v>0</v>
      </c>
      <c r="Q77" s="131">
        <f>'Forecast Volumes'!J77*'Historical Volumes'!$M77</f>
        <v>0</v>
      </c>
      <c r="R77" s="131">
        <f>'Forecast Volumes'!K77*'Historical Volumes'!$M77</f>
        <v>0</v>
      </c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</row>
    <row r="78" spans="1:39" x14ac:dyDescent="0.2">
      <c r="A78" s="1"/>
      <c r="B78" s="115"/>
      <c r="C78" s="62" t="s">
        <v>216</v>
      </c>
      <c r="D78" s="132">
        <f>'Historical Expenditure'!D91*Inflation!C$10</f>
        <v>0</v>
      </c>
      <c r="E78" s="132">
        <f>'Historical Expenditure'!E91*Inflation!D$10</f>
        <v>0</v>
      </c>
      <c r="F78" s="132">
        <f>'Historical Expenditure'!F91*Inflation!E$10</f>
        <v>0</v>
      </c>
      <c r="G78" s="132">
        <f>'Historical Expenditure'!G91*Inflation!F$10</f>
        <v>0</v>
      </c>
      <c r="H78" s="132">
        <f>'Historical Expenditure'!H91*Inflation!G$10</f>
        <v>0</v>
      </c>
      <c r="I78" s="132">
        <f>'Historical Expenditure'!I91*Inflation!H$10</f>
        <v>0</v>
      </c>
      <c r="J78" s="132">
        <f>'Historical Expenditure'!J91*Inflation!I$10</f>
        <v>0</v>
      </c>
      <c r="K78" s="132">
        <f>'Historical Expenditure'!K91*Inflation!J$10</f>
        <v>0</v>
      </c>
      <c r="L78" s="131">
        <f>'Forecast Volumes'!E78*'Historical Volumes'!$M78</f>
        <v>0</v>
      </c>
      <c r="M78" s="131">
        <f>'Forecast Volumes'!F78*'Historical Volumes'!$M78</f>
        <v>0</v>
      </c>
      <c r="N78" s="131">
        <f>'Forecast Volumes'!G78*'Historical Volumes'!$M78</f>
        <v>0</v>
      </c>
      <c r="O78" s="131">
        <f>'Forecast Volumes'!H78*'Historical Volumes'!$M78</f>
        <v>0</v>
      </c>
      <c r="P78" s="131">
        <f>'Forecast Volumes'!I78*'Historical Volumes'!$M78</f>
        <v>0</v>
      </c>
      <c r="Q78" s="131">
        <f>'Forecast Volumes'!J78*'Historical Volumes'!$M78</f>
        <v>0</v>
      </c>
      <c r="R78" s="131">
        <f>'Forecast Volumes'!K78*'Historical Volumes'!$M78</f>
        <v>0</v>
      </c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</row>
    <row r="79" spans="1:39" x14ac:dyDescent="0.2">
      <c r="A79" s="1"/>
      <c r="B79" s="115"/>
      <c r="C79" s="62" t="s">
        <v>217</v>
      </c>
      <c r="D79" s="132">
        <f>'Historical Expenditure'!D92*Inflation!C$10</f>
        <v>0</v>
      </c>
      <c r="E79" s="132">
        <f>'Historical Expenditure'!E92*Inflation!D$10</f>
        <v>0</v>
      </c>
      <c r="F79" s="132">
        <f>'Historical Expenditure'!F92*Inflation!E$10</f>
        <v>0</v>
      </c>
      <c r="G79" s="132">
        <f>'Historical Expenditure'!G92*Inflation!F$10</f>
        <v>0</v>
      </c>
      <c r="H79" s="132">
        <f>'Historical Expenditure'!H92*Inflation!G$10</f>
        <v>0</v>
      </c>
      <c r="I79" s="132">
        <f>'Historical Expenditure'!I92*Inflation!H$10</f>
        <v>0</v>
      </c>
      <c r="J79" s="132">
        <f>'Historical Expenditure'!J92*Inflation!I$10</f>
        <v>0</v>
      </c>
      <c r="K79" s="132">
        <f>'Historical Expenditure'!K92*Inflation!J$10</f>
        <v>0</v>
      </c>
      <c r="L79" s="131">
        <f>'Forecast Volumes'!E79*'Historical Volumes'!$M79</f>
        <v>0</v>
      </c>
      <c r="M79" s="131">
        <f>'Forecast Volumes'!F79*'Historical Volumes'!$M79</f>
        <v>0</v>
      </c>
      <c r="N79" s="131">
        <f>'Forecast Volumes'!G79*'Historical Volumes'!$M79</f>
        <v>0</v>
      </c>
      <c r="O79" s="131">
        <f>'Forecast Volumes'!H79*'Historical Volumes'!$M79</f>
        <v>0</v>
      </c>
      <c r="P79" s="131">
        <f>'Forecast Volumes'!I79*'Historical Volumes'!$M79</f>
        <v>0</v>
      </c>
      <c r="Q79" s="131">
        <f>'Forecast Volumes'!J79*'Historical Volumes'!$M79</f>
        <v>0</v>
      </c>
      <c r="R79" s="131">
        <f>'Forecast Volumes'!K79*'Historical Volumes'!$M79</f>
        <v>0</v>
      </c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</row>
    <row r="80" spans="1:39" x14ac:dyDescent="0.2">
      <c r="A80" s="1"/>
      <c r="B80" s="115"/>
      <c r="C80" s="62" t="s">
        <v>218</v>
      </c>
      <c r="D80" s="132">
        <f>'Historical Expenditure'!D93*Inflation!C$10</f>
        <v>0</v>
      </c>
      <c r="E80" s="132">
        <f>'Historical Expenditure'!E93*Inflation!D$10</f>
        <v>0</v>
      </c>
      <c r="F80" s="132">
        <f>'Historical Expenditure'!F93*Inflation!E$10</f>
        <v>0</v>
      </c>
      <c r="G80" s="132">
        <f>'Historical Expenditure'!G93*Inflation!F$10</f>
        <v>0</v>
      </c>
      <c r="H80" s="132">
        <f>'Historical Expenditure'!H93*Inflation!G$10</f>
        <v>0</v>
      </c>
      <c r="I80" s="132">
        <f>'Historical Expenditure'!I93*Inflation!H$10</f>
        <v>0</v>
      </c>
      <c r="J80" s="132">
        <f>'Historical Expenditure'!J93*Inflation!I$10</f>
        <v>0</v>
      </c>
      <c r="K80" s="132">
        <f>'Historical Expenditure'!K93*Inflation!J$10</f>
        <v>0</v>
      </c>
      <c r="L80" s="131">
        <f>'Forecast Volumes'!E80*'Historical Volumes'!$M80</f>
        <v>0</v>
      </c>
      <c r="M80" s="131">
        <f>'Forecast Volumes'!F80*'Historical Volumes'!$M80</f>
        <v>0</v>
      </c>
      <c r="N80" s="131">
        <f>'Forecast Volumes'!G80*'Historical Volumes'!$M80</f>
        <v>0</v>
      </c>
      <c r="O80" s="131">
        <f>'Forecast Volumes'!H80*'Historical Volumes'!$M80</f>
        <v>0</v>
      </c>
      <c r="P80" s="131">
        <f>'Forecast Volumes'!I80*'Historical Volumes'!$M80</f>
        <v>0</v>
      </c>
      <c r="Q80" s="131">
        <f>'Forecast Volumes'!J80*'Historical Volumes'!$M80</f>
        <v>0</v>
      </c>
      <c r="R80" s="131">
        <f>'Forecast Volumes'!K80*'Historical Volumes'!$M80</f>
        <v>0</v>
      </c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</row>
    <row r="81" spans="1:39" x14ac:dyDescent="0.2">
      <c r="A81" s="1"/>
      <c r="B81" s="115"/>
      <c r="C81" s="62" t="s">
        <v>219</v>
      </c>
      <c r="D81" s="132">
        <f>'Historical Expenditure'!D94*Inflation!C$10</f>
        <v>0</v>
      </c>
      <c r="E81" s="132">
        <f>'Historical Expenditure'!E94*Inflation!D$10</f>
        <v>0</v>
      </c>
      <c r="F81" s="132">
        <f>'Historical Expenditure'!F94*Inflation!E$10</f>
        <v>0</v>
      </c>
      <c r="G81" s="132">
        <f>'Historical Expenditure'!G94*Inflation!F$10</f>
        <v>0</v>
      </c>
      <c r="H81" s="132">
        <f>'Historical Expenditure'!H94*Inflation!G$10</f>
        <v>0</v>
      </c>
      <c r="I81" s="132">
        <f>'Historical Expenditure'!I94*Inflation!H$10</f>
        <v>0</v>
      </c>
      <c r="J81" s="132">
        <f>'Historical Expenditure'!J94*Inflation!I$10</f>
        <v>0</v>
      </c>
      <c r="K81" s="132">
        <f>'Historical Expenditure'!K94*Inflation!J$10</f>
        <v>0</v>
      </c>
      <c r="L81" s="131">
        <f>'Forecast Volumes'!E81*'Historical Volumes'!$M81</f>
        <v>0</v>
      </c>
      <c r="M81" s="131">
        <f>'Forecast Volumes'!F81*'Historical Volumes'!$M81</f>
        <v>0</v>
      </c>
      <c r="N81" s="131">
        <f>'Forecast Volumes'!G81*'Historical Volumes'!$M81</f>
        <v>0</v>
      </c>
      <c r="O81" s="131">
        <f>'Forecast Volumes'!H81*'Historical Volumes'!$M81</f>
        <v>0</v>
      </c>
      <c r="P81" s="131">
        <f>'Forecast Volumes'!I81*'Historical Volumes'!$M81</f>
        <v>0</v>
      </c>
      <c r="Q81" s="131">
        <f>'Forecast Volumes'!J81*'Historical Volumes'!$M81</f>
        <v>0</v>
      </c>
      <c r="R81" s="131">
        <f>'Forecast Volumes'!K81*'Historical Volumes'!$M81</f>
        <v>0</v>
      </c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</row>
    <row r="82" spans="1:39" x14ac:dyDescent="0.2">
      <c r="A82" s="1"/>
      <c r="B82" s="115"/>
      <c r="C82" s="62" t="s">
        <v>220</v>
      </c>
      <c r="D82" s="132">
        <f>'Historical Expenditure'!D95*Inflation!C$10</f>
        <v>0</v>
      </c>
      <c r="E82" s="132">
        <f>'Historical Expenditure'!E95*Inflation!D$10</f>
        <v>0</v>
      </c>
      <c r="F82" s="132">
        <f>'Historical Expenditure'!F95*Inflation!E$10</f>
        <v>0</v>
      </c>
      <c r="G82" s="132">
        <f>'Historical Expenditure'!G95*Inflation!F$10</f>
        <v>0</v>
      </c>
      <c r="H82" s="132">
        <f>'Historical Expenditure'!H95*Inflation!G$10</f>
        <v>0</v>
      </c>
      <c r="I82" s="132">
        <f>'Historical Expenditure'!I95*Inflation!H$10</f>
        <v>0</v>
      </c>
      <c r="J82" s="132">
        <f>'Historical Expenditure'!J95*Inflation!I$10</f>
        <v>0</v>
      </c>
      <c r="K82" s="132">
        <f>'Historical Expenditure'!K95*Inflation!J$10</f>
        <v>0</v>
      </c>
      <c r="L82" s="131">
        <f>'Forecast Volumes'!E82*'Historical Volumes'!$M82</f>
        <v>0</v>
      </c>
      <c r="M82" s="131">
        <f>'Forecast Volumes'!F82*'Historical Volumes'!$M82</f>
        <v>0</v>
      </c>
      <c r="N82" s="131">
        <f>'Forecast Volumes'!G82*'Historical Volumes'!$M82</f>
        <v>0</v>
      </c>
      <c r="O82" s="131">
        <f>'Forecast Volumes'!H82*'Historical Volumes'!$M82</f>
        <v>0</v>
      </c>
      <c r="P82" s="131">
        <f>'Forecast Volumes'!I82*'Historical Volumes'!$M82</f>
        <v>0</v>
      </c>
      <c r="Q82" s="131">
        <f>'Forecast Volumes'!J82*'Historical Volumes'!$M82</f>
        <v>0</v>
      </c>
      <c r="R82" s="131">
        <f>'Forecast Volumes'!K82*'Historical Volumes'!$M82</f>
        <v>0</v>
      </c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</row>
    <row r="83" spans="1:39" x14ac:dyDescent="0.2">
      <c r="A83" s="1"/>
      <c r="B83" s="115"/>
      <c r="C83" s="62" t="s">
        <v>221</v>
      </c>
      <c r="D83" s="132">
        <f>'Historical Expenditure'!D96*Inflation!C$10</f>
        <v>0</v>
      </c>
      <c r="E83" s="132">
        <f>'Historical Expenditure'!E96*Inflation!D$10</f>
        <v>0</v>
      </c>
      <c r="F83" s="132">
        <f>'Historical Expenditure'!F96*Inflation!E$10</f>
        <v>0</v>
      </c>
      <c r="G83" s="132">
        <f>'Historical Expenditure'!G96*Inflation!F$10</f>
        <v>0</v>
      </c>
      <c r="H83" s="132">
        <f>'Historical Expenditure'!H96*Inflation!G$10</f>
        <v>0</v>
      </c>
      <c r="I83" s="132">
        <f>'Historical Expenditure'!I96*Inflation!H$10</f>
        <v>0</v>
      </c>
      <c r="J83" s="132">
        <f>'Historical Expenditure'!J96*Inflation!I$10</f>
        <v>0</v>
      </c>
      <c r="K83" s="132">
        <f>'Historical Expenditure'!K96*Inflation!J$10</f>
        <v>0</v>
      </c>
      <c r="L83" s="131">
        <f>'Forecast Volumes'!E83*'Historical Volumes'!$M83</f>
        <v>0</v>
      </c>
      <c r="M83" s="131">
        <f>'Forecast Volumes'!F83*'Historical Volumes'!$M83</f>
        <v>0</v>
      </c>
      <c r="N83" s="131">
        <f>'Forecast Volumes'!G83*'Historical Volumes'!$M83</f>
        <v>0</v>
      </c>
      <c r="O83" s="131">
        <f>'Forecast Volumes'!H83*'Historical Volumes'!$M83</f>
        <v>0</v>
      </c>
      <c r="P83" s="131">
        <f>'Forecast Volumes'!I83*'Historical Volumes'!$M83</f>
        <v>0</v>
      </c>
      <c r="Q83" s="131">
        <f>'Forecast Volumes'!J83*'Historical Volumes'!$M83</f>
        <v>0</v>
      </c>
      <c r="R83" s="131">
        <f>'Forecast Volumes'!K83*'Historical Volumes'!$M83</f>
        <v>0</v>
      </c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</row>
    <row r="84" spans="1:39" x14ac:dyDescent="0.2">
      <c r="A84" s="1"/>
      <c r="B84" s="115"/>
      <c r="C84" s="62" t="s">
        <v>222</v>
      </c>
      <c r="D84" s="132">
        <f>'Historical Expenditure'!D97*Inflation!C$10</f>
        <v>0</v>
      </c>
      <c r="E84" s="132">
        <f>'Historical Expenditure'!E97*Inflation!D$10</f>
        <v>0</v>
      </c>
      <c r="F84" s="132">
        <f>'Historical Expenditure'!F97*Inflation!E$10</f>
        <v>0</v>
      </c>
      <c r="G84" s="132">
        <f>'Historical Expenditure'!G97*Inflation!F$10</f>
        <v>0</v>
      </c>
      <c r="H84" s="132">
        <f>'Historical Expenditure'!H97*Inflation!G$10</f>
        <v>0</v>
      </c>
      <c r="I84" s="132">
        <f>'Historical Expenditure'!I97*Inflation!H$10</f>
        <v>0</v>
      </c>
      <c r="J84" s="132">
        <f>'Historical Expenditure'!J97*Inflation!I$10</f>
        <v>0</v>
      </c>
      <c r="K84" s="132">
        <f>'Historical Expenditure'!K97*Inflation!J$10</f>
        <v>0</v>
      </c>
      <c r="L84" s="131">
        <f>'Forecast Volumes'!E84*'Historical Volumes'!$M84</f>
        <v>0</v>
      </c>
      <c r="M84" s="131">
        <f>'Forecast Volumes'!F84*'Historical Volumes'!$M84</f>
        <v>0</v>
      </c>
      <c r="N84" s="131">
        <f>'Forecast Volumes'!G84*'Historical Volumes'!$M84</f>
        <v>0</v>
      </c>
      <c r="O84" s="131">
        <f>'Forecast Volumes'!H84*'Historical Volumes'!$M84</f>
        <v>0</v>
      </c>
      <c r="P84" s="131">
        <f>'Forecast Volumes'!I84*'Historical Volumes'!$M84</f>
        <v>0</v>
      </c>
      <c r="Q84" s="131">
        <f>'Forecast Volumes'!J84*'Historical Volumes'!$M84</f>
        <v>0</v>
      </c>
      <c r="R84" s="131">
        <f>'Forecast Volumes'!K84*'Historical Volumes'!$M84</f>
        <v>0</v>
      </c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</row>
    <row r="85" spans="1:39" x14ac:dyDescent="0.2">
      <c r="A85" s="1"/>
      <c r="B85" s="115"/>
      <c r="C85" s="62" t="s">
        <v>223</v>
      </c>
      <c r="D85" s="132">
        <f>'Historical Expenditure'!D98*Inflation!C$10</f>
        <v>0</v>
      </c>
      <c r="E85" s="132">
        <f>'Historical Expenditure'!E98*Inflation!D$10</f>
        <v>0</v>
      </c>
      <c r="F85" s="132">
        <f>'Historical Expenditure'!F98*Inflation!E$10</f>
        <v>0</v>
      </c>
      <c r="G85" s="132">
        <f>'Historical Expenditure'!G98*Inflation!F$10</f>
        <v>0</v>
      </c>
      <c r="H85" s="132">
        <f>'Historical Expenditure'!H98*Inflation!G$10</f>
        <v>0</v>
      </c>
      <c r="I85" s="132">
        <f>'Historical Expenditure'!I98*Inflation!H$10</f>
        <v>0</v>
      </c>
      <c r="J85" s="132">
        <f>'Historical Expenditure'!J98*Inflation!I$10</f>
        <v>0</v>
      </c>
      <c r="K85" s="132">
        <f>'Historical Expenditure'!K98*Inflation!J$10</f>
        <v>0</v>
      </c>
      <c r="L85" s="131">
        <f>'Forecast Volumes'!E85*'Historical Volumes'!$M85</f>
        <v>0</v>
      </c>
      <c r="M85" s="131">
        <f>'Forecast Volumes'!F85*'Historical Volumes'!$M85</f>
        <v>0</v>
      </c>
      <c r="N85" s="131">
        <f>'Forecast Volumes'!G85*'Historical Volumes'!$M85</f>
        <v>0</v>
      </c>
      <c r="O85" s="131">
        <f>'Forecast Volumes'!H85*'Historical Volumes'!$M85</f>
        <v>0</v>
      </c>
      <c r="P85" s="131">
        <f>'Forecast Volumes'!I85*'Historical Volumes'!$M85</f>
        <v>0</v>
      </c>
      <c r="Q85" s="131">
        <f>'Forecast Volumes'!J85*'Historical Volumes'!$M85</f>
        <v>0</v>
      </c>
      <c r="R85" s="131">
        <f>'Forecast Volumes'!K85*'Historical Volumes'!$M85</f>
        <v>0</v>
      </c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</row>
    <row r="86" spans="1:39" x14ac:dyDescent="0.2">
      <c r="A86" s="1"/>
      <c r="B86" s="115"/>
      <c r="C86" s="62" t="s">
        <v>224</v>
      </c>
      <c r="D86" s="132">
        <f>'Historical Expenditure'!D99*Inflation!C$10</f>
        <v>0</v>
      </c>
      <c r="E86" s="132">
        <f>'Historical Expenditure'!E99*Inflation!D$10</f>
        <v>0</v>
      </c>
      <c r="F86" s="132">
        <f>'Historical Expenditure'!F99*Inflation!E$10</f>
        <v>0</v>
      </c>
      <c r="G86" s="132">
        <f>'Historical Expenditure'!G99*Inflation!F$10</f>
        <v>0</v>
      </c>
      <c r="H86" s="132">
        <f>'Historical Expenditure'!H99*Inflation!G$10</f>
        <v>0</v>
      </c>
      <c r="I86" s="132">
        <f>'Historical Expenditure'!I99*Inflation!H$10</f>
        <v>0</v>
      </c>
      <c r="J86" s="132">
        <f>'Historical Expenditure'!J99*Inflation!I$10</f>
        <v>0</v>
      </c>
      <c r="K86" s="132">
        <f>'Historical Expenditure'!K99*Inflation!J$10</f>
        <v>0</v>
      </c>
      <c r="L86" s="131">
        <f>'Forecast Volumes'!E86*'Historical Volumes'!$M86</f>
        <v>0</v>
      </c>
      <c r="M86" s="131">
        <f>'Forecast Volumes'!F86*'Historical Volumes'!$M86</f>
        <v>0</v>
      </c>
      <c r="N86" s="131">
        <f>'Forecast Volumes'!G86*'Historical Volumes'!$M86</f>
        <v>0</v>
      </c>
      <c r="O86" s="131">
        <f>'Forecast Volumes'!H86*'Historical Volumes'!$M86</f>
        <v>0</v>
      </c>
      <c r="P86" s="131">
        <f>'Forecast Volumes'!I86*'Historical Volumes'!$M86</f>
        <v>0</v>
      </c>
      <c r="Q86" s="131">
        <f>'Forecast Volumes'!J86*'Historical Volumes'!$M86</f>
        <v>0</v>
      </c>
      <c r="R86" s="131">
        <f>'Forecast Volumes'!K86*'Historical Volumes'!$M86</f>
        <v>0</v>
      </c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</row>
    <row r="87" spans="1:39" x14ac:dyDescent="0.2">
      <c r="A87" s="1"/>
      <c r="B87" s="76"/>
      <c r="C87" s="62" t="s">
        <v>168</v>
      </c>
      <c r="D87" s="132">
        <f>'Historical Expenditure'!D100*Inflation!C$10</f>
        <v>0</v>
      </c>
      <c r="E87" s="132">
        <f>'Historical Expenditure'!E100*Inflation!D$10</f>
        <v>0</v>
      </c>
      <c r="F87" s="132">
        <f>'Historical Expenditure'!F100*Inflation!E$10</f>
        <v>0</v>
      </c>
      <c r="G87" s="132">
        <f>'Historical Expenditure'!G100*Inflation!F$10</f>
        <v>0</v>
      </c>
      <c r="H87" s="132">
        <f>'Historical Expenditure'!H100*Inflation!G$10</f>
        <v>0</v>
      </c>
      <c r="I87" s="132">
        <f>'Historical Expenditure'!I100*Inflation!H$10</f>
        <v>0</v>
      </c>
      <c r="J87" s="132">
        <f>'Historical Expenditure'!J100*Inflation!I$10</f>
        <v>0</v>
      </c>
      <c r="K87" s="132">
        <f>'Historical Expenditure'!K100*Inflation!J$10</f>
        <v>0</v>
      </c>
      <c r="L87" s="131">
        <f>'Forecast Volumes'!E87*'Historical Volumes'!$M87</f>
        <v>0</v>
      </c>
      <c r="M87" s="131">
        <f>'Forecast Volumes'!F87*'Historical Volumes'!$M87</f>
        <v>0</v>
      </c>
      <c r="N87" s="131">
        <f>'Forecast Volumes'!G87*'Historical Volumes'!$M87</f>
        <v>0</v>
      </c>
      <c r="O87" s="131">
        <f>'Forecast Volumes'!H87*'Historical Volumes'!$M87</f>
        <v>0</v>
      </c>
      <c r="P87" s="131">
        <f>'Forecast Volumes'!I87*'Historical Volumes'!$M87</f>
        <v>0</v>
      </c>
      <c r="Q87" s="131">
        <f>'Forecast Volumes'!J87*'Historical Volumes'!$M87</f>
        <v>0</v>
      </c>
      <c r="R87" s="131">
        <f>'Forecast Volumes'!K87*'Historical Volumes'!$M87</f>
        <v>0</v>
      </c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</row>
    <row r="88" spans="1:39" x14ac:dyDescent="0.2">
      <c r="A88" s="1"/>
      <c r="B88" s="77" t="s">
        <v>225</v>
      </c>
      <c r="C88" s="68" t="s">
        <v>226</v>
      </c>
      <c r="D88" s="132">
        <f>'Historical Expenditure'!D101*Inflation!C$10</f>
        <v>0</v>
      </c>
      <c r="E88" s="132">
        <f>'Historical Expenditure'!E101*Inflation!D$10</f>
        <v>0</v>
      </c>
      <c r="F88" s="132">
        <f>'Historical Expenditure'!F101*Inflation!E$10</f>
        <v>0</v>
      </c>
      <c r="G88" s="132">
        <f>'Historical Expenditure'!G101*Inflation!F$10</f>
        <v>0</v>
      </c>
      <c r="H88" s="132">
        <f>'Historical Expenditure'!H101*Inflation!G$10</f>
        <v>0</v>
      </c>
      <c r="I88" s="132">
        <f>'Historical Expenditure'!I101*Inflation!H$10</f>
        <v>0</v>
      </c>
      <c r="J88" s="132">
        <f>'Historical Expenditure'!J101*Inflation!I$10</f>
        <v>0</v>
      </c>
      <c r="K88" s="132">
        <f>'Historical Expenditure'!K101*Inflation!J$10</f>
        <v>0</v>
      </c>
      <c r="L88" s="131">
        <f>'Forecast Volumes'!E88*'Historical Volumes'!$M88</f>
        <v>0</v>
      </c>
      <c r="M88" s="131">
        <f>'Forecast Volumes'!F88*'Historical Volumes'!$M88</f>
        <v>0</v>
      </c>
      <c r="N88" s="131">
        <f>'Forecast Volumes'!G88*'Historical Volumes'!$M88</f>
        <v>0</v>
      </c>
      <c r="O88" s="131">
        <f>'Forecast Volumes'!H88*'Historical Volumes'!$M88</f>
        <v>0</v>
      </c>
      <c r="P88" s="131">
        <f>'Forecast Volumes'!I88*'Historical Volumes'!$M88</f>
        <v>0</v>
      </c>
      <c r="Q88" s="131">
        <f>'Forecast Volumes'!J88*'Historical Volumes'!$M88</f>
        <v>0</v>
      </c>
      <c r="R88" s="131">
        <f>'Forecast Volumes'!K88*'Historical Volumes'!$M88</f>
        <v>0</v>
      </c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</row>
    <row r="89" spans="1:39" x14ac:dyDescent="0.2">
      <c r="A89" s="1"/>
      <c r="B89" s="150" t="s">
        <v>227</v>
      </c>
      <c r="C89" s="68" t="s">
        <v>228</v>
      </c>
      <c r="D89" s="132">
        <f>'Historical Expenditure'!D102*Inflation!C$10</f>
        <v>0</v>
      </c>
      <c r="E89" s="132">
        <f>'Historical Expenditure'!E102*Inflation!D$10</f>
        <v>0</v>
      </c>
      <c r="F89" s="132">
        <f>'Historical Expenditure'!F102*Inflation!E$10</f>
        <v>0</v>
      </c>
      <c r="G89" s="132">
        <f>'Historical Expenditure'!G102*Inflation!F$10</f>
        <v>0</v>
      </c>
      <c r="H89" s="132">
        <f>'Historical Expenditure'!H102*Inflation!G$10</f>
        <v>0</v>
      </c>
      <c r="I89" s="132">
        <f>'Historical Expenditure'!I102*Inflation!H$10</f>
        <v>0</v>
      </c>
      <c r="J89" s="132">
        <f>'Historical Expenditure'!J102*Inflation!I$10</f>
        <v>0</v>
      </c>
      <c r="K89" s="132">
        <f>'Historical Expenditure'!K102*Inflation!J$10</f>
        <v>0</v>
      </c>
      <c r="L89" s="131">
        <f>'Forecast Volumes'!E89*'Historical Volumes'!$M89</f>
        <v>0</v>
      </c>
      <c r="M89" s="131">
        <f>'Forecast Volumes'!F89*'Historical Volumes'!$M89</f>
        <v>0</v>
      </c>
      <c r="N89" s="131">
        <f>'Forecast Volumes'!G89*'Historical Volumes'!$M89</f>
        <v>0</v>
      </c>
      <c r="O89" s="131">
        <f>'Forecast Volumes'!H89*'Historical Volumes'!$M89</f>
        <v>0</v>
      </c>
      <c r="P89" s="131">
        <f>'Forecast Volumes'!I89*'Historical Volumes'!$M89</f>
        <v>0</v>
      </c>
      <c r="Q89" s="131">
        <f>'Forecast Volumes'!J89*'Historical Volumes'!$M89</f>
        <v>0</v>
      </c>
      <c r="R89" s="131">
        <f>'Forecast Volumes'!K89*'Historical Volumes'!$M89</f>
        <v>0</v>
      </c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</row>
    <row r="90" spans="1:39" x14ac:dyDescent="0.2">
      <c r="A90" s="1"/>
      <c r="B90" s="150"/>
      <c r="C90" s="68" t="s">
        <v>229</v>
      </c>
      <c r="D90" s="132">
        <f>'Historical Expenditure'!D103*Inflation!C$10</f>
        <v>0</v>
      </c>
      <c r="E90" s="132">
        <f>'Historical Expenditure'!E103*Inflation!D$10</f>
        <v>0</v>
      </c>
      <c r="F90" s="132">
        <f>'Historical Expenditure'!F103*Inflation!E$10</f>
        <v>0</v>
      </c>
      <c r="G90" s="132">
        <f>'Historical Expenditure'!G103*Inflation!F$10</f>
        <v>0</v>
      </c>
      <c r="H90" s="132">
        <f>'Historical Expenditure'!H103*Inflation!G$10</f>
        <v>0</v>
      </c>
      <c r="I90" s="132">
        <f>'Historical Expenditure'!I103*Inflation!H$10</f>
        <v>0</v>
      </c>
      <c r="J90" s="132">
        <f>'Historical Expenditure'!J103*Inflation!I$10</f>
        <v>0</v>
      </c>
      <c r="K90" s="132">
        <f>'Historical Expenditure'!K103*Inflation!J$10</f>
        <v>0</v>
      </c>
      <c r="L90" s="131">
        <f>'Forecast Volumes'!E90*'Historical Volumes'!$M90</f>
        <v>0</v>
      </c>
      <c r="M90" s="131">
        <f>'Forecast Volumes'!F90*'Historical Volumes'!$M90</f>
        <v>0</v>
      </c>
      <c r="N90" s="131">
        <f>'Forecast Volumes'!G90*'Historical Volumes'!$M90</f>
        <v>0</v>
      </c>
      <c r="O90" s="131">
        <f>'Forecast Volumes'!H90*'Historical Volumes'!$M90</f>
        <v>0</v>
      </c>
      <c r="P90" s="131">
        <f>'Forecast Volumes'!I90*'Historical Volumes'!$M90</f>
        <v>0</v>
      </c>
      <c r="Q90" s="131">
        <f>'Forecast Volumes'!J90*'Historical Volumes'!$M90</f>
        <v>0</v>
      </c>
      <c r="R90" s="131">
        <f>'Forecast Volumes'!K90*'Historical Volumes'!$M90</f>
        <v>0</v>
      </c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</row>
    <row r="91" spans="1:39" x14ac:dyDescent="0.2">
      <c r="A91" s="1"/>
      <c r="B91" s="150"/>
      <c r="C91" s="68" t="s">
        <v>230</v>
      </c>
      <c r="D91" s="132">
        <f>'Historical Expenditure'!D104*Inflation!C$10</f>
        <v>0</v>
      </c>
      <c r="E91" s="132">
        <f>'Historical Expenditure'!E104*Inflation!D$10</f>
        <v>0</v>
      </c>
      <c r="F91" s="132">
        <f>'Historical Expenditure'!F104*Inflation!E$10</f>
        <v>0</v>
      </c>
      <c r="G91" s="132">
        <f>'Historical Expenditure'!G104*Inflation!F$10</f>
        <v>0</v>
      </c>
      <c r="H91" s="132">
        <f>'Historical Expenditure'!H104*Inflation!G$10</f>
        <v>0</v>
      </c>
      <c r="I91" s="132">
        <f>'Historical Expenditure'!I104*Inflation!H$10</f>
        <v>0</v>
      </c>
      <c r="J91" s="132">
        <f>'Historical Expenditure'!J104*Inflation!I$10</f>
        <v>0</v>
      </c>
      <c r="K91" s="132">
        <f>'Historical Expenditure'!K104*Inflation!J$10</f>
        <v>0</v>
      </c>
      <c r="L91" s="131">
        <f>'Forecast Volumes'!E91*'Historical Volumes'!$M91</f>
        <v>0</v>
      </c>
      <c r="M91" s="131">
        <f>'Forecast Volumes'!F91*'Historical Volumes'!$M91</f>
        <v>0</v>
      </c>
      <c r="N91" s="131">
        <f>'Forecast Volumes'!G91*'Historical Volumes'!$M91</f>
        <v>0</v>
      </c>
      <c r="O91" s="131">
        <f>'Forecast Volumes'!H91*'Historical Volumes'!$M91</f>
        <v>0</v>
      </c>
      <c r="P91" s="131">
        <f>'Forecast Volumes'!I91*'Historical Volumes'!$M91</f>
        <v>0</v>
      </c>
      <c r="Q91" s="131">
        <f>'Forecast Volumes'!J91*'Historical Volumes'!$M91</f>
        <v>0</v>
      </c>
      <c r="R91" s="131">
        <f>'Forecast Volumes'!K91*'Historical Volumes'!$M91</f>
        <v>0</v>
      </c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</row>
    <row r="92" spans="1:39" x14ac:dyDescent="0.2">
      <c r="A92" s="1"/>
      <c r="B92" s="150"/>
      <c r="C92" s="68" t="s">
        <v>231</v>
      </c>
      <c r="D92" s="132">
        <f>'Historical Expenditure'!D105*Inflation!C$10</f>
        <v>0</v>
      </c>
      <c r="E92" s="132">
        <f>'Historical Expenditure'!E105*Inflation!D$10</f>
        <v>0</v>
      </c>
      <c r="F92" s="132">
        <f>'Historical Expenditure'!F105*Inflation!E$10</f>
        <v>0</v>
      </c>
      <c r="G92" s="132">
        <f>'Historical Expenditure'!G105*Inflation!F$10</f>
        <v>0</v>
      </c>
      <c r="H92" s="132">
        <f>'Historical Expenditure'!H105*Inflation!G$10</f>
        <v>0</v>
      </c>
      <c r="I92" s="132">
        <f>'Historical Expenditure'!I105*Inflation!H$10</f>
        <v>0</v>
      </c>
      <c r="J92" s="132">
        <f>'Historical Expenditure'!J105*Inflation!I$10</f>
        <v>0</v>
      </c>
      <c r="K92" s="132">
        <f>'Historical Expenditure'!K105*Inflation!J$10</f>
        <v>0</v>
      </c>
      <c r="L92" s="131">
        <f>'Forecast Volumes'!E92*'Historical Volumes'!$M92</f>
        <v>0</v>
      </c>
      <c r="M92" s="131">
        <f>'Forecast Volumes'!F92*'Historical Volumes'!$M92</f>
        <v>0</v>
      </c>
      <c r="N92" s="131">
        <f>'Forecast Volumes'!G92*'Historical Volumes'!$M92</f>
        <v>0</v>
      </c>
      <c r="O92" s="131">
        <f>'Forecast Volumes'!H92*'Historical Volumes'!$M92</f>
        <v>0</v>
      </c>
      <c r="P92" s="131">
        <f>'Forecast Volumes'!I92*'Historical Volumes'!$M92</f>
        <v>0</v>
      </c>
      <c r="Q92" s="131">
        <f>'Forecast Volumes'!J92*'Historical Volumes'!$M92</f>
        <v>0</v>
      </c>
      <c r="R92" s="131">
        <f>'Forecast Volumes'!K92*'Historical Volumes'!$M92</f>
        <v>0</v>
      </c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</row>
    <row r="93" spans="1:39" x14ac:dyDescent="0.2">
      <c r="A93" s="1"/>
      <c r="B93" s="150"/>
      <c r="C93" s="68" t="s">
        <v>232</v>
      </c>
      <c r="D93" s="132">
        <f>'Historical Expenditure'!D106*Inflation!C$10</f>
        <v>0</v>
      </c>
      <c r="E93" s="132">
        <f>'Historical Expenditure'!E106*Inflation!D$10</f>
        <v>0</v>
      </c>
      <c r="F93" s="132">
        <f>'Historical Expenditure'!F106*Inflation!E$10</f>
        <v>0</v>
      </c>
      <c r="G93" s="132">
        <f>'Historical Expenditure'!G106*Inflation!F$10</f>
        <v>0</v>
      </c>
      <c r="H93" s="132">
        <f>'Historical Expenditure'!H106*Inflation!G$10</f>
        <v>0</v>
      </c>
      <c r="I93" s="132">
        <f>'Historical Expenditure'!I106*Inflation!H$10</f>
        <v>0</v>
      </c>
      <c r="J93" s="132">
        <f>'Historical Expenditure'!J106*Inflation!I$10</f>
        <v>0</v>
      </c>
      <c r="K93" s="132">
        <f>'Historical Expenditure'!K106*Inflation!J$10</f>
        <v>0</v>
      </c>
      <c r="L93" s="131">
        <f>'Forecast Volumes'!E93*'Historical Volumes'!$M93</f>
        <v>0</v>
      </c>
      <c r="M93" s="131">
        <f>'Forecast Volumes'!F93*'Historical Volumes'!$M93</f>
        <v>0</v>
      </c>
      <c r="N93" s="131">
        <f>'Forecast Volumes'!G93*'Historical Volumes'!$M93</f>
        <v>0</v>
      </c>
      <c r="O93" s="131">
        <f>'Forecast Volumes'!H93*'Historical Volumes'!$M93</f>
        <v>0</v>
      </c>
      <c r="P93" s="131">
        <f>'Forecast Volumes'!I93*'Historical Volumes'!$M93</f>
        <v>0</v>
      </c>
      <c r="Q93" s="131">
        <f>'Forecast Volumes'!J93*'Historical Volumes'!$M93</f>
        <v>0</v>
      </c>
      <c r="R93" s="131">
        <f>'Forecast Volumes'!K93*'Historical Volumes'!$M93</f>
        <v>0</v>
      </c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</row>
    <row r="94" spans="1:39" x14ac:dyDescent="0.2">
      <c r="A94" s="1"/>
      <c r="B94" s="150"/>
      <c r="C94" s="68" t="s">
        <v>233</v>
      </c>
      <c r="D94" s="132">
        <f>'Historical Expenditure'!D107*Inflation!C$10</f>
        <v>0</v>
      </c>
      <c r="E94" s="132">
        <f>'Historical Expenditure'!E107*Inflation!D$10</f>
        <v>0</v>
      </c>
      <c r="F94" s="132">
        <f>'Historical Expenditure'!F107*Inflation!E$10</f>
        <v>0</v>
      </c>
      <c r="G94" s="132">
        <f>'Historical Expenditure'!G107*Inflation!F$10</f>
        <v>0</v>
      </c>
      <c r="H94" s="132">
        <f>'Historical Expenditure'!H107*Inflation!G$10</f>
        <v>0</v>
      </c>
      <c r="I94" s="132">
        <f>'Historical Expenditure'!I107*Inflation!H$10</f>
        <v>0</v>
      </c>
      <c r="J94" s="132">
        <f>'Historical Expenditure'!J107*Inflation!I$10</f>
        <v>0</v>
      </c>
      <c r="K94" s="132">
        <f>'Historical Expenditure'!K107*Inflation!J$10</f>
        <v>0</v>
      </c>
      <c r="L94" s="131">
        <f>'Forecast Volumes'!E94*'Historical Volumes'!$M94</f>
        <v>0</v>
      </c>
      <c r="M94" s="131">
        <f>'Forecast Volumes'!F94*'Historical Volumes'!$M94</f>
        <v>0</v>
      </c>
      <c r="N94" s="131">
        <f>'Forecast Volumes'!G94*'Historical Volumes'!$M94</f>
        <v>0</v>
      </c>
      <c r="O94" s="131">
        <f>'Forecast Volumes'!H94*'Historical Volumes'!$M94</f>
        <v>0</v>
      </c>
      <c r="P94" s="131">
        <f>'Forecast Volumes'!I94*'Historical Volumes'!$M94</f>
        <v>0</v>
      </c>
      <c r="Q94" s="131">
        <f>'Forecast Volumes'!J94*'Historical Volumes'!$M94</f>
        <v>0</v>
      </c>
      <c r="R94" s="131">
        <f>'Forecast Volumes'!K94*'Historical Volumes'!$M94</f>
        <v>0</v>
      </c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</row>
    <row r="95" spans="1:39" x14ac:dyDescent="0.2">
      <c r="A95" s="1"/>
      <c r="B95" s="150"/>
      <c r="C95" s="68" t="s">
        <v>234</v>
      </c>
      <c r="D95" s="132">
        <f>'Historical Expenditure'!D108*Inflation!C$10</f>
        <v>0</v>
      </c>
      <c r="E95" s="132">
        <f>'Historical Expenditure'!E108*Inflation!D$10</f>
        <v>0</v>
      </c>
      <c r="F95" s="132">
        <f>'Historical Expenditure'!F108*Inflation!E$10</f>
        <v>0</v>
      </c>
      <c r="G95" s="132">
        <f>'Historical Expenditure'!G108*Inflation!F$10</f>
        <v>0</v>
      </c>
      <c r="H95" s="132">
        <f>'Historical Expenditure'!H108*Inflation!G$10</f>
        <v>0</v>
      </c>
      <c r="I95" s="132">
        <f>'Historical Expenditure'!I108*Inflation!H$10</f>
        <v>0</v>
      </c>
      <c r="J95" s="132">
        <f>'Historical Expenditure'!J108*Inflation!I$10</f>
        <v>0</v>
      </c>
      <c r="K95" s="132">
        <f>'Historical Expenditure'!K108*Inflation!J$10</f>
        <v>0</v>
      </c>
      <c r="L95" s="131">
        <f>'Forecast Volumes'!E95*'Historical Volumes'!$M95</f>
        <v>0</v>
      </c>
      <c r="M95" s="131">
        <f>'Forecast Volumes'!F95*'Historical Volumes'!$M95</f>
        <v>0</v>
      </c>
      <c r="N95" s="131">
        <f>'Forecast Volumes'!G95*'Historical Volumes'!$M95</f>
        <v>0</v>
      </c>
      <c r="O95" s="131">
        <f>'Forecast Volumes'!H95*'Historical Volumes'!$M95</f>
        <v>0</v>
      </c>
      <c r="P95" s="131">
        <f>'Forecast Volumes'!I95*'Historical Volumes'!$M95</f>
        <v>0</v>
      </c>
      <c r="Q95" s="131">
        <f>'Forecast Volumes'!J95*'Historical Volumes'!$M95</f>
        <v>0</v>
      </c>
      <c r="R95" s="131">
        <f>'Forecast Volumes'!K95*'Historical Volumes'!$M95</f>
        <v>0</v>
      </c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</row>
    <row r="96" spans="1:39" x14ac:dyDescent="0.2">
      <c r="A96" s="1"/>
      <c r="B96" s="150"/>
      <c r="C96" s="68" t="s">
        <v>235</v>
      </c>
      <c r="D96" s="132">
        <f>'Historical Expenditure'!D109*Inflation!C$10</f>
        <v>0</v>
      </c>
      <c r="E96" s="132">
        <f>'Historical Expenditure'!E109*Inflation!D$10</f>
        <v>0</v>
      </c>
      <c r="F96" s="132">
        <f>'Historical Expenditure'!F109*Inflation!E$10</f>
        <v>0</v>
      </c>
      <c r="G96" s="132">
        <f>'Historical Expenditure'!G109*Inflation!F$10</f>
        <v>0</v>
      </c>
      <c r="H96" s="132">
        <f>'Historical Expenditure'!H109*Inflation!G$10</f>
        <v>0</v>
      </c>
      <c r="I96" s="132">
        <f>'Historical Expenditure'!I109*Inflation!H$10</f>
        <v>0</v>
      </c>
      <c r="J96" s="132">
        <f>'Historical Expenditure'!J109*Inflation!I$10</f>
        <v>0</v>
      </c>
      <c r="K96" s="132">
        <f>'Historical Expenditure'!K109*Inflation!J$10</f>
        <v>0</v>
      </c>
      <c r="L96" s="131">
        <f>'Forecast Volumes'!E96*'Historical Volumes'!$M96</f>
        <v>0</v>
      </c>
      <c r="M96" s="131">
        <f>'Forecast Volumes'!F96*'Historical Volumes'!$M96</f>
        <v>0</v>
      </c>
      <c r="N96" s="131">
        <f>'Forecast Volumes'!G96*'Historical Volumes'!$M96</f>
        <v>0</v>
      </c>
      <c r="O96" s="131">
        <f>'Forecast Volumes'!H96*'Historical Volumes'!$M96</f>
        <v>0</v>
      </c>
      <c r="P96" s="131">
        <f>'Forecast Volumes'!I96*'Historical Volumes'!$M96</f>
        <v>0</v>
      </c>
      <c r="Q96" s="131">
        <f>'Forecast Volumes'!J96*'Historical Volumes'!$M96</f>
        <v>0</v>
      </c>
      <c r="R96" s="131">
        <f>'Forecast Volumes'!K96*'Historical Volumes'!$M96</f>
        <v>0</v>
      </c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</row>
    <row r="97" spans="1:39" x14ac:dyDescent="0.2">
      <c r="A97" s="1"/>
      <c r="B97" s="150"/>
      <c r="C97" s="68" t="s">
        <v>236</v>
      </c>
      <c r="D97" s="132">
        <f>'Historical Expenditure'!D110*Inflation!C$10</f>
        <v>0</v>
      </c>
      <c r="E97" s="132">
        <f>'Historical Expenditure'!E110*Inflation!D$10</f>
        <v>0</v>
      </c>
      <c r="F97" s="132">
        <f>'Historical Expenditure'!F110*Inflation!E$10</f>
        <v>0</v>
      </c>
      <c r="G97" s="132">
        <f>'Historical Expenditure'!G110*Inflation!F$10</f>
        <v>0</v>
      </c>
      <c r="H97" s="132">
        <f>'Historical Expenditure'!H110*Inflation!G$10</f>
        <v>0</v>
      </c>
      <c r="I97" s="132">
        <f>'Historical Expenditure'!I110*Inflation!H$10</f>
        <v>0</v>
      </c>
      <c r="J97" s="132">
        <f>'Historical Expenditure'!J110*Inflation!I$10</f>
        <v>0</v>
      </c>
      <c r="K97" s="132">
        <f>'Historical Expenditure'!K110*Inflation!J$10</f>
        <v>0</v>
      </c>
      <c r="L97" s="131">
        <f>'Forecast Volumes'!E97*'Historical Volumes'!$M97</f>
        <v>0</v>
      </c>
      <c r="M97" s="131">
        <f>'Forecast Volumes'!F97*'Historical Volumes'!$M97</f>
        <v>0</v>
      </c>
      <c r="N97" s="131">
        <f>'Forecast Volumes'!G97*'Historical Volumes'!$M97</f>
        <v>0</v>
      </c>
      <c r="O97" s="131">
        <f>'Forecast Volumes'!H97*'Historical Volumes'!$M97</f>
        <v>0</v>
      </c>
      <c r="P97" s="131">
        <f>'Forecast Volumes'!I97*'Historical Volumes'!$M97</f>
        <v>0</v>
      </c>
      <c r="Q97" s="131">
        <f>'Forecast Volumes'!J97*'Historical Volumes'!$M97</f>
        <v>0</v>
      </c>
      <c r="R97" s="131">
        <f>'Forecast Volumes'!K97*'Historical Volumes'!$M97</f>
        <v>0</v>
      </c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</row>
    <row r="98" spans="1:39" x14ac:dyDescent="0.2">
      <c r="A98" s="1"/>
      <c r="B98" s="150"/>
      <c r="C98" s="68" t="s">
        <v>237</v>
      </c>
      <c r="D98" s="132">
        <f>'Historical Expenditure'!D111*Inflation!C$10</f>
        <v>0</v>
      </c>
      <c r="E98" s="132">
        <f>'Historical Expenditure'!E111*Inflation!D$10</f>
        <v>0</v>
      </c>
      <c r="F98" s="132">
        <f>'Historical Expenditure'!F111*Inflation!E$10</f>
        <v>0</v>
      </c>
      <c r="G98" s="132">
        <f>'Historical Expenditure'!G111*Inflation!F$10</f>
        <v>0</v>
      </c>
      <c r="H98" s="132">
        <f>'Historical Expenditure'!H111*Inflation!G$10</f>
        <v>0</v>
      </c>
      <c r="I98" s="132">
        <f>'Historical Expenditure'!I111*Inflation!H$10</f>
        <v>0</v>
      </c>
      <c r="J98" s="132">
        <f>'Historical Expenditure'!J111*Inflation!I$10</f>
        <v>0</v>
      </c>
      <c r="K98" s="132">
        <f>'Historical Expenditure'!K111*Inflation!J$10</f>
        <v>0</v>
      </c>
      <c r="L98" s="131">
        <f>'Forecast Volumes'!E98*'Historical Volumes'!$M98</f>
        <v>0</v>
      </c>
      <c r="M98" s="131">
        <f>'Forecast Volumes'!F98*'Historical Volumes'!$M98</f>
        <v>0</v>
      </c>
      <c r="N98" s="131">
        <f>'Forecast Volumes'!G98*'Historical Volumes'!$M98</f>
        <v>0</v>
      </c>
      <c r="O98" s="131">
        <f>'Forecast Volumes'!H98*'Historical Volumes'!$M98</f>
        <v>0</v>
      </c>
      <c r="P98" s="131">
        <f>'Forecast Volumes'!I98*'Historical Volumes'!$M98</f>
        <v>0</v>
      </c>
      <c r="Q98" s="131">
        <f>'Forecast Volumes'!J98*'Historical Volumes'!$M98</f>
        <v>0</v>
      </c>
      <c r="R98" s="131">
        <f>'Forecast Volumes'!K98*'Historical Volumes'!$M98</f>
        <v>0</v>
      </c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</row>
    <row r="99" spans="1:39" x14ac:dyDescent="0.2">
      <c r="A99" s="1"/>
      <c r="B99" s="150"/>
      <c r="C99" s="68" t="s">
        <v>238</v>
      </c>
      <c r="D99" s="132">
        <f>'Historical Expenditure'!D112*Inflation!C$10</f>
        <v>0</v>
      </c>
      <c r="E99" s="132">
        <f>'Historical Expenditure'!E112*Inflation!D$10</f>
        <v>0</v>
      </c>
      <c r="F99" s="132">
        <f>'Historical Expenditure'!F112*Inflation!E$10</f>
        <v>0</v>
      </c>
      <c r="G99" s="132">
        <f>'Historical Expenditure'!G112*Inflation!F$10</f>
        <v>0</v>
      </c>
      <c r="H99" s="132">
        <f>'Historical Expenditure'!H112*Inflation!G$10</f>
        <v>0</v>
      </c>
      <c r="I99" s="132">
        <f>'Historical Expenditure'!I112*Inflation!H$10</f>
        <v>0</v>
      </c>
      <c r="J99" s="132">
        <f>'Historical Expenditure'!J112*Inflation!I$10</f>
        <v>0</v>
      </c>
      <c r="K99" s="132">
        <f>'Historical Expenditure'!K112*Inflation!J$10</f>
        <v>0</v>
      </c>
      <c r="L99" s="131">
        <f>'Forecast Volumes'!E99*'Historical Volumes'!$M99</f>
        <v>0</v>
      </c>
      <c r="M99" s="131">
        <f>'Forecast Volumes'!F99*'Historical Volumes'!$M99</f>
        <v>0</v>
      </c>
      <c r="N99" s="131">
        <f>'Forecast Volumes'!G99*'Historical Volumes'!$M99</f>
        <v>0</v>
      </c>
      <c r="O99" s="131">
        <f>'Forecast Volumes'!H99*'Historical Volumes'!$M99</f>
        <v>0</v>
      </c>
      <c r="P99" s="131">
        <f>'Forecast Volumes'!I99*'Historical Volumes'!$M99</f>
        <v>0</v>
      </c>
      <c r="Q99" s="131">
        <f>'Forecast Volumes'!J99*'Historical Volumes'!$M99</f>
        <v>0</v>
      </c>
      <c r="R99" s="131">
        <f>'Forecast Volumes'!K99*'Historical Volumes'!$M99</f>
        <v>0</v>
      </c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</row>
    <row r="100" spans="1:39" x14ac:dyDescent="0.2">
      <c r="A100" s="1"/>
      <c r="B100" s="150"/>
      <c r="C100" s="68" t="s">
        <v>239</v>
      </c>
      <c r="D100" s="132">
        <f>'Historical Expenditure'!D113*Inflation!C$10</f>
        <v>0</v>
      </c>
      <c r="E100" s="132">
        <f>'Historical Expenditure'!E113*Inflation!D$10</f>
        <v>0</v>
      </c>
      <c r="F100" s="132">
        <f>'Historical Expenditure'!F113*Inflation!E$10</f>
        <v>0</v>
      </c>
      <c r="G100" s="132">
        <f>'Historical Expenditure'!G113*Inflation!F$10</f>
        <v>0</v>
      </c>
      <c r="H100" s="132">
        <f>'Historical Expenditure'!H113*Inflation!G$10</f>
        <v>0</v>
      </c>
      <c r="I100" s="132">
        <f>'Historical Expenditure'!I113*Inflation!H$10</f>
        <v>0</v>
      </c>
      <c r="J100" s="132">
        <f>'Historical Expenditure'!J113*Inflation!I$10</f>
        <v>0</v>
      </c>
      <c r="K100" s="132">
        <f>'Historical Expenditure'!K113*Inflation!J$10</f>
        <v>0</v>
      </c>
      <c r="L100" s="131">
        <f>'Forecast Volumes'!E100*'Historical Volumes'!$M100</f>
        <v>0</v>
      </c>
      <c r="M100" s="131">
        <f>'Forecast Volumes'!F100*'Historical Volumes'!$M100</f>
        <v>0</v>
      </c>
      <c r="N100" s="131">
        <f>'Forecast Volumes'!G100*'Historical Volumes'!$M100</f>
        <v>0</v>
      </c>
      <c r="O100" s="131">
        <f>'Forecast Volumes'!H100*'Historical Volumes'!$M100</f>
        <v>0</v>
      </c>
      <c r="P100" s="131">
        <f>'Forecast Volumes'!I100*'Historical Volumes'!$M100</f>
        <v>0</v>
      </c>
      <c r="Q100" s="131">
        <f>'Forecast Volumes'!J100*'Historical Volumes'!$M100</f>
        <v>0</v>
      </c>
      <c r="R100" s="131">
        <f>'Forecast Volumes'!K100*'Historical Volumes'!$M100</f>
        <v>0</v>
      </c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</row>
    <row r="101" spans="1:39" x14ac:dyDescent="0.2">
      <c r="A101" s="1"/>
      <c r="B101" s="150"/>
      <c r="C101" s="68" t="s">
        <v>240</v>
      </c>
      <c r="D101" s="132">
        <f>'Historical Expenditure'!D114*Inflation!C$10</f>
        <v>0</v>
      </c>
      <c r="E101" s="132">
        <f>'Historical Expenditure'!E114*Inflation!D$10</f>
        <v>0</v>
      </c>
      <c r="F101" s="132">
        <f>'Historical Expenditure'!F114*Inflation!E$10</f>
        <v>0</v>
      </c>
      <c r="G101" s="132">
        <f>'Historical Expenditure'!G114*Inflation!F$10</f>
        <v>0</v>
      </c>
      <c r="H101" s="132">
        <f>'Historical Expenditure'!H114*Inflation!G$10</f>
        <v>0</v>
      </c>
      <c r="I101" s="132">
        <f>'Historical Expenditure'!I114*Inflation!H$10</f>
        <v>0</v>
      </c>
      <c r="J101" s="132">
        <f>'Historical Expenditure'!J114*Inflation!I$10</f>
        <v>0</v>
      </c>
      <c r="K101" s="132">
        <f>'Historical Expenditure'!K114*Inflation!J$10</f>
        <v>0</v>
      </c>
      <c r="L101" s="131">
        <f>'Forecast Volumes'!E101*'Historical Volumes'!$M101</f>
        <v>0</v>
      </c>
      <c r="M101" s="131">
        <f>'Forecast Volumes'!F101*'Historical Volumes'!$M101</f>
        <v>0</v>
      </c>
      <c r="N101" s="131">
        <f>'Forecast Volumes'!G101*'Historical Volumes'!$M101</f>
        <v>0</v>
      </c>
      <c r="O101" s="131">
        <f>'Forecast Volumes'!H101*'Historical Volumes'!$M101</f>
        <v>0</v>
      </c>
      <c r="P101" s="131">
        <f>'Forecast Volumes'!I101*'Historical Volumes'!$M101</f>
        <v>0</v>
      </c>
      <c r="Q101" s="131">
        <f>'Forecast Volumes'!J101*'Historical Volumes'!$M101</f>
        <v>0</v>
      </c>
      <c r="R101" s="131">
        <f>'Forecast Volumes'!K101*'Historical Volumes'!$M101</f>
        <v>0</v>
      </c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/>
      <c r="AM101" s="1"/>
    </row>
    <row r="102" spans="1:39" x14ac:dyDescent="0.2">
      <c r="A102" s="1"/>
      <c r="B102" s="150"/>
      <c r="C102" s="68" t="s">
        <v>241</v>
      </c>
      <c r="D102" s="132">
        <f>'Historical Expenditure'!D115*Inflation!C$10</f>
        <v>0</v>
      </c>
      <c r="E102" s="132">
        <f>'Historical Expenditure'!E115*Inflation!D$10</f>
        <v>395466.76051967539</v>
      </c>
      <c r="F102" s="132">
        <f>'Historical Expenditure'!F115*Inflation!E$10</f>
        <v>839796.34827316715</v>
      </c>
      <c r="G102" s="132">
        <f>'Historical Expenditure'!G115*Inflation!F$10</f>
        <v>732471.74171255005</v>
      </c>
      <c r="H102" s="132">
        <f>'Historical Expenditure'!H115*Inflation!G$10</f>
        <v>397936.98543183558</v>
      </c>
      <c r="I102" s="132">
        <f>'Historical Expenditure'!I115*Inflation!H$10</f>
        <v>115708.44800249238</v>
      </c>
      <c r="J102" s="132">
        <f>'Historical Expenditure'!J115*Inflation!I$10</f>
        <v>0</v>
      </c>
      <c r="K102" s="132">
        <f>'Historical Expenditure'!K115*Inflation!J$10</f>
        <v>0</v>
      </c>
      <c r="L102" s="131">
        <f>'Forecast Volumes'!E102*'Historical Volumes'!$M102</f>
        <v>0</v>
      </c>
      <c r="M102" s="131">
        <f>'Forecast Volumes'!F102*'Historical Volumes'!$M102</f>
        <v>0</v>
      </c>
      <c r="N102" s="131">
        <f>'Forecast Volumes'!G102*'Historical Volumes'!$M102</f>
        <v>0</v>
      </c>
      <c r="O102" s="131">
        <f>'Forecast Volumes'!H102*'Historical Volumes'!$M102</f>
        <v>0</v>
      </c>
      <c r="P102" s="131">
        <f>'Forecast Volumes'!I102*'Historical Volumes'!$M102</f>
        <v>0</v>
      </c>
      <c r="Q102" s="131">
        <f>'Forecast Volumes'!J102*'Historical Volumes'!$M102</f>
        <v>0</v>
      </c>
      <c r="R102" s="131">
        <f>'Forecast Volumes'!K102*'Historical Volumes'!$M102</f>
        <v>0</v>
      </c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/>
      <c r="AL102" s="1"/>
      <c r="AM102" s="1"/>
    </row>
    <row r="103" spans="1:39" x14ac:dyDescent="0.2">
      <c r="A103" s="1"/>
      <c r="B103" s="150"/>
      <c r="C103" s="68" t="s">
        <v>242</v>
      </c>
      <c r="D103" s="132">
        <f>'Historical Expenditure'!D116*Inflation!C$10</f>
        <v>0</v>
      </c>
      <c r="E103" s="132">
        <f>'Historical Expenditure'!E116*Inflation!D$10</f>
        <v>0</v>
      </c>
      <c r="F103" s="132">
        <f>'Historical Expenditure'!F116*Inflation!E$10</f>
        <v>0</v>
      </c>
      <c r="G103" s="132">
        <f>'Historical Expenditure'!G116*Inflation!F$10</f>
        <v>0</v>
      </c>
      <c r="H103" s="132">
        <f>'Historical Expenditure'!H116*Inflation!G$10</f>
        <v>0</v>
      </c>
      <c r="I103" s="132">
        <f>'Historical Expenditure'!I116*Inflation!H$10</f>
        <v>0</v>
      </c>
      <c r="J103" s="132">
        <f>'Historical Expenditure'!J116*Inflation!I$10</f>
        <v>0</v>
      </c>
      <c r="K103" s="132">
        <f>'Historical Expenditure'!K116*Inflation!J$10</f>
        <v>0</v>
      </c>
      <c r="L103" s="131">
        <f>'Forecast Volumes'!E103*'Historical Volumes'!$M103</f>
        <v>0</v>
      </c>
      <c r="M103" s="131">
        <f>'Forecast Volumes'!F103*'Historical Volumes'!$M103</f>
        <v>0</v>
      </c>
      <c r="N103" s="131">
        <f>'Forecast Volumes'!G103*'Historical Volumes'!$M103</f>
        <v>0</v>
      </c>
      <c r="O103" s="131">
        <f>'Forecast Volumes'!H103*'Historical Volumes'!$M103</f>
        <v>0</v>
      </c>
      <c r="P103" s="131">
        <f>'Forecast Volumes'!I103*'Historical Volumes'!$M103</f>
        <v>0</v>
      </c>
      <c r="Q103" s="131">
        <f>'Forecast Volumes'!J103*'Historical Volumes'!$M103</f>
        <v>0</v>
      </c>
      <c r="R103" s="131">
        <f>'Forecast Volumes'!K103*'Historical Volumes'!$M103</f>
        <v>0</v>
      </c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/>
      <c r="AL103" s="1"/>
      <c r="AM103" s="1"/>
    </row>
    <row r="104" spans="1:39" x14ac:dyDescent="0.2">
      <c r="A104" s="1"/>
      <c r="B104" s="150"/>
      <c r="C104" s="68" t="s">
        <v>243</v>
      </c>
      <c r="D104" s="132">
        <f>'Historical Expenditure'!D117*Inflation!C$10</f>
        <v>0</v>
      </c>
      <c r="E104" s="132">
        <f>'Historical Expenditure'!E117*Inflation!D$10</f>
        <v>0</v>
      </c>
      <c r="F104" s="132">
        <f>'Historical Expenditure'!F117*Inflation!E$10</f>
        <v>0</v>
      </c>
      <c r="G104" s="132">
        <f>'Historical Expenditure'!G117*Inflation!F$10</f>
        <v>0</v>
      </c>
      <c r="H104" s="132">
        <f>'Historical Expenditure'!H117*Inflation!G$10</f>
        <v>0</v>
      </c>
      <c r="I104" s="132">
        <f>'Historical Expenditure'!I117*Inflation!H$10</f>
        <v>0</v>
      </c>
      <c r="J104" s="132">
        <f>'Historical Expenditure'!J117*Inflation!I$10</f>
        <v>0</v>
      </c>
      <c r="K104" s="132">
        <f>'Historical Expenditure'!K117*Inflation!J$10</f>
        <v>0</v>
      </c>
      <c r="L104" s="131">
        <f>'Forecast Volumes'!E104*'Historical Volumes'!$M104</f>
        <v>0</v>
      </c>
      <c r="M104" s="131">
        <f>'Forecast Volumes'!F104*'Historical Volumes'!$M104</f>
        <v>0</v>
      </c>
      <c r="N104" s="131">
        <f>'Forecast Volumes'!G104*'Historical Volumes'!$M104</f>
        <v>0</v>
      </c>
      <c r="O104" s="131">
        <f>'Forecast Volumes'!H104*'Historical Volumes'!$M104</f>
        <v>0</v>
      </c>
      <c r="P104" s="131">
        <f>'Forecast Volumes'!I104*'Historical Volumes'!$M104</f>
        <v>0</v>
      </c>
      <c r="Q104" s="131">
        <f>'Forecast Volumes'!J104*'Historical Volumes'!$M104</f>
        <v>0</v>
      </c>
      <c r="R104" s="131">
        <f>'Forecast Volumes'!K104*'Historical Volumes'!$M104</f>
        <v>0</v>
      </c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</row>
    <row r="105" spans="1:39" x14ac:dyDescent="0.2">
      <c r="A105" s="1"/>
      <c r="B105" s="150"/>
      <c r="C105" s="68" t="s">
        <v>244</v>
      </c>
      <c r="D105" s="132">
        <f>'Historical Expenditure'!D118*Inflation!C$10</f>
        <v>0</v>
      </c>
      <c r="E105" s="132">
        <f>'Historical Expenditure'!E118*Inflation!D$10</f>
        <v>0</v>
      </c>
      <c r="F105" s="132">
        <f>'Historical Expenditure'!F118*Inflation!E$10</f>
        <v>0</v>
      </c>
      <c r="G105" s="132">
        <f>'Historical Expenditure'!G118*Inflation!F$10</f>
        <v>0</v>
      </c>
      <c r="H105" s="132">
        <f>'Historical Expenditure'!H118*Inflation!G$10</f>
        <v>0</v>
      </c>
      <c r="I105" s="132">
        <f>'Historical Expenditure'!I118*Inflation!H$10</f>
        <v>0</v>
      </c>
      <c r="J105" s="132">
        <f>'Historical Expenditure'!J118*Inflation!I$10</f>
        <v>0</v>
      </c>
      <c r="K105" s="132">
        <f>'Historical Expenditure'!K118*Inflation!J$10</f>
        <v>0</v>
      </c>
      <c r="L105" s="131">
        <f>'Forecast Volumes'!E105*'Historical Volumes'!$M105</f>
        <v>0</v>
      </c>
      <c r="M105" s="131">
        <f>'Forecast Volumes'!F105*'Historical Volumes'!$M105</f>
        <v>0</v>
      </c>
      <c r="N105" s="131">
        <f>'Forecast Volumes'!G105*'Historical Volumes'!$M105</f>
        <v>0</v>
      </c>
      <c r="O105" s="131">
        <f>'Forecast Volumes'!H105*'Historical Volumes'!$M105</f>
        <v>0</v>
      </c>
      <c r="P105" s="131">
        <f>'Forecast Volumes'!I105*'Historical Volumes'!$M105</f>
        <v>0</v>
      </c>
      <c r="Q105" s="131">
        <f>'Forecast Volumes'!J105*'Historical Volumes'!$M105</f>
        <v>0</v>
      </c>
      <c r="R105" s="131">
        <f>'Forecast Volumes'!K105*'Historical Volumes'!$M105</f>
        <v>0</v>
      </c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</row>
    <row r="106" spans="1:39" x14ac:dyDescent="0.2">
      <c r="A106" s="1"/>
      <c r="B106" s="152"/>
      <c r="C106" s="68" t="s">
        <v>168</v>
      </c>
      <c r="D106" s="132">
        <f>'Historical Expenditure'!D119*Inflation!C$10</f>
        <v>703551.49537835165</v>
      </c>
      <c r="E106" s="132">
        <f>'Historical Expenditure'!E119*Inflation!D$10</f>
        <v>434915.75398820138</v>
      </c>
      <c r="F106" s="132">
        <f>'Historical Expenditure'!F119*Inflation!E$10</f>
        <v>232602.49040525168</v>
      </c>
      <c r="G106" s="132">
        <f>'Historical Expenditure'!G119*Inflation!F$10</f>
        <v>253744.7051233204</v>
      </c>
      <c r="H106" s="132">
        <f>'Historical Expenditure'!H119*Inflation!G$10</f>
        <v>255604.67957318397</v>
      </c>
      <c r="I106" s="132">
        <f>'Historical Expenditure'!I119*Inflation!H$10</f>
        <v>375833.23615742935</v>
      </c>
      <c r="J106" s="132">
        <f>'Historical Expenditure'!J119*Inflation!I$10</f>
        <v>612747.09606782463</v>
      </c>
      <c r="K106" s="132">
        <f>'Historical Expenditure'!K119*Inflation!J$10</f>
        <v>648912.24962912465</v>
      </c>
      <c r="L106" s="131">
        <f>'Forecast Volumes'!E106*'Historical Volumes'!$M106</f>
        <v>458179.01303034631</v>
      </c>
      <c r="M106" s="131">
        <f>'Forecast Volumes'!F106*'Historical Volumes'!$M106</f>
        <v>474918.3297903277</v>
      </c>
      <c r="N106" s="131">
        <f>'Forecast Volumes'!G106*'Historical Volumes'!$M106</f>
        <v>491657.64655030903</v>
      </c>
      <c r="O106" s="131">
        <f>'Forecast Volumes'!H106*'Historical Volumes'!$M106</f>
        <v>508396.96331029042</v>
      </c>
      <c r="P106" s="131">
        <f>'Forecast Volumes'!I106*'Historical Volumes'!$M106</f>
        <v>525136.28007027181</v>
      </c>
      <c r="Q106" s="131">
        <f>'Forecast Volumes'!J106*'Historical Volumes'!$M106</f>
        <v>541875.59683025314</v>
      </c>
      <c r="R106" s="131">
        <f>'Forecast Volumes'!K106*'Historical Volumes'!$M106</f>
        <v>558614.91359023447</v>
      </c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</row>
    <row r="107" spans="1:39" x14ac:dyDescent="0.2">
      <c r="A107" s="1"/>
      <c r="B107" s="114" t="s">
        <v>245</v>
      </c>
      <c r="C107" s="68" t="s">
        <v>246</v>
      </c>
      <c r="D107" s="132">
        <f>'Historical Expenditure'!D120*Inflation!C$10</f>
        <v>0</v>
      </c>
      <c r="E107" s="132">
        <f>'Historical Expenditure'!E120*Inflation!D$10</f>
        <v>0</v>
      </c>
      <c r="F107" s="132">
        <f>'Historical Expenditure'!F120*Inflation!E$10</f>
        <v>0</v>
      </c>
      <c r="G107" s="132">
        <f>'Historical Expenditure'!G120*Inflation!F$10</f>
        <v>0</v>
      </c>
      <c r="H107" s="132">
        <f>'Historical Expenditure'!H120*Inflation!G$10</f>
        <v>0</v>
      </c>
      <c r="I107" s="132">
        <f>'Historical Expenditure'!I120*Inflation!H$10</f>
        <v>0</v>
      </c>
      <c r="J107" s="132">
        <f>'Historical Expenditure'!J120*Inflation!I$10</f>
        <v>0</v>
      </c>
      <c r="K107" s="132">
        <f>'Historical Expenditure'!K120*Inflation!J$10</f>
        <v>0</v>
      </c>
      <c r="L107" s="131">
        <f>'Forecast Volumes'!E107*'Historical Volumes'!$M107</f>
        <v>0</v>
      </c>
      <c r="M107" s="131">
        <f>'Forecast Volumes'!F107*'Historical Volumes'!$M107</f>
        <v>0</v>
      </c>
      <c r="N107" s="131">
        <f>'Forecast Volumes'!G107*'Historical Volumes'!$M107</f>
        <v>0</v>
      </c>
      <c r="O107" s="131">
        <f>'Forecast Volumes'!H107*'Historical Volumes'!$M107</f>
        <v>0</v>
      </c>
      <c r="P107" s="131">
        <f>'Forecast Volumes'!I107*'Historical Volumes'!$M107</f>
        <v>0</v>
      </c>
      <c r="Q107" s="131">
        <f>'Forecast Volumes'!J107*'Historical Volumes'!$M107</f>
        <v>0</v>
      </c>
      <c r="R107" s="131">
        <f>'Forecast Volumes'!K107*'Historical Volumes'!$M107</f>
        <v>0</v>
      </c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</row>
    <row r="108" spans="1:39" x14ac:dyDescent="0.2">
      <c r="A108" s="1"/>
      <c r="B108" s="114" t="s">
        <v>247</v>
      </c>
      <c r="C108" s="68" t="s">
        <v>248</v>
      </c>
      <c r="D108" s="132">
        <f>'Historical Expenditure'!D121*Inflation!C$10</f>
        <v>0</v>
      </c>
      <c r="E108" s="132">
        <f>'Historical Expenditure'!E121*Inflation!D$10</f>
        <v>0</v>
      </c>
      <c r="F108" s="132">
        <f>'Historical Expenditure'!F121*Inflation!E$10</f>
        <v>0</v>
      </c>
      <c r="G108" s="132">
        <f>'Historical Expenditure'!G121*Inflation!F$10</f>
        <v>0</v>
      </c>
      <c r="H108" s="132">
        <f>'Historical Expenditure'!H121*Inflation!G$10</f>
        <v>0</v>
      </c>
      <c r="I108" s="132">
        <f>'Historical Expenditure'!I121*Inflation!H$10</f>
        <v>0</v>
      </c>
      <c r="J108" s="132">
        <f>'Historical Expenditure'!J121*Inflation!I$10</f>
        <v>0</v>
      </c>
      <c r="K108" s="132">
        <f>'Historical Expenditure'!K121*Inflation!J$10</f>
        <v>0</v>
      </c>
      <c r="L108" s="131">
        <f>'Forecast Volumes'!E108*'Historical Volumes'!$M108</f>
        <v>0</v>
      </c>
      <c r="M108" s="131">
        <f>'Forecast Volumes'!F108*'Historical Volumes'!$M108</f>
        <v>0</v>
      </c>
      <c r="N108" s="131">
        <f>'Forecast Volumes'!G108*'Historical Volumes'!$M108</f>
        <v>0</v>
      </c>
      <c r="O108" s="131">
        <f>'Forecast Volumes'!H108*'Historical Volumes'!$M108</f>
        <v>0</v>
      </c>
      <c r="P108" s="131">
        <f>'Forecast Volumes'!I108*'Historical Volumes'!$M108</f>
        <v>0</v>
      </c>
      <c r="Q108" s="131">
        <f>'Forecast Volumes'!J108*'Historical Volumes'!$M108</f>
        <v>0</v>
      </c>
      <c r="R108" s="131">
        <f>'Forecast Volumes'!K108*'Historical Volumes'!$M108</f>
        <v>0</v>
      </c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</row>
    <row r="109" spans="1:39" x14ac:dyDescent="0.2">
      <c r="A109" s="1"/>
      <c r="B109" s="114"/>
      <c r="C109" s="68" t="s">
        <v>249</v>
      </c>
      <c r="D109" s="132">
        <f>'Historical Expenditure'!D122*Inflation!C$10</f>
        <v>0</v>
      </c>
      <c r="E109" s="132">
        <f>'Historical Expenditure'!E122*Inflation!D$10</f>
        <v>0</v>
      </c>
      <c r="F109" s="132">
        <f>'Historical Expenditure'!F122*Inflation!E$10</f>
        <v>0</v>
      </c>
      <c r="G109" s="132">
        <f>'Historical Expenditure'!G122*Inflation!F$10</f>
        <v>0</v>
      </c>
      <c r="H109" s="132">
        <f>'Historical Expenditure'!H122*Inflation!G$10</f>
        <v>0</v>
      </c>
      <c r="I109" s="132">
        <f>'Historical Expenditure'!I122*Inflation!H$10</f>
        <v>0</v>
      </c>
      <c r="J109" s="132">
        <f>'Historical Expenditure'!J122*Inflation!I$10</f>
        <v>0</v>
      </c>
      <c r="K109" s="132">
        <f>'Historical Expenditure'!K122*Inflation!J$10</f>
        <v>0</v>
      </c>
      <c r="L109" s="131">
        <f>'Forecast Volumes'!E109*'Historical Volumes'!$M109</f>
        <v>0</v>
      </c>
      <c r="M109" s="131">
        <f>'Forecast Volumes'!F109*'Historical Volumes'!$M109</f>
        <v>0</v>
      </c>
      <c r="N109" s="131">
        <f>'Forecast Volumes'!G109*'Historical Volumes'!$M109</f>
        <v>0</v>
      </c>
      <c r="O109" s="131">
        <f>'Forecast Volumes'!H109*'Historical Volumes'!$M109</f>
        <v>0</v>
      </c>
      <c r="P109" s="131">
        <f>'Forecast Volumes'!I109*'Historical Volumes'!$M109</f>
        <v>0</v>
      </c>
      <c r="Q109" s="131">
        <f>'Forecast Volumes'!J109*'Historical Volumes'!$M109</f>
        <v>0</v>
      </c>
      <c r="R109" s="131">
        <f>'Forecast Volumes'!K109*'Historical Volumes'!$M109</f>
        <v>0</v>
      </c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/>
      <c r="AL109" s="1"/>
      <c r="AM109" s="1"/>
    </row>
    <row r="110" spans="1:39" x14ac:dyDescent="0.2">
      <c r="A110" s="1"/>
      <c r="B110" s="114"/>
      <c r="C110" s="68" t="s">
        <v>250</v>
      </c>
      <c r="D110" s="132">
        <f>'Historical Expenditure'!D123*Inflation!C$10</f>
        <v>0</v>
      </c>
      <c r="E110" s="132">
        <f>'Historical Expenditure'!E123*Inflation!D$10</f>
        <v>0</v>
      </c>
      <c r="F110" s="132">
        <f>'Historical Expenditure'!F123*Inflation!E$10</f>
        <v>0</v>
      </c>
      <c r="G110" s="132">
        <f>'Historical Expenditure'!G123*Inflation!F$10</f>
        <v>0</v>
      </c>
      <c r="H110" s="132">
        <f>'Historical Expenditure'!H123*Inflation!G$10</f>
        <v>0</v>
      </c>
      <c r="I110" s="132">
        <f>'Historical Expenditure'!I123*Inflation!H$10</f>
        <v>0</v>
      </c>
      <c r="J110" s="132">
        <f>'Historical Expenditure'!J123*Inflation!I$10</f>
        <v>0</v>
      </c>
      <c r="K110" s="132">
        <f>'Historical Expenditure'!K123*Inflation!J$10</f>
        <v>0</v>
      </c>
      <c r="L110" s="131">
        <f>'Forecast Volumes'!E110*'Historical Volumes'!$M110</f>
        <v>0</v>
      </c>
      <c r="M110" s="131">
        <f>'Forecast Volumes'!F110*'Historical Volumes'!$M110</f>
        <v>0</v>
      </c>
      <c r="N110" s="131">
        <f>'Forecast Volumes'!G110*'Historical Volumes'!$M110</f>
        <v>0</v>
      </c>
      <c r="O110" s="131">
        <f>'Forecast Volumes'!H110*'Historical Volumes'!$M110</f>
        <v>0</v>
      </c>
      <c r="P110" s="131">
        <f>'Forecast Volumes'!I110*'Historical Volumes'!$M110</f>
        <v>0</v>
      </c>
      <c r="Q110" s="131">
        <f>'Forecast Volumes'!J110*'Historical Volumes'!$M110</f>
        <v>0</v>
      </c>
      <c r="R110" s="131">
        <f>'Forecast Volumes'!K110*'Historical Volumes'!$M110</f>
        <v>0</v>
      </c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/>
      <c r="AL110" s="1"/>
      <c r="AM110" s="1"/>
    </row>
    <row r="111" spans="1:39" x14ac:dyDescent="0.2">
      <c r="A111" s="1"/>
      <c r="B111" s="114"/>
      <c r="C111" s="68" t="s">
        <v>251</v>
      </c>
      <c r="D111" s="132">
        <f>'Historical Expenditure'!D124*Inflation!C$10</f>
        <v>0</v>
      </c>
      <c r="E111" s="132">
        <f>'Historical Expenditure'!E124*Inflation!D$10</f>
        <v>0</v>
      </c>
      <c r="F111" s="132">
        <f>'Historical Expenditure'!F124*Inflation!E$10</f>
        <v>0</v>
      </c>
      <c r="G111" s="132">
        <f>'Historical Expenditure'!G124*Inflation!F$10</f>
        <v>0</v>
      </c>
      <c r="H111" s="132">
        <f>'Historical Expenditure'!H124*Inflation!G$10</f>
        <v>0</v>
      </c>
      <c r="I111" s="132">
        <f>'Historical Expenditure'!I124*Inflation!H$10</f>
        <v>0</v>
      </c>
      <c r="J111" s="132">
        <f>'Historical Expenditure'!J124*Inflation!I$10</f>
        <v>0</v>
      </c>
      <c r="K111" s="132">
        <f>'Historical Expenditure'!K124*Inflation!J$10</f>
        <v>0</v>
      </c>
      <c r="L111" s="131">
        <f>'Forecast Volumes'!E111*'Historical Volumes'!$M111</f>
        <v>0</v>
      </c>
      <c r="M111" s="131">
        <f>'Forecast Volumes'!F111*'Historical Volumes'!$M111</f>
        <v>0</v>
      </c>
      <c r="N111" s="131">
        <f>'Forecast Volumes'!G111*'Historical Volumes'!$M111</f>
        <v>0</v>
      </c>
      <c r="O111" s="131">
        <f>'Forecast Volumes'!H111*'Historical Volumes'!$M111</f>
        <v>0</v>
      </c>
      <c r="P111" s="131">
        <f>'Forecast Volumes'!I111*'Historical Volumes'!$M111</f>
        <v>0</v>
      </c>
      <c r="Q111" s="131">
        <f>'Forecast Volumes'!J111*'Historical Volumes'!$M111</f>
        <v>0</v>
      </c>
      <c r="R111" s="131">
        <f>'Forecast Volumes'!K111*'Historical Volumes'!$M111</f>
        <v>0</v>
      </c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</row>
    <row r="112" spans="1:39" x14ac:dyDescent="0.2">
      <c r="A112" s="1"/>
      <c r="B112" s="114"/>
      <c r="C112" s="68" t="s">
        <v>252</v>
      </c>
      <c r="D112" s="132">
        <f>'Historical Expenditure'!D125*Inflation!C$10</f>
        <v>0</v>
      </c>
      <c r="E112" s="132">
        <f>'Historical Expenditure'!E125*Inflation!D$10</f>
        <v>0</v>
      </c>
      <c r="F112" s="132">
        <f>'Historical Expenditure'!F125*Inflation!E$10</f>
        <v>0</v>
      </c>
      <c r="G112" s="132">
        <f>'Historical Expenditure'!G125*Inflation!F$10</f>
        <v>0</v>
      </c>
      <c r="H112" s="132">
        <f>'Historical Expenditure'!H125*Inflation!G$10</f>
        <v>0</v>
      </c>
      <c r="I112" s="132">
        <f>'Historical Expenditure'!I125*Inflation!H$10</f>
        <v>0</v>
      </c>
      <c r="J112" s="132">
        <f>'Historical Expenditure'!J125*Inflation!I$10</f>
        <v>0</v>
      </c>
      <c r="K112" s="132">
        <f>'Historical Expenditure'!K125*Inflation!J$10</f>
        <v>0</v>
      </c>
      <c r="L112" s="131">
        <f>'Forecast Volumes'!E112*'Historical Volumes'!$M112</f>
        <v>0</v>
      </c>
      <c r="M112" s="131">
        <f>'Forecast Volumes'!F112*'Historical Volumes'!$M112</f>
        <v>0</v>
      </c>
      <c r="N112" s="131">
        <f>'Forecast Volumes'!G112*'Historical Volumes'!$M112</f>
        <v>0</v>
      </c>
      <c r="O112" s="131">
        <f>'Forecast Volumes'!H112*'Historical Volumes'!$M112</f>
        <v>0</v>
      </c>
      <c r="P112" s="131">
        <f>'Forecast Volumes'!I112*'Historical Volumes'!$M112</f>
        <v>0</v>
      </c>
      <c r="Q112" s="131">
        <f>'Forecast Volumes'!J112*'Historical Volumes'!$M112</f>
        <v>0</v>
      </c>
      <c r="R112" s="131">
        <f>'Forecast Volumes'!K112*'Historical Volumes'!$M112</f>
        <v>0</v>
      </c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</row>
    <row r="113" spans="1:39" x14ac:dyDescent="0.2">
      <c r="A113" s="1"/>
      <c r="B113" s="114"/>
      <c r="C113" s="68" t="s">
        <v>253</v>
      </c>
      <c r="D113" s="132">
        <f>'Historical Expenditure'!D126*Inflation!C$10</f>
        <v>0</v>
      </c>
      <c r="E113" s="132">
        <f>'Historical Expenditure'!E126*Inflation!D$10</f>
        <v>14904.284828139615</v>
      </c>
      <c r="F113" s="132">
        <f>'Historical Expenditure'!F126*Inflation!E$10</f>
        <v>31650.103679629192</v>
      </c>
      <c r="G113" s="132">
        <f>'Historical Expenditure'!G126*Inflation!F$10</f>
        <v>31577.216877474471</v>
      </c>
      <c r="H113" s="132">
        <f>'Historical Expenditure'!H126*Inflation!G$10</f>
        <v>14478.205774759042</v>
      </c>
      <c r="I113" s="132">
        <f>'Historical Expenditure'!I126*Inflation!H$10</f>
        <v>12704.802253743092</v>
      </c>
      <c r="J113" s="132">
        <f>'Historical Expenditure'!J126*Inflation!I$10</f>
        <v>12466.799713753258</v>
      </c>
      <c r="K113" s="132">
        <f>'Historical Expenditure'!K126*Inflation!J$10</f>
        <v>0</v>
      </c>
      <c r="L113" s="131">
        <f>'Forecast Volumes'!E113*'Historical Volumes'!$M113</f>
        <v>0</v>
      </c>
      <c r="M113" s="131">
        <f>'Forecast Volumes'!F113*'Historical Volumes'!$M113</f>
        <v>0</v>
      </c>
      <c r="N113" s="131">
        <f>'Forecast Volumes'!G113*'Historical Volumes'!$M113</f>
        <v>0</v>
      </c>
      <c r="O113" s="131">
        <f>'Forecast Volumes'!H113*'Historical Volumes'!$M113</f>
        <v>0</v>
      </c>
      <c r="P113" s="131">
        <f>'Forecast Volumes'!I113*'Historical Volumes'!$M113</f>
        <v>0</v>
      </c>
      <c r="Q113" s="131">
        <f>'Forecast Volumes'!J113*'Historical Volumes'!$M113</f>
        <v>0</v>
      </c>
      <c r="R113" s="131">
        <f>'Forecast Volumes'!K113*'Historical Volumes'!$M113</f>
        <v>0</v>
      </c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/>
    </row>
    <row r="114" spans="1:39" x14ac:dyDescent="0.2">
      <c r="A114" s="1"/>
      <c r="B114" s="114"/>
      <c r="C114" s="68" t="s">
        <v>254</v>
      </c>
      <c r="D114" s="132">
        <f>'Historical Expenditure'!D127*Inflation!C$10</f>
        <v>0</v>
      </c>
      <c r="E114" s="132">
        <f>'Historical Expenditure'!E127*Inflation!D$10</f>
        <v>0</v>
      </c>
      <c r="F114" s="132">
        <f>'Historical Expenditure'!F127*Inflation!E$10</f>
        <v>0</v>
      </c>
      <c r="G114" s="132">
        <f>'Historical Expenditure'!G127*Inflation!F$10</f>
        <v>0</v>
      </c>
      <c r="H114" s="132">
        <f>'Historical Expenditure'!H127*Inflation!G$10</f>
        <v>182006.14042574234</v>
      </c>
      <c r="I114" s="132">
        <f>'Historical Expenditure'!I127*Inflation!H$10</f>
        <v>191074.11175100869</v>
      </c>
      <c r="J114" s="132">
        <f>'Historical Expenditure'!J127*Inflation!I$10</f>
        <v>25560.019816565818</v>
      </c>
      <c r="K114" s="132">
        <f>'Historical Expenditure'!K127*Inflation!J$10</f>
        <v>24825.82523653498</v>
      </c>
      <c r="L114" s="131">
        <f>'Forecast Volumes'!E114*'Historical Volumes'!$M114</f>
        <v>46219.161970239635</v>
      </c>
      <c r="M114" s="131">
        <f>'Forecast Volumes'!F114*'Historical Volumes'!$M114</f>
        <v>51996.557216519592</v>
      </c>
      <c r="N114" s="131">
        <f>'Forecast Volumes'!G114*'Historical Volumes'!$M114</f>
        <v>57773.952462799542</v>
      </c>
      <c r="O114" s="131">
        <f>'Forecast Volumes'!H114*'Historical Volumes'!$M114</f>
        <v>63551.347709079499</v>
      </c>
      <c r="P114" s="131">
        <f>'Forecast Volumes'!I114*'Historical Volumes'!$M114</f>
        <v>69328.742955359456</v>
      </c>
      <c r="Q114" s="131">
        <f>'Forecast Volumes'!J114*'Historical Volumes'!$M114</f>
        <v>75106.138201639405</v>
      </c>
      <c r="R114" s="131">
        <f>'Forecast Volumes'!K114*'Historical Volumes'!$M114</f>
        <v>80883.533447919355</v>
      </c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</row>
    <row r="115" spans="1:39" x14ac:dyDescent="0.2">
      <c r="A115" s="1"/>
      <c r="B115" s="114"/>
      <c r="C115" s="68" t="s">
        <v>168</v>
      </c>
      <c r="D115" s="132">
        <f>'Historical Expenditure'!D128*Inflation!C$10</f>
        <v>0</v>
      </c>
      <c r="E115" s="132">
        <f>'Historical Expenditure'!E128*Inflation!D$10</f>
        <v>0</v>
      </c>
      <c r="F115" s="132">
        <f>'Historical Expenditure'!F128*Inflation!E$10</f>
        <v>0</v>
      </c>
      <c r="G115" s="132">
        <f>'Historical Expenditure'!G128*Inflation!F$10</f>
        <v>0</v>
      </c>
      <c r="H115" s="132">
        <f>'Historical Expenditure'!H128*Inflation!G$10</f>
        <v>0</v>
      </c>
      <c r="I115" s="132">
        <f>'Historical Expenditure'!I128*Inflation!H$10</f>
        <v>0</v>
      </c>
      <c r="J115" s="132">
        <f>'Historical Expenditure'!J128*Inflation!I$10</f>
        <v>0</v>
      </c>
      <c r="K115" s="132">
        <f>'Historical Expenditure'!K128*Inflation!J$10</f>
        <v>0</v>
      </c>
      <c r="L115" s="131">
        <f>'Forecast Volumes'!E115*'Historical Volumes'!$M115</f>
        <v>0</v>
      </c>
      <c r="M115" s="131">
        <f>'Forecast Volumes'!F115*'Historical Volumes'!$M115</f>
        <v>0</v>
      </c>
      <c r="N115" s="131">
        <f>'Forecast Volumes'!G115*'Historical Volumes'!$M115</f>
        <v>0</v>
      </c>
      <c r="O115" s="131">
        <f>'Forecast Volumes'!H115*'Historical Volumes'!$M115</f>
        <v>0</v>
      </c>
      <c r="P115" s="131">
        <f>'Forecast Volumes'!I115*'Historical Volumes'!$M115</f>
        <v>0</v>
      </c>
      <c r="Q115" s="131">
        <f>'Forecast Volumes'!J115*'Historical Volumes'!$M115</f>
        <v>0</v>
      </c>
      <c r="R115" s="131">
        <f>'Forecast Volumes'!K115*'Historical Volumes'!$M115</f>
        <v>0</v>
      </c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/>
      <c r="AL115" s="1"/>
      <c r="AM115" s="1"/>
    </row>
    <row r="116" spans="1:39" x14ac:dyDescent="0.2">
      <c r="A116" s="1"/>
      <c r="B116" s="73" t="s">
        <v>255</v>
      </c>
      <c r="C116" s="68" t="s">
        <v>256</v>
      </c>
      <c r="D116" s="132">
        <f>'Historical Expenditure'!D129*Inflation!C$10</f>
        <v>0</v>
      </c>
      <c r="E116" s="132">
        <f>'Historical Expenditure'!E129*Inflation!D$10</f>
        <v>0</v>
      </c>
      <c r="F116" s="132">
        <f>'Historical Expenditure'!F129*Inflation!E$10</f>
        <v>0</v>
      </c>
      <c r="G116" s="132">
        <f>'Historical Expenditure'!G129*Inflation!F$10</f>
        <v>0</v>
      </c>
      <c r="H116" s="132">
        <f>'Historical Expenditure'!H129*Inflation!G$10</f>
        <v>0</v>
      </c>
      <c r="I116" s="132">
        <f>'Historical Expenditure'!I129*Inflation!H$10</f>
        <v>0</v>
      </c>
      <c r="J116" s="132">
        <f>'Historical Expenditure'!J129*Inflation!I$10</f>
        <v>0</v>
      </c>
      <c r="K116" s="132">
        <f>'Historical Expenditure'!K129*Inflation!J$10</f>
        <v>0</v>
      </c>
      <c r="L116" s="131">
        <f>'Forecast Volumes'!E116*'Historical Volumes'!$M116</f>
        <v>0</v>
      </c>
      <c r="M116" s="131">
        <f>'Forecast Volumes'!F116*'Historical Volumes'!$M116</f>
        <v>0</v>
      </c>
      <c r="N116" s="131">
        <f>'Forecast Volumes'!G116*'Historical Volumes'!$M116</f>
        <v>0</v>
      </c>
      <c r="O116" s="131">
        <f>'Forecast Volumes'!H116*'Historical Volumes'!$M116</f>
        <v>0</v>
      </c>
      <c r="P116" s="131">
        <f>'Forecast Volumes'!I116*'Historical Volumes'!$M116</f>
        <v>0</v>
      </c>
      <c r="Q116" s="131">
        <f>'Forecast Volumes'!J116*'Historical Volumes'!$M116</f>
        <v>0</v>
      </c>
      <c r="R116" s="131">
        <f>'Forecast Volumes'!K116*'Historical Volumes'!$M116</f>
        <v>0</v>
      </c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/>
      <c r="AL116" s="1"/>
      <c r="AM116" s="1"/>
    </row>
    <row r="117" spans="1:39" x14ac:dyDescent="0.2">
      <c r="A117" s="1"/>
      <c r="B117" s="64" t="s">
        <v>257</v>
      </c>
      <c r="C117" s="68" t="s">
        <v>258</v>
      </c>
      <c r="D117" s="132">
        <f>'Historical Expenditure'!D130*Inflation!C$10</f>
        <v>0</v>
      </c>
      <c r="E117" s="132">
        <f>'Historical Expenditure'!E130*Inflation!D$10</f>
        <v>0</v>
      </c>
      <c r="F117" s="132">
        <f>'Historical Expenditure'!F130*Inflation!E$10</f>
        <v>0</v>
      </c>
      <c r="G117" s="132">
        <f>'Historical Expenditure'!G130*Inflation!F$10</f>
        <v>0</v>
      </c>
      <c r="H117" s="132">
        <f>'Historical Expenditure'!H130*Inflation!G$10</f>
        <v>0</v>
      </c>
      <c r="I117" s="132">
        <f>'Historical Expenditure'!I130*Inflation!H$10</f>
        <v>0</v>
      </c>
      <c r="J117" s="132">
        <f>'Historical Expenditure'!J130*Inflation!I$10</f>
        <v>0</v>
      </c>
      <c r="K117" s="132">
        <f>'Historical Expenditure'!K130*Inflation!J$10</f>
        <v>0</v>
      </c>
      <c r="L117" s="131">
        <f>'Forecast Volumes'!E117*'Historical Volumes'!$M117</f>
        <v>0</v>
      </c>
      <c r="M117" s="131">
        <f>'Forecast Volumes'!F117*'Historical Volumes'!$M117</f>
        <v>0</v>
      </c>
      <c r="N117" s="131">
        <f>'Forecast Volumes'!G117*'Historical Volumes'!$M117</f>
        <v>0</v>
      </c>
      <c r="O117" s="131">
        <f>'Forecast Volumes'!H117*'Historical Volumes'!$M117</f>
        <v>0</v>
      </c>
      <c r="P117" s="131">
        <f>'Forecast Volumes'!I117*'Historical Volumes'!$M117</f>
        <v>0</v>
      </c>
      <c r="Q117" s="131">
        <f>'Forecast Volumes'!J117*'Historical Volumes'!$M117</f>
        <v>0</v>
      </c>
      <c r="R117" s="131">
        <f>'Forecast Volumes'!K117*'Historical Volumes'!$M117</f>
        <v>0</v>
      </c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/>
    </row>
    <row r="118" spans="1:39" x14ac:dyDescent="0.2">
      <c r="A118" s="1"/>
      <c r="B118" s="64"/>
      <c r="C118" s="68" t="s">
        <v>259</v>
      </c>
      <c r="D118" s="132">
        <f>'Historical Expenditure'!D131*Inflation!C$10</f>
        <v>0</v>
      </c>
      <c r="E118" s="132">
        <f>'Historical Expenditure'!E131*Inflation!D$10</f>
        <v>0</v>
      </c>
      <c r="F118" s="132">
        <f>'Historical Expenditure'!F131*Inflation!E$10</f>
        <v>0</v>
      </c>
      <c r="G118" s="132">
        <f>'Historical Expenditure'!G131*Inflation!F$10</f>
        <v>0</v>
      </c>
      <c r="H118" s="132">
        <f>'Historical Expenditure'!H131*Inflation!G$10</f>
        <v>0</v>
      </c>
      <c r="I118" s="132">
        <f>'Historical Expenditure'!I131*Inflation!H$10</f>
        <v>0</v>
      </c>
      <c r="J118" s="132">
        <f>'Historical Expenditure'!J131*Inflation!I$10</f>
        <v>0</v>
      </c>
      <c r="K118" s="132">
        <f>'Historical Expenditure'!K131*Inflation!J$10</f>
        <v>0</v>
      </c>
      <c r="L118" s="131">
        <f>'Forecast Volumes'!E118*'Historical Volumes'!$M118</f>
        <v>0</v>
      </c>
      <c r="M118" s="131">
        <f>'Forecast Volumes'!F118*'Historical Volumes'!$M118</f>
        <v>0</v>
      </c>
      <c r="N118" s="131">
        <f>'Forecast Volumes'!G118*'Historical Volumes'!$M118</f>
        <v>0</v>
      </c>
      <c r="O118" s="131">
        <f>'Forecast Volumes'!H118*'Historical Volumes'!$M118</f>
        <v>0</v>
      </c>
      <c r="P118" s="131">
        <f>'Forecast Volumes'!I118*'Historical Volumes'!$M118</f>
        <v>0</v>
      </c>
      <c r="Q118" s="131">
        <f>'Forecast Volumes'!J118*'Historical Volumes'!$M118</f>
        <v>0</v>
      </c>
      <c r="R118" s="131">
        <f>'Forecast Volumes'!K118*'Historical Volumes'!$M118</f>
        <v>0</v>
      </c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  <c r="AD118" s="1"/>
      <c r="AE118" s="1"/>
      <c r="AF118" s="1"/>
      <c r="AG118" s="1"/>
      <c r="AH118" s="1"/>
      <c r="AI118" s="1"/>
      <c r="AJ118" s="1"/>
      <c r="AK118" s="1"/>
      <c r="AL118" s="1"/>
      <c r="AM118" s="1"/>
    </row>
    <row r="119" spans="1:39" x14ac:dyDescent="0.2">
      <c r="A119" s="1"/>
      <c r="B119" s="66"/>
      <c r="C119" s="68" t="s">
        <v>260</v>
      </c>
      <c r="D119" s="132">
        <f>'Historical Expenditure'!D132*Inflation!C$10</f>
        <v>0</v>
      </c>
      <c r="E119" s="132">
        <f>'Historical Expenditure'!E132*Inflation!D$10</f>
        <v>0</v>
      </c>
      <c r="F119" s="132">
        <f>'Historical Expenditure'!F132*Inflation!E$10</f>
        <v>0</v>
      </c>
      <c r="G119" s="132">
        <f>'Historical Expenditure'!G132*Inflation!F$10</f>
        <v>0</v>
      </c>
      <c r="H119" s="132">
        <f>'Historical Expenditure'!H132*Inflation!G$10</f>
        <v>0</v>
      </c>
      <c r="I119" s="132">
        <f>'Historical Expenditure'!I132*Inflation!H$10</f>
        <v>0</v>
      </c>
      <c r="J119" s="132">
        <f>'Historical Expenditure'!J132*Inflation!I$10</f>
        <v>0</v>
      </c>
      <c r="K119" s="132">
        <f>'Historical Expenditure'!K132*Inflation!J$10</f>
        <v>0</v>
      </c>
      <c r="L119" s="131">
        <f>'Forecast Volumes'!E119*'Historical Volumes'!$M119</f>
        <v>0</v>
      </c>
      <c r="M119" s="131">
        <f>'Forecast Volumes'!F119*'Historical Volumes'!$M119</f>
        <v>0</v>
      </c>
      <c r="N119" s="131">
        <f>'Forecast Volumes'!G119*'Historical Volumes'!$M119</f>
        <v>0</v>
      </c>
      <c r="O119" s="131">
        <f>'Forecast Volumes'!H119*'Historical Volumes'!$M119</f>
        <v>0</v>
      </c>
      <c r="P119" s="131">
        <f>'Forecast Volumes'!I119*'Historical Volumes'!$M119</f>
        <v>0</v>
      </c>
      <c r="Q119" s="131">
        <f>'Forecast Volumes'!J119*'Historical Volumes'!$M119</f>
        <v>0</v>
      </c>
      <c r="R119" s="131">
        <f>'Forecast Volumes'!K119*'Historical Volumes'!$M119</f>
        <v>0</v>
      </c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/>
      <c r="AL119" s="1"/>
      <c r="AM119" s="1"/>
    </row>
    <row r="120" spans="1:39" x14ac:dyDescent="0.2">
      <c r="A120" s="1"/>
      <c r="B120" s="40"/>
      <c r="C120" s="45" t="s">
        <v>48</v>
      </c>
      <c r="D120" s="130">
        <f t="shared" ref="D120:F120" si="0">SUM(D10:D119)</f>
        <v>3355741.4266548106</v>
      </c>
      <c r="E120" s="130">
        <f t="shared" si="0"/>
        <v>4040239.616600947</v>
      </c>
      <c r="F120" s="130">
        <f t="shared" si="0"/>
        <v>5283968.1025454076</v>
      </c>
      <c r="G120" s="130">
        <f>SUM(G10:G119)</f>
        <v>4236354.7966316808</v>
      </c>
      <c r="H120" s="130">
        <f t="shared" ref="H120:K120" si="1">SUM(H10:H119)</f>
        <v>3360575.5663293041</v>
      </c>
      <c r="I120" s="130">
        <f t="shared" si="1"/>
        <v>4603819.5229830481</v>
      </c>
      <c r="J120" s="130">
        <f t="shared" si="1"/>
        <v>5604799.2937824363</v>
      </c>
      <c r="K120" s="130">
        <f t="shared" si="1"/>
        <v>5267617.7930368986</v>
      </c>
      <c r="L120" s="130">
        <f t="shared" ref="L120:R120" si="2">SUM(L10:L119)</f>
        <v>1874255.354105433</v>
      </c>
      <c r="M120" s="130">
        <f t="shared" si="2"/>
        <v>1938305.5521472644</v>
      </c>
      <c r="N120" s="130">
        <f t="shared" si="2"/>
        <v>2002355.7501890955</v>
      </c>
      <c r="O120" s="130">
        <f t="shared" si="2"/>
        <v>2103339.5944361305</v>
      </c>
      <c r="P120" s="130">
        <f t="shared" si="2"/>
        <v>2204323.4386831652</v>
      </c>
      <c r="Q120" s="130">
        <f t="shared" si="2"/>
        <v>2305307.2829302005</v>
      </c>
      <c r="R120" s="130">
        <f t="shared" si="2"/>
        <v>2406291.1271772357</v>
      </c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</row>
    <row r="121" spans="1:39" x14ac:dyDescent="0.2">
      <c r="A121" s="1"/>
      <c r="B121" s="1"/>
      <c r="C121" s="1"/>
      <c r="D121" s="129">
        <f>D120-'Historical Expenditure'!D133*Inflation!C10</f>
        <v>0</v>
      </c>
      <c r="E121" s="129">
        <f>E120-'Historical Expenditure'!E133*Inflation!D10</f>
        <v>0</v>
      </c>
      <c r="F121" s="129">
        <f>F120-'Historical Expenditure'!F133*Inflation!E10</f>
        <v>0</v>
      </c>
      <c r="G121" s="129">
        <f>G120-'Historical Expenditure'!G133*Inflation!F10</f>
        <v>0</v>
      </c>
      <c r="H121" s="129">
        <f>H120-'Historical Expenditure'!H133*Inflation!G10</f>
        <v>0</v>
      </c>
      <c r="I121" s="129">
        <f>I120-'Historical Expenditure'!I133*Inflation!H10</f>
        <v>0</v>
      </c>
      <c r="J121" s="129">
        <f>J120-'Historical Expenditure'!J133*Inflation!I10</f>
        <v>0</v>
      </c>
      <c r="K121" s="129">
        <f>K120-'Historical Expenditure'!K133*Inflation!J10</f>
        <v>0</v>
      </c>
      <c r="L121" s="129">
        <f>SUMPRODUCT('Forecast Volumes'!E10:E119,'Historical Volumes'!$M$10:$M$119)-SUMPRODUCT('Forecast Volumes'!E37:E53,'Historical Volumes'!$M$37:$M$53)-L120</f>
        <v>0</v>
      </c>
      <c r="M121" s="129">
        <f>SUMPRODUCT('Forecast Volumes'!F10:F119,'Historical Volumes'!$M$10:$M$119)-SUMPRODUCT('Forecast Volumes'!F37:F53,'Historical Volumes'!$M$37:$M$53)-M120</f>
        <v>0</v>
      </c>
      <c r="N121" s="129">
        <f>SUMPRODUCT('Forecast Volumes'!G10:G119,'Historical Volumes'!$M$10:$M$119)-SUMPRODUCT('Forecast Volumes'!G37:G53,'Historical Volumes'!$M$37:$M$53)-N120</f>
        <v>0</v>
      </c>
      <c r="O121" s="129">
        <f>SUMPRODUCT('Forecast Volumes'!H10:H119,'Historical Volumes'!$M$10:$M$119)-SUMPRODUCT('Forecast Volumes'!H37:H53,'Historical Volumes'!$M$37:$M$53)-O120</f>
        <v>0</v>
      </c>
      <c r="P121" s="129">
        <f>SUMPRODUCT('Forecast Volumes'!I10:I119,'Historical Volumes'!$M$10:$M$119)-SUMPRODUCT('Forecast Volumes'!I37:I53,'Historical Volumes'!$M$37:$M$53)-P120</f>
        <v>0</v>
      </c>
      <c r="Q121" s="129">
        <f>SUMPRODUCT('Forecast Volumes'!J10:J119,'Historical Volumes'!$M$10:$M$119)-SUMPRODUCT('Forecast Volumes'!J37:J53,'Historical Volumes'!$M$37:$M$53)-Q120</f>
        <v>0</v>
      </c>
      <c r="R121" s="129">
        <f>SUMPRODUCT('Forecast Volumes'!K10:K119,'Historical Volumes'!$M$10:$M$119)-SUMPRODUCT('Forecast Volumes'!K37:K53,'Historical Volumes'!$M$37:$M$53)-R120</f>
        <v>0</v>
      </c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/>
      <c r="AM121" s="1"/>
    </row>
    <row r="122" spans="1:39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</row>
    <row r="123" spans="1:39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</row>
    <row r="124" spans="1:39" ht="15.75" x14ac:dyDescent="0.25">
      <c r="A124" s="26"/>
      <c r="B124" s="26" t="s">
        <v>267</v>
      </c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6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  <c r="AF124" s="26"/>
      <c r="AG124" s="26"/>
      <c r="AH124" s="26"/>
      <c r="AI124" s="26"/>
      <c r="AJ124" s="26"/>
      <c r="AK124" s="26"/>
      <c r="AL124" s="26"/>
      <c r="AM124" s="26"/>
    </row>
    <row r="125" spans="1:39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/>
      <c r="AM125" s="1"/>
    </row>
    <row r="126" spans="1:39" hidden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</row>
    <row r="127" spans="1:39" hidden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</row>
    <row r="128" spans="1:39" hidden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</row>
    <row r="129" spans="1:11" hidden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</row>
    <row r="130" spans="1:11" hidden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</row>
    <row r="131" spans="1:11" hidden="1" x14ac:dyDescent="0.2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</row>
    <row r="132" spans="1:11" hidden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</row>
    <row r="133" spans="1:11" hidden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</row>
    <row r="134" spans="1:11" hidden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</row>
    <row r="135" spans="1:11" hidden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</row>
    <row r="136" spans="1:11" hidden="1" x14ac:dyDescent="0.2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</row>
    <row r="137" spans="1:11" hidden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</row>
    <row r="138" spans="1:11" hidden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</row>
    <row r="139" spans="1:11" hidden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</row>
    <row r="140" spans="1:11" hidden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</row>
    <row r="141" spans="1:11" hidden="1" x14ac:dyDescent="0.2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</row>
    <row r="142" spans="1:11" hidden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</row>
    <row r="143" spans="1:11" hidden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</row>
  </sheetData>
  <sortState ref="B8:M15">
    <sortCondition ref="B8"/>
  </sortState>
  <mergeCells count="7">
    <mergeCell ref="D8:R8"/>
    <mergeCell ref="L37:R53"/>
    <mergeCell ref="B60:B64"/>
    <mergeCell ref="B89:B106"/>
    <mergeCell ref="B11:B13"/>
    <mergeCell ref="B38:B39"/>
    <mergeCell ref="B55:B56"/>
  </mergeCells>
  <conditionalFormatting sqref="R2">
    <cfRule type="expression" dxfId="2" priority="1">
      <formula>R2="Check!"</formula>
    </cfRule>
  </conditionalFormatting>
  <hyperlinks>
    <hyperlink ref="R1" location="Menu!A1" display="Menu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R99"/>
  <sheetViews>
    <sheetView workbookViewId="0">
      <pane ySplit="7" topLeftCell="A8" activePane="bottomLeft" state="frozen"/>
      <selection pane="bottomLeft" activeCell="H8" sqref="H8"/>
    </sheetView>
  </sheetViews>
  <sheetFormatPr defaultColWidth="0" defaultRowHeight="12.75" zeroHeight="1" x14ac:dyDescent="0.2"/>
  <cols>
    <col min="1" max="1" width="3.625" customWidth="1"/>
    <col min="2" max="2" width="7.625" customWidth="1"/>
    <col min="3" max="3" width="34" bestFit="1" customWidth="1"/>
    <col min="4" max="5" width="2.625" customWidth="1"/>
    <col min="6" max="12" width="9.625" customWidth="1"/>
    <col min="13" max="13" width="3.625" customWidth="1"/>
    <col min="14" max="15" width="9" hidden="1" customWidth="1"/>
    <col min="16" max="18" width="0" hidden="1" customWidth="1"/>
    <col min="19" max="16384" width="9" hidden="1"/>
  </cols>
  <sheetData>
    <row r="1" spans="1:15" ht="18" x14ac:dyDescent="0.25">
      <c r="A1" s="24" t="s">
        <v>143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113" t="s">
        <v>39</v>
      </c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Direct Capex</v>
      </c>
      <c r="B2" s="26"/>
      <c r="C2" s="26"/>
      <c r="D2" s="26"/>
      <c r="E2" s="26"/>
      <c r="F2" s="26"/>
      <c r="G2" s="26"/>
      <c r="H2" s="26"/>
      <c r="I2" s="26"/>
      <c r="J2" s="26"/>
      <c r="K2" s="30" t="s">
        <v>40</v>
      </c>
      <c r="L2" s="31" t="str">
        <f>IF(SUM(F8:L91)*1000=(SUM('Forecast Expenditure'!L120:R120)),"OK","Check!")</f>
        <v>OK</v>
      </c>
      <c r="M2" s="26"/>
      <c r="N2" s="26"/>
      <c r="O2" s="26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5"/>
      <c r="B4" s="39" t="s">
        <v>55</v>
      </c>
      <c r="C4" s="1"/>
      <c r="D4" s="1"/>
      <c r="E4" s="1"/>
      <c r="F4" s="1"/>
      <c r="G4" s="1"/>
      <c r="H4" s="1"/>
      <c r="I4" s="1"/>
      <c r="J4" s="1"/>
      <c r="K4" s="1"/>
      <c r="L4" s="1"/>
      <c r="M4" s="25"/>
      <c r="N4" s="25"/>
      <c r="O4" s="25"/>
    </row>
    <row r="5" spans="1:15" x14ac:dyDescent="0.2">
      <c r="A5" s="25"/>
      <c r="B5" s="1"/>
      <c r="C5" s="1"/>
      <c r="D5" s="1"/>
      <c r="E5" s="1"/>
      <c r="F5" s="17" t="s">
        <v>306</v>
      </c>
      <c r="G5" s="17" t="s">
        <v>307</v>
      </c>
      <c r="H5" s="17" t="s">
        <v>308</v>
      </c>
      <c r="I5" s="17" t="s">
        <v>309</v>
      </c>
      <c r="J5" s="17" t="s">
        <v>310</v>
      </c>
      <c r="K5" s="17" t="s">
        <v>311</v>
      </c>
      <c r="L5" s="17" t="s">
        <v>312</v>
      </c>
      <c r="M5" s="25"/>
      <c r="N5" s="25"/>
      <c r="O5" s="25"/>
    </row>
    <row r="6" spans="1:15" x14ac:dyDescent="0.2">
      <c r="A6" s="25"/>
      <c r="B6" s="164" t="s">
        <v>46</v>
      </c>
      <c r="C6" s="164" t="s">
        <v>49</v>
      </c>
      <c r="D6" s="1"/>
      <c r="E6" s="1"/>
      <c r="F6" s="17" t="s">
        <v>315</v>
      </c>
      <c r="G6" s="17" t="s">
        <v>315</v>
      </c>
      <c r="H6" s="17" t="s">
        <v>315</v>
      </c>
      <c r="I6" s="17" t="s">
        <v>315</v>
      </c>
      <c r="J6" s="17" t="s">
        <v>315</v>
      </c>
      <c r="K6" s="17" t="s">
        <v>315</v>
      </c>
      <c r="L6" s="17" t="s">
        <v>315</v>
      </c>
      <c r="M6" s="1"/>
      <c r="N6" s="1"/>
      <c r="O6" s="1"/>
    </row>
    <row r="7" spans="1:15" x14ac:dyDescent="0.2">
      <c r="A7" s="25"/>
      <c r="B7" s="165"/>
      <c r="C7" s="165"/>
      <c r="D7" s="1"/>
      <c r="E7" s="1"/>
      <c r="F7" s="17" t="s">
        <v>56</v>
      </c>
      <c r="G7" s="17" t="s">
        <v>56</v>
      </c>
      <c r="H7" s="17" t="s">
        <v>56</v>
      </c>
      <c r="I7" s="17" t="s">
        <v>56</v>
      </c>
      <c r="J7" s="17" t="s">
        <v>56</v>
      </c>
      <c r="K7" s="17" t="s">
        <v>56</v>
      </c>
      <c r="L7" s="17" t="s">
        <v>56</v>
      </c>
      <c r="M7" s="1"/>
      <c r="N7" s="1"/>
      <c r="O7" s="1"/>
    </row>
    <row r="8" spans="1:15" ht="12" customHeight="1" x14ac:dyDescent="0.2">
      <c r="A8" s="25"/>
      <c r="B8" s="51">
        <v>102</v>
      </c>
      <c r="C8" s="52" t="s">
        <v>57</v>
      </c>
      <c r="D8" s="1"/>
      <c r="E8" s="1"/>
      <c r="F8" s="55"/>
      <c r="G8" s="55"/>
      <c r="H8" s="55"/>
      <c r="I8" s="55"/>
      <c r="J8" s="55"/>
      <c r="K8" s="55"/>
      <c r="L8" s="55"/>
      <c r="M8" s="1"/>
      <c r="N8" s="1"/>
      <c r="O8" s="1"/>
    </row>
    <row r="9" spans="1:15" x14ac:dyDescent="0.2">
      <c r="A9" s="25"/>
      <c r="B9" s="53">
        <v>103</v>
      </c>
      <c r="C9" s="54" t="s">
        <v>58</v>
      </c>
      <c r="D9" s="1"/>
      <c r="E9" s="1"/>
      <c r="F9" s="55"/>
      <c r="G9" s="55"/>
      <c r="H9" s="55"/>
      <c r="I9" s="55"/>
      <c r="J9" s="55"/>
      <c r="K9" s="55"/>
      <c r="L9" s="55"/>
      <c r="M9" s="1"/>
      <c r="N9" s="1"/>
      <c r="O9" s="1"/>
    </row>
    <row r="10" spans="1:15" x14ac:dyDescent="0.2">
      <c r="A10" s="25"/>
      <c r="B10" s="53">
        <v>104</v>
      </c>
      <c r="C10" s="54" t="s">
        <v>59</v>
      </c>
      <c r="D10" s="1"/>
      <c r="E10" s="1"/>
      <c r="F10" s="55"/>
      <c r="G10" s="55"/>
      <c r="H10" s="55"/>
      <c r="I10" s="55"/>
      <c r="J10" s="55"/>
      <c r="K10" s="55"/>
      <c r="L10" s="55"/>
      <c r="M10" s="1"/>
      <c r="N10" s="1"/>
      <c r="O10" s="1"/>
    </row>
    <row r="11" spans="1:15" x14ac:dyDescent="0.2">
      <c r="A11" s="25"/>
      <c r="B11" s="53">
        <v>105</v>
      </c>
      <c r="C11" s="54" t="s">
        <v>60</v>
      </c>
      <c r="D11" s="1"/>
      <c r="E11" s="1"/>
      <c r="F11" s="55"/>
      <c r="G11" s="55"/>
      <c r="H11" s="55"/>
      <c r="I11" s="55"/>
      <c r="J11" s="55"/>
      <c r="K11" s="55"/>
      <c r="L11" s="55"/>
      <c r="M11" s="1"/>
      <c r="N11" s="1"/>
      <c r="O11" s="1"/>
    </row>
    <row r="12" spans="1:15" x14ac:dyDescent="0.2">
      <c r="A12" s="25"/>
      <c r="B12" s="53">
        <v>106</v>
      </c>
      <c r="C12" s="54" t="s">
        <v>61</v>
      </c>
      <c r="D12" s="1"/>
      <c r="E12" s="1"/>
      <c r="F12" s="55"/>
      <c r="G12" s="55"/>
      <c r="H12" s="55"/>
      <c r="I12" s="55"/>
      <c r="J12" s="55"/>
      <c r="K12" s="55"/>
      <c r="L12" s="55"/>
      <c r="M12" s="1"/>
      <c r="N12" s="1"/>
      <c r="O12" s="1"/>
    </row>
    <row r="13" spans="1:15" x14ac:dyDescent="0.2">
      <c r="A13" s="25"/>
      <c r="B13" s="53">
        <v>107</v>
      </c>
      <c r="C13" s="54" t="s">
        <v>62</v>
      </c>
      <c r="D13" s="1"/>
      <c r="E13" s="1"/>
      <c r="F13" s="55"/>
      <c r="G13" s="55"/>
      <c r="H13" s="55"/>
      <c r="I13" s="55"/>
      <c r="J13" s="55"/>
      <c r="K13" s="55"/>
      <c r="L13" s="55"/>
      <c r="M13" s="1"/>
      <c r="N13" s="1"/>
      <c r="O13" s="1"/>
    </row>
    <row r="14" spans="1:15" x14ac:dyDescent="0.2">
      <c r="A14" s="25"/>
      <c r="B14" s="53">
        <v>108</v>
      </c>
      <c r="C14" s="54" t="s">
        <v>63</v>
      </c>
      <c r="D14" s="1"/>
      <c r="E14" s="1"/>
      <c r="F14" s="55"/>
      <c r="G14" s="55"/>
      <c r="H14" s="55"/>
      <c r="I14" s="55"/>
      <c r="J14" s="55"/>
      <c r="K14" s="55"/>
      <c r="L14" s="55"/>
      <c r="M14" s="1"/>
      <c r="N14" s="1"/>
      <c r="O14" s="1"/>
    </row>
    <row r="15" spans="1:15" x14ac:dyDescent="0.2">
      <c r="A15" s="25"/>
      <c r="B15" s="53">
        <v>109</v>
      </c>
      <c r="C15" s="54" t="s">
        <v>64</v>
      </c>
      <c r="D15" s="1"/>
      <c r="E15" s="1"/>
      <c r="F15" s="55"/>
      <c r="G15" s="55"/>
      <c r="H15" s="55"/>
      <c r="I15" s="55"/>
      <c r="J15" s="55"/>
      <c r="K15" s="55"/>
      <c r="L15" s="55"/>
      <c r="M15" s="1"/>
      <c r="N15" s="1"/>
      <c r="O15" s="1"/>
    </row>
    <row r="16" spans="1:15" x14ac:dyDescent="0.2">
      <c r="A16" s="25"/>
      <c r="B16" s="53">
        <v>110</v>
      </c>
      <c r="C16" s="54" t="s">
        <v>65</v>
      </c>
      <c r="D16" s="1"/>
      <c r="E16" s="1"/>
      <c r="F16" s="55"/>
      <c r="G16" s="55"/>
      <c r="H16" s="55"/>
      <c r="I16" s="55"/>
      <c r="J16" s="55"/>
      <c r="K16" s="55"/>
      <c r="L16" s="55"/>
      <c r="M16" s="1"/>
      <c r="N16" s="1"/>
      <c r="O16" s="1"/>
    </row>
    <row r="17" spans="1:15" x14ac:dyDescent="0.2">
      <c r="A17" s="25"/>
      <c r="B17" s="53">
        <v>111</v>
      </c>
      <c r="C17" s="54" t="s">
        <v>66</v>
      </c>
      <c r="D17" s="1"/>
      <c r="E17" s="1"/>
      <c r="F17" s="55"/>
      <c r="G17" s="55"/>
      <c r="H17" s="55"/>
      <c r="I17" s="55"/>
      <c r="J17" s="55"/>
      <c r="K17" s="55"/>
      <c r="L17" s="55"/>
      <c r="M17" s="25"/>
      <c r="N17" s="25"/>
      <c r="O17" s="25"/>
    </row>
    <row r="18" spans="1:15" x14ac:dyDescent="0.2">
      <c r="A18" s="25"/>
      <c r="B18" s="53">
        <v>112</v>
      </c>
      <c r="C18" s="54" t="s">
        <v>67</v>
      </c>
      <c r="D18" s="1"/>
      <c r="E18" s="1"/>
      <c r="F18" s="55"/>
      <c r="G18" s="55"/>
      <c r="H18" s="55"/>
      <c r="I18" s="55"/>
      <c r="J18" s="55"/>
      <c r="K18" s="55"/>
      <c r="L18" s="55"/>
      <c r="M18" s="25"/>
      <c r="N18" s="25"/>
      <c r="O18" s="25"/>
    </row>
    <row r="19" spans="1:15" x14ac:dyDescent="0.2">
      <c r="A19" s="25"/>
      <c r="B19" s="53">
        <v>113</v>
      </c>
      <c r="C19" s="54" t="s">
        <v>68</v>
      </c>
      <c r="D19" s="1"/>
      <c r="E19" s="1"/>
      <c r="F19" s="55"/>
      <c r="G19" s="55"/>
      <c r="H19" s="55"/>
      <c r="I19" s="55"/>
      <c r="J19" s="55"/>
      <c r="K19" s="55"/>
      <c r="L19" s="55"/>
      <c r="M19" s="25"/>
      <c r="N19" s="25"/>
      <c r="O19" s="25"/>
    </row>
    <row r="20" spans="1:15" x14ac:dyDescent="0.2">
      <c r="A20" s="25"/>
      <c r="B20" s="53">
        <v>114</v>
      </c>
      <c r="C20" s="54" t="s">
        <v>69</v>
      </c>
      <c r="D20" s="1"/>
      <c r="E20" s="1"/>
      <c r="F20" s="55"/>
      <c r="G20" s="55"/>
      <c r="H20" s="55"/>
      <c r="I20" s="55"/>
      <c r="J20" s="55"/>
      <c r="K20" s="55"/>
      <c r="L20" s="55"/>
      <c r="M20" s="25"/>
      <c r="N20" s="25"/>
      <c r="O20" s="25"/>
    </row>
    <row r="21" spans="1:15" x14ac:dyDescent="0.2">
      <c r="A21" s="25"/>
      <c r="B21" s="53">
        <v>115</v>
      </c>
      <c r="C21" s="54" t="s">
        <v>70</v>
      </c>
      <c r="D21" s="1"/>
      <c r="E21" s="1"/>
      <c r="F21" s="55"/>
      <c r="G21" s="55"/>
      <c r="H21" s="55"/>
      <c r="I21" s="55"/>
      <c r="J21" s="55"/>
      <c r="K21" s="55"/>
      <c r="L21" s="55"/>
      <c r="M21" s="25"/>
      <c r="N21" s="25"/>
      <c r="O21" s="25"/>
    </row>
    <row r="22" spans="1:15" x14ac:dyDescent="0.2">
      <c r="A22" s="25"/>
      <c r="B22" s="53">
        <v>116</v>
      </c>
      <c r="C22" s="54" t="s">
        <v>71</v>
      </c>
      <c r="D22" s="1"/>
      <c r="E22" s="1"/>
      <c r="F22" s="55"/>
      <c r="G22" s="55"/>
      <c r="H22" s="55"/>
      <c r="I22" s="55"/>
      <c r="J22" s="55"/>
      <c r="K22" s="55"/>
      <c r="L22" s="55"/>
      <c r="M22" s="25"/>
      <c r="N22" s="25"/>
      <c r="O22" s="25"/>
    </row>
    <row r="23" spans="1:15" x14ac:dyDescent="0.2">
      <c r="A23" s="25"/>
      <c r="B23" s="53">
        <v>118</v>
      </c>
      <c r="C23" s="54" t="s">
        <v>72</v>
      </c>
      <c r="D23" s="1"/>
      <c r="E23" s="1"/>
      <c r="F23" s="55"/>
      <c r="G23" s="55"/>
      <c r="H23" s="55"/>
      <c r="I23" s="55"/>
      <c r="J23" s="55"/>
      <c r="K23" s="55"/>
      <c r="L23" s="55"/>
      <c r="M23" s="25"/>
      <c r="N23" s="25"/>
      <c r="O23" s="25"/>
    </row>
    <row r="24" spans="1:15" x14ac:dyDescent="0.2">
      <c r="A24" s="25"/>
      <c r="B24" s="53">
        <v>119</v>
      </c>
      <c r="C24" s="54" t="s">
        <v>73</v>
      </c>
      <c r="D24" s="1"/>
      <c r="E24" s="1"/>
      <c r="F24" s="55"/>
      <c r="G24" s="55"/>
      <c r="H24" s="55"/>
      <c r="I24" s="55"/>
      <c r="J24" s="55"/>
      <c r="K24" s="55"/>
      <c r="L24" s="55"/>
      <c r="M24" s="25"/>
      <c r="N24" s="25"/>
      <c r="O24" s="25"/>
    </row>
    <row r="25" spans="1:15" x14ac:dyDescent="0.2">
      <c r="A25" s="25"/>
      <c r="B25" s="53">
        <v>120</v>
      </c>
      <c r="C25" s="54" t="s">
        <v>74</v>
      </c>
      <c r="D25" s="1"/>
      <c r="E25" s="1"/>
      <c r="F25" s="55"/>
      <c r="G25" s="55"/>
      <c r="H25" s="55"/>
      <c r="I25" s="55"/>
      <c r="J25" s="55"/>
      <c r="K25" s="55"/>
      <c r="L25" s="55"/>
      <c r="M25" s="25"/>
      <c r="N25" s="25"/>
      <c r="O25" s="25"/>
    </row>
    <row r="26" spans="1:15" x14ac:dyDescent="0.2">
      <c r="A26" s="25"/>
      <c r="B26" s="53">
        <v>121</v>
      </c>
      <c r="C26" s="54" t="s">
        <v>75</v>
      </c>
      <c r="D26" s="1"/>
      <c r="E26" s="1"/>
      <c r="F26" s="55"/>
      <c r="G26" s="55"/>
      <c r="H26" s="55"/>
      <c r="I26" s="55"/>
      <c r="J26" s="55"/>
      <c r="K26" s="55"/>
      <c r="L26" s="55"/>
      <c r="M26" s="25"/>
      <c r="N26" s="25"/>
      <c r="O26" s="25"/>
    </row>
    <row r="27" spans="1:15" x14ac:dyDescent="0.2">
      <c r="A27" s="25"/>
      <c r="B27" s="53">
        <v>122</v>
      </c>
      <c r="C27" s="54" t="s">
        <v>76</v>
      </c>
      <c r="D27" s="1"/>
      <c r="E27" s="1"/>
      <c r="F27" s="55"/>
      <c r="G27" s="55"/>
      <c r="H27" s="55"/>
      <c r="I27" s="55"/>
      <c r="J27" s="55"/>
      <c r="K27" s="55"/>
      <c r="L27" s="55"/>
      <c r="M27" s="25"/>
      <c r="N27" s="25"/>
      <c r="O27" s="25"/>
    </row>
    <row r="28" spans="1:15" x14ac:dyDescent="0.2">
      <c r="A28" s="25"/>
      <c r="B28" s="53">
        <v>123</v>
      </c>
      <c r="C28" s="54" t="s">
        <v>77</v>
      </c>
      <c r="D28" s="1"/>
      <c r="E28" s="1"/>
      <c r="F28" s="55"/>
      <c r="G28" s="55"/>
      <c r="H28" s="55"/>
      <c r="I28" s="55"/>
      <c r="J28" s="55"/>
      <c r="K28" s="55"/>
      <c r="L28" s="55"/>
      <c r="M28" s="25"/>
      <c r="N28" s="25"/>
      <c r="O28" s="25"/>
    </row>
    <row r="29" spans="1:15" x14ac:dyDescent="0.2">
      <c r="A29" s="25"/>
      <c r="B29" s="53">
        <v>124</v>
      </c>
      <c r="C29" s="54" t="s">
        <v>78</v>
      </c>
      <c r="D29" s="1"/>
      <c r="E29" s="1"/>
      <c r="F29" s="55"/>
      <c r="G29" s="55"/>
      <c r="H29" s="55"/>
      <c r="I29" s="55"/>
      <c r="J29" s="55"/>
      <c r="K29" s="55"/>
      <c r="L29" s="55"/>
      <c r="M29" s="25"/>
      <c r="N29" s="25"/>
      <c r="O29" s="25"/>
    </row>
    <row r="30" spans="1:15" x14ac:dyDescent="0.2">
      <c r="A30" s="25"/>
      <c r="B30" s="53">
        <v>125</v>
      </c>
      <c r="C30" s="54" t="s">
        <v>79</v>
      </c>
      <c r="D30" s="1"/>
      <c r="E30" s="1"/>
      <c r="F30" s="55"/>
      <c r="G30" s="55"/>
      <c r="H30" s="55"/>
      <c r="I30" s="55"/>
      <c r="J30" s="55"/>
      <c r="K30" s="55"/>
      <c r="L30" s="55"/>
      <c r="M30" s="25"/>
      <c r="N30" s="25"/>
      <c r="O30" s="25"/>
    </row>
    <row r="31" spans="1:15" x14ac:dyDescent="0.2">
      <c r="A31" s="25"/>
      <c r="B31" s="53">
        <v>126</v>
      </c>
      <c r="C31" s="54" t="s">
        <v>80</v>
      </c>
      <c r="D31" s="1"/>
      <c r="E31" s="1"/>
      <c r="F31" s="55"/>
      <c r="G31" s="55"/>
      <c r="H31" s="55"/>
      <c r="I31" s="55"/>
      <c r="J31" s="55"/>
      <c r="K31" s="55"/>
      <c r="L31" s="55"/>
      <c r="M31" s="25"/>
      <c r="N31" s="59"/>
      <c r="O31" s="25"/>
    </row>
    <row r="32" spans="1:15" x14ac:dyDescent="0.2">
      <c r="A32" s="25"/>
      <c r="B32" s="53">
        <v>130</v>
      </c>
      <c r="C32" s="54" t="s">
        <v>81</v>
      </c>
      <c r="D32" s="1"/>
      <c r="E32" s="1"/>
      <c r="F32" s="55"/>
      <c r="G32" s="55"/>
      <c r="H32" s="55"/>
      <c r="I32" s="55"/>
      <c r="J32" s="55"/>
      <c r="K32" s="55"/>
      <c r="L32" s="55"/>
      <c r="M32" s="25"/>
      <c r="N32" s="59"/>
      <c r="O32" s="25"/>
    </row>
    <row r="33" spans="1:15" x14ac:dyDescent="0.2">
      <c r="A33" s="25"/>
      <c r="B33" s="53">
        <v>131</v>
      </c>
      <c r="C33" s="54" t="s">
        <v>82</v>
      </c>
      <c r="D33" s="1"/>
      <c r="E33" s="1"/>
      <c r="F33" s="55"/>
      <c r="G33" s="55"/>
      <c r="H33" s="55"/>
      <c r="I33" s="55"/>
      <c r="J33" s="55"/>
      <c r="K33" s="55"/>
      <c r="L33" s="55"/>
      <c r="M33" s="25"/>
      <c r="N33" s="25"/>
      <c r="O33" s="25"/>
    </row>
    <row r="34" spans="1:15" x14ac:dyDescent="0.2">
      <c r="A34" s="25"/>
      <c r="B34" s="53">
        <v>132</v>
      </c>
      <c r="C34" s="54" t="s">
        <v>83</v>
      </c>
      <c r="D34" s="1"/>
      <c r="E34" s="1"/>
      <c r="F34" s="55"/>
      <c r="G34" s="55"/>
      <c r="H34" s="55"/>
      <c r="I34" s="55"/>
      <c r="J34" s="55"/>
      <c r="K34" s="55"/>
      <c r="L34" s="55"/>
      <c r="M34" s="25"/>
      <c r="N34" s="25"/>
      <c r="O34" s="25"/>
    </row>
    <row r="35" spans="1:15" x14ac:dyDescent="0.2">
      <c r="A35" s="25"/>
      <c r="B35" s="53">
        <v>133</v>
      </c>
      <c r="C35" s="54" t="s">
        <v>84</v>
      </c>
      <c r="D35" s="1"/>
      <c r="E35" s="1"/>
      <c r="F35" s="55"/>
      <c r="G35" s="55"/>
      <c r="H35" s="55"/>
      <c r="I35" s="55"/>
      <c r="J35" s="55"/>
      <c r="K35" s="55"/>
      <c r="L35" s="55"/>
      <c r="M35" s="25"/>
      <c r="N35" s="25"/>
      <c r="O35" s="25"/>
    </row>
    <row r="36" spans="1:15" x14ac:dyDescent="0.2">
      <c r="A36" s="25"/>
      <c r="B36" s="53">
        <v>134</v>
      </c>
      <c r="C36" s="54" t="s">
        <v>85</v>
      </c>
      <c r="D36" s="1"/>
      <c r="E36" s="1"/>
      <c r="F36" s="55"/>
      <c r="G36" s="55"/>
      <c r="H36" s="55"/>
      <c r="I36" s="55"/>
      <c r="J36" s="55"/>
      <c r="K36" s="55"/>
      <c r="L36" s="55"/>
      <c r="M36" s="25"/>
      <c r="N36" s="25"/>
      <c r="O36" s="25"/>
    </row>
    <row r="37" spans="1:15" x14ac:dyDescent="0.2">
      <c r="A37" s="25"/>
      <c r="B37" s="53">
        <v>135</v>
      </c>
      <c r="C37" s="54" t="s">
        <v>86</v>
      </c>
      <c r="D37" s="1"/>
      <c r="E37" s="1"/>
      <c r="F37" s="55"/>
      <c r="G37" s="55"/>
      <c r="H37" s="55"/>
      <c r="I37" s="55"/>
      <c r="J37" s="55"/>
      <c r="K37" s="55"/>
      <c r="L37" s="55"/>
      <c r="M37" s="25"/>
      <c r="N37" s="25"/>
      <c r="O37" s="25"/>
    </row>
    <row r="38" spans="1:15" x14ac:dyDescent="0.2">
      <c r="A38" s="25"/>
      <c r="B38" s="53">
        <v>136</v>
      </c>
      <c r="C38" s="54" t="s">
        <v>87</v>
      </c>
      <c r="D38" s="1"/>
      <c r="E38" s="1"/>
      <c r="F38" s="55"/>
      <c r="G38" s="55"/>
      <c r="H38" s="55"/>
      <c r="I38" s="55"/>
      <c r="J38" s="55"/>
      <c r="K38" s="55"/>
      <c r="L38" s="55"/>
      <c r="M38" s="25"/>
      <c r="N38" s="25"/>
      <c r="O38" s="25"/>
    </row>
    <row r="39" spans="1:15" x14ac:dyDescent="0.2">
      <c r="A39" s="25"/>
      <c r="B39" s="53">
        <v>137</v>
      </c>
      <c r="C39" s="54" t="s">
        <v>88</v>
      </c>
      <c r="D39" s="1"/>
      <c r="E39" s="1"/>
      <c r="F39" s="55"/>
      <c r="G39" s="55"/>
      <c r="H39" s="55"/>
      <c r="I39" s="55"/>
      <c r="J39" s="55"/>
      <c r="K39" s="55"/>
      <c r="L39" s="55"/>
      <c r="M39" s="25"/>
      <c r="N39" s="25"/>
      <c r="O39" s="25"/>
    </row>
    <row r="40" spans="1:15" x14ac:dyDescent="0.2">
      <c r="A40" s="25"/>
      <c r="B40" s="53">
        <v>138</v>
      </c>
      <c r="C40" s="54" t="s">
        <v>89</v>
      </c>
      <c r="D40" s="1"/>
      <c r="E40" s="1"/>
      <c r="F40" s="55"/>
      <c r="G40" s="55"/>
      <c r="H40" s="55"/>
      <c r="I40" s="55"/>
      <c r="J40" s="55"/>
      <c r="K40" s="55"/>
      <c r="L40" s="55"/>
      <c r="M40" s="25"/>
      <c r="N40" s="25"/>
      <c r="O40" s="25"/>
    </row>
    <row r="41" spans="1:15" x14ac:dyDescent="0.2">
      <c r="A41" s="25"/>
      <c r="B41" s="53">
        <v>139</v>
      </c>
      <c r="C41" s="54" t="s">
        <v>90</v>
      </c>
      <c r="D41" s="1"/>
      <c r="E41" s="1"/>
      <c r="F41" s="55"/>
      <c r="G41" s="55"/>
      <c r="H41" s="55"/>
      <c r="I41" s="55"/>
      <c r="J41" s="55"/>
      <c r="K41" s="55"/>
      <c r="L41" s="55"/>
      <c r="M41" s="25"/>
      <c r="N41" s="25"/>
      <c r="O41" s="25"/>
    </row>
    <row r="42" spans="1:15" x14ac:dyDescent="0.2">
      <c r="A42" s="25"/>
      <c r="B42" s="53">
        <v>140</v>
      </c>
      <c r="C42" s="54" t="s">
        <v>91</v>
      </c>
      <c r="D42" s="1"/>
      <c r="E42" s="1"/>
      <c r="F42" s="55"/>
      <c r="G42" s="55"/>
      <c r="H42" s="55"/>
      <c r="I42" s="55"/>
      <c r="J42" s="55"/>
      <c r="K42" s="55"/>
      <c r="L42" s="55"/>
      <c r="M42" s="25"/>
      <c r="N42" s="25"/>
      <c r="O42" s="25"/>
    </row>
    <row r="43" spans="1:15" x14ac:dyDescent="0.2">
      <c r="A43" s="25"/>
      <c r="B43" s="53">
        <v>141</v>
      </c>
      <c r="C43" s="54" t="s">
        <v>92</v>
      </c>
      <c r="D43" s="1"/>
      <c r="E43" s="1"/>
      <c r="F43" s="56">
        <f>'Forecast Expenditure'!L120/1000</f>
        <v>1874.2553541054331</v>
      </c>
      <c r="G43" s="56">
        <f>'Forecast Expenditure'!M120/1000</f>
        <v>1938.3055521472643</v>
      </c>
      <c r="H43" s="56">
        <f>'Forecast Expenditure'!N120/1000</f>
        <v>2002.3557501890955</v>
      </c>
      <c r="I43" s="56">
        <f>'Forecast Expenditure'!O120/1000</f>
        <v>2103.3395944361305</v>
      </c>
      <c r="J43" s="56">
        <f>'Forecast Expenditure'!P120/1000</f>
        <v>2204.323438683165</v>
      </c>
      <c r="K43" s="56">
        <f>'Forecast Expenditure'!Q120/1000</f>
        <v>2305.3072829302005</v>
      </c>
      <c r="L43" s="56">
        <f>'Forecast Expenditure'!R120/1000</f>
        <v>2406.2911271772355</v>
      </c>
      <c r="M43" s="25"/>
      <c r="N43" s="25"/>
      <c r="O43" s="25"/>
    </row>
    <row r="44" spans="1:15" x14ac:dyDescent="0.2">
      <c r="A44" s="25"/>
      <c r="B44" s="53">
        <v>142</v>
      </c>
      <c r="C44" s="54" t="s">
        <v>93</v>
      </c>
      <c r="D44" s="1"/>
      <c r="E44" s="1"/>
      <c r="F44" s="55"/>
      <c r="G44" s="55"/>
      <c r="H44" s="55"/>
      <c r="I44" s="55"/>
      <c r="J44" s="55"/>
      <c r="K44" s="55"/>
      <c r="L44" s="55"/>
      <c r="M44" s="25"/>
      <c r="N44" s="25"/>
      <c r="O44" s="25"/>
    </row>
    <row r="45" spans="1:15" x14ac:dyDescent="0.2">
      <c r="A45" s="25"/>
      <c r="B45" s="53">
        <v>143</v>
      </c>
      <c r="C45" s="54" t="s">
        <v>94</v>
      </c>
      <c r="D45" s="1"/>
      <c r="E45" s="1"/>
      <c r="F45" s="55"/>
      <c r="G45" s="55"/>
      <c r="H45" s="55"/>
      <c r="I45" s="55"/>
      <c r="J45" s="55"/>
      <c r="K45" s="55"/>
      <c r="L45" s="55"/>
      <c r="M45" s="25"/>
      <c r="N45" s="25"/>
      <c r="O45" s="25"/>
    </row>
    <row r="46" spans="1:15" x14ac:dyDescent="0.2">
      <c r="A46" s="25"/>
      <c r="B46" s="53">
        <v>144</v>
      </c>
      <c r="C46" s="54" t="s">
        <v>95</v>
      </c>
      <c r="D46" s="1"/>
      <c r="E46" s="1"/>
      <c r="F46" s="55"/>
      <c r="G46" s="55"/>
      <c r="H46" s="55"/>
      <c r="I46" s="55"/>
      <c r="J46" s="55"/>
      <c r="K46" s="55"/>
      <c r="L46" s="55"/>
      <c r="M46" s="25"/>
      <c r="N46" s="25"/>
      <c r="O46" s="25"/>
    </row>
    <row r="47" spans="1:15" x14ac:dyDescent="0.2">
      <c r="A47" s="25"/>
      <c r="B47" s="53">
        <v>145</v>
      </c>
      <c r="C47" s="54" t="s">
        <v>96</v>
      </c>
      <c r="D47" s="1"/>
      <c r="E47" s="1"/>
      <c r="F47" s="55"/>
      <c r="G47" s="55"/>
      <c r="H47" s="55"/>
      <c r="I47" s="55"/>
      <c r="J47" s="55"/>
      <c r="K47" s="55"/>
      <c r="L47" s="55"/>
      <c r="M47" s="25"/>
      <c r="N47" s="25"/>
      <c r="O47" s="25"/>
    </row>
    <row r="48" spans="1:15" x14ac:dyDescent="0.2">
      <c r="A48" s="1"/>
      <c r="B48" s="53">
        <v>146</v>
      </c>
      <c r="C48" s="54" t="s">
        <v>97</v>
      </c>
      <c r="D48" s="1"/>
      <c r="E48" s="1"/>
      <c r="F48" s="55"/>
      <c r="G48" s="55"/>
      <c r="H48" s="55"/>
      <c r="I48" s="55"/>
      <c r="J48" s="55"/>
      <c r="K48" s="55"/>
      <c r="L48" s="55"/>
      <c r="M48" s="1"/>
      <c r="N48" s="1"/>
      <c r="O48" s="1"/>
    </row>
    <row r="49" spans="1:15" x14ac:dyDescent="0.2">
      <c r="A49" s="1"/>
      <c r="B49" s="53">
        <v>147</v>
      </c>
      <c r="C49" s="54" t="s">
        <v>98</v>
      </c>
      <c r="D49" s="1"/>
      <c r="E49" s="1"/>
      <c r="F49" s="55"/>
      <c r="G49" s="55"/>
      <c r="H49" s="55"/>
      <c r="I49" s="55"/>
      <c r="J49" s="55"/>
      <c r="K49" s="55"/>
      <c r="L49" s="55"/>
      <c r="M49" s="1"/>
      <c r="N49" s="1"/>
      <c r="O49" s="1"/>
    </row>
    <row r="50" spans="1:15" x14ac:dyDescent="0.2">
      <c r="A50" s="1"/>
      <c r="B50" s="53">
        <v>148</v>
      </c>
      <c r="C50" s="54" t="s">
        <v>99</v>
      </c>
      <c r="D50" s="1"/>
      <c r="E50" s="1"/>
      <c r="F50" s="55"/>
      <c r="G50" s="55"/>
      <c r="H50" s="55"/>
      <c r="I50" s="55"/>
      <c r="J50" s="55"/>
      <c r="K50" s="55"/>
      <c r="L50" s="55"/>
      <c r="M50" s="1"/>
      <c r="N50" s="1"/>
      <c r="O50" s="1"/>
    </row>
    <row r="51" spans="1:15" x14ac:dyDescent="0.2">
      <c r="A51" s="1"/>
      <c r="B51" s="53">
        <v>149</v>
      </c>
      <c r="C51" s="54" t="s">
        <v>100</v>
      </c>
      <c r="D51" s="1"/>
      <c r="E51" s="1"/>
      <c r="F51" s="55"/>
      <c r="G51" s="55"/>
      <c r="H51" s="55"/>
      <c r="I51" s="55"/>
      <c r="J51" s="55"/>
      <c r="K51" s="55"/>
      <c r="L51" s="55"/>
      <c r="M51" s="1"/>
      <c r="N51" s="1"/>
      <c r="O51" s="1"/>
    </row>
    <row r="52" spans="1:15" x14ac:dyDescent="0.2">
      <c r="A52" s="1"/>
      <c r="B52" s="53">
        <v>150</v>
      </c>
      <c r="C52" s="54" t="s">
        <v>101</v>
      </c>
      <c r="D52" s="1"/>
      <c r="E52" s="1"/>
      <c r="F52" s="55"/>
      <c r="G52" s="55"/>
      <c r="H52" s="55"/>
      <c r="I52" s="55"/>
      <c r="J52" s="55"/>
      <c r="K52" s="55"/>
      <c r="L52" s="55"/>
      <c r="M52" s="1"/>
      <c r="N52" s="1"/>
      <c r="O52" s="1"/>
    </row>
    <row r="53" spans="1:15" x14ac:dyDescent="0.2">
      <c r="A53" s="1"/>
      <c r="B53" s="53">
        <v>151</v>
      </c>
      <c r="C53" s="54" t="s">
        <v>102</v>
      </c>
      <c r="D53" s="1"/>
      <c r="E53" s="1"/>
      <c r="F53" s="55"/>
      <c r="G53" s="55"/>
      <c r="H53" s="55"/>
      <c r="I53" s="55"/>
      <c r="J53" s="55"/>
      <c r="K53" s="55"/>
      <c r="L53" s="55"/>
      <c r="M53" s="1"/>
      <c r="N53" s="1"/>
      <c r="O53" s="1"/>
    </row>
    <row r="54" spans="1:15" x14ac:dyDescent="0.2">
      <c r="A54" s="1"/>
      <c r="B54" s="53">
        <v>152</v>
      </c>
      <c r="C54" s="54" t="s">
        <v>103</v>
      </c>
      <c r="D54" s="1"/>
      <c r="E54" s="1"/>
      <c r="F54" s="55"/>
      <c r="G54" s="55"/>
      <c r="H54" s="55"/>
      <c r="I54" s="55"/>
      <c r="J54" s="55"/>
      <c r="K54" s="55"/>
      <c r="L54" s="55"/>
      <c r="M54" s="1"/>
      <c r="N54" s="1"/>
      <c r="O54" s="1"/>
    </row>
    <row r="55" spans="1:15" x14ac:dyDescent="0.2">
      <c r="A55" s="1"/>
      <c r="B55" s="53">
        <v>153</v>
      </c>
      <c r="C55" s="54" t="s">
        <v>104</v>
      </c>
      <c r="D55" s="1"/>
      <c r="E55" s="1"/>
      <c r="F55" s="55"/>
      <c r="G55" s="55"/>
      <c r="H55" s="55"/>
      <c r="I55" s="55"/>
      <c r="J55" s="55"/>
      <c r="K55" s="55"/>
      <c r="L55" s="55"/>
      <c r="M55" s="1"/>
      <c r="N55" s="1"/>
      <c r="O55" s="1"/>
    </row>
    <row r="56" spans="1:15" x14ac:dyDescent="0.2">
      <c r="A56" s="1"/>
      <c r="B56" s="53">
        <v>154</v>
      </c>
      <c r="C56" s="54" t="s">
        <v>105</v>
      </c>
      <c r="D56" s="1"/>
      <c r="E56" s="1"/>
      <c r="F56" s="55"/>
      <c r="G56" s="55"/>
      <c r="H56" s="55"/>
      <c r="I56" s="55"/>
      <c r="J56" s="55"/>
      <c r="K56" s="55"/>
      <c r="L56" s="55"/>
      <c r="M56" s="1"/>
      <c r="N56" s="1"/>
      <c r="O56" s="1"/>
    </row>
    <row r="57" spans="1:15" x14ac:dyDescent="0.2">
      <c r="A57" s="1"/>
      <c r="B57" s="53">
        <v>155</v>
      </c>
      <c r="C57" s="54" t="s">
        <v>106</v>
      </c>
      <c r="D57" s="1"/>
      <c r="E57" s="1"/>
      <c r="F57" s="55"/>
      <c r="G57" s="55"/>
      <c r="H57" s="55"/>
      <c r="I57" s="55"/>
      <c r="J57" s="55"/>
      <c r="K57" s="55"/>
      <c r="L57" s="55"/>
      <c r="M57" s="1"/>
      <c r="N57" s="1"/>
      <c r="O57" s="1"/>
    </row>
    <row r="58" spans="1:15" x14ac:dyDescent="0.2">
      <c r="A58" s="1"/>
      <c r="B58" s="53">
        <v>156</v>
      </c>
      <c r="C58" s="54" t="s">
        <v>107</v>
      </c>
      <c r="D58" s="1"/>
      <c r="E58" s="1"/>
      <c r="F58" s="55"/>
      <c r="G58" s="55"/>
      <c r="H58" s="55"/>
      <c r="I58" s="55"/>
      <c r="J58" s="55"/>
      <c r="K58" s="55"/>
      <c r="L58" s="55"/>
      <c r="M58" s="1"/>
      <c r="N58" s="1"/>
      <c r="O58" s="1"/>
    </row>
    <row r="59" spans="1:15" x14ac:dyDescent="0.2">
      <c r="A59" s="1"/>
      <c r="B59" s="53">
        <v>157</v>
      </c>
      <c r="C59" s="54" t="s">
        <v>108</v>
      </c>
      <c r="D59" s="1"/>
      <c r="E59" s="1"/>
      <c r="F59" s="55"/>
      <c r="G59" s="55"/>
      <c r="H59" s="55"/>
      <c r="I59" s="55"/>
      <c r="J59" s="55"/>
      <c r="K59" s="55"/>
      <c r="L59" s="55"/>
      <c r="M59" s="1"/>
      <c r="N59" s="1"/>
      <c r="O59" s="1"/>
    </row>
    <row r="60" spans="1:15" x14ac:dyDescent="0.2">
      <c r="A60" s="1"/>
      <c r="B60" s="53">
        <v>158</v>
      </c>
      <c r="C60" s="54" t="s">
        <v>109</v>
      </c>
      <c r="D60" s="1"/>
      <c r="E60" s="1"/>
      <c r="F60" s="55"/>
      <c r="G60" s="55"/>
      <c r="H60" s="55"/>
      <c r="I60" s="55"/>
      <c r="J60" s="55"/>
      <c r="K60" s="55"/>
      <c r="L60" s="55"/>
      <c r="M60" s="1"/>
      <c r="N60" s="1"/>
      <c r="O60" s="1"/>
    </row>
    <row r="61" spans="1:15" x14ac:dyDescent="0.2">
      <c r="A61" s="1"/>
      <c r="B61" s="53">
        <v>159</v>
      </c>
      <c r="C61" s="54" t="s">
        <v>110</v>
      </c>
      <c r="D61" s="1"/>
      <c r="E61" s="1"/>
      <c r="F61" s="55"/>
      <c r="G61" s="55"/>
      <c r="H61" s="55"/>
      <c r="I61" s="55"/>
      <c r="J61" s="55"/>
      <c r="K61" s="55"/>
      <c r="L61" s="55"/>
      <c r="M61" s="1"/>
      <c r="N61" s="1"/>
      <c r="O61" s="1"/>
    </row>
    <row r="62" spans="1:15" x14ac:dyDescent="0.2">
      <c r="A62" s="1"/>
      <c r="B62" s="53">
        <v>160</v>
      </c>
      <c r="C62" s="54" t="s">
        <v>111</v>
      </c>
      <c r="D62" s="1"/>
      <c r="E62" s="1"/>
      <c r="F62" s="55"/>
      <c r="G62" s="55"/>
      <c r="H62" s="55"/>
      <c r="I62" s="55"/>
      <c r="J62" s="55"/>
      <c r="K62" s="55"/>
      <c r="L62" s="55"/>
      <c r="M62" s="1"/>
      <c r="N62" s="1"/>
      <c r="O62" s="1"/>
    </row>
    <row r="63" spans="1:15" x14ac:dyDescent="0.2">
      <c r="A63" s="1"/>
      <c r="B63" s="53">
        <v>161</v>
      </c>
      <c r="C63" s="54" t="s">
        <v>112</v>
      </c>
      <c r="D63" s="1"/>
      <c r="E63" s="1"/>
      <c r="F63" s="55"/>
      <c r="G63" s="55"/>
      <c r="H63" s="55"/>
      <c r="I63" s="55"/>
      <c r="J63" s="55"/>
      <c r="K63" s="55"/>
      <c r="L63" s="55"/>
      <c r="M63" s="1"/>
      <c r="N63" s="1"/>
      <c r="O63" s="1"/>
    </row>
    <row r="64" spans="1:15" x14ac:dyDescent="0.2">
      <c r="A64" s="1"/>
      <c r="B64" s="53">
        <v>162</v>
      </c>
      <c r="C64" s="54" t="s">
        <v>113</v>
      </c>
      <c r="D64" s="1"/>
      <c r="E64" s="1"/>
      <c r="F64" s="55"/>
      <c r="G64" s="55"/>
      <c r="H64" s="55"/>
      <c r="I64" s="55"/>
      <c r="J64" s="55"/>
      <c r="K64" s="55"/>
      <c r="L64" s="55"/>
      <c r="M64" s="1"/>
      <c r="N64" s="1"/>
      <c r="O64" s="1"/>
    </row>
    <row r="65" spans="1:15" x14ac:dyDescent="0.2">
      <c r="A65" s="1"/>
      <c r="B65" s="53">
        <v>163</v>
      </c>
      <c r="C65" s="54" t="s">
        <v>114</v>
      </c>
      <c r="D65" s="1"/>
      <c r="E65" s="1"/>
      <c r="F65" s="55"/>
      <c r="G65" s="55"/>
      <c r="H65" s="55"/>
      <c r="I65" s="55"/>
      <c r="J65" s="55"/>
      <c r="K65" s="55"/>
      <c r="L65" s="55"/>
      <c r="M65" s="1"/>
      <c r="N65" s="1"/>
      <c r="O65" s="1"/>
    </row>
    <row r="66" spans="1:15" x14ac:dyDescent="0.2">
      <c r="A66" s="1"/>
      <c r="B66" s="53">
        <v>164</v>
      </c>
      <c r="C66" s="54" t="s">
        <v>115</v>
      </c>
      <c r="D66" s="1"/>
      <c r="E66" s="1"/>
      <c r="F66" s="55"/>
      <c r="G66" s="55"/>
      <c r="H66" s="55"/>
      <c r="I66" s="55"/>
      <c r="J66" s="55"/>
      <c r="K66" s="55"/>
      <c r="L66" s="55"/>
      <c r="M66" s="1"/>
      <c r="N66" s="1"/>
      <c r="O66" s="1"/>
    </row>
    <row r="67" spans="1:15" x14ac:dyDescent="0.2">
      <c r="A67" s="1"/>
      <c r="B67" s="53">
        <v>165</v>
      </c>
      <c r="C67" s="54" t="s">
        <v>116</v>
      </c>
      <c r="D67" s="1"/>
      <c r="E67" s="1"/>
      <c r="F67" s="55"/>
      <c r="G67" s="55"/>
      <c r="H67" s="55"/>
      <c r="I67" s="55"/>
      <c r="J67" s="55"/>
      <c r="K67" s="55"/>
      <c r="L67" s="55"/>
      <c r="M67" s="1"/>
      <c r="N67" s="1"/>
      <c r="O67" s="1"/>
    </row>
    <row r="68" spans="1:15" x14ac:dyDescent="0.2">
      <c r="A68" s="1"/>
      <c r="B68" s="53">
        <v>166</v>
      </c>
      <c r="C68" s="54" t="s">
        <v>117</v>
      </c>
      <c r="D68" s="1"/>
      <c r="E68" s="1"/>
      <c r="F68" s="55"/>
      <c r="G68" s="55"/>
      <c r="H68" s="55"/>
      <c r="I68" s="55"/>
      <c r="J68" s="55"/>
      <c r="K68" s="55"/>
      <c r="L68" s="55"/>
      <c r="M68" s="1"/>
      <c r="N68" s="1"/>
      <c r="O68" s="1"/>
    </row>
    <row r="69" spans="1:15" x14ac:dyDescent="0.2">
      <c r="A69" s="1"/>
      <c r="B69" s="53">
        <v>167</v>
      </c>
      <c r="C69" s="54" t="s">
        <v>118</v>
      </c>
      <c r="D69" s="1"/>
      <c r="E69" s="1"/>
      <c r="F69" s="55"/>
      <c r="G69" s="55"/>
      <c r="H69" s="55"/>
      <c r="I69" s="55"/>
      <c r="J69" s="55"/>
      <c r="K69" s="55"/>
      <c r="L69" s="55"/>
      <c r="M69" s="1"/>
      <c r="N69" s="1"/>
      <c r="O69" s="1"/>
    </row>
    <row r="70" spans="1:15" x14ac:dyDescent="0.2">
      <c r="A70" s="1"/>
      <c r="B70" s="53">
        <v>168</v>
      </c>
      <c r="C70" s="54" t="s">
        <v>119</v>
      </c>
      <c r="D70" s="1"/>
      <c r="E70" s="1"/>
      <c r="F70" s="55"/>
      <c r="G70" s="55"/>
      <c r="H70" s="55"/>
      <c r="I70" s="55"/>
      <c r="J70" s="55"/>
      <c r="K70" s="55"/>
      <c r="L70" s="55"/>
      <c r="M70" s="1"/>
      <c r="N70" s="1"/>
      <c r="O70" s="1"/>
    </row>
    <row r="71" spans="1:15" x14ac:dyDescent="0.2">
      <c r="A71" s="1"/>
      <c r="B71" s="53">
        <v>169</v>
      </c>
      <c r="C71" s="54" t="s">
        <v>120</v>
      </c>
      <c r="D71" s="1"/>
      <c r="E71" s="1"/>
      <c r="F71" s="55"/>
      <c r="G71" s="55"/>
      <c r="H71" s="55"/>
      <c r="I71" s="55"/>
      <c r="J71" s="55"/>
      <c r="K71" s="55"/>
      <c r="L71" s="55"/>
      <c r="M71" s="1"/>
      <c r="N71" s="1"/>
      <c r="O71" s="1"/>
    </row>
    <row r="72" spans="1:15" x14ac:dyDescent="0.2">
      <c r="A72" s="1"/>
      <c r="B72" s="53">
        <v>170</v>
      </c>
      <c r="C72" s="54" t="s">
        <v>93</v>
      </c>
      <c r="D72" s="1"/>
      <c r="E72" s="1"/>
      <c r="F72" s="55"/>
      <c r="G72" s="55"/>
      <c r="H72" s="55"/>
      <c r="I72" s="55"/>
      <c r="J72" s="55"/>
      <c r="K72" s="55"/>
      <c r="L72" s="55"/>
      <c r="M72" s="1"/>
      <c r="N72" s="1"/>
      <c r="O72" s="1"/>
    </row>
    <row r="73" spans="1:15" x14ac:dyDescent="0.2">
      <c r="A73" s="1"/>
      <c r="B73" s="53">
        <v>171</v>
      </c>
      <c r="C73" s="54" t="s">
        <v>121</v>
      </c>
      <c r="D73" s="1"/>
      <c r="E73" s="1"/>
      <c r="F73" s="55"/>
      <c r="G73" s="55"/>
      <c r="H73" s="55"/>
      <c r="I73" s="55"/>
      <c r="J73" s="55"/>
      <c r="K73" s="55"/>
      <c r="L73" s="55"/>
      <c r="M73" s="1"/>
      <c r="N73" s="1"/>
      <c r="O73" s="1"/>
    </row>
    <row r="74" spans="1:15" x14ac:dyDescent="0.2">
      <c r="A74" s="1"/>
      <c r="B74" s="53">
        <v>172</v>
      </c>
      <c r="C74" s="54" t="s">
        <v>122</v>
      </c>
      <c r="D74" s="1"/>
      <c r="E74" s="1"/>
      <c r="F74" s="55"/>
      <c r="G74" s="55"/>
      <c r="H74" s="55"/>
      <c r="I74" s="55"/>
      <c r="J74" s="55"/>
      <c r="K74" s="55"/>
      <c r="L74" s="55"/>
      <c r="M74" s="1"/>
      <c r="N74" s="1"/>
      <c r="O74" s="1"/>
    </row>
    <row r="75" spans="1:15" x14ac:dyDescent="0.2">
      <c r="A75" s="1"/>
      <c r="B75" s="53">
        <v>174</v>
      </c>
      <c r="C75" s="54" t="s">
        <v>123</v>
      </c>
      <c r="D75" s="1"/>
      <c r="E75" s="1"/>
      <c r="F75" s="55"/>
      <c r="G75" s="55"/>
      <c r="H75" s="55"/>
      <c r="I75" s="55"/>
      <c r="J75" s="55"/>
      <c r="K75" s="55"/>
      <c r="L75" s="55"/>
      <c r="M75" s="1"/>
      <c r="N75" s="1"/>
      <c r="O75" s="1"/>
    </row>
    <row r="76" spans="1:15" x14ac:dyDescent="0.2">
      <c r="A76" s="1"/>
      <c r="B76" s="53">
        <v>175</v>
      </c>
      <c r="C76" s="54" t="s">
        <v>124</v>
      </c>
      <c r="D76" s="1"/>
      <c r="E76" s="1"/>
      <c r="F76" s="55"/>
      <c r="G76" s="55"/>
      <c r="H76" s="55"/>
      <c r="I76" s="55"/>
      <c r="J76" s="55"/>
      <c r="K76" s="55"/>
      <c r="L76" s="55"/>
      <c r="M76" s="1"/>
      <c r="N76" s="1"/>
      <c r="O76" s="1"/>
    </row>
    <row r="77" spans="1:15" x14ac:dyDescent="0.2">
      <c r="A77" s="1"/>
      <c r="B77" s="53">
        <v>176</v>
      </c>
      <c r="C77" s="54" t="s">
        <v>125</v>
      </c>
      <c r="D77" s="1"/>
      <c r="E77" s="1"/>
      <c r="F77" s="55"/>
      <c r="G77" s="55"/>
      <c r="H77" s="55"/>
      <c r="I77" s="55"/>
      <c r="J77" s="55"/>
      <c r="K77" s="55"/>
      <c r="L77" s="55"/>
      <c r="M77" s="1"/>
      <c r="N77" s="1"/>
      <c r="O77" s="1"/>
    </row>
    <row r="78" spans="1:15" x14ac:dyDescent="0.2">
      <c r="A78" s="1"/>
      <c r="B78" s="53">
        <v>177</v>
      </c>
      <c r="C78" s="54" t="s">
        <v>126</v>
      </c>
      <c r="D78" s="1"/>
      <c r="E78" s="1"/>
      <c r="F78" s="55"/>
      <c r="G78" s="55"/>
      <c r="H78" s="55"/>
      <c r="I78" s="55"/>
      <c r="J78" s="55"/>
      <c r="K78" s="55"/>
      <c r="L78" s="55"/>
      <c r="M78" s="1"/>
      <c r="N78" s="1"/>
      <c r="O78" s="1"/>
    </row>
    <row r="79" spans="1:15" x14ac:dyDescent="0.2">
      <c r="A79" s="1"/>
      <c r="B79" s="53">
        <v>200</v>
      </c>
      <c r="C79" s="54" t="s">
        <v>127</v>
      </c>
      <c r="D79" s="1"/>
      <c r="E79" s="1"/>
      <c r="F79" s="55"/>
      <c r="G79" s="55"/>
      <c r="H79" s="55"/>
      <c r="I79" s="55"/>
      <c r="J79" s="55"/>
      <c r="K79" s="55"/>
      <c r="L79" s="55"/>
      <c r="M79" s="1"/>
      <c r="N79" s="1"/>
      <c r="O79" s="1"/>
    </row>
    <row r="80" spans="1:15" x14ac:dyDescent="0.2">
      <c r="A80" s="1"/>
      <c r="B80" s="53">
        <v>205</v>
      </c>
      <c r="C80" s="54" t="s">
        <v>128</v>
      </c>
      <c r="D80" s="1"/>
      <c r="E80" s="1"/>
      <c r="F80" s="55"/>
      <c r="G80" s="55"/>
      <c r="H80" s="55"/>
      <c r="I80" s="55"/>
      <c r="J80" s="55"/>
      <c r="K80" s="55"/>
      <c r="L80" s="55"/>
      <c r="M80" s="1"/>
      <c r="N80" s="1"/>
      <c r="O80" s="1"/>
    </row>
    <row r="81" spans="1:15" x14ac:dyDescent="0.2">
      <c r="A81" s="1"/>
      <c r="B81" s="53">
        <v>210</v>
      </c>
      <c r="C81" s="54" t="s">
        <v>129</v>
      </c>
      <c r="D81" s="1"/>
      <c r="E81" s="1"/>
      <c r="F81" s="55"/>
      <c r="G81" s="55"/>
      <c r="H81" s="55"/>
      <c r="I81" s="55"/>
      <c r="J81" s="55"/>
      <c r="K81" s="55"/>
      <c r="L81" s="55"/>
      <c r="M81" s="1"/>
      <c r="N81" s="1"/>
      <c r="O81" s="1"/>
    </row>
    <row r="82" spans="1:15" x14ac:dyDescent="0.2">
      <c r="A82" s="1"/>
      <c r="B82" s="53">
        <v>215</v>
      </c>
      <c r="C82" s="54" t="s">
        <v>130</v>
      </c>
      <c r="D82" s="1"/>
      <c r="E82" s="1"/>
      <c r="F82" s="55"/>
      <c r="G82" s="55"/>
      <c r="H82" s="55"/>
      <c r="I82" s="55"/>
      <c r="J82" s="55"/>
      <c r="K82" s="55"/>
      <c r="L82" s="55"/>
      <c r="M82" s="1"/>
      <c r="N82" s="1"/>
      <c r="O82" s="1"/>
    </row>
    <row r="83" spans="1:15" x14ac:dyDescent="0.2">
      <c r="A83" s="1"/>
      <c r="B83" s="53">
        <v>220</v>
      </c>
      <c r="C83" s="54" t="s">
        <v>131</v>
      </c>
      <c r="D83" s="1"/>
      <c r="E83" s="1"/>
      <c r="F83" s="55"/>
      <c r="G83" s="55"/>
      <c r="H83" s="55"/>
      <c r="I83" s="55"/>
      <c r="J83" s="55"/>
      <c r="K83" s="55"/>
      <c r="L83" s="55"/>
      <c r="M83" s="1"/>
      <c r="N83" s="1"/>
      <c r="O83" s="1"/>
    </row>
    <row r="84" spans="1:15" x14ac:dyDescent="0.2">
      <c r="A84" s="1"/>
      <c r="B84" s="53">
        <v>225</v>
      </c>
      <c r="C84" s="54" t="s">
        <v>132</v>
      </c>
      <c r="D84" s="1"/>
      <c r="E84" s="1"/>
      <c r="F84" s="55"/>
      <c r="G84" s="55"/>
      <c r="H84" s="55"/>
      <c r="I84" s="55"/>
      <c r="J84" s="55"/>
      <c r="K84" s="55"/>
      <c r="L84" s="55"/>
      <c r="M84" s="1"/>
      <c r="N84" s="1"/>
      <c r="O84" s="1"/>
    </row>
    <row r="85" spans="1:15" x14ac:dyDescent="0.2">
      <c r="A85" s="1"/>
      <c r="B85" s="53">
        <v>230</v>
      </c>
      <c r="C85" s="54" t="s">
        <v>133</v>
      </c>
      <c r="D85" s="1"/>
      <c r="E85" s="1"/>
      <c r="F85" s="55"/>
      <c r="G85" s="55"/>
      <c r="H85" s="55"/>
      <c r="I85" s="55"/>
      <c r="J85" s="55"/>
      <c r="K85" s="55"/>
      <c r="L85" s="55"/>
      <c r="M85" s="1"/>
      <c r="N85" s="1"/>
      <c r="O85" s="1"/>
    </row>
    <row r="86" spans="1:15" x14ac:dyDescent="0.2">
      <c r="A86" s="1"/>
      <c r="B86" s="53">
        <v>235</v>
      </c>
      <c r="C86" s="54" t="s">
        <v>134</v>
      </c>
      <c r="D86" s="1"/>
      <c r="E86" s="1"/>
      <c r="F86" s="55"/>
      <c r="G86" s="55"/>
      <c r="H86" s="55"/>
      <c r="I86" s="55"/>
      <c r="J86" s="55"/>
      <c r="K86" s="55"/>
      <c r="L86" s="55"/>
      <c r="M86" s="1"/>
      <c r="N86" s="1"/>
      <c r="O86" s="1"/>
    </row>
    <row r="87" spans="1:15" x14ac:dyDescent="0.2">
      <c r="A87" s="1"/>
      <c r="B87" s="53">
        <v>240</v>
      </c>
      <c r="C87" s="54" t="s">
        <v>135</v>
      </c>
      <c r="D87" s="1"/>
      <c r="E87" s="1"/>
      <c r="F87" s="55"/>
      <c r="G87" s="55"/>
      <c r="H87" s="55"/>
      <c r="I87" s="55"/>
      <c r="J87" s="55"/>
      <c r="K87" s="55"/>
      <c r="L87" s="55"/>
      <c r="M87" s="1"/>
      <c r="N87" s="1"/>
      <c r="O87" s="1"/>
    </row>
    <row r="88" spans="1:15" x14ac:dyDescent="0.2">
      <c r="A88" s="1"/>
      <c r="B88" s="53">
        <v>245</v>
      </c>
      <c r="C88" s="54" t="s">
        <v>136</v>
      </c>
      <c r="D88" s="1"/>
      <c r="E88" s="1"/>
      <c r="F88" s="55"/>
      <c r="G88" s="55"/>
      <c r="H88" s="55"/>
      <c r="I88" s="55"/>
      <c r="J88" s="55"/>
      <c r="K88" s="55"/>
      <c r="L88" s="55"/>
      <c r="M88" s="1"/>
      <c r="N88" s="1"/>
      <c r="O88" s="1"/>
    </row>
    <row r="89" spans="1:15" x14ac:dyDescent="0.2">
      <c r="A89" s="1"/>
      <c r="B89" s="53">
        <v>260</v>
      </c>
      <c r="C89" s="54" t="s">
        <v>137</v>
      </c>
      <c r="D89" s="1"/>
      <c r="E89" s="1"/>
      <c r="F89" s="55"/>
      <c r="G89" s="55"/>
      <c r="H89" s="55"/>
      <c r="I89" s="55"/>
      <c r="J89" s="55"/>
      <c r="K89" s="55"/>
      <c r="L89" s="55"/>
      <c r="M89" s="1"/>
      <c r="N89" s="1"/>
      <c r="O89" s="1"/>
    </row>
    <row r="90" spans="1:15" x14ac:dyDescent="0.2">
      <c r="A90" s="1"/>
      <c r="B90" s="53">
        <v>270</v>
      </c>
      <c r="C90" s="54" t="s">
        <v>138</v>
      </c>
      <c r="D90" s="1"/>
      <c r="E90" s="1"/>
      <c r="F90" s="55"/>
      <c r="G90" s="55"/>
      <c r="H90" s="55"/>
      <c r="I90" s="55"/>
      <c r="J90" s="55"/>
      <c r="K90" s="55"/>
      <c r="L90" s="55"/>
      <c r="M90" s="1"/>
      <c r="N90" s="1"/>
      <c r="O90" s="1"/>
    </row>
    <row r="91" spans="1:15" x14ac:dyDescent="0.2">
      <c r="A91" s="1"/>
      <c r="B91" s="53">
        <v>273</v>
      </c>
      <c r="C91" s="54" t="s">
        <v>139</v>
      </c>
      <c r="D91" s="1"/>
      <c r="E91" s="1"/>
      <c r="F91" s="55"/>
      <c r="G91" s="55"/>
      <c r="H91" s="55"/>
      <c r="I91" s="55"/>
      <c r="J91" s="55"/>
      <c r="K91" s="55"/>
      <c r="L91" s="55"/>
      <c r="M91" s="1"/>
      <c r="N91" s="1"/>
      <c r="O91" s="1"/>
    </row>
    <row r="92" spans="1:15" x14ac:dyDescent="0.2">
      <c r="A92" s="1"/>
      <c r="B92" s="1"/>
      <c r="C92" s="1" t="s">
        <v>337</v>
      </c>
      <c r="D92" s="1"/>
      <c r="E92" s="1"/>
      <c r="F92" s="125">
        <f>SUM(F8:F91)*1000-'Forecast Expenditure'!L120</f>
        <v>0</v>
      </c>
      <c r="G92" s="125">
        <f>SUM(G8:G91)*1000-'Forecast Expenditure'!M120</f>
        <v>0</v>
      </c>
      <c r="H92" s="125">
        <f>SUM(H8:H91)*1000-'Forecast Expenditure'!N120</f>
        <v>0</v>
      </c>
      <c r="I92" s="125">
        <f>SUM(I8:I91)*1000-'Forecast Expenditure'!O120</f>
        <v>0</v>
      </c>
      <c r="J92" s="125">
        <f>SUM(J8:J91)*1000-'Forecast Expenditure'!P120</f>
        <v>0</v>
      </c>
      <c r="K92" s="125">
        <f>SUM(K8:K91)*1000-'Forecast Expenditure'!Q120</f>
        <v>0</v>
      </c>
      <c r="L92" s="125">
        <f>SUM(L8:L91)*1000-'Forecast Expenditure'!R120</f>
        <v>0</v>
      </c>
      <c r="M92" s="1"/>
      <c r="N92" s="1"/>
      <c r="O92" s="1"/>
    </row>
    <row r="93" spans="1: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26"/>
      <c r="B94" s="26" t="s">
        <v>267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1: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idden="1" x14ac:dyDescent="0.2"/>
    <row r="97" hidden="1" x14ac:dyDescent="0.2"/>
    <row r="98" hidden="1" x14ac:dyDescent="0.2"/>
    <row r="99" hidden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S523"/>
  <sheetViews>
    <sheetView tabSelected="1" zoomScale="80" zoomScaleNormal="80" workbookViewId="0"/>
  </sheetViews>
  <sheetFormatPr defaultColWidth="0" defaultRowHeight="12.75" customHeight="1" zeroHeight="1" x14ac:dyDescent="0.2"/>
  <cols>
    <col min="1" max="1" width="12.375" customWidth="1"/>
    <col min="2" max="2" width="42.125" customWidth="1"/>
    <col min="3" max="3" width="39.5" customWidth="1"/>
    <col min="4" max="4" width="21.5" bestFit="1" customWidth="1"/>
    <col min="5" max="11" width="13.375" customWidth="1"/>
    <col min="12" max="12" width="3.625" customWidth="1"/>
    <col min="13" max="17" width="15.375" hidden="1" customWidth="1"/>
    <col min="18" max="18" width="3.625" hidden="1" customWidth="1"/>
    <col min="19" max="16384" width="9" hidden="1"/>
  </cols>
  <sheetData>
    <row r="1" spans="1:19" ht="18" x14ac:dyDescent="0.25">
      <c r="A1" s="24" t="s">
        <v>143</v>
      </c>
      <c r="B1" s="24"/>
      <c r="C1" s="24"/>
      <c r="D1" s="24"/>
      <c r="E1" s="24"/>
      <c r="F1" s="24"/>
      <c r="G1" s="24"/>
      <c r="H1" s="24"/>
      <c r="I1" s="24"/>
      <c r="J1" s="24"/>
      <c r="K1" s="27" t="s">
        <v>39</v>
      </c>
      <c r="L1" s="24"/>
    </row>
    <row r="2" spans="1:19" ht="15.75" x14ac:dyDescent="0.25">
      <c r="A2" s="26" t="str">
        <f ca="1">RIGHT(CELL("filename", $A$1), LEN(CELL("filename", $A$1)) - SEARCH("]", CELL("filename", $A$1)))</f>
        <v>Reset RIN 2.2 Repex</v>
      </c>
      <c r="B2" s="26"/>
      <c r="C2" s="26"/>
      <c r="D2" s="26"/>
      <c r="E2" s="26"/>
      <c r="F2" s="26"/>
      <c r="G2" s="26"/>
      <c r="H2" s="26"/>
      <c r="I2" s="26"/>
      <c r="J2" s="26" t="s">
        <v>40</v>
      </c>
      <c r="K2" s="31" t="str">
        <f>IF(ROUND(SUM(E22:K156),0)=ROUND(SUM('Forecast Expenditure'!L120:R120),0),"OK","Check!")</f>
        <v>OK</v>
      </c>
      <c r="L2" s="26"/>
    </row>
    <row r="3" spans="1:19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9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9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9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19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9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ht="18.75" customHeight="1" x14ac:dyDescent="0.2">
      <c r="A18" s="25"/>
      <c r="B18" s="83" t="s">
        <v>268</v>
      </c>
      <c r="C18" s="84"/>
      <c r="D18" s="84"/>
      <c r="E18" s="84"/>
      <c r="F18" s="84"/>
      <c r="G18" s="84"/>
      <c r="H18" s="84"/>
      <c r="I18" s="84"/>
      <c r="J18" s="84"/>
      <c r="K18" s="84"/>
      <c r="L18" s="25"/>
      <c r="M18" s="25"/>
      <c r="N18" s="25"/>
      <c r="O18" s="25"/>
      <c r="P18" s="25"/>
      <c r="Q18" s="25"/>
      <c r="R18" s="25"/>
      <c r="S18" s="25"/>
    </row>
    <row r="19" spans="1:19" ht="13.5" thickBot="1" x14ac:dyDescent="0.25">
      <c r="A19" s="25"/>
      <c r="B19" s="8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ht="13.5" thickBot="1" x14ac:dyDescent="0.25">
      <c r="A20" s="25"/>
      <c r="B20" s="86" t="s">
        <v>269</v>
      </c>
      <c r="C20" s="1"/>
      <c r="D20" s="1"/>
      <c r="E20" s="169" t="s">
        <v>325</v>
      </c>
      <c r="F20" s="170"/>
      <c r="G20" s="170"/>
      <c r="H20" s="170"/>
      <c r="I20" s="170"/>
      <c r="J20" s="170"/>
      <c r="K20" s="171"/>
      <c r="L20" s="25"/>
      <c r="M20" s="25"/>
      <c r="N20" s="25"/>
      <c r="O20" s="25"/>
      <c r="P20" s="25"/>
      <c r="Q20" s="25"/>
      <c r="R20" s="25"/>
      <c r="S20" s="25"/>
    </row>
    <row r="21" spans="1:19" ht="13.5" thickBot="1" x14ac:dyDescent="0.25">
      <c r="A21" s="25"/>
      <c r="B21" s="87" t="s">
        <v>145</v>
      </c>
      <c r="C21" s="88" t="s">
        <v>146</v>
      </c>
      <c r="D21" s="89"/>
      <c r="E21" s="90" t="s">
        <v>326</v>
      </c>
      <c r="F21" s="90" t="s">
        <v>327</v>
      </c>
      <c r="G21" s="91" t="s">
        <v>328</v>
      </c>
      <c r="H21" s="91" t="s">
        <v>329</v>
      </c>
      <c r="I21" s="91" t="s">
        <v>330</v>
      </c>
      <c r="J21" s="91" t="s">
        <v>331</v>
      </c>
      <c r="K21" s="91" t="s">
        <v>332</v>
      </c>
      <c r="L21" s="25"/>
      <c r="M21" s="25"/>
      <c r="N21" s="25"/>
      <c r="O21" s="25"/>
      <c r="P21" s="25"/>
      <c r="Q21" s="25"/>
      <c r="R21" s="25"/>
      <c r="S21" s="25"/>
    </row>
    <row r="22" spans="1:19" x14ac:dyDescent="0.2">
      <c r="A22" s="25"/>
      <c r="B22" s="172" t="s">
        <v>270</v>
      </c>
      <c r="C22" s="92" t="s">
        <v>148</v>
      </c>
      <c r="D22" s="93"/>
      <c r="E22" s="94">
        <f>'Forecast Expenditure'!L10</f>
        <v>0</v>
      </c>
      <c r="F22" s="95">
        <f>'Forecast Expenditure'!M10</f>
        <v>0</v>
      </c>
      <c r="G22" s="95">
        <f>'Forecast Expenditure'!N10</f>
        <v>0</v>
      </c>
      <c r="H22" s="95">
        <f>'Forecast Expenditure'!O10</f>
        <v>0</v>
      </c>
      <c r="I22" s="95">
        <f>'Forecast Expenditure'!P10</f>
        <v>0</v>
      </c>
      <c r="J22" s="95">
        <f>'Forecast Expenditure'!Q10</f>
        <v>0</v>
      </c>
      <c r="K22" s="96">
        <f>'Forecast Expenditure'!R10</f>
        <v>0</v>
      </c>
      <c r="L22" s="25"/>
      <c r="M22" s="25"/>
      <c r="N22" s="25"/>
      <c r="O22" s="25"/>
      <c r="P22" s="25"/>
      <c r="Q22" s="25"/>
      <c r="R22" s="25"/>
      <c r="S22" s="25"/>
    </row>
    <row r="23" spans="1:19" x14ac:dyDescent="0.2">
      <c r="A23" s="25"/>
      <c r="B23" s="173"/>
      <c r="C23" s="97" t="s">
        <v>150</v>
      </c>
      <c r="D23" s="98"/>
      <c r="E23" s="99">
        <f>'Forecast Expenditure'!L11</f>
        <v>424529.36383889208</v>
      </c>
      <c r="F23" s="100">
        <f>'Forecast Expenditure'!M11</f>
        <v>454852.88982738432</v>
      </c>
      <c r="G23" s="100">
        <f>'Forecast Expenditure'!N11</f>
        <v>485176.41581587656</v>
      </c>
      <c r="H23" s="100">
        <f>'Forecast Expenditure'!O11</f>
        <v>515499.94180436886</v>
      </c>
      <c r="I23" s="100">
        <f>'Forecast Expenditure'!P11</f>
        <v>545823.46779286105</v>
      </c>
      <c r="J23" s="100">
        <f>'Forecast Expenditure'!Q11</f>
        <v>576146.99378135335</v>
      </c>
      <c r="K23" s="101">
        <f>'Forecast Expenditure'!R11</f>
        <v>606470.51976984565</v>
      </c>
      <c r="L23" s="25"/>
      <c r="M23" s="25"/>
      <c r="N23" s="25"/>
      <c r="O23" s="25"/>
      <c r="P23" s="25"/>
      <c r="Q23" s="25"/>
      <c r="R23" s="25"/>
      <c r="S23" s="25"/>
    </row>
    <row r="24" spans="1:19" x14ac:dyDescent="0.2">
      <c r="A24" s="25"/>
      <c r="B24" s="173"/>
      <c r="C24" s="97" t="s">
        <v>151</v>
      </c>
      <c r="D24" s="98"/>
      <c r="E24" s="99">
        <f>'Forecast Expenditure'!L12</f>
        <v>92053.941058790282</v>
      </c>
      <c r="F24" s="100">
        <f>'Forecast Expenditure'!M12</f>
        <v>89752.592532320516</v>
      </c>
      <c r="G24" s="100">
        <f>'Forecast Expenditure'!N12</f>
        <v>87451.244005850749</v>
      </c>
      <c r="H24" s="100">
        <f>'Forecast Expenditure'!O12</f>
        <v>85149.895479380997</v>
      </c>
      <c r="I24" s="100">
        <f>'Forecast Expenditure'!P12</f>
        <v>82848.546952911231</v>
      </c>
      <c r="J24" s="100">
        <f>'Forecast Expenditure'!Q12</f>
        <v>80547.198426441464</v>
      </c>
      <c r="K24" s="101">
        <f>'Forecast Expenditure'!R12</f>
        <v>78245.849899971712</v>
      </c>
      <c r="L24" s="25"/>
      <c r="M24" s="25"/>
      <c r="N24" s="25"/>
      <c r="O24" s="25"/>
      <c r="P24" s="25"/>
      <c r="Q24" s="25"/>
      <c r="R24" s="25"/>
      <c r="S24" s="25"/>
    </row>
    <row r="25" spans="1:19" x14ac:dyDescent="0.2">
      <c r="A25" s="25"/>
      <c r="B25" s="173"/>
      <c r="C25" s="97" t="s">
        <v>152</v>
      </c>
      <c r="D25" s="98"/>
      <c r="E25" s="99">
        <f>'Forecast Expenditure'!L13</f>
        <v>0</v>
      </c>
      <c r="F25" s="100">
        <f>'Forecast Expenditure'!M13</f>
        <v>0</v>
      </c>
      <c r="G25" s="100">
        <f>'Forecast Expenditure'!N13</f>
        <v>0</v>
      </c>
      <c r="H25" s="100">
        <f>'Forecast Expenditure'!O13</f>
        <v>0</v>
      </c>
      <c r="I25" s="100">
        <f>'Forecast Expenditure'!P13</f>
        <v>0</v>
      </c>
      <c r="J25" s="100">
        <f>'Forecast Expenditure'!Q13</f>
        <v>0</v>
      </c>
      <c r="K25" s="101">
        <f>'Forecast Expenditure'!R13</f>
        <v>0</v>
      </c>
      <c r="L25" s="25"/>
      <c r="M25" s="25"/>
      <c r="N25" s="25"/>
      <c r="O25" s="25"/>
      <c r="P25" s="25"/>
      <c r="Q25" s="25"/>
      <c r="R25" s="25"/>
      <c r="S25" s="25"/>
    </row>
    <row r="26" spans="1:19" x14ac:dyDescent="0.2">
      <c r="A26" s="25"/>
      <c r="B26" s="173"/>
      <c r="C26" s="97" t="s">
        <v>153</v>
      </c>
      <c r="D26" s="98"/>
      <c r="E26" s="99">
        <f>'Forecast Expenditure'!L14</f>
        <v>0</v>
      </c>
      <c r="F26" s="100">
        <f>'Forecast Expenditure'!M14</f>
        <v>0</v>
      </c>
      <c r="G26" s="100">
        <f>'Forecast Expenditure'!N14</f>
        <v>0</v>
      </c>
      <c r="H26" s="100">
        <f>'Forecast Expenditure'!O14</f>
        <v>0</v>
      </c>
      <c r="I26" s="100">
        <f>'Forecast Expenditure'!P14</f>
        <v>0</v>
      </c>
      <c r="J26" s="100">
        <f>'Forecast Expenditure'!Q14</f>
        <v>0</v>
      </c>
      <c r="K26" s="101">
        <f>'Forecast Expenditure'!R14</f>
        <v>0</v>
      </c>
      <c r="L26" s="25"/>
      <c r="M26" s="25"/>
      <c r="N26" s="25"/>
      <c r="O26" s="25"/>
      <c r="P26" s="25"/>
      <c r="Q26" s="25"/>
      <c r="R26" s="25"/>
      <c r="S26" s="25"/>
    </row>
    <row r="27" spans="1:19" x14ac:dyDescent="0.2">
      <c r="A27" s="25"/>
      <c r="B27" s="173"/>
      <c r="C27" s="97" t="s">
        <v>154</v>
      </c>
      <c r="D27" s="98"/>
      <c r="E27" s="99">
        <f>'Forecast Expenditure'!L15</f>
        <v>0</v>
      </c>
      <c r="F27" s="100">
        <f>'Forecast Expenditure'!M15</f>
        <v>0</v>
      </c>
      <c r="G27" s="100">
        <f>'Forecast Expenditure'!N15</f>
        <v>0</v>
      </c>
      <c r="H27" s="100">
        <f>'Forecast Expenditure'!O15</f>
        <v>0</v>
      </c>
      <c r="I27" s="100">
        <f>'Forecast Expenditure'!P15</f>
        <v>0</v>
      </c>
      <c r="J27" s="100">
        <f>'Forecast Expenditure'!Q15</f>
        <v>0</v>
      </c>
      <c r="K27" s="101">
        <f>'Forecast Expenditure'!R15</f>
        <v>0</v>
      </c>
      <c r="L27" s="25"/>
      <c r="M27" s="25"/>
      <c r="N27" s="25"/>
      <c r="O27" s="25"/>
      <c r="P27" s="25"/>
      <c r="Q27" s="25"/>
      <c r="R27" s="25"/>
      <c r="S27" s="25"/>
    </row>
    <row r="28" spans="1:19" x14ac:dyDescent="0.2">
      <c r="A28" s="25"/>
      <c r="B28" s="173"/>
      <c r="C28" s="97" t="s">
        <v>155</v>
      </c>
      <c r="D28" s="98"/>
      <c r="E28" s="99">
        <f>'Forecast Expenditure'!L16</f>
        <v>0</v>
      </c>
      <c r="F28" s="100">
        <f>'Forecast Expenditure'!M16</f>
        <v>0</v>
      </c>
      <c r="G28" s="100">
        <f>'Forecast Expenditure'!N16</f>
        <v>0</v>
      </c>
      <c r="H28" s="100">
        <f>'Forecast Expenditure'!O16</f>
        <v>0</v>
      </c>
      <c r="I28" s="100">
        <f>'Forecast Expenditure'!P16</f>
        <v>0</v>
      </c>
      <c r="J28" s="100">
        <f>'Forecast Expenditure'!Q16</f>
        <v>0</v>
      </c>
      <c r="K28" s="101">
        <f>'Forecast Expenditure'!R16</f>
        <v>0</v>
      </c>
      <c r="L28" s="25"/>
      <c r="M28" s="25"/>
      <c r="N28" s="25"/>
      <c r="O28" s="25"/>
      <c r="P28" s="25"/>
      <c r="Q28" s="25"/>
      <c r="R28" s="25"/>
      <c r="S28" s="25"/>
    </row>
    <row r="29" spans="1:19" x14ac:dyDescent="0.2">
      <c r="A29" s="25"/>
      <c r="B29" s="173"/>
      <c r="C29" s="97" t="s">
        <v>156</v>
      </c>
      <c r="D29" s="98"/>
      <c r="E29" s="99">
        <f>'Forecast Expenditure'!L17</f>
        <v>0</v>
      </c>
      <c r="F29" s="100">
        <f>'Forecast Expenditure'!M17</f>
        <v>0</v>
      </c>
      <c r="G29" s="100">
        <f>'Forecast Expenditure'!N17</f>
        <v>0</v>
      </c>
      <c r="H29" s="100">
        <f>'Forecast Expenditure'!O17</f>
        <v>0</v>
      </c>
      <c r="I29" s="100">
        <f>'Forecast Expenditure'!P17</f>
        <v>0</v>
      </c>
      <c r="J29" s="100">
        <f>'Forecast Expenditure'!Q17</f>
        <v>0</v>
      </c>
      <c r="K29" s="101">
        <f>'Forecast Expenditure'!R17</f>
        <v>0</v>
      </c>
      <c r="L29" s="25"/>
      <c r="M29" s="25"/>
      <c r="N29" s="25"/>
      <c r="O29" s="25"/>
      <c r="P29" s="25"/>
      <c r="Q29" s="25"/>
      <c r="R29" s="25"/>
      <c r="S29" s="25"/>
    </row>
    <row r="30" spans="1:19" x14ac:dyDescent="0.2">
      <c r="A30" s="25"/>
      <c r="B30" s="173"/>
      <c r="C30" s="97" t="s">
        <v>157</v>
      </c>
      <c r="D30" s="98"/>
      <c r="E30" s="99">
        <f>'Forecast Expenditure'!L18</f>
        <v>0</v>
      </c>
      <c r="F30" s="100">
        <f>'Forecast Expenditure'!M18</f>
        <v>0</v>
      </c>
      <c r="G30" s="100">
        <f>'Forecast Expenditure'!N18</f>
        <v>0</v>
      </c>
      <c r="H30" s="100">
        <f>'Forecast Expenditure'!O18</f>
        <v>0</v>
      </c>
      <c r="I30" s="100">
        <f>'Forecast Expenditure'!P18</f>
        <v>0</v>
      </c>
      <c r="J30" s="100">
        <f>'Forecast Expenditure'!Q18</f>
        <v>0</v>
      </c>
      <c r="K30" s="101">
        <f>'Forecast Expenditure'!R18</f>
        <v>0</v>
      </c>
      <c r="L30" s="25"/>
      <c r="M30" s="25"/>
      <c r="N30" s="25"/>
      <c r="O30" s="25"/>
      <c r="P30" s="25"/>
      <c r="Q30" s="25"/>
      <c r="R30" s="25"/>
      <c r="S30" s="25"/>
    </row>
    <row r="31" spans="1:19" x14ac:dyDescent="0.2">
      <c r="A31" s="25"/>
      <c r="B31" s="173"/>
      <c r="C31" s="97" t="s">
        <v>158</v>
      </c>
      <c r="D31" s="98"/>
      <c r="E31" s="99">
        <f>'Forecast Expenditure'!L19</f>
        <v>0</v>
      </c>
      <c r="F31" s="100">
        <f>'Forecast Expenditure'!M19</f>
        <v>0</v>
      </c>
      <c r="G31" s="100">
        <f>'Forecast Expenditure'!N19</f>
        <v>0</v>
      </c>
      <c r="H31" s="100">
        <f>'Forecast Expenditure'!O19</f>
        <v>0</v>
      </c>
      <c r="I31" s="100">
        <f>'Forecast Expenditure'!P19</f>
        <v>0</v>
      </c>
      <c r="J31" s="100">
        <f>'Forecast Expenditure'!Q19</f>
        <v>0</v>
      </c>
      <c r="K31" s="101">
        <f>'Forecast Expenditure'!R19</f>
        <v>0</v>
      </c>
      <c r="L31" s="25"/>
      <c r="M31" s="25"/>
      <c r="N31" s="25"/>
      <c r="O31" s="25"/>
      <c r="P31" s="25"/>
      <c r="Q31" s="25"/>
      <c r="R31" s="25"/>
      <c r="S31" s="25"/>
    </row>
    <row r="32" spans="1:19" x14ac:dyDescent="0.2">
      <c r="A32" s="25"/>
      <c r="B32" s="173"/>
      <c r="C32" s="97" t="s">
        <v>159</v>
      </c>
      <c r="D32" s="98"/>
      <c r="E32" s="99">
        <f>'Forecast Expenditure'!L20</f>
        <v>0</v>
      </c>
      <c r="F32" s="100">
        <f>'Forecast Expenditure'!M20</f>
        <v>0</v>
      </c>
      <c r="G32" s="100">
        <f>'Forecast Expenditure'!N20</f>
        <v>0</v>
      </c>
      <c r="H32" s="100">
        <f>'Forecast Expenditure'!O20</f>
        <v>0</v>
      </c>
      <c r="I32" s="100">
        <f>'Forecast Expenditure'!P20</f>
        <v>0</v>
      </c>
      <c r="J32" s="100">
        <f>'Forecast Expenditure'!Q20</f>
        <v>0</v>
      </c>
      <c r="K32" s="101">
        <f>'Forecast Expenditure'!R20</f>
        <v>0</v>
      </c>
      <c r="L32" s="25"/>
      <c r="M32" s="25"/>
      <c r="N32" s="25"/>
      <c r="O32" s="25"/>
      <c r="P32" s="25"/>
      <c r="Q32" s="25"/>
      <c r="R32" s="25"/>
      <c r="S32" s="25"/>
    </row>
    <row r="33" spans="1:19" x14ac:dyDescent="0.2">
      <c r="A33" s="25"/>
      <c r="B33" s="173"/>
      <c r="C33" s="97" t="s">
        <v>160</v>
      </c>
      <c r="D33" s="98"/>
      <c r="E33" s="99">
        <f>'Forecast Expenditure'!L21</f>
        <v>0</v>
      </c>
      <c r="F33" s="100">
        <f>'Forecast Expenditure'!M21</f>
        <v>0</v>
      </c>
      <c r="G33" s="100">
        <f>'Forecast Expenditure'!N21</f>
        <v>0</v>
      </c>
      <c r="H33" s="100">
        <f>'Forecast Expenditure'!O21</f>
        <v>0</v>
      </c>
      <c r="I33" s="100">
        <f>'Forecast Expenditure'!P21</f>
        <v>0</v>
      </c>
      <c r="J33" s="100">
        <f>'Forecast Expenditure'!Q21</f>
        <v>0</v>
      </c>
      <c r="K33" s="101">
        <f>'Forecast Expenditure'!R21</f>
        <v>0</v>
      </c>
      <c r="L33" s="25"/>
      <c r="M33" s="25"/>
      <c r="N33" s="25"/>
      <c r="O33" s="25"/>
      <c r="P33" s="25"/>
      <c r="Q33" s="25"/>
      <c r="R33" s="25"/>
      <c r="S33" s="25"/>
    </row>
    <row r="34" spans="1:19" x14ac:dyDescent="0.2">
      <c r="A34" s="25"/>
      <c r="B34" s="173"/>
      <c r="C34" s="97" t="s">
        <v>161</v>
      </c>
      <c r="D34" s="98"/>
      <c r="E34" s="99">
        <f>'Forecast Expenditure'!L22</f>
        <v>0</v>
      </c>
      <c r="F34" s="100">
        <f>'Forecast Expenditure'!M22</f>
        <v>0</v>
      </c>
      <c r="G34" s="100">
        <f>'Forecast Expenditure'!N22</f>
        <v>0</v>
      </c>
      <c r="H34" s="100">
        <f>'Forecast Expenditure'!O22</f>
        <v>0</v>
      </c>
      <c r="I34" s="100">
        <f>'Forecast Expenditure'!P22</f>
        <v>0</v>
      </c>
      <c r="J34" s="100">
        <f>'Forecast Expenditure'!Q22</f>
        <v>0</v>
      </c>
      <c r="K34" s="101">
        <f>'Forecast Expenditure'!R22</f>
        <v>0</v>
      </c>
      <c r="L34" s="25"/>
      <c r="M34" s="25"/>
      <c r="N34" s="25"/>
      <c r="O34" s="25"/>
      <c r="P34" s="25"/>
      <c r="Q34" s="25"/>
      <c r="R34" s="25"/>
      <c r="S34" s="25"/>
    </row>
    <row r="35" spans="1:19" x14ac:dyDescent="0.2">
      <c r="A35" s="25"/>
      <c r="B35" s="173"/>
      <c r="C35" s="97" t="s">
        <v>162</v>
      </c>
      <c r="D35" s="98"/>
      <c r="E35" s="99">
        <f>'Forecast Expenditure'!L23</f>
        <v>0</v>
      </c>
      <c r="F35" s="100">
        <f>'Forecast Expenditure'!M23</f>
        <v>0</v>
      </c>
      <c r="G35" s="100">
        <f>'Forecast Expenditure'!N23</f>
        <v>0</v>
      </c>
      <c r="H35" s="100">
        <f>'Forecast Expenditure'!O23</f>
        <v>0</v>
      </c>
      <c r="I35" s="100">
        <f>'Forecast Expenditure'!P23</f>
        <v>0</v>
      </c>
      <c r="J35" s="100">
        <f>'Forecast Expenditure'!Q23</f>
        <v>0</v>
      </c>
      <c r="K35" s="101">
        <f>'Forecast Expenditure'!R23</f>
        <v>0</v>
      </c>
      <c r="L35" s="25"/>
      <c r="M35" s="25"/>
      <c r="N35" s="25"/>
      <c r="O35" s="25"/>
      <c r="P35" s="25"/>
      <c r="Q35" s="25"/>
      <c r="R35" s="25"/>
      <c r="S35" s="25"/>
    </row>
    <row r="36" spans="1:19" x14ac:dyDescent="0.2">
      <c r="A36" s="25"/>
      <c r="B36" s="173"/>
      <c r="C36" s="97" t="s">
        <v>163</v>
      </c>
      <c r="D36" s="98"/>
      <c r="E36" s="99">
        <f>'Forecast Expenditure'!L24</f>
        <v>0</v>
      </c>
      <c r="F36" s="100">
        <f>'Forecast Expenditure'!M24</f>
        <v>0</v>
      </c>
      <c r="G36" s="100">
        <f>'Forecast Expenditure'!N24</f>
        <v>0</v>
      </c>
      <c r="H36" s="100">
        <f>'Forecast Expenditure'!O24</f>
        <v>0</v>
      </c>
      <c r="I36" s="100">
        <f>'Forecast Expenditure'!P24</f>
        <v>0</v>
      </c>
      <c r="J36" s="100">
        <f>'Forecast Expenditure'!Q24</f>
        <v>0</v>
      </c>
      <c r="K36" s="101">
        <f>'Forecast Expenditure'!R24</f>
        <v>0</v>
      </c>
      <c r="L36" s="25"/>
      <c r="M36" s="25"/>
      <c r="N36" s="25"/>
      <c r="O36" s="25"/>
      <c r="P36" s="25"/>
      <c r="Q36" s="25"/>
      <c r="R36" s="25"/>
      <c r="S36" s="25"/>
    </row>
    <row r="37" spans="1:19" x14ac:dyDescent="0.2">
      <c r="A37" s="25"/>
      <c r="B37" s="173"/>
      <c r="C37" s="97" t="s">
        <v>164</v>
      </c>
      <c r="D37" s="98"/>
      <c r="E37" s="99">
        <f>'Forecast Expenditure'!L25</f>
        <v>0</v>
      </c>
      <c r="F37" s="100">
        <f>'Forecast Expenditure'!M25</f>
        <v>0</v>
      </c>
      <c r="G37" s="100">
        <f>'Forecast Expenditure'!N25</f>
        <v>0</v>
      </c>
      <c r="H37" s="100">
        <f>'Forecast Expenditure'!O25</f>
        <v>0</v>
      </c>
      <c r="I37" s="100">
        <f>'Forecast Expenditure'!P25</f>
        <v>0</v>
      </c>
      <c r="J37" s="100">
        <f>'Forecast Expenditure'!Q25</f>
        <v>0</v>
      </c>
      <c r="K37" s="101">
        <f>'Forecast Expenditure'!R25</f>
        <v>0</v>
      </c>
      <c r="L37" s="25"/>
      <c r="M37" s="25"/>
      <c r="N37" s="25"/>
      <c r="O37" s="25"/>
      <c r="P37" s="25"/>
      <c r="Q37" s="25"/>
      <c r="R37" s="25"/>
      <c r="S37" s="25"/>
    </row>
    <row r="38" spans="1:19" x14ac:dyDescent="0.2">
      <c r="A38" s="25"/>
      <c r="B38" s="173"/>
      <c r="C38" s="97" t="s">
        <v>165</v>
      </c>
      <c r="D38" s="98"/>
      <c r="E38" s="99">
        <f>'Forecast Expenditure'!L26</f>
        <v>0</v>
      </c>
      <c r="F38" s="100">
        <f>'Forecast Expenditure'!M26</f>
        <v>0</v>
      </c>
      <c r="G38" s="100">
        <f>'Forecast Expenditure'!N26</f>
        <v>0</v>
      </c>
      <c r="H38" s="100">
        <f>'Forecast Expenditure'!O26</f>
        <v>0</v>
      </c>
      <c r="I38" s="100">
        <f>'Forecast Expenditure'!P26</f>
        <v>0</v>
      </c>
      <c r="J38" s="100">
        <f>'Forecast Expenditure'!Q26</f>
        <v>0</v>
      </c>
      <c r="K38" s="101">
        <f>'Forecast Expenditure'!R26</f>
        <v>0</v>
      </c>
      <c r="L38" s="25"/>
      <c r="M38" s="25"/>
      <c r="N38" s="25"/>
      <c r="O38" s="25"/>
      <c r="P38" s="25"/>
      <c r="Q38" s="25"/>
      <c r="R38" s="25"/>
      <c r="S38" s="25"/>
    </row>
    <row r="39" spans="1:19" x14ac:dyDescent="0.2">
      <c r="A39" s="25"/>
      <c r="B39" s="173"/>
      <c r="C39" s="97" t="s">
        <v>166</v>
      </c>
      <c r="D39" s="98"/>
      <c r="E39" s="99">
        <f>'Forecast Expenditure'!L27</f>
        <v>0</v>
      </c>
      <c r="F39" s="100">
        <f>'Forecast Expenditure'!M27</f>
        <v>0</v>
      </c>
      <c r="G39" s="100">
        <f>'Forecast Expenditure'!N27</f>
        <v>0</v>
      </c>
      <c r="H39" s="100">
        <f>'Forecast Expenditure'!O27</f>
        <v>0</v>
      </c>
      <c r="I39" s="100">
        <f>'Forecast Expenditure'!P27</f>
        <v>0</v>
      </c>
      <c r="J39" s="100">
        <f>'Forecast Expenditure'!Q27</f>
        <v>0</v>
      </c>
      <c r="K39" s="101">
        <f>'Forecast Expenditure'!R27</f>
        <v>0</v>
      </c>
      <c r="L39" s="25"/>
      <c r="M39" s="25"/>
      <c r="N39" s="25"/>
      <c r="O39" s="25"/>
      <c r="P39" s="25"/>
      <c r="Q39" s="25"/>
      <c r="R39" s="25"/>
      <c r="S39" s="25"/>
    </row>
    <row r="40" spans="1:19" ht="13.5" customHeight="1" x14ac:dyDescent="0.2">
      <c r="A40" s="25"/>
      <c r="B40" s="173"/>
      <c r="C40" s="97" t="s">
        <v>167</v>
      </c>
      <c r="D40" s="98"/>
      <c r="E40" s="99">
        <f>'Forecast Expenditure'!L28</f>
        <v>0</v>
      </c>
      <c r="F40" s="100">
        <f>'Forecast Expenditure'!M28</f>
        <v>0</v>
      </c>
      <c r="G40" s="100">
        <f>'Forecast Expenditure'!N28</f>
        <v>0</v>
      </c>
      <c r="H40" s="100">
        <f>'Forecast Expenditure'!O28</f>
        <v>0</v>
      </c>
      <c r="I40" s="100">
        <f>'Forecast Expenditure'!P28</f>
        <v>0</v>
      </c>
      <c r="J40" s="100">
        <f>'Forecast Expenditure'!Q28</f>
        <v>0</v>
      </c>
      <c r="K40" s="101">
        <f>'Forecast Expenditure'!R28</f>
        <v>0</v>
      </c>
      <c r="L40" s="25"/>
      <c r="M40" s="25"/>
      <c r="N40" s="25"/>
      <c r="O40" s="25"/>
      <c r="P40" s="25"/>
      <c r="Q40" s="25"/>
      <c r="R40" s="25"/>
      <c r="S40" s="25"/>
    </row>
    <row r="41" spans="1:19" ht="13.5" thickBot="1" x14ac:dyDescent="0.25">
      <c r="A41" s="25"/>
      <c r="B41" s="174"/>
      <c r="C41" s="102" t="s">
        <v>168</v>
      </c>
      <c r="D41" s="103"/>
      <c r="E41" s="104">
        <f>'Forecast Expenditure'!L29</f>
        <v>0</v>
      </c>
      <c r="F41" s="105">
        <f>'Forecast Expenditure'!M29</f>
        <v>0</v>
      </c>
      <c r="G41" s="105">
        <f>'Forecast Expenditure'!N29</f>
        <v>0</v>
      </c>
      <c r="H41" s="105">
        <f>'Forecast Expenditure'!O29</f>
        <v>0</v>
      </c>
      <c r="I41" s="105">
        <f>'Forecast Expenditure'!P29</f>
        <v>0</v>
      </c>
      <c r="J41" s="105">
        <f>'Forecast Expenditure'!Q29</f>
        <v>0</v>
      </c>
      <c r="K41" s="106">
        <f>'Forecast Expenditure'!R29</f>
        <v>0</v>
      </c>
      <c r="L41" s="25"/>
      <c r="M41" s="25"/>
      <c r="N41" s="25"/>
      <c r="O41" s="25"/>
      <c r="P41" s="25"/>
      <c r="Q41" s="25"/>
      <c r="R41" s="25"/>
      <c r="S41" s="25"/>
    </row>
    <row r="42" spans="1:19" x14ac:dyDescent="0.2">
      <c r="A42" s="25"/>
      <c r="B42" s="172" t="s">
        <v>271</v>
      </c>
      <c r="C42" s="92" t="s">
        <v>170</v>
      </c>
      <c r="D42" s="93"/>
      <c r="E42" s="94">
        <f>'Forecast Expenditure'!L30</f>
        <v>228844.68545930667</v>
      </c>
      <c r="F42" s="95">
        <f>'Forecast Expenditure'!M30</f>
        <v>240139.59482746987</v>
      </c>
      <c r="G42" s="95">
        <f>'Forecast Expenditure'!N30</f>
        <v>251434.50419563305</v>
      </c>
      <c r="H42" s="95">
        <f>'Forecast Expenditure'!O30</f>
        <v>262729.41356379626</v>
      </c>
      <c r="I42" s="95">
        <f>'Forecast Expenditure'!P30</f>
        <v>274024.32293195947</v>
      </c>
      <c r="J42" s="95">
        <f>'Forecast Expenditure'!Q30</f>
        <v>285319.23230012262</v>
      </c>
      <c r="K42" s="96">
        <f>'Forecast Expenditure'!R30</f>
        <v>296614.14166828583</v>
      </c>
      <c r="L42" s="25"/>
      <c r="M42" s="25"/>
      <c r="N42" s="25"/>
      <c r="O42" s="25"/>
      <c r="P42" s="25"/>
      <c r="Q42" s="25"/>
      <c r="R42" s="25"/>
      <c r="S42" s="25"/>
    </row>
    <row r="43" spans="1:19" x14ac:dyDescent="0.2">
      <c r="A43" s="25"/>
      <c r="B43" s="173"/>
      <c r="C43" s="97" t="s">
        <v>172</v>
      </c>
      <c r="D43" s="98"/>
      <c r="E43" s="99">
        <f>'Forecast Expenditure'!L31</f>
        <v>53572.993367986579</v>
      </c>
      <c r="F43" s="100">
        <f>'Forecast Expenditure'!M31</f>
        <v>48638.63871567203</v>
      </c>
      <c r="G43" s="100">
        <f>'Forecast Expenditure'!N31</f>
        <v>43704.284063357482</v>
      </c>
      <c r="H43" s="100">
        <f>'Forecast Expenditure'!O31</f>
        <v>38769.929411042925</v>
      </c>
      <c r="I43" s="100">
        <f>'Forecast Expenditure'!P31</f>
        <v>33835.574758728377</v>
      </c>
      <c r="J43" s="100">
        <f>'Forecast Expenditure'!Q31</f>
        <v>28901.220106413824</v>
      </c>
      <c r="K43" s="101">
        <f>'Forecast Expenditure'!R31</f>
        <v>23966.865454099268</v>
      </c>
      <c r="L43" s="25"/>
      <c r="M43" s="25"/>
      <c r="N43" s="25"/>
      <c r="O43" s="25"/>
      <c r="P43" s="25"/>
      <c r="Q43" s="25"/>
      <c r="R43" s="25"/>
      <c r="S43" s="25"/>
    </row>
    <row r="44" spans="1:19" x14ac:dyDescent="0.2">
      <c r="A44" s="25"/>
      <c r="B44" s="173"/>
      <c r="C44" s="97" t="s">
        <v>173</v>
      </c>
      <c r="D44" s="98"/>
      <c r="E44" s="99">
        <f>'Forecast Expenditure'!L32</f>
        <v>0</v>
      </c>
      <c r="F44" s="100">
        <f>'Forecast Expenditure'!M32</f>
        <v>0</v>
      </c>
      <c r="G44" s="100">
        <f>'Forecast Expenditure'!N32</f>
        <v>0</v>
      </c>
      <c r="H44" s="100">
        <f>'Forecast Expenditure'!O32</f>
        <v>0</v>
      </c>
      <c r="I44" s="100">
        <f>'Forecast Expenditure'!P32</f>
        <v>0</v>
      </c>
      <c r="J44" s="100">
        <f>'Forecast Expenditure'!Q32</f>
        <v>0</v>
      </c>
      <c r="K44" s="101">
        <f>'Forecast Expenditure'!R32</f>
        <v>0</v>
      </c>
      <c r="L44" s="25"/>
      <c r="M44" s="25"/>
      <c r="N44" s="25"/>
      <c r="O44" s="25"/>
      <c r="P44" s="25"/>
      <c r="Q44" s="25"/>
      <c r="R44" s="25"/>
      <c r="S44" s="25"/>
    </row>
    <row r="45" spans="1:19" x14ac:dyDescent="0.2">
      <c r="A45" s="25"/>
      <c r="B45" s="173"/>
      <c r="C45" s="97" t="s">
        <v>174</v>
      </c>
      <c r="D45" s="98"/>
      <c r="E45" s="99">
        <f>'Forecast Expenditure'!L33</f>
        <v>0</v>
      </c>
      <c r="F45" s="100">
        <f>'Forecast Expenditure'!M33</f>
        <v>0</v>
      </c>
      <c r="G45" s="100">
        <f>'Forecast Expenditure'!N33</f>
        <v>0</v>
      </c>
      <c r="H45" s="100">
        <f>'Forecast Expenditure'!O33</f>
        <v>0</v>
      </c>
      <c r="I45" s="100">
        <f>'Forecast Expenditure'!P33</f>
        <v>0</v>
      </c>
      <c r="J45" s="100">
        <f>'Forecast Expenditure'!Q33</f>
        <v>0</v>
      </c>
      <c r="K45" s="101">
        <f>'Forecast Expenditure'!R33</f>
        <v>0</v>
      </c>
      <c r="L45" s="25"/>
      <c r="M45" s="25"/>
      <c r="N45" s="25"/>
      <c r="O45" s="25"/>
      <c r="P45" s="25"/>
      <c r="Q45" s="25"/>
      <c r="R45" s="25"/>
      <c r="S45" s="25"/>
    </row>
    <row r="46" spans="1:19" x14ac:dyDescent="0.2">
      <c r="A46" s="25"/>
      <c r="B46" s="173"/>
      <c r="C46" s="97" t="s">
        <v>175</v>
      </c>
      <c r="D46" s="98"/>
      <c r="E46" s="99">
        <f>'Forecast Expenditure'!L34</f>
        <v>0</v>
      </c>
      <c r="F46" s="100">
        <f>'Forecast Expenditure'!M34</f>
        <v>0</v>
      </c>
      <c r="G46" s="100">
        <f>'Forecast Expenditure'!N34</f>
        <v>0</v>
      </c>
      <c r="H46" s="100">
        <f>'Forecast Expenditure'!O34</f>
        <v>0</v>
      </c>
      <c r="I46" s="100">
        <f>'Forecast Expenditure'!P34</f>
        <v>0</v>
      </c>
      <c r="J46" s="100">
        <f>'Forecast Expenditure'!Q34</f>
        <v>0</v>
      </c>
      <c r="K46" s="101">
        <f>'Forecast Expenditure'!R34</f>
        <v>0</v>
      </c>
      <c r="L46" s="25"/>
      <c r="M46" s="25"/>
      <c r="N46" s="25"/>
      <c r="O46" s="25"/>
      <c r="P46" s="25"/>
      <c r="Q46" s="25"/>
      <c r="R46" s="25"/>
      <c r="S46" s="25"/>
    </row>
    <row r="47" spans="1:19" x14ac:dyDescent="0.2">
      <c r="A47" s="25"/>
      <c r="B47" s="173"/>
      <c r="C47" s="97" t="s">
        <v>176</v>
      </c>
      <c r="D47" s="98"/>
      <c r="E47" s="99">
        <f>'Forecast Expenditure'!L35</f>
        <v>0</v>
      </c>
      <c r="F47" s="100">
        <f>'Forecast Expenditure'!M35</f>
        <v>0</v>
      </c>
      <c r="G47" s="100">
        <f>'Forecast Expenditure'!N35</f>
        <v>0</v>
      </c>
      <c r="H47" s="100">
        <f>'Forecast Expenditure'!O35</f>
        <v>0</v>
      </c>
      <c r="I47" s="100">
        <f>'Forecast Expenditure'!P35</f>
        <v>0</v>
      </c>
      <c r="J47" s="100">
        <f>'Forecast Expenditure'!Q35</f>
        <v>0</v>
      </c>
      <c r="K47" s="101">
        <f>'Forecast Expenditure'!R35</f>
        <v>0</v>
      </c>
      <c r="L47" s="25"/>
      <c r="M47" s="25"/>
      <c r="N47" s="25"/>
      <c r="O47" s="25"/>
      <c r="P47" s="25"/>
      <c r="Q47" s="25"/>
      <c r="R47" s="25"/>
      <c r="S47" s="25"/>
    </row>
    <row r="48" spans="1:19" ht="13.5" thickBot="1" x14ac:dyDescent="0.25">
      <c r="A48" s="25"/>
      <c r="B48" s="174"/>
      <c r="C48" s="102" t="s">
        <v>168</v>
      </c>
      <c r="D48" s="103"/>
      <c r="E48" s="104">
        <f>'Forecast Expenditure'!L36</f>
        <v>0</v>
      </c>
      <c r="F48" s="105">
        <f>'Forecast Expenditure'!M36</f>
        <v>0</v>
      </c>
      <c r="G48" s="105">
        <f>'Forecast Expenditure'!N36</f>
        <v>0</v>
      </c>
      <c r="H48" s="105">
        <f>'Forecast Expenditure'!O36</f>
        <v>0</v>
      </c>
      <c r="I48" s="105">
        <f>'Forecast Expenditure'!P36</f>
        <v>0</v>
      </c>
      <c r="J48" s="105">
        <f>'Forecast Expenditure'!Q36</f>
        <v>0</v>
      </c>
      <c r="K48" s="106">
        <f>'Forecast Expenditure'!R36</f>
        <v>0</v>
      </c>
      <c r="L48" s="25"/>
      <c r="M48" s="25"/>
      <c r="N48" s="25"/>
      <c r="O48" s="25"/>
      <c r="P48" s="25"/>
      <c r="Q48" s="25"/>
      <c r="R48" s="25"/>
      <c r="S48" s="25"/>
    </row>
    <row r="49" spans="1:19" x14ac:dyDescent="0.2">
      <c r="A49" s="25"/>
      <c r="B49" s="172" t="s">
        <v>272</v>
      </c>
      <c r="C49" s="92" t="s">
        <v>273</v>
      </c>
      <c r="D49" s="93" t="s">
        <v>274</v>
      </c>
      <c r="E49" s="94"/>
      <c r="F49" s="95"/>
      <c r="G49" s="95"/>
      <c r="H49" s="95"/>
      <c r="I49" s="95"/>
      <c r="J49" s="95"/>
      <c r="K49" s="96"/>
      <c r="L49" s="25"/>
      <c r="M49" s="25"/>
      <c r="N49" s="25"/>
      <c r="O49" s="25"/>
      <c r="P49" s="25"/>
      <c r="Q49" s="25"/>
      <c r="R49" s="25"/>
      <c r="S49" s="25"/>
    </row>
    <row r="50" spans="1:19" x14ac:dyDescent="0.2">
      <c r="A50" s="25"/>
      <c r="B50" s="173"/>
      <c r="C50" s="97" t="s">
        <v>172</v>
      </c>
      <c r="D50" s="98" t="s">
        <v>274</v>
      </c>
      <c r="E50" s="99"/>
      <c r="F50" s="100"/>
      <c r="G50" s="100"/>
      <c r="H50" s="100"/>
      <c r="I50" s="100"/>
      <c r="J50" s="100"/>
      <c r="K50" s="101"/>
      <c r="L50" s="25"/>
      <c r="M50" s="25"/>
      <c r="N50" s="25"/>
      <c r="O50" s="25"/>
      <c r="P50" s="25"/>
      <c r="Q50" s="25"/>
      <c r="R50" s="25"/>
      <c r="S50" s="25"/>
    </row>
    <row r="51" spans="1:19" x14ac:dyDescent="0.2">
      <c r="A51" s="25"/>
      <c r="B51" s="173"/>
      <c r="C51" s="97" t="s">
        <v>173</v>
      </c>
      <c r="D51" s="98" t="s">
        <v>274</v>
      </c>
      <c r="E51" s="99"/>
      <c r="F51" s="100"/>
      <c r="G51" s="100"/>
      <c r="H51" s="100"/>
      <c r="I51" s="100"/>
      <c r="J51" s="100"/>
      <c r="K51" s="101"/>
      <c r="L51" s="25"/>
      <c r="M51" s="25"/>
      <c r="N51" s="25"/>
      <c r="O51" s="25"/>
      <c r="P51" s="25"/>
      <c r="Q51" s="25"/>
      <c r="R51" s="25"/>
      <c r="S51" s="25"/>
    </row>
    <row r="52" spans="1:19" x14ac:dyDescent="0.2">
      <c r="A52" s="25"/>
      <c r="B52" s="173"/>
      <c r="C52" s="97" t="s">
        <v>174</v>
      </c>
      <c r="D52" s="98" t="s">
        <v>274</v>
      </c>
      <c r="E52" s="99"/>
      <c r="F52" s="100"/>
      <c r="G52" s="100"/>
      <c r="H52" s="100"/>
      <c r="I52" s="100"/>
      <c r="J52" s="100"/>
      <c r="K52" s="101"/>
      <c r="L52" s="25"/>
      <c r="M52" s="25"/>
      <c r="N52" s="25"/>
      <c r="O52" s="25"/>
      <c r="P52" s="25"/>
      <c r="Q52" s="25"/>
      <c r="R52" s="25"/>
      <c r="S52" s="25"/>
    </row>
    <row r="53" spans="1:19" x14ac:dyDescent="0.2">
      <c r="A53" s="25"/>
      <c r="B53" s="173"/>
      <c r="C53" s="97" t="s">
        <v>175</v>
      </c>
      <c r="D53" s="98" t="s">
        <v>274</v>
      </c>
      <c r="E53" s="99"/>
      <c r="F53" s="100"/>
      <c r="G53" s="100"/>
      <c r="H53" s="100"/>
      <c r="I53" s="100"/>
      <c r="J53" s="100"/>
      <c r="K53" s="101"/>
      <c r="L53" s="25"/>
      <c r="M53" s="25"/>
      <c r="N53" s="25"/>
      <c r="O53" s="25"/>
      <c r="P53" s="25"/>
      <c r="Q53" s="25"/>
      <c r="R53" s="25"/>
      <c r="S53" s="25"/>
    </row>
    <row r="54" spans="1:19" ht="13.5" thickBot="1" x14ac:dyDescent="0.25">
      <c r="A54" s="25"/>
      <c r="B54" s="173"/>
      <c r="C54" s="102" t="s">
        <v>176</v>
      </c>
      <c r="D54" s="103" t="s">
        <v>274</v>
      </c>
      <c r="E54" s="104"/>
      <c r="F54" s="105"/>
      <c r="G54" s="105"/>
      <c r="H54" s="105"/>
      <c r="I54" s="105"/>
      <c r="J54" s="105"/>
      <c r="K54" s="106"/>
      <c r="L54" s="25"/>
      <c r="M54" s="25"/>
      <c r="N54" s="25"/>
      <c r="O54" s="25"/>
      <c r="P54" s="25"/>
      <c r="Q54" s="25"/>
      <c r="R54" s="25"/>
      <c r="S54" s="25"/>
    </row>
    <row r="55" spans="1:19" x14ac:dyDescent="0.2">
      <c r="A55" s="25"/>
      <c r="B55" s="172" t="s">
        <v>275</v>
      </c>
      <c r="C55" s="92" t="s">
        <v>170</v>
      </c>
      <c r="D55" s="93" t="s">
        <v>276</v>
      </c>
      <c r="E55" s="94">
        <v>0</v>
      </c>
      <c r="F55" s="95">
        <f>'Forecast Expenditure'!M37</f>
        <v>0</v>
      </c>
      <c r="G55" s="95">
        <f>'Forecast Expenditure'!N37</f>
        <v>0</v>
      </c>
      <c r="H55" s="95">
        <f>'Forecast Expenditure'!O37</f>
        <v>0</v>
      </c>
      <c r="I55" s="95">
        <f>'Forecast Expenditure'!P37</f>
        <v>0</v>
      </c>
      <c r="J55" s="95">
        <f>'Forecast Expenditure'!Q37</f>
        <v>0</v>
      </c>
      <c r="K55" s="96">
        <f>'Forecast Expenditure'!R37</f>
        <v>0</v>
      </c>
      <c r="L55" s="25"/>
      <c r="M55" s="25"/>
      <c r="N55" s="25"/>
      <c r="O55" s="25"/>
      <c r="P55" s="25"/>
      <c r="Q55" s="25"/>
      <c r="R55" s="25"/>
      <c r="S55" s="25"/>
    </row>
    <row r="56" spans="1:19" x14ac:dyDescent="0.2">
      <c r="A56" s="25"/>
      <c r="B56" s="173"/>
      <c r="C56" s="97" t="s">
        <v>172</v>
      </c>
      <c r="D56" s="98" t="s">
        <v>276</v>
      </c>
      <c r="E56" s="99">
        <f>'Forecast Expenditure'!L38</f>
        <v>0</v>
      </c>
      <c r="F56" s="100">
        <f>'Forecast Expenditure'!M38</f>
        <v>0</v>
      </c>
      <c r="G56" s="100">
        <f>'Forecast Expenditure'!N38</f>
        <v>0</v>
      </c>
      <c r="H56" s="100">
        <f>'Forecast Expenditure'!O38</f>
        <v>0</v>
      </c>
      <c r="I56" s="100">
        <f>'Forecast Expenditure'!P38</f>
        <v>0</v>
      </c>
      <c r="J56" s="100">
        <f>'Forecast Expenditure'!Q38</f>
        <v>0</v>
      </c>
      <c r="K56" s="101">
        <f>'Forecast Expenditure'!R38</f>
        <v>0</v>
      </c>
      <c r="L56" s="25"/>
      <c r="M56" s="25"/>
      <c r="N56" s="25"/>
      <c r="O56" s="25"/>
      <c r="P56" s="25"/>
      <c r="Q56" s="25"/>
      <c r="R56" s="25"/>
      <c r="S56" s="25"/>
    </row>
    <row r="57" spans="1:19" x14ac:dyDescent="0.2">
      <c r="A57" s="25"/>
      <c r="B57" s="173"/>
      <c r="C57" s="97" t="s">
        <v>179</v>
      </c>
      <c r="D57" s="98" t="s">
        <v>276</v>
      </c>
      <c r="E57" s="99">
        <f>'Forecast Expenditure'!L39</f>
        <v>0</v>
      </c>
      <c r="F57" s="100">
        <f>'Forecast Expenditure'!M39</f>
        <v>0</v>
      </c>
      <c r="G57" s="100">
        <f>'Forecast Expenditure'!N39</f>
        <v>0</v>
      </c>
      <c r="H57" s="100">
        <f>'Forecast Expenditure'!O39</f>
        <v>0</v>
      </c>
      <c r="I57" s="100">
        <f>'Forecast Expenditure'!P39</f>
        <v>0</v>
      </c>
      <c r="J57" s="100">
        <f>'Forecast Expenditure'!Q39</f>
        <v>0</v>
      </c>
      <c r="K57" s="101">
        <f>'Forecast Expenditure'!R39</f>
        <v>0</v>
      </c>
      <c r="L57" s="25"/>
      <c r="M57" s="25"/>
      <c r="N57" s="25"/>
      <c r="O57" s="25"/>
      <c r="P57" s="25"/>
      <c r="Q57" s="25"/>
      <c r="R57" s="25"/>
      <c r="S57" s="25"/>
    </row>
    <row r="58" spans="1:19" x14ac:dyDescent="0.2">
      <c r="A58" s="25"/>
      <c r="B58" s="173"/>
      <c r="C58" s="97" t="s">
        <v>180</v>
      </c>
      <c r="D58" s="98" t="s">
        <v>276</v>
      </c>
      <c r="E58" s="99">
        <f>'Forecast Expenditure'!L40</f>
        <v>0</v>
      </c>
      <c r="F58" s="100">
        <f>'Forecast Expenditure'!M40</f>
        <v>0</v>
      </c>
      <c r="G58" s="100">
        <f>'Forecast Expenditure'!N40</f>
        <v>0</v>
      </c>
      <c r="H58" s="100">
        <f>'Forecast Expenditure'!O40</f>
        <v>0</v>
      </c>
      <c r="I58" s="100">
        <f>'Forecast Expenditure'!P40</f>
        <v>0</v>
      </c>
      <c r="J58" s="100">
        <f>'Forecast Expenditure'!Q40</f>
        <v>0</v>
      </c>
      <c r="K58" s="101">
        <f>'Forecast Expenditure'!R40</f>
        <v>0</v>
      </c>
      <c r="L58" s="25"/>
      <c r="M58" s="25"/>
      <c r="N58" s="25"/>
      <c r="O58" s="25"/>
      <c r="P58" s="25"/>
      <c r="Q58" s="25"/>
      <c r="R58" s="25"/>
      <c r="S58" s="25"/>
    </row>
    <row r="59" spans="1:19" x14ac:dyDescent="0.2">
      <c r="A59" s="25"/>
      <c r="B59" s="173"/>
      <c r="C59" s="97" t="s">
        <v>181</v>
      </c>
      <c r="D59" s="98" t="s">
        <v>276</v>
      </c>
      <c r="E59" s="99">
        <f>'Forecast Expenditure'!L41</f>
        <v>0</v>
      </c>
      <c r="F59" s="100">
        <f>'Forecast Expenditure'!M41</f>
        <v>0</v>
      </c>
      <c r="G59" s="100">
        <f>'Forecast Expenditure'!N41</f>
        <v>0</v>
      </c>
      <c r="H59" s="100">
        <f>'Forecast Expenditure'!O41</f>
        <v>0</v>
      </c>
      <c r="I59" s="100">
        <f>'Forecast Expenditure'!P41</f>
        <v>0</v>
      </c>
      <c r="J59" s="100">
        <f>'Forecast Expenditure'!Q41</f>
        <v>0</v>
      </c>
      <c r="K59" s="101">
        <f>'Forecast Expenditure'!R41</f>
        <v>0</v>
      </c>
      <c r="L59" s="25"/>
      <c r="M59" s="25"/>
      <c r="N59" s="25"/>
      <c r="O59" s="25"/>
      <c r="P59" s="25"/>
      <c r="Q59" s="25"/>
      <c r="R59" s="25"/>
      <c r="S59" s="25"/>
    </row>
    <row r="60" spans="1:19" x14ac:dyDescent="0.2">
      <c r="A60" s="25"/>
      <c r="B60" s="173"/>
      <c r="C60" s="97" t="s">
        <v>174</v>
      </c>
      <c r="D60" s="98" t="s">
        <v>276</v>
      </c>
      <c r="E60" s="99">
        <f>'Forecast Expenditure'!L42</f>
        <v>0</v>
      </c>
      <c r="F60" s="100">
        <f>'Forecast Expenditure'!M42</f>
        <v>0</v>
      </c>
      <c r="G60" s="100">
        <f>'Forecast Expenditure'!N42</f>
        <v>0</v>
      </c>
      <c r="H60" s="100">
        <f>'Forecast Expenditure'!O42</f>
        <v>0</v>
      </c>
      <c r="I60" s="100">
        <f>'Forecast Expenditure'!P42</f>
        <v>0</v>
      </c>
      <c r="J60" s="100">
        <f>'Forecast Expenditure'!Q42</f>
        <v>0</v>
      </c>
      <c r="K60" s="101">
        <f>'Forecast Expenditure'!R42</f>
        <v>0</v>
      </c>
      <c r="L60" s="25"/>
      <c r="M60" s="25"/>
      <c r="N60" s="25"/>
      <c r="O60" s="25"/>
      <c r="P60" s="25"/>
      <c r="Q60" s="25"/>
      <c r="R60" s="25"/>
      <c r="S60" s="25"/>
    </row>
    <row r="61" spans="1:19" x14ac:dyDescent="0.2">
      <c r="A61" s="25"/>
      <c r="B61" s="173"/>
      <c r="C61" s="97" t="s">
        <v>175</v>
      </c>
      <c r="D61" s="98" t="s">
        <v>276</v>
      </c>
      <c r="E61" s="99">
        <f>'Forecast Expenditure'!L43</f>
        <v>0</v>
      </c>
      <c r="F61" s="100">
        <f>'Forecast Expenditure'!M43</f>
        <v>0</v>
      </c>
      <c r="G61" s="100">
        <f>'Forecast Expenditure'!N43</f>
        <v>0</v>
      </c>
      <c r="H61" s="100">
        <f>'Forecast Expenditure'!O43</f>
        <v>0</v>
      </c>
      <c r="I61" s="100">
        <f>'Forecast Expenditure'!P43</f>
        <v>0</v>
      </c>
      <c r="J61" s="100">
        <f>'Forecast Expenditure'!Q43</f>
        <v>0</v>
      </c>
      <c r="K61" s="101">
        <f>'Forecast Expenditure'!R43</f>
        <v>0</v>
      </c>
      <c r="L61" s="25"/>
      <c r="M61" s="25"/>
      <c r="N61" s="25"/>
      <c r="O61" s="25"/>
      <c r="P61" s="25"/>
      <c r="Q61" s="25"/>
      <c r="R61" s="25"/>
      <c r="S61" s="25"/>
    </row>
    <row r="62" spans="1:19" x14ac:dyDescent="0.2">
      <c r="A62" s="25"/>
      <c r="B62" s="173"/>
      <c r="C62" s="97" t="s">
        <v>176</v>
      </c>
      <c r="D62" s="98" t="s">
        <v>276</v>
      </c>
      <c r="E62" s="99">
        <f>'Forecast Expenditure'!L44</f>
        <v>0</v>
      </c>
      <c r="F62" s="100">
        <f>'Forecast Expenditure'!M44</f>
        <v>0</v>
      </c>
      <c r="G62" s="100">
        <f>'Forecast Expenditure'!N44</f>
        <v>0</v>
      </c>
      <c r="H62" s="100">
        <f>'Forecast Expenditure'!O44</f>
        <v>0</v>
      </c>
      <c r="I62" s="100">
        <f>'Forecast Expenditure'!P44</f>
        <v>0</v>
      </c>
      <c r="J62" s="100">
        <f>'Forecast Expenditure'!Q44</f>
        <v>0</v>
      </c>
      <c r="K62" s="101">
        <f>'Forecast Expenditure'!R44</f>
        <v>0</v>
      </c>
      <c r="L62" s="25"/>
      <c r="M62" s="25"/>
      <c r="N62" s="25"/>
      <c r="O62" s="25"/>
      <c r="P62" s="25"/>
      <c r="Q62" s="25"/>
      <c r="R62" s="25"/>
      <c r="S62" s="25"/>
    </row>
    <row r="63" spans="1:19" ht="13.5" thickBot="1" x14ac:dyDescent="0.25">
      <c r="A63" s="25"/>
      <c r="B63" s="174"/>
      <c r="C63" s="102" t="s">
        <v>168</v>
      </c>
      <c r="D63" s="103" t="s">
        <v>276</v>
      </c>
      <c r="E63" s="104">
        <f>'Forecast Expenditure'!L45</f>
        <v>0</v>
      </c>
      <c r="F63" s="105">
        <f>'Forecast Expenditure'!M45</f>
        <v>0</v>
      </c>
      <c r="G63" s="105">
        <f>'Forecast Expenditure'!N45</f>
        <v>0</v>
      </c>
      <c r="H63" s="105">
        <f>'Forecast Expenditure'!O45</f>
        <v>0</v>
      </c>
      <c r="I63" s="105">
        <f>'Forecast Expenditure'!P45</f>
        <v>0</v>
      </c>
      <c r="J63" s="105">
        <f>'Forecast Expenditure'!Q45</f>
        <v>0</v>
      </c>
      <c r="K63" s="106">
        <f>'Forecast Expenditure'!R45</f>
        <v>0</v>
      </c>
      <c r="L63" s="25"/>
      <c r="M63" s="25"/>
      <c r="N63" s="25"/>
      <c r="O63" s="25"/>
      <c r="P63" s="25"/>
      <c r="Q63" s="25"/>
      <c r="R63" s="25"/>
      <c r="S63" s="25"/>
    </row>
    <row r="64" spans="1:19" ht="25.5" customHeight="1" x14ac:dyDescent="0.2">
      <c r="A64" s="25"/>
      <c r="B64" s="172" t="s">
        <v>277</v>
      </c>
      <c r="C64" s="92" t="s">
        <v>170</v>
      </c>
      <c r="D64" s="93" t="s">
        <v>276</v>
      </c>
      <c r="E64" s="94">
        <f>'Forecast Expenditure'!L46</f>
        <v>0</v>
      </c>
      <c r="F64" s="95">
        <f>'Forecast Expenditure'!M46</f>
        <v>0</v>
      </c>
      <c r="G64" s="95">
        <f>'Forecast Expenditure'!N46</f>
        <v>0</v>
      </c>
      <c r="H64" s="95">
        <f>'Forecast Expenditure'!O46</f>
        <v>0</v>
      </c>
      <c r="I64" s="95">
        <f>'Forecast Expenditure'!P46</f>
        <v>0</v>
      </c>
      <c r="J64" s="95">
        <f>'Forecast Expenditure'!Q46</f>
        <v>0</v>
      </c>
      <c r="K64" s="96">
        <f>'Forecast Expenditure'!R46</f>
        <v>0</v>
      </c>
      <c r="L64" s="25"/>
      <c r="M64" s="25"/>
      <c r="N64" s="25"/>
      <c r="O64" s="25"/>
      <c r="P64" s="25"/>
      <c r="Q64" s="25"/>
      <c r="R64" s="25"/>
      <c r="S64" s="25"/>
    </row>
    <row r="65" spans="1:19" x14ac:dyDescent="0.2">
      <c r="A65" s="25"/>
      <c r="B65" s="173"/>
      <c r="C65" s="97" t="s">
        <v>172</v>
      </c>
      <c r="D65" s="98" t="s">
        <v>276</v>
      </c>
      <c r="E65" s="99">
        <f>'Forecast Expenditure'!L47</f>
        <v>0</v>
      </c>
      <c r="F65" s="100">
        <f>'Forecast Expenditure'!M47</f>
        <v>0</v>
      </c>
      <c r="G65" s="100">
        <f>'Forecast Expenditure'!N47</f>
        <v>0</v>
      </c>
      <c r="H65" s="100">
        <f>'Forecast Expenditure'!O47</f>
        <v>0</v>
      </c>
      <c r="I65" s="100">
        <f>'Forecast Expenditure'!P47</f>
        <v>0</v>
      </c>
      <c r="J65" s="100">
        <f>'Forecast Expenditure'!Q47</f>
        <v>0</v>
      </c>
      <c r="K65" s="101">
        <f>'Forecast Expenditure'!R47</f>
        <v>0</v>
      </c>
      <c r="L65" s="25"/>
      <c r="M65" s="25"/>
      <c r="N65" s="25"/>
      <c r="O65" s="25"/>
      <c r="P65" s="25"/>
      <c r="Q65" s="25"/>
      <c r="R65" s="25"/>
      <c r="S65" s="25"/>
    </row>
    <row r="66" spans="1:19" x14ac:dyDescent="0.2">
      <c r="A66" s="25"/>
      <c r="B66" s="173"/>
      <c r="C66" s="97" t="s">
        <v>184</v>
      </c>
      <c r="D66" s="98" t="s">
        <v>276</v>
      </c>
      <c r="E66" s="99">
        <f>'Forecast Expenditure'!L48</f>
        <v>0</v>
      </c>
      <c r="F66" s="100">
        <f>'Forecast Expenditure'!M48</f>
        <v>0</v>
      </c>
      <c r="G66" s="100">
        <f>'Forecast Expenditure'!N48</f>
        <v>0</v>
      </c>
      <c r="H66" s="100">
        <f>'Forecast Expenditure'!O48</f>
        <v>0</v>
      </c>
      <c r="I66" s="100">
        <f>'Forecast Expenditure'!P48</f>
        <v>0</v>
      </c>
      <c r="J66" s="100">
        <f>'Forecast Expenditure'!Q48</f>
        <v>0</v>
      </c>
      <c r="K66" s="101">
        <f>'Forecast Expenditure'!R48</f>
        <v>0</v>
      </c>
      <c r="L66" s="25"/>
      <c r="M66" s="25"/>
      <c r="N66" s="25"/>
      <c r="O66" s="25"/>
      <c r="P66" s="25"/>
      <c r="Q66" s="25"/>
      <c r="R66" s="25"/>
      <c r="S66" s="25"/>
    </row>
    <row r="67" spans="1:19" x14ac:dyDescent="0.2">
      <c r="A67" s="25"/>
      <c r="B67" s="173"/>
      <c r="C67" s="97" t="s">
        <v>185</v>
      </c>
      <c r="D67" s="98" t="s">
        <v>276</v>
      </c>
      <c r="E67" s="99">
        <f>'Forecast Expenditure'!L49</f>
        <v>0</v>
      </c>
      <c r="F67" s="100">
        <f>'Forecast Expenditure'!M49</f>
        <v>0</v>
      </c>
      <c r="G67" s="100">
        <f>'Forecast Expenditure'!N49</f>
        <v>0</v>
      </c>
      <c r="H67" s="100">
        <f>'Forecast Expenditure'!O49</f>
        <v>0</v>
      </c>
      <c r="I67" s="100">
        <f>'Forecast Expenditure'!P49</f>
        <v>0</v>
      </c>
      <c r="J67" s="100">
        <f>'Forecast Expenditure'!Q49</f>
        <v>0</v>
      </c>
      <c r="K67" s="101">
        <f>'Forecast Expenditure'!R49</f>
        <v>0</v>
      </c>
      <c r="L67" s="25"/>
      <c r="M67" s="25"/>
      <c r="N67" s="25"/>
      <c r="O67" s="25"/>
      <c r="P67" s="25"/>
      <c r="Q67" s="25"/>
      <c r="R67" s="25"/>
      <c r="S67" s="25"/>
    </row>
    <row r="68" spans="1:19" x14ac:dyDescent="0.2">
      <c r="A68" s="25"/>
      <c r="B68" s="173"/>
      <c r="C68" s="97" t="s">
        <v>186</v>
      </c>
      <c r="D68" s="98" t="s">
        <v>276</v>
      </c>
      <c r="E68" s="99">
        <f>'Forecast Expenditure'!L50</f>
        <v>0</v>
      </c>
      <c r="F68" s="100">
        <f>'Forecast Expenditure'!M50</f>
        <v>0</v>
      </c>
      <c r="G68" s="100">
        <f>'Forecast Expenditure'!N50</f>
        <v>0</v>
      </c>
      <c r="H68" s="100">
        <f>'Forecast Expenditure'!O50</f>
        <v>0</v>
      </c>
      <c r="I68" s="100">
        <f>'Forecast Expenditure'!P50</f>
        <v>0</v>
      </c>
      <c r="J68" s="100">
        <f>'Forecast Expenditure'!Q50</f>
        <v>0</v>
      </c>
      <c r="K68" s="101">
        <f>'Forecast Expenditure'!R50</f>
        <v>0</v>
      </c>
      <c r="L68" s="25"/>
      <c r="M68" s="25"/>
      <c r="N68" s="25"/>
      <c r="O68" s="25"/>
      <c r="P68" s="25"/>
      <c r="Q68" s="25"/>
      <c r="R68" s="25"/>
      <c r="S68" s="25"/>
    </row>
    <row r="69" spans="1:19" x14ac:dyDescent="0.2">
      <c r="A69" s="25"/>
      <c r="B69" s="173"/>
      <c r="C69" s="97" t="s">
        <v>175</v>
      </c>
      <c r="D69" s="98" t="s">
        <v>276</v>
      </c>
      <c r="E69" s="99">
        <f>'Forecast Expenditure'!L51</f>
        <v>0</v>
      </c>
      <c r="F69" s="100">
        <f>'Forecast Expenditure'!M51</f>
        <v>0</v>
      </c>
      <c r="G69" s="100">
        <f>'Forecast Expenditure'!N51</f>
        <v>0</v>
      </c>
      <c r="H69" s="100">
        <f>'Forecast Expenditure'!O51</f>
        <v>0</v>
      </c>
      <c r="I69" s="100">
        <f>'Forecast Expenditure'!P51</f>
        <v>0</v>
      </c>
      <c r="J69" s="100">
        <f>'Forecast Expenditure'!Q51</f>
        <v>0</v>
      </c>
      <c r="K69" s="101">
        <f>'Forecast Expenditure'!R51</f>
        <v>0</v>
      </c>
      <c r="L69" s="25"/>
      <c r="M69" s="25"/>
      <c r="N69" s="25"/>
      <c r="O69" s="25"/>
      <c r="P69" s="25"/>
      <c r="Q69" s="25"/>
      <c r="R69" s="25"/>
      <c r="S69" s="25"/>
    </row>
    <row r="70" spans="1:19" x14ac:dyDescent="0.2">
      <c r="A70" s="25"/>
      <c r="B70" s="173"/>
      <c r="C70" s="97" t="s">
        <v>187</v>
      </c>
      <c r="D70" s="98" t="s">
        <v>276</v>
      </c>
      <c r="E70" s="99">
        <f>'Forecast Expenditure'!L52</f>
        <v>0</v>
      </c>
      <c r="F70" s="100">
        <f>'Forecast Expenditure'!M52</f>
        <v>0</v>
      </c>
      <c r="G70" s="100">
        <f>'Forecast Expenditure'!N52</f>
        <v>0</v>
      </c>
      <c r="H70" s="100">
        <f>'Forecast Expenditure'!O52</f>
        <v>0</v>
      </c>
      <c r="I70" s="100">
        <f>'Forecast Expenditure'!P52</f>
        <v>0</v>
      </c>
      <c r="J70" s="100">
        <f>'Forecast Expenditure'!Q52</f>
        <v>0</v>
      </c>
      <c r="K70" s="101">
        <f>'Forecast Expenditure'!R52</f>
        <v>0</v>
      </c>
      <c r="L70" s="25"/>
      <c r="M70" s="25"/>
      <c r="N70" s="25"/>
      <c r="O70" s="25"/>
      <c r="P70" s="25"/>
      <c r="Q70" s="25"/>
      <c r="R70" s="25"/>
      <c r="S70" s="25"/>
    </row>
    <row r="71" spans="1:19" ht="13.5" thickBot="1" x14ac:dyDescent="0.25">
      <c r="A71" s="25"/>
      <c r="B71" s="173"/>
      <c r="C71" s="102" t="s">
        <v>168</v>
      </c>
      <c r="D71" s="103" t="s">
        <v>276</v>
      </c>
      <c r="E71" s="104">
        <f>'Forecast Expenditure'!L53</f>
        <v>0</v>
      </c>
      <c r="F71" s="105">
        <f>'Forecast Expenditure'!M53</f>
        <v>0</v>
      </c>
      <c r="G71" s="105">
        <f>'Forecast Expenditure'!N53</f>
        <v>0</v>
      </c>
      <c r="H71" s="105">
        <f>'Forecast Expenditure'!O53</f>
        <v>0</v>
      </c>
      <c r="I71" s="105">
        <f>'Forecast Expenditure'!P53</f>
        <v>0</v>
      </c>
      <c r="J71" s="105">
        <f>'Forecast Expenditure'!Q53</f>
        <v>0</v>
      </c>
      <c r="K71" s="106">
        <f>'Forecast Expenditure'!R53</f>
        <v>0</v>
      </c>
      <c r="L71" s="25"/>
      <c r="M71" s="25"/>
      <c r="N71" s="25"/>
      <c r="O71" s="25"/>
      <c r="P71" s="25"/>
      <c r="Q71" s="25"/>
      <c r="R71" s="25"/>
      <c r="S71" s="25"/>
    </row>
    <row r="72" spans="1:19" ht="25.5" customHeight="1" x14ac:dyDescent="0.2">
      <c r="A72" s="25"/>
      <c r="B72" s="172" t="s">
        <v>278</v>
      </c>
      <c r="C72" s="92" t="s">
        <v>189</v>
      </c>
      <c r="D72" s="93" t="s">
        <v>279</v>
      </c>
      <c r="E72" s="94">
        <f>'Forecast Expenditure'!L54</f>
        <v>496988.90296946396</v>
      </c>
      <c r="F72" s="95">
        <f>'Forecast Expenditure'!M54</f>
        <v>541073.30303236644</v>
      </c>
      <c r="G72" s="95">
        <f>'Forecast Expenditure'!N54</f>
        <v>585157.70309526904</v>
      </c>
      <c r="H72" s="95">
        <f>'Forecast Expenditure'!O54</f>
        <v>629242.10315817152</v>
      </c>
      <c r="I72" s="95">
        <f>'Forecast Expenditure'!P54</f>
        <v>673326.503221074</v>
      </c>
      <c r="J72" s="95">
        <f>'Forecast Expenditure'!Q54</f>
        <v>717410.9032839766</v>
      </c>
      <c r="K72" s="96">
        <f>'Forecast Expenditure'!R54</f>
        <v>761495.3033468792</v>
      </c>
      <c r="L72" s="25"/>
      <c r="M72" s="25"/>
      <c r="N72" s="25"/>
      <c r="O72" s="25"/>
      <c r="P72" s="25"/>
      <c r="Q72" s="25"/>
      <c r="R72" s="25"/>
      <c r="S72" s="25"/>
    </row>
    <row r="73" spans="1:19" x14ac:dyDescent="0.2">
      <c r="A73" s="25"/>
      <c r="B73" s="173"/>
      <c r="C73" s="97" t="s">
        <v>191</v>
      </c>
      <c r="D73" s="98" t="s">
        <v>280</v>
      </c>
      <c r="E73" s="99"/>
      <c r="F73" s="100"/>
      <c r="G73" s="100"/>
      <c r="H73" s="100"/>
      <c r="I73" s="100"/>
      <c r="J73" s="100"/>
      <c r="K73" s="101"/>
      <c r="L73" s="25"/>
      <c r="M73" s="25"/>
      <c r="N73" s="25"/>
      <c r="O73" s="25"/>
      <c r="P73" s="25"/>
      <c r="Q73" s="25"/>
      <c r="R73" s="25"/>
      <c r="S73" s="25"/>
    </row>
    <row r="74" spans="1:19" x14ac:dyDescent="0.2">
      <c r="A74" s="25"/>
      <c r="B74" s="173"/>
      <c r="C74" s="97" t="s">
        <v>192</v>
      </c>
      <c r="D74" s="98" t="s">
        <v>280</v>
      </c>
      <c r="E74" s="99"/>
      <c r="F74" s="100"/>
      <c r="G74" s="100"/>
      <c r="H74" s="100"/>
      <c r="I74" s="100"/>
      <c r="J74" s="100"/>
      <c r="K74" s="101"/>
      <c r="L74" s="25"/>
      <c r="M74" s="25"/>
      <c r="N74" s="25"/>
      <c r="O74" s="25"/>
      <c r="P74" s="25"/>
      <c r="Q74" s="25"/>
      <c r="R74" s="25"/>
      <c r="S74" s="25"/>
    </row>
    <row r="75" spans="1:19" x14ac:dyDescent="0.2">
      <c r="A75" s="25"/>
      <c r="B75" s="173"/>
      <c r="C75" s="97" t="s">
        <v>193</v>
      </c>
      <c r="D75" s="98" t="s">
        <v>280</v>
      </c>
      <c r="E75" s="99"/>
      <c r="F75" s="100"/>
      <c r="G75" s="100"/>
      <c r="H75" s="100"/>
      <c r="I75" s="100"/>
      <c r="J75" s="100"/>
      <c r="K75" s="101"/>
      <c r="L75" s="25"/>
      <c r="M75" s="25"/>
      <c r="N75" s="25"/>
      <c r="O75" s="25"/>
      <c r="P75" s="25"/>
      <c r="Q75" s="25"/>
      <c r="R75" s="25"/>
      <c r="S75" s="25"/>
    </row>
    <row r="76" spans="1:19" x14ac:dyDescent="0.2">
      <c r="A76" s="25"/>
      <c r="B76" s="173"/>
      <c r="C76" s="97" t="s">
        <v>194</v>
      </c>
      <c r="D76" s="98" t="s">
        <v>280</v>
      </c>
      <c r="E76" s="99"/>
      <c r="F76" s="100"/>
      <c r="G76" s="100"/>
      <c r="H76" s="100"/>
      <c r="I76" s="100"/>
      <c r="J76" s="100"/>
      <c r="K76" s="101"/>
      <c r="L76" s="25"/>
      <c r="M76" s="25"/>
      <c r="N76" s="25"/>
      <c r="O76" s="25"/>
      <c r="P76" s="25"/>
      <c r="Q76" s="25"/>
      <c r="R76" s="25"/>
      <c r="S76" s="25"/>
    </row>
    <row r="77" spans="1:19" x14ac:dyDescent="0.2">
      <c r="A77" s="25"/>
      <c r="B77" s="173"/>
      <c r="C77" s="97" t="s">
        <v>281</v>
      </c>
      <c r="D77" s="98" t="s">
        <v>280</v>
      </c>
      <c r="E77" s="99"/>
      <c r="F77" s="100"/>
      <c r="G77" s="100"/>
      <c r="H77" s="100"/>
      <c r="I77" s="100"/>
      <c r="J77" s="100"/>
      <c r="K77" s="101"/>
      <c r="L77" s="25"/>
      <c r="M77" s="25"/>
      <c r="N77" s="25"/>
      <c r="O77" s="25"/>
      <c r="P77" s="25"/>
      <c r="Q77" s="25"/>
      <c r="R77" s="25"/>
      <c r="S77" s="25"/>
    </row>
    <row r="78" spans="1:19" x14ac:dyDescent="0.2">
      <c r="A78" s="25"/>
      <c r="B78" s="173"/>
      <c r="C78" s="97" t="s">
        <v>282</v>
      </c>
      <c r="D78" s="98" t="s">
        <v>280</v>
      </c>
      <c r="E78" s="99"/>
      <c r="F78" s="100"/>
      <c r="G78" s="100"/>
      <c r="H78" s="100"/>
      <c r="I78" s="100"/>
      <c r="J78" s="100"/>
      <c r="K78" s="101"/>
      <c r="L78" s="25"/>
      <c r="M78" s="25"/>
      <c r="N78" s="25"/>
      <c r="O78" s="25"/>
      <c r="P78" s="25"/>
      <c r="Q78" s="25"/>
      <c r="R78" s="25"/>
      <c r="S78" s="25"/>
    </row>
    <row r="79" spans="1:19" x14ac:dyDescent="0.2">
      <c r="A79" s="25"/>
      <c r="B79" s="173"/>
      <c r="C79" s="97" t="s">
        <v>283</v>
      </c>
      <c r="D79" s="98" t="s">
        <v>280</v>
      </c>
      <c r="E79" s="99"/>
      <c r="F79" s="100"/>
      <c r="G79" s="100"/>
      <c r="H79" s="100"/>
      <c r="I79" s="100"/>
      <c r="J79" s="100"/>
      <c r="K79" s="101"/>
      <c r="L79" s="25"/>
      <c r="M79" s="25"/>
      <c r="N79" s="25"/>
      <c r="O79" s="25"/>
      <c r="P79" s="25"/>
      <c r="Q79" s="25"/>
      <c r="R79" s="25"/>
      <c r="S79" s="25"/>
    </row>
    <row r="80" spans="1:19" x14ac:dyDescent="0.2">
      <c r="A80" s="25"/>
      <c r="B80" s="173"/>
      <c r="C80" s="97" t="s">
        <v>284</v>
      </c>
      <c r="D80" s="98" t="s">
        <v>280</v>
      </c>
      <c r="E80" s="99"/>
      <c r="F80" s="100"/>
      <c r="G80" s="100"/>
      <c r="H80" s="100"/>
      <c r="I80" s="100"/>
      <c r="J80" s="100"/>
      <c r="K80" s="101"/>
      <c r="L80" s="25"/>
      <c r="M80" s="25"/>
      <c r="N80" s="25"/>
      <c r="O80" s="25"/>
      <c r="P80" s="25"/>
      <c r="Q80" s="25"/>
      <c r="R80" s="25"/>
      <c r="S80" s="25"/>
    </row>
    <row r="81" spans="1:19" x14ac:dyDescent="0.2">
      <c r="A81" s="25"/>
      <c r="B81" s="173"/>
      <c r="C81" s="97" t="s">
        <v>285</v>
      </c>
      <c r="D81" s="98" t="s">
        <v>280</v>
      </c>
      <c r="E81" s="99"/>
      <c r="F81" s="100"/>
      <c r="G81" s="100"/>
      <c r="H81" s="100"/>
      <c r="I81" s="100"/>
      <c r="J81" s="100"/>
      <c r="K81" s="101"/>
      <c r="L81" s="25"/>
      <c r="M81" s="25"/>
      <c r="N81" s="25"/>
      <c r="O81" s="25"/>
      <c r="P81" s="25"/>
      <c r="Q81" s="25"/>
      <c r="R81" s="25"/>
      <c r="S81" s="25"/>
    </row>
    <row r="82" spans="1:19" x14ac:dyDescent="0.2">
      <c r="A82" s="25"/>
      <c r="B82" s="173"/>
      <c r="C82" s="97" t="s">
        <v>286</v>
      </c>
      <c r="D82" s="98" t="s">
        <v>280</v>
      </c>
      <c r="E82" s="99"/>
      <c r="F82" s="100"/>
      <c r="G82" s="100"/>
      <c r="H82" s="100"/>
      <c r="I82" s="100"/>
      <c r="J82" s="100"/>
      <c r="K82" s="101"/>
      <c r="L82" s="25"/>
      <c r="M82" s="25"/>
      <c r="N82" s="25"/>
      <c r="O82" s="25"/>
      <c r="P82" s="25"/>
      <c r="Q82" s="25"/>
      <c r="R82" s="25"/>
      <c r="S82" s="25"/>
    </row>
    <row r="83" spans="1:19" x14ac:dyDescent="0.2">
      <c r="A83" s="25"/>
      <c r="B83" s="173"/>
      <c r="C83" s="97" t="s">
        <v>287</v>
      </c>
      <c r="D83" s="98" t="s">
        <v>280</v>
      </c>
      <c r="E83" s="99"/>
      <c r="F83" s="100"/>
      <c r="G83" s="100"/>
      <c r="H83" s="100"/>
      <c r="I83" s="100"/>
      <c r="J83" s="100"/>
      <c r="K83" s="101"/>
      <c r="L83" s="25"/>
      <c r="M83" s="25"/>
      <c r="N83" s="25"/>
      <c r="O83" s="25"/>
      <c r="P83" s="25"/>
      <c r="Q83" s="25"/>
      <c r="R83" s="25"/>
      <c r="S83" s="25"/>
    </row>
    <row r="84" spans="1:19" x14ac:dyDescent="0.2">
      <c r="A84" s="25"/>
      <c r="B84" s="173"/>
      <c r="C84" s="97" t="s">
        <v>288</v>
      </c>
      <c r="D84" s="98" t="s">
        <v>280</v>
      </c>
      <c r="E84" s="99"/>
      <c r="F84" s="100"/>
      <c r="G84" s="100"/>
      <c r="H84" s="100"/>
      <c r="I84" s="100"/>
      <c r="J84" s="100"/>
      <c r="K84" s="101"/>
      <c r="L84" s="25"/>
      <c r="M84" s="25"/>
      <c r="N84" s="25"/>
      <c r="O84" s="25"/>
      <c r="P84" s="25"/>
      <c r="Q84" s="25"/>
      <c r="R84" s="25"/>
      <c r="S84" s="25"/>
    </row>
    <row r="85" spans="1:19" x14ac:dyDescent="0.2">
      <c r="A85" s="25"/>
      <c r="B85" s="173"/>
      <c r="C85" s="97" t="s">
        <v>289</v>
      </c>
      <c r="D85" s="98" t="s">
        <v>280</v>
      </c>
      <c r="E85" s="99"/>
      <c r="F85" s="100"/>
      <c r="G85" s="100"/>
      <c r="H85" s="100"/>
      <c r="I85" s="100"/>
      <c r="J85" s="100"/>
      <c r="K85" s="101"/>
      <c r="L85" s="25"/>
      <c r="M85" s="25"/>
      <c r="N85" s="25"/>
      <c r="O85" s="25"/>
      <c r="P85" s="25"/>
      <c r="Q85" s="25"/>
      <c r="R85" s="25"/>
      <c r="S85" s="25"/>
    </row>
    <row r="86" spans="1:19" x14ac:dyDescent="0.2">
      <c r="A86" s="25"/>
      <c r="B86" s="173"/>
      <c r="C86" s="97" t="s">
        <v>290</v>
      </c>
      <c r="D86" s="98" t="s">
        <v>280</v>
      </c>
      <c r="E86" s="99"/>
      <c r="F86" s="100"/>
      <c r="G86" s="100"/>
      <c r="H86" s="100"/>
      <c r="I86" s="100"/>
      <c r="J86" s="100"/>
      <c r="K86" s="101"/>
      <c r="L86" s="25"/>
      <c r="M86" s="25"/>
      <c r="N86" s="25"/>
      <c r="O86" s="25"/>
      <c r="P86" s="25"/>
      <c r="Q86" s="25"/>
      <c r="R86" s="25"/>
      <c r="S86" s="25"/>
    </row>
    <row r="87" spans="1:19" ht="13.5" thickBot="1" x14ac:dyDescent="0.25">
      <c r="A87" s="25"/>
      <c r="B87" s="174"/>
      <c r="C87" s="102" t="s">
        <v>168</v>
      </c>
      <c r="D87" s="103" t="s">
        <v>280</v>
      </c>
      <c r="E87" s="104"/>
      <c r="F87" s="105"/>
      <c r="G87" s="105"/>
      <c r="H87" s="105"/>
      <c r="I87" s="105"/>
      <c r="J87" s="105"/>
      <c r="K87" s="106"/>
      <c r="L87" s="25"/>
      <c r="M87" s="25"/>
      <c r="N87" s="25"/>
      <c r="O87" s="25"/>
      <c r="P87" s="25"/>
      <c r="Q87" s="25"/>
      <c r="R87" s="25"/>
      <c r="S87" s="25"/>
    </row>
    <row r="88" spans="1:19" x14ac:dyDescent="0.2">
      <c r="A88" s="25"/>
      <c r="B88" s="166" t="s">
        <v>291</v>
      </c>
      <c r="C88" s="92" t="s">
        <v>196</v>
      </c>
      <c r="D88" s="93"/>
      <c r="E88" s="94">
        <f>'Forecast Expenditure'!L59</f>
        <v>0</v>
      </c>
      <c r="F88" s="95">
        <f>'Forecast Expenditure'!M59</f>
        <v>0</v>
      </c>
      <c r="G88" s="95">
        <f>'Forecast Expenditure'!N59</f>
        <v>0</v>
      </c>
      <c r="H88" s="95">
        <f>'Forecast Expenditure'!O59</f>
        <v>0</v>
      </c>
      <c r="I88" s="95">
        <f>'Forecast Expenditure'!P59</f>
        <v>0</v>
      </c>
      <c r="J88" s="95">
        <f>'Forecast Expenditure'!Q59</f>
        <v>0</v>
      </c>
      <c r="K88" s="96">
        <f>'Forecast Expenditure'!R59</f>
        <v>0</v>
      </c>
      <c r="L88" s="25"/>
      <c r="M88" s="25"/>
      <c r="N88" s="25"/>
      <c r="O88" s="25"/>
      <c r="P88" s="25"/>
      <c r="Q88" s="25"/>
      <c r="R88" s="25"/>
      <c r="S88" s="25"/>
    </row>
    <row r="89" spans="1:19" x14ac:dyDescent="0.2">
      <c r="A89" s="25"/>
      <c r="B89" s="167"/>
      <c r="C89" s="97" t="s">
        <v>198</v>
      </c>
      <c r="D89" s="98"/>
      <c r="E89" s="99">
        <f>'Forecast Expenditure'!L60</f>
        <v>0</v>
      </c>
      <c r="F89" s="100">
        <f>'Forecast Expenditure'!M60</f>
        <v>0</v>
      </c>
      <c r="G89" s="100">
        <f>'Forecast Expenditure'!N60</f>
        <v>0</v>
      </c>
      <c r="H89" s="100">
        <f>'Forecast Expenditure'!O60</f>
        <v>0</v>
      </c>
      <c r="I89" s="100">
        <f>'Forecast Expenditure'!P60</f>
        <v>0</v>
      </c>
      <c r="J89" s="100">
        <f>'Forecast Expenditure'!Q60</f>
        <v>0</v>
      </c>
      <c r="K89" s="101">
        <f>'Forecast Expenditure'!R60</f>
        <v>0</v>
      </c>
      <c r="L89" s="25"/>
      <c r="M89" s="25"/>
      <c r="N89" s="25"/>
      <c r="O89" s="25"/>
      <c r="P89" s="25"/>
      <c r="Q89" s="25"/>
      <c r="R89" s="25"/>
      <c r="S89" s="25"/>
    </row>
    <row r="90" spans="1:19" x14ac:dyDescent="0.2">
      <c r="A90" s="25"/>
      <c r="B90" s="167"/>
      <c r="C90" s="97" t="s">
        <v>199</v>
      </c>
      <c r="D90" s="98"/>
      <c r="E90" s="99">
        <f>'Forecast Expenditure'!L61</f>
        <v>0</v>
      </c>
      <c r="F90" s="100">
        <f>'Forecast Expenditure'!M61</f>
        <v>0</v>
      </c>
      <c r="G90" s="100">
        <f>'Forecast Expenditure'!N61</f>
        <v>0</v>
      </c>
      <c r="H90" s="100">
        <f>'Forecast Expenditure'!O61</f>
        <v>0</v>
      </c>
      <c r="I90" s="100">
        <f>'Forecast Expenditure'!P61</f>
        <v>0</v>
      </c>
      <c r="J90" s="100">
        <f>'Forecast Expenditure'!Q61</f>
        <v>0</v>
      </c>
      <c r="K90" s="101">
        <f>'Forecast Expenditure'!R61</f>
        <v>0</v>
      </c>
      <c r="L90" s="25"/>
      <c r="M90" s="25"/>
      <c r="N90" s="25"/>
      <c r="O90" s="25"/>
      <c r="P90" s="25"/>
      <c r="Q90" s="25"/>
      <c r="R90" s="25"/>
      <c r="S90" s="25"/>
    </row>
    <row r="91" spans="1:19" x14ac:dyDescent="0.2">
      <c r="A91" s="25"/>
      <c r="B91" s="167"/>
      <c r="C91" s="97" t="s">
        <v>200</v>
      </c>
      <c r="D91" s="98"/>
      <c r="E91" s="99">
        <f>'Forecast Expenditure'!L62</f>
        <v>0</v>
      </c>
      <c r="F91" s="100">
        <f>'Forecast Expenditure'!M62</f>
        <v>0</v>
      </c>
      <c r="G91" s="100">
        <f>'Forecast Expenditure'!N62</f>
        <v>0</v>
      </c>
      <c r="H91" s="100">
        <f>'Forecast Expenditure'!O62</f>
        <v>0</v>
      </c>
      <c r="I91" s="100">
        <f>'Forecast Expenditure'!P62</f>
        <v>0</v>
      </c>
      <c r="J91" s="100">
        <f>'Forecast Expenditure'!Q62</f>
        <v>0</v>
      </c>
      <c r="K91" s="101">
        <f>'Forecast Expenditure'!R62</f>
        <v>0</v>
      </c>
      <c r="L91" s="25"/>
      <c r="M91" s="25"/>
      <c r="N91" s="25"/>
      <c r="O91" s="25"/>
      <c r="P91" s="25"/>
      <c r="Q91" s="25"/>
      <c r="R91" s="25"/>
      <c r="S91" s="25"/>
    </row>
    <row r="92" spans="1:19" x14ac:dyDescent="0.2">
      <c r="A92" s="25"/>
      <c r="B92" s="167"/>
      <c r="C92" s="97" t="s">
        <v>201</v>
      </c>
      <c r="D92" s="98"/>
      <c r="E92" s="99">
        <f>'Forecast Expenditure'!L63</f>
        <v>73867.292410407506</v>
      </c>
      <c r="F92" s="100">
        <f>'Forecast Expenditure'!M63</f>
        <v>36933.646205203753</v>
      </c>
      <c r="G92" s="100">
        <f>'Forecast Expenditure'!N63</f>
        <v>0</v>
      </c>
      <c r="H92" s="100">
        <f>'Forecast Expenditure'!O63</f>
        <v>0</v>
      </c>
      <c r="I92" s="100">
        <f>'Forecast Expenditure'!P63</f>
        <v>0</v>
      </c>
      <c r="J92" s="100">
        <f>'Forecast Expenditure'!Q63</f>
        <v>0</v>
      </c>
      <c r="K92" s="101">
        <f>'Forecast Expenditure'!R63</f>
        <v>0</v>
      </c>
      <c r="L92" s="25"/>
      <c r="M92" s="25"/>
      <c r="N92" s="25"/>
      <c r="O92" s="25"/>
      <c r="P92" s="25"/>
      <c r="Q92" s="25"/>
      <c r="R92" s="25"/>
      <c r="S92" s="25"/>
    </row>
    <row r="93" spans="1:19" x14ac:dyDescent="0.2">
      <c r="A93" s="25"/>
      <c r="B93" s="167"/>
      <c r="C93" s="97" t="s">
        <v>202</v>
      </c>
      <c r="D93" s="98"/>
      <c r="E93" s="99">
        <f>'Forecast Expenditure'!L64</f>
        <v>0</v>
      </c>
      <c r="F93" s="100">
        <f>'Forecast Expenditure'!M64</f>
        <v>0</v>
      </c>
      <c r="G93" s="100">
        <f>'Forecast Expenditure'!N64</f>
        <v>0</v>
      </c>
      <c r="H93" s="100">
        <f>'Forecast Expenditure'!O64</f>
        <v>0</v>
      </c>
      <c r="I93" s="100">
        <f>'Forecast Expenditure'!P64</f>
        <v>0</v>
      </c>
      <c r="J93" s="100">
        <f>'Forecast Expenditure'!Q64</f>
        <v>0</v>
      </c>
      <c r="K93" s="101">
        <f>'Forecast Expenditure'!R64</f>
        <v>0</v>
      </c>
      <c r="L93" s="25"/>
      <c r="M93" s="25"/>
      <c r="N93" s="25"/>
      <c r="O93" s="25"/>
      <c r="P93" s="25"/>
      <c r="Q93" s="25"/>
      <c r="R93" s="25"/>
      <c r="S93" s="25"/>
    </row>
    <row r="94" spans="1:19" x14ac:dyDescent="0.2">
      <c r="A94" s="25"/>
      <c r="B94" s="167"/>
      <c r="C94" s="97" t="s">
        <v>203</v>
      </c>
      <c r="D94" s="98"/>
      <c r="E94" s="99">
        <f>'Forecast Expenditure'!L65</f>
        <v>0</v>
      </c>
      <c r="F94" s="100">
        <f>'Forecast Expenditure'!M65</f>
        <v>0</v>
      </c>
      <c r="G94" s="100">
        <f>'Forecast Expenditure'!N65</f>
        <v>0</v>
      </c>
      <c r="H94" s="100">
        <f>'Forecast Expenditure'!O65</f>
        <v>0</v>
      </c>
      <c r="I94" s="100">
        <f>'Forecast Expenditure'!P65</f>
        <v>0</v>
      </c>
      <c r="J94" s="100">
        <f>'Forecast Expenditure'!Q65</f>
        <v>0</v>
      </c>
      <c r="K94" s="101">
        <f>'Forecast Expenditure'!R65</f>
        <v>0</v>
      </c>
      <c r="L94" s="25"/>
      <c r="M94" s="25"/>
      <c r="N94" s="25"/>
      <c r="O94" s="25"/>
      <c r="P94" s="25"/>
      <c r="Q94" s="25"/>
      <c r="R94" s="25"/>
      <c r="S94" s="25"/>
    </row>
    <row r="95" spans="1:19" x14ac:dyDescent="0.2">
      <c r="A95" s="25"/>
      <c r="B95" s="167"/>
      <c r="C95" s="97" t="s">
        <v>204</v>
      </c>
      <c r="D95" s="98"/>
      <c r="E95" s="99">
        <f>'Forecast Expenditure'!L66</f>
        <v>0</v>
      </c>
      <c r="F95" s="100">
        <f>'Forecast Expenditure'!M66</f>
        <v>0</v>
      </c>
      <c r="G95" s="100">
        <f>'Forecast Expenditure'!N66</f>
        <v>0</v>
      </c>
      <c r="H95" s="100">
        <f>'Forecast Expenditure'!O66</f>
        <v>0</v>
      </c>
      <c r="I95" s="100">
        <f>'Forecast Expenditure'!P66</f>
        <v>0</v>
      </c>
      <c r="J95" s="100">
        <f>'Forecast Expenditure'!Q66</f>
        <v>0</v>
      </c>
      <c r="K95" s="101">
        <f>'Forecast Expenditure'!R66</f>
        <v>0</v>
      </c>
      <c r="L95" s="25"/>
      <c r="M95" s="25"/>
      <c r="N95" s="25"/>
      <c r="O95" s="25"/>
      <c r="P95" s="25"/>
      <c r="Q95" s="25"/>
      <c r="R95" s="25"/>
      <c r="S95" s="25"/>
    </row>
    <row r="96" spans="1:19" x14ac:dyDescent="0.2">
      <c r="A96" s="25"/>
      <c r="B96" s="167"/>
      <c r="C96" s="97" t="s">
        <v>205</v>
      </c>
      <c r="D96" s="98"/>
      <c r="E96" s="99">
        <f>'Forecast Expenditure'!L67</f>
        <v>0</v>
      </c>
      <c r="F96" s="100">
        <f>'Forecast Expenditure'!M67</f>
        <v>0</v>
      </c>
      <c r="G96" s="100">
        <f>'Forecast Expenditure'!N67</f>
        <v>0</v>
      </c>
      <c r="H96" s="100">
        <f>'Forecast Expenditure'!O67</f>
        <v>0</v>
      </c>
      <c r="I96" s="100">
        <f>'Forecast Expenditure'!P67</f>
        <v>0</v>
      </c>
      <c r="J96" s="100">
        <f>'Forecast Expenditure'!Q67</f>
        <v>0</v>
      </c>
      <c r="K96" s="101">
        <f>'Forecast Expenditure'!R67</f>
        <v>0</v>
      </c>
      <c r="L96" s="25"/>
      <c r="M96" s="25"/>
      <c r="N96" s="25"/>
      <c r="O96" s="25"/>
      <c r="P96" s="25"/>
      <c r="Q96" s="25"/>
      <c r="R96" s="25"/>
      <c r="S96" s="25"/>
    </row>
    <row r="97" spans="1:19" x14ac:dyDescent="0.2">
      <c r="A97" s="25"/>
      <c r="B97" s="167"/>
      <c r="C97" s="97" t="s">
        <v>206</v>
      </c>
      <c r="D97" s="98"/>
      <c r="E97" s="99">
        <f>'Forecast Expenditure'!L68</f>
        <v>0</v>
      </c>
      <c r="F97" s="100">
        <f>'Forecast Expenditure'!M68</f>
        <v>0</v>
      </c>
      <c r="G97" s="100">
        <f>'Forecast Expenditure'!N68</f>
        <v>0</v>
      </c>
      <c r="H97" s="100">
        <f>'Forecast Expenditure'!O68</f>
        <v>0</v>
      </c>
      <c r="I97" s="100">
        <f>'Forecast Expenditure'!P68</f>
        <v>0</v>
      </c>
      <c r="J97" s="100">
        <f>'Forecast Expenditure'!Q68</f>
        <v>0</v>
      </c>
      <c r="K97" s="101">
        <f>'Forecast Expenditure'!R68</f>
        <v>0</v>
      </c>
      <c r="L97" s="25"/>
      <c r="M97" s="25"/>
      <c r="N97" s="25"/>
      <c r="O97" s="25"/>
      <c r="P97" s="25"/>
      <c r="Q97" s="25"/>
      <c r="R97" s="25"/>
      <c r="S97" s="25"/>
    </row>
    <row r="98" spans="1:19" x14ac:dyDescent="0.2">
      <c r="A98" s="25"/>
      <c r="B98" s="167"/>
      <c r="C98" s="97" t="s">
        <v>207</v>
      </c>
      <c r="D98" s="98"/>
      <c r="E98" s="99">
        <f>'Forecast Expenditure'!L69</f>
        <v>0</v>
      </c>
      <c r="F98" s="100">
        <f>'Forecast Expenditure'!M69</f>
        <v>0</v>
      </c>
      <c r="G98" s="100">
        <f>'Forecast Expenditure'!N69</f>
        <v>0</v>
      </c>
      <c r="H98" s="100">
        <f>'Forecast Expenditure'!O69</f>
        <v>0</v>
      </c>
      <c r="I98" s="100">
        <f>'Forecast Expenditure'!P69</f>
        <v>0</v>
      </c>
      <c r="J98" s="100">
        <f>'Forecast Expenditure'!Q69</f>
        <v>0</v>
      </c>
      <c r="K98" s="101">
        <f>'Forecast Expenditure'!R69</f>
        <v>0</v>
      </c>
      <c r="L98" s="25"/>
      <c r="M98" s="25"/>
      <c r="N98" s="25"/>
      <c r="O98" s="25"/>
      <c r="P98" s="25"/>
      <c r="Q98" s="25"/>
      <c r="R98" s="25"/>
      <c r="S98" s="25"/>
    </row>
    <row r="99" spans="1:19" x14ac:dyDescent="0.2">
      <c r="A99" s="25"/>
      <c r="B99" s="167"/>
      <c r="C99" s="97" t="s">
        <v>208</v>
      </c>
      <c r="D99" s="98"/>
      <c r="E99" s="99">
        <f>'Forecast Expenditure'!L70</f>
        <v>0</v>
      </c>
      <c r="F99" s="100">
        <f>'Forecast Expenditure'!M70</f>
        <v>0</v>
      </c>
      <c r="G99" s="100">
        <f>'Forecast Expenditure'!N70</f>
        <v>0</v>
      </c>
      <c r="H99" s="100">
        <f>'Forecast Expenditure'!O70</f>
        <v>0</v>
      </c>
      <c r="I99" s="100">
        <f>'Forecast Expenditure'!P70</f>
        <v>0</v>
      </c>
      <c r="J99" s="100">
        <f>'Forecast Expenditure'!Q70</f>
        <v>0</v>
      </c>
      <c r="K99" s="101">
        <f>'Forecast Expenditure'!R70</f>
        <v>0</v>
      </c>
      <c r="L99" s="25"/>
      <c r="M99" s="25"/>
      <c r="N99" s="25"/>
      <c r="O99" s="25"/>
      <c r="P99" s="25"/>
      <c r="Q99" s="25"/>
      <c r="R99" s="25"/>
      <c r="S99" s="25"/>
    </row>
    <row r="100" spans="1:19" x14ac:dyDescent="0.2">
      <c r="A100" s="25"/>
      <c r="B100" s="167"/>
      <c r="C100" s="97" t="s">
        <v>209</v>
      </c>
      <c r="D100" s="98"/>
      <c r="E100" s="99">
        <f>'Forecast Expenditure'!L71</f>
        <v>0</v>
      </c>
      <c r="F100" s="100">
        <f>'Forecast Expenditure'!M71</f>
        <v>0</v>
      </c>
      <c r="G100" s="100">
        <f>'Forecast Expenditure'!N71</f>
        <v>0</v>
      </c>
      <c r="H100" s="100">
        <f>'Forecast Expenditure'!O71</f>
        <v>0</v>
      </c>
      <c r="I100" s="100">
        <f>'Forecast Expenditure'!P71</f>
        <v>0</v>
      </c>
      <c r="J100" s="100">
        <f>'Forecast Expenditure'!Q71</f>
        <v>0</v>
      </c>
      <c r="K100" s="101">
        <f>'Forecast Expenditure'!R71</f>
        <v>0</v>
      </c>
      <c r="L100" s="25"/>
      <c r="M100" s="25"/>
      <c r="N100" s="25"/>
      <c r="O100" s="25"/>
      <c r="P100" s="25"/>
      <c r="Q100" s="25"/>
      <c r="R100" s="25"/>
      <c r="S100" s="25"/>
    </row>
    <row r="101" spans="1:19" x14ac:dyDescent="0.2">
      <c r="A101" s="25"/>
      <c r="B101" s="167"/>
      <c r="C101" s="97" t="s">
        <v>210</v>
      </c>
      <c r="D101" s="98"/>
      <c r="E101" s="99">
        <f>'Forecast Expenditure'!L72</f>
        <v>0</v>
      </c>
      <c r="F101" s="100">
        <f>'Forecast Expenditure'!M72</f>
        <v>0</v>
      </c>
      <c r="G101" s="100">
        <f>'Forecast Expenditure'!N72</f>
        <v>0</v>
      </c>
      <c r="H101" s="100">
        <f>'Forecast Expenditure'!O72</f>
        <v>0</v>
      </c>
      <c r="I101" s="100">
        <f>'Forecast Expenditure'!P72</f>
        <v>0</v>
      </c>
      <c r="J101" s="100">
        <f>'Forecast Expenditure'!Q72</f>
        <v>0</v>
      </c>
      <c r="K101" s="101">
        <f>'Forecast Expenditure'!R72</f>
        <v>0</v>
      </c>
      <c r="L101" s="25"/>
      <c r="M101" s="25"/>
      <c r="N101" s="25"/>
      <c r="O101" s="25"/>
      <c r="P101" s="25"/>
      <c r="Q101" s="25"/>
      <c r="R101" s="25"/>
      <c r="S101" s="25"/>
    </row>
    <row r="102" spans="1:19" x14ac:dyDescent="0.2">
      <c r="A102" s="25"/>
      <c r="B102" s="167"/>
      <c r="C102" s="97" t="s">
        <v>211</v>
      </c>
      <c r="D102" s="98"/>
      <c r="E102" s="99">
        <f>'Forecast Expenditure'!L73</f>
        <v>0</v>
      </c>
      <c r="F102" s="100">
        <f>'Forecast Expenditure'!M73</f>
        <v>0</v>
      </c>
      <c r="G102" s="100">
        <f>'Forecast Expenditure'!N73</f>
        <v>0</v>
      </c>
      <c r="H102" s="100">
        <f>'Forecast Expenditure'!O73</f>
        <v>0</v>
      </c>
      <c r="I102" s="100">
        <f>'Forecast Expenditure'!P73</f>
        <v>0</v>
      </c>
      <c r="J102" s="100">
        <f>'Forecast Expenditure'!Q73</f>
        <v>0</v>
      </c>
      <c r="K102" s="101">
        <f>'Forecast Expenditure'!R73</f>
        <v>0</v>
      </c>
      <c r="L102" s="25"/>
      <c r="M102" s="25"/>
      <c r="N102" s="25"/>
      <c r="O102" s="25"/>
      <c r="P102" s="25"/>
      <c r="Q102" s="25"/>
      <c r="R102" s="25"/>
      <c r="S102" s="25"/>
    </row>
    <row r="103" spans="1:19" x14ac:dyDescent="0.2">
      <c r="A103" s="25"/>
      <c r="B103" s="167"/>
      <c r="C103" s="97" t="s">
        <v>212</v>
      </c>
      <c r="D103" s="98"/>
      <c r="E103" s="99">
        <f>'Forecast Expenditure'!L74</f>
        <v>0</v>
      </c>
      <c r="F103" s="100">
        <f>'Forecast Expenditure'!M74</f>
        <v>0</v>
      </c>
      <c r="G103" s="100">
        <f>'Forecast Expenditure'!N74</f>
        <v>0</v>
      </c>
      <c r="H103" s="100">
        <f>'Forecast Expenditure'!O74</f>
        <v>0</v>
      </c>
      <c r="I103" s="100">
        <f>'Forecast Expenditure'!P74</f>
        <v>0</v>
      </c>
      <c r="J103" s="100">
        <f>'Forecast Expenditure'!Q74</f>
        <v>0</v>
      </c>
      <c r="K103" s="101">
        <f>'Forecast Expenditure'!R74</f>
        <v>0</v>
      </c>
      <c r="L103" s="25"/>
      <c r="M103" s="25"/>
      <c r="N103" s="25"/>
      <c r="O103" s="25"/>
      <c r="P103" s="25"/>
      <c r="Q103" s="25"/>
      <c r="R103" s="25"/>
      <c r="S103" s="25"/>
    </row>
    <row r="104" spans="1:19" x14ac:dyDescent="0.2">
      <c r="A104" s="25"/>
      <c r="B104" s="167"/>
      <c r="C104" s="97" t="s">
        <v>213</v>
      </c>
      <c r="D104" s="98"/>
      <c r="E104" s="99">
        <f>'Forecast Expenditure'!L75</f>
        <v>0</v>
      </c>
      <c r="F104" s="100">
        <f>'Forecast Expenditure'!M75</f>
        <v>0</v>
      </c>
      <c r="G104" s="100">
        <f>'Forecast Expenditure'!N75</f>
        <v>0</v>
      </c>
      <c r="H104" s="100">
        <f>'Forecast Expenditure'!O75</f>
        <v>0</v>
      </c>
      <c r="I104" s="100">
        <f>'Forecast Expenditure'!P75</f>
        <v>0</v>
      </c>
      <c r="J104" s="100">
        <f>'Forecast Expenditure'!Q75</f>
        <v>0</v>
      </c>
      <c r="K104" s="101">
        <f>'Forecast Expenditure'!R75</f>
        <v>0</v>
      </c>
      <c r="L104" s="25"/>
      <c r="M104" s="25"/>
      <c r="N104" s="25"/>
      <c r="O104" s="25"/>
      <c r="P104" s="25"/>
      <c r="Q104" s="25"/>
      <c r="R104" s="25"/>
      <c r="S104" s="25"/>
    </row>
    <row r="105" spans="1:19" x14ac:dyDescent="0.2">
      <c r="A105" s="25"/>
      <c r="B105" s="167"/>
      <c r="C105" s="97" t="s">
        <v>214</v>
      </c>
      <c r="D105" s="98"/>
      <c r="E105" s="99">
        <f>'Forecast Expenditure'!L76</f>
        <v>0</v>
      </c>
      <c r="F105" s="100">
        <f>'Forecast Expenditure'!M76</f>
        <v>0</v>
      </c>
      <c r="G105" s="100">
        <f>'Forecast Expenditure'!N76</f>
        <v>0</v>
      </c>
      <c r="H105" s="100">
        <f>'Forecast Expenditure'!O76</f>
        <v>0</v>
      </c>
      <c r="I105" s="100">
        <f>'Forecast Expenditure'!P76</f>
        <v>0</v>
      </c>
      <c r="J105" s="100">
        <f>'Forecast Expenditure'!Q76</f>
        <v>0</v>
      </c>
      <c r="K105" s="101">
        <f>'Forecast Expenditure'!R76</f>
        <v>0</v>
      </c>
      <c r="L105" s="25"/>
      <c r="M105" s="25"/>
      <c r="N105" s="25"/>
      <c r="O105" s="25"/>
      <c r="P105" s="25"/>
      <c r="Q105" s="25"/>
      <c r="R105" s="25"/>
      <c r="S105" s="25"/>
    </row>
    <row r="106" spans="1:19" x14ac:dyDescent="0.2">
      <c r="A106" s="25"/>
      <c r="B106" s="167"/>
      <c r="C106" s="97" t="s">
        <v>215</v>
      </c>
      <c r="D106" s="98"/>
      <c r="E106" s="99">
        <f>'Forecast Expenditure'!L77</f>
        <v>0</v>
      </c>
      <c r="F106" s="100">
        <f>'Forecast Expenditure'!M77</f>
        <v>0</v>
      </c>
      <c r="G106" s="100">
        <f>'Forecast Expenditure'!N77</f>
        <v>0</v>
      </c>
      <c r="H106" s="100">
        <f>'Forecast Expenditure'!O77</f>
        <v>0</v>
      </c>
      <c r="I106" s="100">
        <f>'Forecast Expenditure'!P77</f>
        <v>0</v>
      </c>
      <c r="J106" s="100">
        <f>'Forecast Expenditure'!Q77</f>
        <v>0</v>
      </c>
      <c r="K106" s="101">
        <f>'Forecast Expenditure'!R77</f>
        <v>0</v>
      </c>
      <c r="L106" s="25"/>
      <c r="M106" s="25"/>
      <c r="N106" s="25"/>
      <c r="O106" s="25"/>
      <c r="P106" s="25"/>
      <c r="Q106" s="25"/>
      <c r="R106" s="25"/>
      <c r="S106" s="25"/>
    </row>
    <row r="107" spans="1:19" x14ac:dyDescent="0.2">
      <c r="A107" s="25"/>
      <c r="B107" s="167"/>
      <c r="C107" s="97" t="s">
        <v>216</v>
      </c>
      <c r="D107" s="98"/>
      <c r="E107" s="99">
        <f>'Forecast Expenditure'!L78</f>
        <v>0</v>
      </c>
      <c r="F107" s="100">
        <f>'Forecast Expenditure'!M78</f>
        <v>0</v>
      </c>
      <c r="G107" s="100">
        <f>'Forecast Expenditure'!N78</f>
        <v>0</v>
      </c>
      <c r="H107" s="100">
        <f>'Forecast Expenditure'!O78</f>
        <v>0</v>
      </c>
      <c r="I107" s="100">
        <f>'Forecast Expenditure'!P78</f>
        <v>0</v>
      </c>
      <c r="J107" s="100">
        <f>'Forecast Expenditure'!Q78</f>
        <v>0</v>
      </c>
      <c r="K107" s="101">
        <f>'Forecast Expenditure'!R78</f>
        <v>0</v>
      </c>
      <c r="L107" s="25"/>
      <c r="M107" s="25"/>
      <c r="N107" s="25"/>
      <c r="O107" s="25"/>
      <c r="P107" s="25"/>
      <c r="Q107" s="25"/>
      <c r="R107" s="25"/>
      <c r="S107" s="25"/>
    </row>
    <row r="108" spans="1:19" x14ac:dyDescent="0.2">
      <c r="A108" s="25"/>
      <c r="B108" s="167"/>
      <c r="C108" s="97" t="s">
        <v>217</v>
      </c>
      <c r="D108" s="98"/>
      <c r="E108" s="99">
        <f>'Forecast Expenditure'!L79</f>
        <v>0</v>
      </c>
      <c r="F108" s="100">
        <f>'Forecast Expenditure'!M79</f>
        <v>0</v>
      </c>
      <c r="G108" s="100">
        <f>'Forecast Expenditure'!N79</f>
        <v>0</v>
      </c>
      <c r="H108" s="100">
        <f>'Forecast Expenditure'!O79</f>
        <v>0</v>
      </c>
      <c r="I108" s="100">
        <f>'Forecast Expenditure'!P79</f>
        <v>0</v>
      </c>
      <c r="J108" s="100">
        <f>'Forecast Expenditure'!Q79</f>
        <v>0</v>
      </c>
      <c r="K108" s="101">
        <f>'Forecast Expenditure'!R79</f>
        <v>0</v>
      </c>
      <c r="L108" s="25"/>
      <c r="M108" s="25"/>
      <c r="N108" s="25"/>
      <c r="O108" s="25"/>
      <c r="P108" s="25"/>
      <c r="Q108" s="25"/>
      <c r="R108" s="25"/>
      <c r="S108" s="25"/>
    </row>
    <row r="109" spans="1:19" x14ac:dyDescent="0.2">
      <c r="A109" s="25"/>
      <c r="B109" s="167"/>
      <c r="C109" s="97" t="s">
        <v>218</v>
      </c>
      <c r="D109" s="98"/>
      <c r="E109" s="99">
        <f>'Forecast Expenditure'!L80</f>
        <v>0</v>
      </c>
      <c r="F109" s="100">
        <f>'Forecast Expenditure'!M80</f>
        <v>0</v>
      </c>
      <c r="G109" s="100">
        <f>'Forecast Expenditure'!N80</f>
        <v>0</v>
      </c>
      <c r="H109" s="100">
        <f>'Forecast Expenditure'!O80</f>
        <v>0</v>
      </c>
      <c r="I109" s="100">
        <f>'Forecast Expenditure'!P80</f>
        <v>0</v>
      </c>
      <c r="J109" s="100">
        <f>'Forecast Expenditure'!Q80</f>
        <v>0</v>
      </c>
      <c r="K109" s="101">
        <f>'Forecast Expenditure'!R80</f>
        <v>0</v>
      </c>
      <c r="L109" s="25"/>
      <c r="M109" s="25"/>
      <c r="N109" s="25"/>
      <c r="O109" s="25"/>
      <c r="P109" s="25"/>
      <c r="Q109" s="25"/>
      <c r="R109" s="25"/>
      <c r="S109" s="25"/>
    </row>
    <row r="110" spans="1:19" x14ac:dyDescent="0.2">
      <c r="A110" s="25"/>
      <c r="B110" s="167"/>
      <c r="C110" s="97" t="s">
        <v>219</v>
      </c>
      <c r="D110" s="98"/>
      <c r="E110" s="99">
        <f>'Forecast Expenditure'!L81</f>
        <v>0</v>
      </c>
      <c r="F110" s="100">
        <f>'Forecast Expenditure'!M81</f>
        <v>0</v>
      </c>
      <c r="G110" s="100">
        <f>'Forecast Expenditure'!N81</f>
        <v>0</v>
      </c>
      <c r="H110" s="100">
        <f>'Forecast Expenditure'!O81</f>
        <v>0</v>
      </c>
      <c r="I110" s="100">
        <f>'Forecast Expenditure'!P81</f>
        <v>0</v>
      </c>
      <c r="J110" s="100">
        <f>'Forecast Expenditure'!Q81</f>
        <v>0</v>
      </c>
      <c r="K110" s="101">
        <f>'Forecast Expenditure'!R81</f>
        <v>0</v>
      </c>
      <c r="L110" s="25"/>
      <c r="M110" s="25"/>
      <c r="N110" s="25"/>
      <c r="O110" s="25"/>
      <c r="P110" s="25"/>
      <c r="Q110" s="25"/>
      <c r="R110" s="25"/>
      <c r="S110" s="25"/>
    </row>
    <row r="111" spans="1:19" x14ac:dyDescent="0.2">
      <c r="A111" s="25"/>
      <c r="B111" s="167"/>
      <c r="C111" s="97" t="s">
        <v>220</v>
      </c>
      <c r="D111" s="98"/>
      <c r="E111" s="99">
        <f>'Forecast Expenditure'!L82</f>
        <v>0</v>
      </c>
      <c r="F111" s="100">
        <f>'Forecast Expenditure'!M82</f>
        <v>0</v>
      </c>
      <c r="G111" s="100">
        <f>'Forecast Expenditure'!N82</f>
        <v>0</v>
      </c>
      <c r="H111" s="100">
        <f>'Forecast Expenditure'!O82</f>
        <v>0</v>
      </c>
      <c r="I111" s="100">
        <f>'Forecast Expenditure'!P82</f>
        <v>0</v>
      </c>
      <c r="J111" s="100">
        <f>'Forecast Expenditure'!Q82</f>
        <v>0</v>
      </c>
      <c r="K111" s="101">
        <f>'Forecast Expenditure'!R82</f>
        <v>0</v>
      </c>
      <c r="L111" s="25"/>
      <c r="M111" s="25"/>
      <c r="N111" s="25"/>
      <c r="O111" s="25"/>
      <c r="P111" s="25"/>
      <c r="Q111" s="25"/>
      <c r="R111" s="25"/>
      <c r="S111" s="25"/>
    </row>
    <row r="112" spans="1:19" x14ac:dyDescent="0.2">
      <c r="A112" s="25"/>
      <c r="B112" s="167"/>
      <c r="C112" s="97" t="s">
        <v>221</v>
      </c>
      <c r="D112" s="98"/>
      <c r="E112" s="99">
        <f>'Forecast Expenditure'!L83</f>
        <v>0</v>
      </c>
      <c r="F112" s="100">
        <f>'Forecast Expenditure'!M83</f>
        <v>0</v>
      </c>
      <c r="G112" s="100">
        <f>'Forecast Expenditure'!N83</f>
        <v>0</v>
      </c>
      <c r="H112" s="100">
        <f>'Forecast Expenditure'!O83</f>
        <v>0</v>
      </c>
      <c r="I112" s="100">
        <f>'Forecast Expenditure'!P83</f>
        <v>0</v>
      </c>
      <c r="J112" s="100">
        <f>'Forecast Expenditure'!Q83</f>
        <v>0</v>
      </c>
      <c r="K112" s="101">
        <f>'Forecast Expenditure'!R83</f>
        <v>0</v>
      </c>
      <c r="L112" s="25"/>
      <c r="M112" s="25"/>
      <c r="N112" s="25"/>
      <c r="O112" s="25"/>
      <c r="P112" s="25"/>
      <c r="Q112" s="25"/>
      <c r="R112" s="25"/>
      <c r="S112" s="25"/>
    </row>
    <row r="113" spans="1:19" x14ac:dyDescent="0.2">
      <c r="A113" s="25"/>
      <c r="B113" s="167"/>
      <c r="C113" s="97" t="s">
        <v>222</v>
      </c>
      <c r="D113" s="98"/>
      <c r="E113" s="99">
        <f>'Forecast Expenditure'!L84</f>
        <v>0</v>
      </c>
      <c r="F113" s="100">
        <f>'Forecast Expenditure'!M84</f>
        <v>0</v>
      </c>
      <c r="G113" s="100">
        <f>'Forecast Expenditure'!N84</f>
        <v>0</v>
      </c>
      <c r="H113" s="100">
        <f>'Forecast Expenditure'!O84</f>
        <v>0</v>
      </c>
      <c r="I113" s="100">
        <f>'Forecast Expenditure'!P84</f>
        <v>0</v>
      </c>
      <c r="J113" s="100">
        <f>'Forecast Expenditure'!Q84</f>
        <v>0</v>
      </c>
      <c r="K113" s="101">
        <f>'Forecast Expenditure'!R84</f>
        <v>0</v>
      </c>
      <c r="L113" s="25"/>
      <c r="M113" s="25"/>
      <c r="N113" s="25"/>
      <c r="O113" s="25"/>
      <c r="P113" s="25"/>
      <c r="Q113" s="25"/>
      <c r="R113" s="25"/>
      <c r="S113" s="25"/>
    </row>
    <row r="114" spans="1:19" x14ac:dyDescent="0.2">
      <c r="A114" s="25"/>
      <c r="B114" s="167"/>
      <c r="C114" s="97" t="s">
        <v>223</v>
      </c>
      <c r="D114" s="98"/>
      <c r="E114" s="99">
        <f>'Forecast Expenditure'!L85</f>
        <v>0</v>
      </c>
      <c r="F114" s="100">
        <f>'Forecast Expenditure'!M85</f>
        <v>0</v>
      </c>
      <c r="G114" s="100">
        <f>'Forecast Expenditure'!N85</f>
        <v>0</v>
      </c>
      <c r="H114" s="100">
        <f>'Forecast Expenditure'!O85</f>
        <v>0</v>
      </c>
      <c r="I114" s="100">
        <f>'Forecast Expenditure'!P85</f>
        <v>0</v>
      </c>
      <c r="J114" s="100">
        <f>'Forecast Expenditure'!Q85</f>
        <v>0</v>
      </c>
      <c r="K114" s="101">
        <f>'Forecast Expenditure'!R85</f>
        <v>0</v>
      </c>
      <c r="L114" s="25"/>
      <c r="M114" s="25"/>
      <c r="N114" s="25"/>
      <c r="O114" s="25"/>
      <c r="P114" s="25"/>
      <c r="Q114" s="25"/>
      <c r="R114" s="25"/>
      <c r="S114" s="25"/>
    </row>
    <row r="115" spans="1:19" x14ac:dyDescent="0.2">
      <c r="A115" s="25"/>
      <c r="B115" s="167"/>
      <c r="C115" s="97" t="s">
        <v>224</v>
      </c>
      <c r="D115" s="98"/>
      <c r="E115" s="99">
        <f>'Forecast Expenditure'!L86</f>
        <v>0</v>
      </c>
      <c r="F115" s="100">
        <f>'Forecast Expenditure'!M86</f>
        <v>0</v>
      </c>
      <c r="G115" s="100">
        <f>'Forecast Expenditure'!N86</f>
        <v>0</v>
      </c>
      <c r="H115" s="100">
        <f>'Forecast Expenditure'!O86</f>
        <v>0</v>
      </c>
      <c r="I115" s="100">
        <f>'Forecast Expenditure'!P86</f>
        <v>0</v>
      </c>
      <c r="J115" s="100">
        <f>'Forecast Expenditure'!Q86</f>
        <v>0</v>
      </c>
      <c r="K115" s="101">
        <f>'Forecast Expenditure'!R86</f>
        <v>0</v>
      </c>
      <c r="L115" s="25"/>
      <c r="M115" s="25"/>
      <c r="N115" s="25"/>
      <c r="O115" s="25"/>
      <c r="P115" s="25"/>
      <c r="Q115" s="25"/>
      <c r="R115" s="25"/>
      <c r="S115" s="25"/>
    </row>
    <row r="116" spans="1:19" ht="13.5" thickBot="1" x14ac:dyDescent="0.25">
      <c r="A116" s="25"/>
      <c r="B116" s="168"/>
      <c r="C116" s="102" t="s">
        <v>168</v>
      </c>
      <c r="D116" s="103"/>
      <c r="E116" s="104">
        <f>'Forecast Expenditure'!L87</f>
        <v>0</v>
      </c>
      <c r="F116" s="105">
        <f>'Forecast Expenditure'!M87</f>
        <v>0</v>
      </c>
      <c r="G116" s="105">
        <f>'Forecast Expenditure'!N87</f>
        <v>0</v>
      </c>
      <c r="H116" s="105">
        <f>'Forecast Expenditure'!O87</f>
        <v>0</v>
      </c>
      <c r="I116" s="105">
        <f>'Forecast Expenditure'!P87</f>
        <v>0</v>
      </c>
      <c r="J116" s="105">
        <f>'Forecast Expenditure'!Q87</f>
        <v>0</v>
      </c>
      <c r="K116" s="106">
        <f>'Forecast Expenditure'!R87</f>
        <v>0</v>
      </c>
      <c r="L116" s="25"/>
      <c r="M116" s="25"/>
      <c r="N116" s="25"/>
      <c r="O116" s="25"/>
      <c r="P116" s="25"/>
      <c r="Q116" s="25"/>
      <c r="R116" s="25"/>
      <c r="S116" s="25"/>
    </row>
    <row r="117" spans="1:19" x14ac:dyDescent="0.2">
      <c r="A117" s="25"/>
      <c r="B117" s="166" t="s">
        <v>292</v>
      </c>
      <c r="C117" s="92" t="s">
        <v>226</v>
      </c>
      <c r="D117" s="93"/>
      <c r="E117" s="94">
        <f>'Forecast Expenditure'!L88</f>
        <v>0</v>
      </c>
      <c r="F117" s="95">
        <f>'Forecast Expenditure'!M88</f>
        <v>0</v>
      </c>
      <c r="G117" s="95">
        <f>'Forecast Expenditure'!N88</f>
        <v>0</v>
      </c>
      <c r="H117" s="95">
        <f>'Forecast Expenditure'!O88</f>
        <v>0</v>
      </c>
      <c r="I117" s="95">
        <f>'Forecast Expenditure'!P88</f>
        <v>0</v>
      </c>
      <c r="J117" s="95">
        <f>'Forecast Expenditure'!Q88</f>
        <v>0</v>
      </c>
      <c r="K117" s="96">
        <f>'Forecast Expenditure'!R88</f>
        <v>0</v>
      </c>
      <c r="L117" s="25"/>
      <c r="M117" s="25"/>
      <c r="N117" s="25"/>
      <c r="O117" s="25"/>
      <c r="P117" s="25"/>
      <c r="Q117" s="25"/>
      <c r="R117" s="25"/>
      <c r="S117" s="25"/>
    </row>
    <row r="118" spans="1:19" x14ac:dyDescent="0.2">
      <c r="A118" s="25"/>
      <c r="B118" s="167"/>
      <c r="C118" s="97" t="s">
        <v>228</v>
      </c>
      <c r="D118" s="98"/>
      <c r="E118" s="99">
        <f>'Forecast Expenditure'!L102</f>
        <v>0</v>
      </c>
      <c r="F118" s="100">
        <f>'Forecast Expenditure'!M102</f>
        <v>0</v>
      </c>
      <c r="G118" s="100">
        <f>'Forecast Expenditure'!N102</f>
        <v>0</v>
      </c>
      <c r="H118" s="100">
        <f>'Forecast Expenditure'!O102</f>
        <v>0</v>
      </c>
      <c r="I118" s="100">
        <f>'Forecast Expenditure'!P102</f>
        <v>0</v>
      </c>
      <c r="J118" s="100">
        <f>'Forecast Expenditure'!Q102</f>
        <v>0</v>
      </c>
      <c r="K118" s="101">
        <f>'Forecast Expenditure'!R102</f>
        <v>0</v>
      </c>
      <c r="L118" s="25"/>
      <c r="M118" s="25"/>
      <c r="N118" s="25"/>
      <c r="O118" s="25"/>
      <c r="P118" s="25"/>
      <c r="Q118" s="25"/>
      <c r="R118" s="25"/>
      <c r="S118" s="25"/>
    </row>
    <row r="119" spans="1:19" x14ac:dyDescent="0.2">
      <c r="A119" s="25"/>
      <c r="B119" s="167"/>
      <c r="C119" s="97" t="s">
        <v>229</v>
      </c>
      <c r="D119" s="98"/>
      <c r="E119" s="99"/>
      <c r="F119" s="100"/>
      <c r="G119" s="100"/>
      <c r="H119" s="100"/>
      <c r="I119" s="100"/>
      <c r="J119" s="100"/>
      <c r="K119" s="101"/>
      <c r="L119" s="25"/>
      <c r="M119" s="25"/>
      <c r="N119" s="25"/>
      <c r="O119" s="25"/>
      <c r="P119" s="25"/>
      <c r="Q119" s="25"/>
      <c r="R119" s="25"/>
      <c r="S119" s="25"/>
    </row>
    <row r="120" spans="1:19" x14ac:dyDescent="0.2">
      <c r="A120" s="25"/>
      <c r="B120" s="167"/>
      <c r="C120" s="97" t="s">
        <v>230</v>
      </c>
      <c r="D120" s="98"/>
      <c r="E120" s="99"/>
      <c r="F120" s="100"/>
      <c r="G120" s="100"/>
      <c r="H120" s="100"/>
      <c r="I120" s="100"/>
      <c r="J120" s="100"/>
      <c r="K120" s="101"/>
      <c r="L120" s="25"/>
      <c r="M120" s="25"/>
      <c r="N120" s="25"/>
      <c r="O120" s="25"/>
      <c r="P120" s="25"/>
      <c r="Q120" s="25"/>
      <c r="R120" s="25"/>
      <c r="S120" s="25"/>
    </row>
    <row r="121" spans="1:19" x14ac:dyDescent="0.2">
      <c r="A121" s="25"/>
      <c r="B121" s="167"/>
      <c r="C121" s="97" t="s">
        <v>231</v>
      </c>
      <c r="D121" s="98"/>
      <c r="E121" s="99"/>
      <c r="F121" s="100"/>
      <c r="G121" s="100"/>
      <c r="H121" s="100"/>
      <c r="I121" s="100"/>
      <c r="J121" s="100"/>
      <c r="K121" s="101"/>
      <c r="L121" s="25"/>
      <c r="M121" s="25"/>
      <c r="N121" s="25"/>
      <c r="O121" s="25"/>
      <c r="P121" s="25"/>
      <c r="Q121" s="25"/>
      <c r="R121" s="25"/>
      <c r="S121" s="25"/>
    </row>
    <row r="122" spans="1:19" x14ac:dyDescent="0.2">
      <c r="A122" s="25"/>
      <c r="B122" s="167"/>
      <c r="C122" s="97" t="s">
        <v>232</v>
      </c>
      <c r="D122" s="98"/>
      <c r="E122" s="99"/>
      <c r="F122" s="100"/>
      <c r="G122" s="100"/>
      <c r="H122" s="100"/>
      <c r="I122" s="100"/>
      <c r="J122" s="100"/>
      <c r="K122" s="101"/>
      <c r="L122" s="25"/>
      <c r="M122" s="25"/>
      <c r="N122" s="25"/>
      <c r="O122" s="25"/>
      <c r="P122" s="25"/>
      <c r="Q122" s="25"/>
      <c r="R122" s="25"/>
      <c r="S122" s="25"/>
    </row>
    <row r="123" spans="1:19" x14ac:dyDescent="0.2">
      <c r="A123" s="25"/>
      <c r="B123" s="167"/>
      <c r="C123" s="97" t="s">
        <v>233</v>
      </c>
      <c r="D123" s="98"/>
      <c r="E123" s="99"/>
      <c r="F123" s="100"/>
      <c r="G123" s="100"/>
      <c r="H123" s="100"/>
      <c r="I123" s="100"/>
      <c r="J123" s="100"/>
      <c r="K123" s="101"/>
      <c r="L123" s="25"/>
      <c r="M123" s="25"/>
      <c r="N123" s="25"/>
      <c r="O123" s="25"/>
      <c r="P123" s="25"/>
      <c r="Q123" s="25"/>
      <c r="R123" s="25"/>
      <c r="S123" s="25"/>
    </row>
    <row r="124" spans="1:19" x14ac:dyDescent="0.2">
      <c r="A124" s="25"/>
      <c r="B124" s="167"/>
      <c r="C124" s="97" t="s">
        <v>234</v>
      </c>
      <c r="D124" s="98"/>
      <c r="E124" s="99"/>
      <c r="F124" s="100"/>
      <c r="G124" s="100"/>
      <c r="H124" s="100"/>
      <c r="I124" s="100"/>
      <c r="J124" s="100"/>
      <c r="K124" s="101"/>
      <c r="L124" s="25"/>
      <c r="M124" s="25"/>
      <c r="N124" s="25"/>
      <c r="O124" s="25"/>
      <c r="P124" s="25"/>
      <c r="Q124" s="25"/>
      <c r="R124" s="25"/>
      <c r="S124" s="25"/>
    </row>
    <row r="125" spans="1:19" x14ac:dyDescent="0.2">
      <c r="A125" s="25"/>
      <c r="B125" s="167"/>
      <c r="C125" s="97" t="s">
        <v>235</v>
      </c>
      <c r="D125" s="98"/>
      <c r="E125" s="99"/>
      <c r="F125" s="100"/>
      <c r="G125" s="100"/>
      <c r="H125" s="100"/>
      <c r="I125" s="100"/>
      <c r="J125" s="100"/>
      <c r="K125" s="101"/>
      <c r="L125" s="25"/>
      <c r="M125" s="25"/>
      <c r="N125" s="25"/>
      <c r="O125" s="25"/>
      <c r="P125" s="25"/>
      <c r="Q125" s="25"/>
      <c r="R125" s="25"/>
      <c r="S125" s="25"/>
    </row>
    <row r="126" spans="1:19" x14ac:dyDescent="0.2">
      <c r="A126" s="25"/>
      <c r="B126" s="167"/>
      <c r="C126" s="97" t="s">
        <v>236</v>
      </c>
      <c r="D126" s="98"/>
      <c r="E126" s="99"/>
      <c r="F126" s="100"/>
      <c r="G126" s="100"/>
      <c r="H126" s="100"/>
      <c r="I126" s="100"/>
      <c r="J126" s="100"/>
      <c r="K126" s="101"/>
      <c r="L126" s="25"/>
      <c r="M126" s="25"/>
      <c r="N126" s="25"/>
      <c r="O126" s="25"/>
      <c r="P126" s="25"/>
      <c r="Q126" s="25"/>
      <c r="R126" s="25"/>
      <c r="S126" s="25"/>
    </row>
    <row r="127" spans="1:19" x14ac:dyDescent="0.2">
      <c r="A127" s="25"/>
      <c r="B127" s="167"/>
      <c r="C127" s="97" t="s">
        <v>237</v>
      </c>
      <c r="D127" s="98"/>
      <c r="E127" s="99"/>
      <c r="F127" s="100"/>
      <c r="G127" s="100"/>
      <c r="H127" s="100"/>
      <c r="I127" s="100"/>
      <c r="J127" s="100"/>
      <c r="K127" s="101"/>
      <c r="L127" s="25"/>
      <c r="M127" s="25"/>
      <c r="N127" s="25"/>
      <c r="O127" s="25"/>
      <c r="P127" s="25"/>
      <c r="Q127" s="25"/>
      <c r="R127" s="25"/>
      <c r="S127" s="25"/>
    </row>
    <row r="128" spans="1:19" x14ac:dyDescent="0.2">
      <c r="A128" s="25"/>
      <c r="B128" s="167"/>
      <c r="C128" s="97" t="s">
        <v>238</v>
      </c>
      <c r="D128" s="98"/>
      <c r="E128" s="99"/>
      <c r="F128" s="100"/>
      <c r="G128" s="100"/>
      <c r="H128" s="100"/>
      <c r="I128" s="100"/>
      <c r="J128" s="100"/>
      <c r="K128" s="101"/>
      <c r="L128" s="25"/>
      <c r="M128" s="25"/>
      <c r="N128" s="25"/>
      <c r="O128" s="25"/>
      <c r="P128" s="25"/>
      <c r="Q128" s="25"/>
      <c r="R128" s="25"/>
      <c r="S128" s="25"/>
    </row>
    <row r="129" spans="1:19" x14ac:dyDescent="0.2">
      <c r="A129" s="25"/>
      <c r="B129" s="167"/>
      <c r="C129" s="97" t="s">
        <v>239</v>
      </c>
      <c r="D129" s="98"/>
      <c r="E129" s="99"/>
      <c r="F129" s="100"/>
      <c r="G129" s="100"/>
      <c r="H129" s="100"/>
      <c r="I129" s="100"/>
      <c r="J129" s="100"/>
      <c r="K129" s="101"/>
      <c r="L129" s="25"/>
      <c r="M129" s="25"/>
      <c r="N129" s="25"/>
      <c r="O129" s="25"/>
      <c r="P129" s="25"/>
      <c r="Q129" s="25"/>
      <c r="R129" s="25"/>
      <c r="S129" s="25"/>
    </row>
    <row r="130" spans="1:19" ht="13.5" thickBot="1" x14ac:dyDescent="0.25">
      <c r="A130" s="25"/>
      <c r="B130" s="168"/>
      <c r="C130" s="102" t="s">
        <v>168</v>
      </c>
      <c r="D130" s="103"/>
      <c r="E130" s="104">
        <f>'Forecast Expenditure'!L106</f>
        <v>458179.01303034631</v>
      </c>
      <c r="F130" s="105">
        <f>'Forecast Expenditure'!M106</f>
        <v>474918.3297903277</v>
      </c>
      <c r="G130" s="105">
        <f>'Forecast Expenditure'!N106</f>
        <v>491657.64655030903</v>
      </c>
      <c r="H130" s="105">
        <f>'Forecast Expenditure'!O106</f>
        <v>508396.96331029042</v>
      </c>
      <c r="I130" s="105">
        <f>'Forecast Expenditure'!P106</f>
        <v>525136.28007027181</v>
      </c>
      <c r="J130" s="105">
        <f>'Forecast Expenditure'!Q106</f>
        <v>541875.59683025314</v>
      </c>
      <c r="K130" s="106">
        <f>'Forecast Expenditure'!R106</f>
        <v>558614.91359023447</v>
      </c>
      <c r="L130" s="25"/>
      <c r="M130" s="25"/>
      <c r="N130" s="25"/>
      <c r="O130" s="25"/>
      <c r="P130" s="25"/>
      <c r="Q130" s="25"/>
      <c r="R130" s="25"/>
      <c r="S130" s="25"/>
    </row>
    <row r="131" spans="1:19" x14ac:dyDescent="0.2">
      <c r="A131" s="25"/>
      <c r="B131" s="166" t="s">
        <v>293</v>
      </c>
      <c r="C131" s="92" t="s">
        <v>246</v>
      </c>
      <c r="D131" s="93"/>
      <c r="E131" s="94">
        <f>'Forecast Expenditure'!L107</f>
        <v>0</v>
      </c>
      <c r="F131" s="95">
        <f>'Forecast Expenditure'!M107</f>
        <v>0</v>
      </c>
      <c r="G131" s="95">
        <f>'Forecast Expenditure'!N107</f>
        <v>0</v>
      </c>
      <c r="H131" s="95">
        <f>'Forecast Expenditure'!O107</f>
        <v>0</v>
      </c>
      <c r="I131" s="95">
        <f>'Forecast Expenditure'!P107</f>
        <v>0</v>
      </c>
      <c r="J131" s="95">
        <f>'Forecast Expenditure'!Q107</f>
        <v>0</v>
      </c>
      <c r="K131" s="96">
        <f>'Forecast Expenditure'!R107</f>
        <v>0</v>
      </c>
      <c r="L131" s="25"/>
      <c r="M131" s="25"/>
      <c r="N131" s="25"/>
      <c r="O131" s="25"/>
      <c r="P131" s="25"/>
      <c r="Q131" s="25"/>
      <c r="R131" s="25"/>
      <c r="S131" s="25"/>
    </row>
    <row r="132" spans="1:19" x14ac:dyDescent="0.2">
      <c r="A132" s="25"/>
      <c r="B132" s="167"/>
      <c r="C132" s="97" t="s">
        <v>248</v>
      </c>
      <c r="D132" s="98"/>
      <c r="E132" s="99">
        <f>'Forecast Expenditure'!L108</f>
        <v>0</v>
      </c>
      <c r="F132" s="100">
        <f>'Forecast Expenditure'!M108</f>
        <v>0</v>
      </c>
      <c r="G132" s="100">
        <f>'Forecast Expenditure'!N108</f>
        <v>0</v>
      </c>
      <c r="H132" s="100">
        <f>'Forecast Expenditure'!O108</f>
        <v>0</v>
      </c>
      <c r="I132" s="100">
        <f>'Forecast Expenditure'!P108</f>
        <v>0</v>
      </c>
      <c r="J132" s="100">
        <f>'Forecast Expenditure'!Q108</f>
        <v>0</v>
      </c>
      <c r="K132" s="101">
        <f>'Forecast Expenditure'!R108</f>
        <v>0</v>
      </c>
      <c r="L132" s="25"/>
      <c r="M132" s="25"/>
      <c r="N132" s="25"/>
      <c r="O132" s="25"/>
      <c r="P132" s="25"/>
      <c r="Q132" s="25"/>
      <c r="R132" s="25"/>
      <c r="S132" s="25"/>
    </row>
    <row r="133" spans="1:19" x14ac:dyDescent="0.2">
      <c r="A133" s="25"/>
      <c r="B133" s="167"/>
      <c r="C133" s="97" t="s">
        <v>249</v>
      </c>
      <c r="D133" s="98"/>
      <c r="E133" s="99">
        <f>'Forecast Expenditure'!L109</f>
        <v>0</v>
      </c>
      <c r="F133" s="100">
        <f>'Forecast Expenditure'!M109</f>
        <v>0</v>
      </c>
      <c r="G133" s="100">
        <f>'Forecast Expenditure'!N109</f>
        <v>0</v>
      </c>
      <c r="H133" s="100">
        <f>'Forecast Expenditure'!O109</f>
        <v>0</v>
      </c>
      <c r="I133" s="100">
        <f>'Forecast Expenditure'!P109</f>
        <v>0</v>
      </c>
      <c r="J133" s="100">
        <f>'Forecast Expenditure'!Q109</f>
        <v>0</v>
      </c>
      <c r="K133" s="101">
        <f>'Forecast Expenditure'!R109</f>
        <v>0</v>
      </c>
      <c r="L133" s="25"/>
      <c r="M133" s="25"/>
      <c r="N133" s="25"/>
      <c r="O133" s="25"/>
      <c r="P133" s="25"/>
      <c r="Q133" s="25"/>
      <c r="R133" s="25"/>
      <c r="S133" s="25"/>
    </row>
    <row r="134" spans="1:19" x14ac:dyDescent="0.2">
      <c r="A134" s="25"/>
      <c r="B134" s="167"/>
      <c r="C134" s="97" t="s">
        <v>250</v>
      </c>
      <c r="D134" s="98"/>
      <c r="E134" s="99">
        <f>'Forecast Expenditure'!L110</f>
        <v>0</v>
      </c>
      <c r="F134" s="100">
        <f>'Forecast Expenditure'!M110</f>
        <v>0</v>
      </c>
      <c r="G134" s="100">
        <f>'Forecast Expenditure'!N110</f>
        <v>0</v>
      </c>
      <c r="H134" s="100">
        <f>'Forecast Expenditure'!O110</f>
        <v>0</v>
      </c>
      <c r="I134" s="100">
        <f>'Forecast Expenditure'!P110</f>
        <v>0</v>
      </c>
      <c r="J134" s="100">
        <f>'Forecast Expenditure'!Q110</f>
        <v>0</v>
      </c>
      <c r="K134" s="101">
        <f>'Forecast Expenditure'!R110</f>
        <v>0</v>
      </c>
      <c r="L134" s="25"/>
      <c r="M134" s="25"/>
      <c r="N134" s="25"/>
      <c r="O134" s="25"/>
      <c r="P134" s="25"/>
      <c r="Q134" s="25"/>
      <c r="R134" s="25"/>
      <c r="S134" s="25"/>
    </row>
    <row r="135" spans="1:19" x14ac:dyDescent="0.2">
      <c r="A135" s="25"/>
      <c r="B135" s="167"/>
      <c r="C135" s="97" t="s">
        <v>251</v>
      </c>
      <c r="D135" s="98"/>
      <c r="E135" s="99">
        <f>'Forecast Expenditure'!L111</f>
        <v>0</v>
      </c>
      <c r="F135" s="100">
        <f>'Forecast Expenditure'!M111</f>
        <v>0</v>
      </c>
      <c r="G135" s="100">
        <f>'Forecast Expenditure'!N111</f>
        <v>0</v>
      </c>
      <c r="H135" s="100">
        <f>'Forecast Expenditure'!O111</f>
        <v>0</v>
      </c>
      <c r="I135" s="100">
        <f>'Forecast Expenditure'!P111</f>
        <v>0</v>
      </c>
      <c r="J135" s="100">
        <f>'Forecast Expenditure'!Q111</f>
        <v>0</v>
      </c>
      <c r="K135" s="101">
        <f>'Forecast Expenditure'!R111</f>
        <v>0</v>
      </c>
      <c r="L135" s="25"/>
      <c r="M135" s="25"/>
      <c r="N135" s="25"/>
      <c r="O135" s="25"/>
      <c r="P135" s="25"/>
      <c r="Q135" s="25"/>
      <c r="R135" s="25"/>
      <c r="S135" s="25"/>
    </row>
    <row r="136" spans="1:19" x14ac:dyDescent="0.2">
      <c r="A136" s="25"/>
      <c r="B136" s="167"/>
      <c r="C136" s="97" t="s">
        <v>252</v>
      </c>
      <c r="D136" s="98"/>
      <c r="E136" s="99">
        <f>'Forecast Expenditure'!L112</f>
        <v>0</v>
      </c>
      <c r="F136" s="100">
        <f>'Forecast Expenditure'!M112</f>
        <v>0</v>
      </c>
      <c r="G136" s="100">
        <f>'Forecast Expenditure'!N112</f>
        <v>0</v>
      </c>
      <c r="H136" s="100">
        <f>'Forecast Expenditure'!O112</f>
        <v>0</v>
      </c>
      <c r="I136" s="100">
        <f>'Forecast Expenditure'!P112</f>
        <v>0</v>
      </c>
      <c r="J136" s="100">
        <f>'Forecast Expenditure'!Q112</f>
        <v>0</v>
      </c>
      <c r="K136" s="101">
        <f>'Forecast Expenditure'!R112</f>
        <v>0</v>
      </c>
      <c r="L136" s="25"/>
      <c r="M136" s="25"/>
      <c r="N136" s="25"/>
      <c r="O136" s="25"/>
      <c r="P136" s="25"/>
      <c r="Q136" s="25"/>
      <c r="R136" s="25"/>
      <c r="S136" s="25"/>
    </row>
    <row r="137" spans="1:19" x14ac:dyDescent="0.2">
      <c r="A137" s="25"/>
      <c r="B137" s="167"/>
      <c r="C137" s="97" t="s">
        <v>253</v>
      </c>
      <c r="D137" s="98"/>
      <c r="E137" s="99">
        <f>'Forecast Expenditure'!L113</f>
        <v>0</v>
      </c>
      <c r="F137" s="100">
        <f>'Forecast Expenditure'!M113</f>
        <v>0</v>
      </c>
      <c r="G137" s="100">
        <f>'Forecast Expenditure'!N113</f>
        <v>0</v>
      </c>
      <c r="H137" s="100">
        <f>'Forecast Expenditure'!O113</f>
        <v>0</v>
      </c>
      <c r="I137" s="100">
        <f>'Forecast Expenditure'!P113</f>
        <v>0</v>
      </c>
      <c r="J137" s="100">
        <f>'Forecast Expenditure'!Q113</f>
        <v>0</v>
      </c>
      <c r="K137" s="101">
        <f>'Forecast Expenditure'!R113</f>
        <v>0</v>
      </c>
      <c r="L137" s="25"/>
      <c r="M137" s="25"/>
      <c r="N137" s="25"/>
      <c r="O137" s="25"/>
      <c r="P137" s="25"/>
      <c r="Q137" s="25"/>
      <c r="R137" s="25"/>
      <c r="S137" s="25"/>
    </row>
    <row r="138" spans="1:19" x14ac:dyDescent="0.2">
      <c r="A138" s="25"/>
      <c r="B138" s="167"/>
      <c r="C138" s="97" t="s">
        <v>254</v>
      </c>
      <c r="D138" s="98"/>
      <c r="E138" s="99">
        <f>'Forecast Expenditure'!L114</f>
        <v>46219.161970239635</v>
      </c>
      <c r="F138" s="100">
        <f>'Forecast Expenditure'!M114</f>
        <v>51996.557216519592</v>
      </c>
      <c r="G138" s="100">
        <f>'Forecast Expenditure'!N114</f>
        <v>57773.952462799542</v>
      </c>
      <c r="H138" s="100">
        <f>'Forecast Expenditure'!O114</f>
        <v>63551.347709079499</v>
      </c>
      <c r="I138" s="100">
        <f>'Forecast Expenditure'!P114</f>
        <v>69328.742955359456</v>
      </c>
      <c r="J138" s="100">
        <f>'Forecast Expenditure'!Q114</f>
        <v>75106.138201639405</v>
      </c>
      <c r="K138" s="101">
        <f>'Forecast Expenditure'!R114</f>
        <v>80883.533447919355</v>
      </c>
      <c r="L138" s="25"/>
      <c r="M138" s="25"/>
      <c r="N138" s="25"/>
      <c r="O138" s="25"/>
      <c r="P138" s="25"/>
      <c r="Q138" s="25"/>
      <c r="R138" s="25"/>
      <c r="S138" s="25"/>
    </row>
    <row r="139" spans="1:19" ht="13.5" thickBot="1" x14ac:dyDescent="0.25">
      <c r="A139" s="25"/>
      <c r="B139" s="168"/>
      <c r="C139" s="102" t="s">
        <v>168</v>
      </c>
      <c r="D139" s="103"/>
      <c r="E139" s="104">
        <f>'Forecast Expenditure'!L115</f>
        <v>0</v>
      </c>
      <c r="F139" s="105">
        <f>'Forecast Expenditure'!M115</f>
        <v>0</v>
      </c>
      <c r="G139" s="105">
        <f>'Forecast Expenditure'!N115</f>
        <v>0</v>
      </c>
      <c r="H139" s="105">
        <f>'Forecast Expenditure'!O115</f>
        <v>0</v>
      </c>
      <c r="I139" s="105">
        <f>'Forecast Expenditure'!P115</f>
        <v>0</v>
      </c>
      <c r="J139" s="105">
        <f>'Forecast Expenditure'!Q115</f>
        <v>0</v>
      </c>
      <c r="K139" s="106">
        <f>'Forecast Expenditure'!R115</f>
        <v>0</v>
      </c>
      <c r="L139" s="25"/>
      <c r="M139" s="25"/>
      <c r="N139" s="25"/>
      <c r="O139" s="25"/>
      <c r="P139" s="25"/>
      <c r="Q139" s="25"/>
      <c r="R139" s="25"/>
      <c r="S139" s="25"/>
    </row>
    <row r="140" spans="1:19" x14ac:dyDescent="0.2">
      <c r="A140" s="25"/>
      <c r="B140" s="166" t="s">
        <v>294</v>
      </c>
      <c r="C140" s="92" t="s">
        <v>295</v>
      </c>
      <c r="D140" s="93"/>
      <c r="E140" s="94"/>
      <c r="F140" s="95"/>
      <c r="G140" s="95"/>
      <c r="H140" s="95"/>
      <c r="I140" s="95"/>
      <c r="J140" s="95"/>
      <c r="K140" s="96"/>
      <c r="L140" s="25"/>
      <c r="M140" s="25"/>
      <c r="N140" s="25"/>
      <c r="O140" s="25"/>
      <c r="P140" s="25"/>
      <c r="Q140" s="25"/>
      <c r="R140" s="25"/>
      <c r="S140" s="25"/>
    </row>
    <row r="141" spans="1:19" x14ac:dyDescent="0.2">
      <c r="A141" s="25"/>
      <c r="B141" s="167"/>
      <c r="C141" s="97" t="s">
        <v>296</v>
      </c>
      <c r="D141" s="98"/>
      <c r="E141" s="99"/>
      <c r="F141" s="100"/>
      <c r="G141" s="100"/>
      <c r="H141" s="100"/>
      <c r="I141" s="100"/>
      <c r="J141" s="100"/>
      <c r="K141" s="101"/>
      <c r="L141" s="25"/>
      <c r="M141" s="25"/>
      <c r="N141" s="25"/>
      <c r="O141" s="25"/>
      <c r="P141" s="25"/>
      <c r="Q141" s="25"/>
      <c r="R141" s="25"/>
      <c r="S141" s="25"/>
    </row>
    <row r="142" spans="1:19" x14ac:dyDescent="0.2">
      <c r="A142" s="25"/>
      <c r="B142" s="167"/>
      <c r="C142" s="97" t="s">
        <v>297</v>
      </c>
      <c r="D142" s="98"/>
      <c r="E142" s="99"/>
      <c r="F142" s="100"/>
      <c r="G142" s="100"/>
      <c r="H142" s="100"/>
      <c r="I142" s="100"/>
      <c r="J142" s="100"/>
      <c r="K142" s="101"/>
      <c r="L142" s="25"/>
      <c r="M142" s="25"/>
      <c r="N142" s="25"/>
      <c r="O142" s="25"/>
      <c r="P142" s="25"/>
      <c r="Q142" s="25"/>
      <c r="R142" s="25"/>
      <c r="S142" s="25"/>
    </row>
    <row r="143" spans="1:19" x14ac:dyDescent="0.2">
      <c r="A143" s="25"/>
      <c r="B143" s="167"/>
      <c r="C143" s="97" t="s">
        <v>298</v>
      </c>
      <c r="D143" s="98"/>
      <c r="E143" s="99"/>
      <c r="F143" s="100"/>
      <c r="G143" s="100"/>
      <c r="H143" s="100"/>
      <c r="I143" s="100"/>
      <c r="J143" s="100"/>
      <c r="K143" s="101"/>
      <c r="L143" s="25"/>
      <c r="M143" s="25"/>
      <c r="N143" s="25"/>
      <c r="O143" s="25"/>
      <c r="P143" s="25"/>
      <c r="Q143" s="25"/>
      <c r="R143" s="25"/>
      <c r="S143" s="25"/>
    </row>
    <row r="144" spans="1:19" x14ac:dyDescent="0.2">
      <c r="A144" s="25"/>
      <c r="B144" s="167"/>
      <c r="C144" s="97" t="s">
        <v>299</v>
      </c>
      <c r="D144" s="98"/>
      <c r="E144" s="99"/>
      <c r="F144" s="100"/>
      <c r="G144" s="100"/>
      <c r="H144" s="100"/>
      <c r="I144" s="100"/>
      <c r="J144" s="100"/>
      <c r="K144" s="101"/>
      <c r="L144" s="25"/>
      <c r="M144" s="25"/>
      <c r="N144" s="25"/>
      <c r="O144" s="25"/>
      <c r="P144" s="25"/>
      <c r="Q144" s="25"/>
      <c r="R144" s="25"/>
      <c r="S144" s="25"/>
    </row>
    <row r="145" spans="1:19" x14ac:dyDescent="0.2">
      <c r="A145" s="25"/>
      <c r="B145" s="167"/>
      <c r="C145" s="97" t="s">
        <v>300</v>
      </c>
      <c r="D145" s="98"/>
      <c r="E145" s="99"/>
      <c r="F145" s="100"/>
      <c r="G145" s="100"/>
      <c r="H145" s="100"/>
      <c r="I145" s="100"/>
      <c r="J145" s="100"/>
      <c r="K145" s="101"/>
      <c r="L145" s="25"/>
      <c r="M145" s="25"/>
      <c r="N145" s="25"/>
      <c r="O145" s="25"/>
      <c r="P145" s="25"/>
      <c r="Q145" s="25"/>
      <c r="R145" s="25"/>
      <c r="S145" s="25"/>
    </row>
    <row r="146" spans="1:19" x14ac:dyDescent="0.2">
      <c r="A146" s="25"/>
      <c r="B146" s="167"/>
      <c r="C146" s="97" t="s">
        <v>301</v>
      </c>
      <c r="D146" s="98"/>
      <c r="E146" s="99"/>
      <c r="F146" s="100"/>
      <c r="G146" s="100"/>
      <c r="H146" s="100"/>
      <c r="I146" s="100"/>
      <c r="J146" s="100"/>
      <c r="K146" s="101"/>
      <c r="L146" s="25"/>
      <c r="M146" s="25"/>
      <c r="N146" s="25"/>
      <c r="O146" s="25"/>
      <c r="P146" s="25"/>
      <c r="Q146" s="25"/>
      <c r="R146" s="25"/>
      <c r="S146" s="25"/>
    </row>
    <row r="147" spans="1:19" ht="13.5" thickBot="1" x14ac:dyDescent="0.25">
      <c r="A147" s="25"/>
      <c r="B147" s="168"/>
      <c r="C147" s="102" t="s">
        <v>168</v>
      </c>
      <c r="D147" s="103"/>
      <c r="E147" s="104"/>
      <c r="F147" s="105"/>
      <c r="G147" s="105"/>
      <c r="H147" s="105"/>
      <c r="I147" s="105"/>
      <c r="J147" s="105"/>
      <c r="K147" s="106"/>
      <c r="L147" s="25"/>
      <c r="M147" s="25"/>
      <c r="N147" s="25"/>
      <c r="O147" s="25"/>
      <c r="P147" s="25"/>
      <c r="Q147" s="25"/>
      <c r="R147" s="25"/>
      <c r="S147" s="25"/>
    </row>
    <row r="148" spans="1:19" x14ac:dyDescent="0.2">
      <c r="A148" s="25"/>
      <c r="B148" s="166" t="s">
        <v>302</v>
      </c>
      <c r="C148" s="92"/>
      <c r="D148" s="93"/>
      <c r="E148" s="94"/>
      <c r="F148" s="95"/>
      <c r="G148" s="95"/>
      <c r="H148" s="95"/>
      <c r="I148" s="95"/>
      <c r="J148" s="95"/>
      <c r="K148" s="96"/>
      <c r="L148" s="25"/>
      <c r="M148" s="25"/>
      <c r="N148" s="25"/>
      <c r="O148" s="25"/>
      <c r="P148" s="25"/>
      <c r="Q148" s="25"/>
      <c r="R148" s="25"/>
      <c r="S148" s="25"/>
    </row>
    <row r="149" spans="1:19" x14ac:dyDescent="0.2">
      <c r="A149" s="25"/>
      <c r="B149" s="167"/>
      <c r="C149" s="97"/>
      <c r="D149" s="98"/>
      <c r="E149" s="99"/>
      <c r="F149" s="100"/>
      <c r="G149" s="100"/>
      <c r="H149" s="100"/>
      <c r="I149" s="100"/>
      <c r="J149" s="100"/>
      <c r="K149" s="101"/>
      <c r="L149" s="25"/>
      <c r="M149" s="25"/>
      <c r="N149" s="25"/>
      <c r="O149" s="25"/>
      <c r="P149" s="25"/>
      <c r="Q149" s="25"/>
      <c r="R149" s="25"/>
      <c r="S149" s="25"/>
    </row>
    <row r="150" spans="1:19" x14ac:dyDescent="0.2">
      <c r="A150" s="25"/>
      <c r="B150" s="167"/>
      <c r="C150" s="97"/>
      <c r="D150" s="98"/>
      <c r="E150" s="99"/>
      <c r="F150" s="100"/>
      <c r="G150" s="100"/>
      <c r="H150" s="100"/>
      <c r="I150" s="100"/>
      <c r="J150" s="100"/>
      <c r="K150" s="101"/>
      <c r="L150" s="25"/>
      <c r="M150" s="25"/>
      <c r="N150" s="25"/>
      <c r="O150" s="25"/>
      <c r="P150" s="25"/>
      <c r="Q150" s="25"/>
      <c r="R150" s="25"/>
      <c r="S150" s="25"/>
    </row>
    <row r="151" spans="1:19" x14ac:dyDescent="0.2">
      <c r="A151" s="25"/>
      <c r="B151" s="167"/>
      <c r="C151" s="97"/>
      <c r="D151" s="98"/>
      <c r="E151" s="99"/>
      <c r="F151" s="100"/>
      <c r="G151" s="100"/>
      <c r="H151" s="100"/>
      <c r="I151" s="100"/>
      <c r="J151" s="100"/>
      <c r="K151" s="101"/>
      <c r="L151" s="25"/>
      <c r="M151" s="25"/>
      <c r="N151" s="25"/>
      <c r="O151" s="25"/>
      <c r="P151" s="25"/>
      <c r="Q151" s="25"/>
      <c r="R151" s="25"/>
      <c r="S151" s="25"/>
    </row>
    <row r="152" spans="1:19" x14ac:dyDescent="0.2">
      <c r="A152" s="25"/>
      <c r="B152" s="167"/>
      <c r="C152" s="97"/>
      <c r="D152" s="98"/>
      <c r="E152" s="99"/>
      <c r="F152" s="100"/>
      <c r="G152" s="100"/>
      <c r="H152" s="100"/>
      <c r="I152" s="100"/>
      <c r="J152" s="100"/>
      <c r="K152" s="101"/>
      <c r="L152" s="25"/>
      <c r="M152" s="25"/>
      <c r="N152" s="25"/>
      <c r="O152" s="25"/>
      <c r="P152" s="25"/>
      <c r="Q152" s="25"/>
      <c r="R152" s="25"/>
      <c r="S152" s="25"/>
    </row>
    <row r="153" spans="1:19" x14ac:dyDescent="0.2">
      <c r="A153" s="25"/>
      <c r="B153" s="167"/>
      <c r="C153" s="97"/>
      <c r="D153" s="98"/>
      <c r="E153" s="99"/>
      <c r="F153" s="100"/>
      <c r="G153" s="100"/>
      <c r="H153" s="100"/>
      <c r="I153" s="100"/>
      <c r="J153" s="100"/>
      <c r="K153" s="101"/>
      <c r="L153" s="25"/>
      <c r="M153" s="25"/>
      <c r="N153" s="25"/>
      <c r="O153" s="25"/>
      <c r="P153" s="25"/>
      <c r="Q153" s="25"/>
      <c r="R153" s="25"/>
      <c r="S153" s="25"/>
    </row>
    <row r="154" spans="1:19" x14ac:dyDescent="0.2">
      <c r="A154" s="25"/>
      <c r="B154" s="167"/>
      <c r="C154" s="97"/>
      <c r="D154" s="98"/>
      <c r="E154" s="99"/>
      <c r="F154" s="100"/>
      <c r="G154" s="100"/>
      <c r="H154" s="100"/>
      <c r="I154" s="100"/>
      <c r="J154" s="100"/>
      <c r="K154" s="101"/>
      <c r="L154" s="25"/>
      <c r="M154" s="25"/>
      <c r="N154" s="25"/>
      <c r="O154" s="25"/>
      <c r="P154" s="25"/>
      <c r="Q154" s="25"/>
      <c r="R154" s="25"/>
      <c r="S154" s="25"/>
    </row>
    <row r="155" spans="1:19" x14ac:dyDescent="0.2">
      <c r="A155" s="25"/>
      <c r="B155" s="167"/>
      <c r="C155" s="97"/>
      <c r="D155" s="98"/>
      <c r="E155" s="99"/>
      <c r="F155" s="100"/>
      <c r="G155" s="100"/>
      <c r="H155" s="100"/>
      <c r="I155" s="100"/>
      <c r="J155" s="100"/>
      <c r="K155" s="101"/>
      <c r="L155" s="25"/>
      <c r="M155" s="25"/>
      <c r="N155" s="25"/>
      <c r="O155" s="25"/>
      <c r="P155" s="25"/>
      <c r="Q155" s="25"/>
      <c r="R155" s="25"/>
      <c r="S155" s="25"/>
    </row>
    <row r="156" spans="1:19" ht="13.5" thickBot="1" x14ac:dyDescent="0.25">
      <c r="A156" s="25"/>
      <c r="B156" s="168"/>
      <c r="C156" s="102"/>
      <c r="D156" s="103"/>
      <c r="E156" s="104"/>
      <c r="F156" s="105"/>
      <c r="G156" s="105"/>
      <c r="H156" s="105"/>
      <c r="I156" s="105"/>
      <c r="J156" s="105"/>
      <c r="K156" s="106"/>
      <c r="L156" s="25"/>
      <c r="M156" s="25"/>
      <c r="N156" s="25"/>
      <c r="O156" s="25"/>
      <c r="P156" s="25"/>
      <c r="Q156" s="25"/>
      <c r="R156" s="25"/>
      <c r="S156" s="25"/>
    </row>
    <row r="157" spans="1:19" x14ac:dyDescent="0.2">
      <c r="A157" s="25"/>
      <c r="B157" s="1"/>
      <c r="C157" s="1"/>
      <c r="D157" s="1"/>
      <c r="E157" s="117">
        <f>SUM(E22:E156)-'Forecast Expenditure'!L120</f>
        <v>0</v>
      </c>
      <c r="F157" s="117">
        <f>SUM(F22:F156)-'Forecast Expenditure'!M120</f>
        <v>0</v>
      </c>
      <c r="G157" s="117">
        <f>SUM(G22:G156)-'Forecast Expenditure'!N120</f>
        <v>0</v>
      </c>
      <c r="H157" s="117">
        <f>SUM(H22:H156)-'Forecast Expenditure'!O120</f>
        <v>0</v>
      </c>
      <c r="I157" s="117">
        <f>SUM(I22:I156)-'Forecast Expenditure'!P120</f>
        <v>0</v>
      </c>
      <c r="J157" s="117">
        <f>SUM(J22:J156)-'Forecast Expenditure'!Q120</f>
        <v>0</v>
      </c>
      <c r="K157" s="117">
        <f>SUM(K22:K156)-'Forecast Expenditure'!R120</f>
        <v>0</v>
      </c>
      <c r="L157" s="25"/>
      <c r="M157" s="25"/>
      <c r="N157" s="25"/>
      <c r="O157" s="25"/>
      <c r="P157" s="25"/>
      <c r="Q157" s="25"/>
      <c r="R157" s="25"/>
      <c r="S157" s="25"/>
    </row>
    <row r="158" spans="1:19" ht="13.5" thickBot="1" x14ac:dyDescent="0.25">
      <c r="A158" s="2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25"/>
      <c r="M158" s="25"/>
      <c r="N158" s="25"/>
      <c r="O158" s="25"/>
      <c r="P158" s="25"/>
      <c r="Q158" s="25"/>
      <c r="R158" s="25"/>
      <c r="S158" s="25"/>
    </row>
    <row r="159" spans="1:19" ht="13.5" thickBot="1" x14ac:dyDescent="0.25">
      <c r="A159" s="25"/>
      <c r="B159" s="86" t="s">
        <v>303</v>
      </c>
      <c r="C159" s="1"/>
      <c r="D159" s="1"/>
      <c r="E159" s="175" t="s">
        <v>333</v>
      </c>
      <c r="F159" s="176"/>
      <c r="G159" s="176"/>
      <c r="H159" s="176"/>
      <c r="I159" s="176"/>
      <c r="J159" s="176"/>
      <c r="K159" s="177"/>
      <c r="L159" s="25"/>
      <c r="M159" s="25"/>
      <c r="N159" s="25"/>
      <c r="O159" s="25"/>
      <c r="P159" s="25"/>
      <c r="Q159" s="25"/>
      <c r="R159" s="25"/>
      <c r="S159" s="25"/>
    </row>
    <row r="160" spans="1:19" ht="13.5" thickBot="1" x14ac:dyDescent="0.25">
      <c r="A160" s="25"/>
      <c r="B160" s="87" t="s">
        <v>145</v>
      </c>
      <c r="C160" s="88" t="s">
        <v>146</v>
      </c>
      <c r="D160" s="89"/>
      <c r="E160" s="107" t="s">
        <v>326</v>
      </c>
      <c r="F160" s="107" t="s">
        <v>327</v>
      </c>
      <c r="G160" s="108" t="s">
        <v>328</v>
      </c>
      <c r="H160" s="108" t="s">
        <v>329</v>
      </c>
      <c r="I160" s="108" t="s">
        <v>330</v>
      </c>
      <c r="J160" s="108" t="s">
        <v>331</v>
      </c>
      <c r="K160" s="108" t="s">
        <v>332</v>
      </c>
      <c r="L160" s="25"/>
      <c r="M160" s="25"/>
      <c r="N160" s="25"/>
      <c r="O160" s="25"/>
      <c r="P160" s="25"/>
      <c r="Q160" s="25"/>
      <c r="R160" s="25"/>
      <c r="S160" s="25"/>
    </row>
    <row r="161" spans="1:19" x14ac:dyDescent="0.2">
      <c r="A161" s="25"/>
      <c r="B161" s="172" t="s">
        <v>270</v>
      </c>
      <c r="C161" s="92" t="s">
        <v>148</v>
      </c>
      <c r="D161" s="93"/>
      <c r="E161" s="94">
        <f>'Forecast Volumes'!E10</f>
        <v>0</v>
      </c>
      <c r="F161" s="95">
        <f>'Forecast Volumes'!F10</f>
        <v>0</v>
      </c>
      <c r="G161" s="95">
        <f>'Forecast Volumes'!G10</f>
        <v>0</v>
      </c>
      <c r="H161" s="95">
        <f>'Forecast Volumes'!H10</f>
        <v>0</v>
      </c>
      <c r="I161" s="95">
        <f>'Forecast Volumes'!I10</f>
        <v>0</v>
      </c>
      <c r="J161" s="95">
        <f>'Forecast Volumes'!J10</f>
        <v>0</v>
      </c>
      <c r="K161" s="96">
        <f>'Forecast Volumes'!K10</f>
        <v>0</v>
      </c>
      <c r="L161" s="25"/>
      <c r="M161" s="25"/>
      <c r="N161" s="25"/>
      <c r="O161" s="25"/>
      <c r="P161" s="25"/>
      <c r="Q161" s="25"/>
      <c r="R161" s="25"/>
      <c r="S161" s="25"/>
    </row>
    <row r="162" spans="1:19" x14ac:dyDescent="0.2">
      <c r="A162" s="25"/>
      <c r="B162" s="173"/>
      <c r="C162" s="97" t="s">
        <v>150</v>
      </c>
      <c r="D162" s="98"/>
      <c r="E162" s="99">
        <f>'Forecast Volumes'!E11</f>
        <v>15.166666666666668</v>
      </c>
      <c r="F162" s="100">
        <f>'Forecast Volumes'!F11</f>
        <v>16.25</v>
      </c>
      <c r="G162" s="100">
        <f>'Forecast Volumes'!G11</f>
        <v>17.333333333333332</v>
      </c>
      <c r="H162" s="100">
        <f>'Forecast Volumes'!H11</f>
        <v>18.416666666666664</v>
      </c>
      <c r="I162" s="100">
        <f>'Forecast Volumes'!I11</f>
        <v>19.499999999999996</v>
      </c>
      <c r="J162" s="100">
        <f>'Forecast Volumes'!J11</f>
        <v>20.583333333333329</v>
      </c>
      <c r="K162" s="101">
        <f>'Forecast Volumes'!K11</f>
        <v>21.666666666666661</v>
      </c>
      <c r="L162" s="25"/>
      <c r="M162" s="25"/>
      <c r="N162" s="25"/>
      <c r="O162" s="25"/>
      <c r="P162" s="25"/>
      <c r="Q162" s="25"/>
      <c r="R162" s="25"/>
      <c r="S162" s="25"/>
    </row>
    <row r="163" spans="1:19" x14ac:dyDescent="0.2">
      <c r="A163" s="25"/>
      <c r="B163" s="173"/>
      <c r="C163" s="97" t="s">
        <v>151</v>
      </c>
      <c r="D163" s="98"/>
      <c r="E163" s="99">
        <f>'Forecast Volumes'!E12</f>
        <v>3.333333333333333</v>
      </c>
      <c r="F163" s="100">
        <f>'Forecast Volumes'!F12</f>
        <v>3.2499999999999996</v>
      </c>
      <c r="G163" s="100">
        <f>'Forecast Volumes'!G12</f>
        <v>3.1666666666666661</v>
      </c>
      <c r="H163" s="100">
        <f>'Forecast Volumes'!H12</f>
        <v>3.0833333333333326</v>
      </c>
      <c r="I163" s="100">
        <f>'Forecast Volumes'!I12</f>
        <v>2.9999999999999991</v>
      </c>
      <c r="J163" s="100">
        <f>'Forecast Volumes'!J12</f>
        <v>2.9166666666666656</v>
      </c>
      <c r="K163" s="101">
        <f>'Forecast Volumes'!K12</f>
        <v>2.8333333333333321</v>
      </c>
      <c r="L163" s="25"/>
      <c r="M163" s="25"/>
      <c r="N163" s="25"/>
      <c r="O163" s="25"/>
      <c r="P163" s="25"/>
      <c r="Q163" s="25"/>
      <c r="R163" s="25"/>
      <c r="S163" s="25"/>
    </row>
    <row r="164" spans="1:19" x14ac:dyDescent="0.2">
      <c r="A164" s="25"/>
      <c r="B164" s="173"/>
      <c r="C164" s="97" t="s">
        <v>152</v>
      </c>
      <c r="D164" s="98"/>
      <c r="E164" s="99">
        <f>'Forecast Volumes'!E13</f>
        <v>0</v>
      </c>
      <c r="F164" s="100">
        <f>'Forecast Volumes'!F13</f>
        <v>0</v>
      </c>
      <c r="G164" s="100">
        <f>'Forecast Volumes'!G13</f>
        <v>0</v>
      </c>
      <c r="H164" s="100">
        <f>'Forecast Volumes'!H13</f>
        <v>0</v>
      </c>
      <c r="I164" s="100">
        <f>'Forecast Volumes'!I13</f>
        <v>0</v>
      </c>
      <c r="J164" s="100">
        <f>'Forecast Volumes'!J13</f>
        <v>0</v>
      </c>
      <c r="K164" s="101">
        <f>'Forecast Volumes'!K13</f>
        <v>0</v>
      </c>
      <c r="L164" s="25"/>
      <c r="M164" s="25"/>
      <c r="N164" s="25"/>
      <c r="O164" s="25"/>
      <c r="P164" s="25"/>
      <c r="Q164" s="25"/>
      <c r="R164" s="25"/>
      <c r="S164" s="25"/>
    </row>
    <row r="165" spans="1:19" x14ac:dyDescent="0.2">
      <c r="A165" s="25"/>
      <c r="B165" s="173"/>
      <c r="C165" s="97" t="s">
        <v>153</v>
      </c>
      <c r="D165" s="98"/>
      <c r="E165" s="99">
        <f>'Forecast Volumes'!E14</f>
        <v>0</v>
      </c>
      <c r="F165" s="100">
        <f>'Forecast Volumes'!F14</f>
        <v>0</v>
      </c>
      <c r="G165" s="100">
        <f>'Forecast Volumes'!G14</f>
        <v>0</v>
      </c>
      <c r="H165" s="100">
        <f>'Forecast Volumes'!H14</f>
        <v>0</v>
      </c>
      <c r="I165" s="100">
        <f>'Forecast Volumes'!I14</f>
        <v>0</v>
      </c>
      <c r="J165" s="100">
        <f>'Forecast Volumes'!J14</f>
        <v>0</v>
      </c>
      <c r="K165" s="101">
        <f>'Forecast Volumes'!K14</f>
        <v>0</v>
      </c>
      <c r="L165" s="25"/>
      <c r="M165" s="25"/>
      <c r="N165" s="25"/>
      <c r="O165" s="25"/>
      <c r="P165" s="25"/>
      <c r="Q165" s="25"/>
      <c r="R165" s="25"/>
      <c r="S165" s="25"/>
    </row>
    <row r="166" spans="1:19" x14ac:dyDescent="0.2">
      <c r="A166" s="25"/>
      <c r="B166" s="173"/>
      <c r="C166" s="97" t="s">
        <v>154</v>
      </c>
      <c r="D166" s="98"/>
      <c r="E166" s="99">
        <f>'Forecast Volumes'!E15</f>
        <v>0</v>
      </c>
      <c r="F166" s="100">
        <f>'Forecast Volumes'!F15</f>
        <v>0</v>
      </c>
      <c r="G166" s="100">
        <f>'Forecast Volumes'!G15</f>
        <v>0</v>
      </c>
      <c r="H166" s="100">
        <f>'Forecast Volumes'!H15</f>
        <v>0</v>
      </c>
      <c r="I166" s="100">
        <f>'Forecast Volumes'!I15</f>
        <v>0</v>
      </c>
      <c r="J166" s="100">
        <f>'Forecast Volumes'!J15</f>
        <v>0</v>
      </c>
      <c r="K166" s="101">
        <f>'Forecast Volumes'!K15</f>
        <v>0</v>
      </c>
      <c r="L166" s="25"/>
      <c r="M166" s="25"/>
      <c r="N166" s="25"/>
      <c r="O166" s="25"/>
      <c r="P166" s="25"/>
      <c r="Q166" s="25"/>
      <c r="R166" s="25"/>
      <c r="S166" s="25"/>
    </row>
    <row r="167" spans="1:19" ht="18.75" customHeight="1" x14ac:dyDescent="0.2">
      <c r="A167" s="25"/>
      <c r="B167" s="173"/>
      <c r="C167" s="97" t="s">
        <v>155</v>
      </c>
      <c r="D167" s="98"/>
      <c r="E167" s="99">
        <f>'Forecast Volumes'!E16</f>
        <v>0</v>
      </c>
      <c r="F167" s="100">
        <f>'Forecast Volumes'!F16</f>
        <v>0</v>
      </c>
      <c r="G167" s="100">
        <f>'Forecast Volumes'!G16</f>
        <v>0</v>
      </c>
      <c r="H167" s="100">
        <f>'Forecast Volumes'!H16</f>
        <v>0</v>
      </c>
      <c r="I167" s="100">
        <f>'Forecast Volumes'!I16</f>
        <v>0</v>
      </c>
      <c r="J167" s="100">
        <f>'Forecast Volumes'!J16</f>
        <v>0</v>
      </c>
      <c r="K167" s="101">
        <f>'Forecast Volumes'!K16</f>
        <v>0</v>
      </c>
      <c r="L167" s="25"/>
      <c r="M167" s="25"/>
      <c r="N167" s="25"/>
      <c r="O167" s="25"/>
      <c r="P167" s="25"/>
      <c r="Q167" s="25"/>
      <c r="R167" s="25"/>
      <c r="S167" s="25"/>
    </row>
    <row r="168" spans="1:19" x14ac:dyDescent="0.2">
      <c r="A168" s="25"/>
      <c r="B168" s="173"/>
      <c r="C168" s="97" t="s">
        <v>156</v>
      </c>
      <c r="D168" s="98"/>
      <c r="E168" s="99">
        <f>'Forecast Volumes'!E17</f>
        <v>0</v>
      </c>
      <c r="F168" s="100">
        <f>'Forecast Volumes'!F17</f>
        <v>0</v>
      </c>
      <c r="G168" s="100">
        <f>'Forecast Volumes'!G17</f>
        <v>0</v>
      </c>
      <c r="H168" s="100">
        <f>'Forecast Volumes'!H17</f>
        <v>0</v>
      </c>
      <c r="I168" s="100">
        <f>'Forecast Volumes'!I17</f>
        <v>0</v>
      </c>
      <c r="J168" s="100">
        <f>'Forecast Volumes'!J17</f>
        <v>0</v>
      </c>
      <c r="K168" s="101">
        <f>'Forecast Volumes'!K17</f>
        <v>0</v>
      </c>
      <c r="L168" s="25"/>
      <c r="M168" s="25"/>
      <c r="N168" s="25"/>
      <c r="O168" s="25"/>
      <c r="P168" s="25"/>
      <c r="Q168" s="25"/>
      <c r="R168" s="25"/>
      <c r="S168" s="25"/>
    </row>
    <row r="169" spans="1:19" ht="12.75" customHeight="1" x14ac:dyDescent="0.2">
      <c r="A169" s="25"/>
      <c r="B169" s="173"/>
      <c r="C169" s="97" t="s">
        <v>157</v>
      </c>
      <c r="D169" s="98"/>
      <c r="E169" s="99">
        <f>'Forecast Volumes'!E18</f>
        <v>0</v>
      </c>
      <c r="F169" s="100">
        <f>'Forecast Volumes'!F18</f>
        <v>0</v>
      </c>
      <c r="G169" s="100">
        <f>'Forecast Volumes'!G18</f>
        <v>0</v>
      </c>
      <c r="H169" s="100">
        <f>'Forecast Volumes'!H18</f>
        <v>0</v>
      </c>
      <c r="I169" s="100">
        <f>'Forecast Volumes'!I18</f>
        <v>0</v>
      </c>
      <c r="J169" s="100">
        <f>'Forecast Volumes'!J18</f>
        <v>0</v>
      </c>
      <c r="K169" s="101">
        <f>'Forecast Volumes'!K18</f>
        <v>0</v>
      </c>
      <c r="L169" s="25"/>
      <c r="M169" s="25"/>
      <c r="N169" s="25"/>
      <c r="O169" s="25"/>
      <c r="P169" s="25"/>
      <c r="Q169" s="25"/>
      <c r="R169" s="25"/>
      <c r="S169" s="25"/>
    </row>
    <row r="170" spans="1:19" x14ac:dyDescent="0.2">
      <c r="A170" s="25"/>
      <c r="B170" s="173"/>
      <c r="C170" s="97" t="s">
        <v>158</v>
      </c>
      <c r="D170" s="98"/>
      <c r="E170" s="99">
        <f>'Forecast Volumes'!E19</f>
        <v>0</v>
      </c>
      <c r="F170" s="100">
        <f>'Forecast Volumes'!F19</f>
        <v>0</v>
      </c>
      <c r="G170" s="100">
        <f>'Forecast Volumes'!G19</f>
        <v>0</v>
      </c>
      <c r="H170" s="100">
        <f>'Forecast Volumes'!H19</f>
        <v>0</v>
      </c>
      <c r="I170" s="100">
        <f>'Forecast Volumes'!I19</f>
        <v>0</v>
      </c>
      <c r="J170" s="100">
        <f>'Forecast Volumes'!J19</f>
        <v>0</v>
      </c>
      <c r="K170" s="101">
        <f>'Forecast Volumes'!K19</f>
        <v>0</v>
      </c>
      <c r="L170" s="25"/>
      <c r="M170" s="25"/>
      <c r="N170" s="25"/>
      <c r="O170" s="25"/>
      <c r="P170" s="25"/>
      <c r="Q170" s="25"/>
      <c r="R170" s="25"/>
      <c r="S170" s="25"/>
    </row>
    <row r="171" spans="1:19" x14ac:dyDescent="0.2">
      <c r="A171" s="25"/>
      <c r="B171" s="173"/>
      <c r="C171" s="97" t="s">
        <v>159</v>
      </c>
      <c r="D171" s="98"/>
      <c r="E171" s="99">
        <f>'Forecast Volumes'!E20</f>
        <v>0</v>
      </c>
      <c r="F171" s="100">
        <f>'Forecast Volumes'!F20</f>
        <v>0</v>
      </c>
      <c r="G171" s="100">
        <f>'Forecast Volumes'!G20</f>
        <v>0</v>
      </c>
      <c r="H171" s="100">
        <f>'Forecast Volumes'!H20</f>
        <v>0</v>
      </c>
      <c r="I171" s="100">
        <f>'Forecast Volumes'!I20</f>
        <v>0</v>
      </c>
      <c r="J171" s="100">
        <f>'Forecast Volumes'!J20</f>
        <v>0</v>
      </c>
      <c r="K171" s="101">
        <f>'Forecast Volumes'!K20</f>
        <v>0</v>
      </c>
      <c r="L171" s="25"/>
      <c r="M171" s="25"/>
      <c r="N171" s="25"/>
      <c r="O171" s="25"/>
      <c r="P171" s="25"/>
      <c r="Q171" s="25"/>
      <c r="R171" s="25"/>
      <c r="S171" s="25"/>
    </row>
    <row r="172" spans="1:19" x14ac:dyDescent="0.2">
      <c r="A172" s="25"/>
      <c r="B172" s="173"/>
      <c r="C172" s="97" t="s">
        <v>160</v>
      </c>
      <c r="D172" s="98"/>
      <c r="E172" s="99">
        <f>'Forecast Volumes'!E21</f>
        <v>0</v>
      </c>
      <c r="F172" s="100">
        <f>'Forecast Volumes'!F21</f>
        <v>0</v>
      </c>
      <c r="G172" s="100">
        <f>'Forecast Volumes'!G21</f>
        <v>0</v>
      </c>
      <c r="H172" s="100">
        <f>'Forecast Volumes'!H21</f>
        <v>0</v>
      </c>
      <c r="I172" s="100">
        <f>'Forecast Volumes'!I21</f>
        <v>0</v>
      </c>
      <c r="J172" s="100">
        <f>'Forecast Volumes'!J21</f>
        <v>0</v>
      </c>
      <c r="K172" s="101">
        <f>'Forecast Volumes'!K21</f>
        <v>0</v>
      </c>
      <c r="L172" s="25"/>
      <c r="M172" s="25"/>
      <c r="N172" s="25"/>
      <c r="O172" s="25"/>
      <c r="P172" s="25"/>
      <c r="Q172" s="25"/>
      <c r="R172" s="25"/>
      <c r="S172" s="25"/>
    </row>
    <row r="173" spans="1:19" x14ac:dyDescent="0.2">
      <c r="A173" s="25"/>
      <c r="B173" s="173"/>
      <c r="C173" s="97" t="s">
        <v>161</v>
      </c>
      <c r="D173" s="98"/>
      <c r="E173" s="99">
        <f>'Forecast Volumes'!E22</f>
        <v>0</v>
      </c>
      <c r="F173" s="100">
        <f>'Forecast Volumes'!F22</f>
        <v>0</v>
      </c>
      <c r="G173" s="100">
        <f>'Forecast Volumes'!G22</f>
        <v>0</v>
      </c>
      <c r="H173" s="100">
        <f>'Forecast Volumes'!H22</f>
        <v>0</v>
      </c>
      <c r="I173" s="100">
        <f>'Forecast Volumes'!I22</f>
        <v>0</v>
      </c>
      <c r="J173" s="100">
        <f>'Forecast Volumes'!J22</f>
        <v>0</v>
      </c>
      <c r="K173" s="101">
        <f>'Forecast Volumes'!K22</f>
        <v>0</v>
      </c>
      <c r="L173" s="25"/>
      <c r="M173" s="25"/>
      <c r="N173" s="25"/>
      <c r="O173" s="25"/>
      <c r="P173" s="25"/>
      <c r="Q173" s="25"/>
      <c r="R173" s="25"/>
      <c r="S173" s="25"/>
    </row>
    <row r="174" spans="1:19" x14ac:dyDescent="0.2">
      <c r="A174" s="25"/>
      <c r="B174" s="173"/>
      <c r="C174" s="97" t="s">
        <v>162</v>
      </c>
      <c r="D174" s="98"/>
      <c r="E174" s="99">
        <f>'Forecast Volumes'!E23</f>
        <v>0</v>
      </c>
      <c r="F174" s="100">
        <f>'Forecast Volumes'!F23</f>
        <v>0</v>
      </c>
      <c r="G174" s="100">
        <f>'Forecast Volumes'!G23</f>
        <v>0</v>
      </c>
      <c r="H174" s="100">
        <f>'Forecast Volumes'!H23</f>
        <v>0</v>
      </c>
      <c r="I174" s="100">
        <f>'Forecast Volumes'!I23</f>
        <v>0</v>
      </c>
      <c r="J174" s="100">
        <f>'Forecast Volumes'!J23</f>
        <v>0</v>
      </c>
      <c r="K174" s="101">
        <f>'Forecast Volumes'!K23</f>
        <v>0</v>
      </c>
      <c r="L174" s="25"/>
      <c r="M174" s="25"/>
      <c r="N174" s="25"/>
      <c r="O174" s="25"/>
      <c r="P174" s="25"/>
      <c r="Q174" s="25"/>
      <c r="R174" s="25"/>
      <c r="S174" s="25"/>
    </row>
    <row r="175" spans="1:19" x14ac:dyDescent="0.2">
      <c r="A175" s="25"/>
      <c r="B175" s="173"/>
      <c r="C175" s="97" t="s">
        <v>163</v>
      </c>
      <c r="D175" s="98"/>
      <c r="E175" s="99">
        <f>'Forecast Volumes'!E24</f>
        <v>0</v>
      </c>
      <c r="F175" s="100">
        <f>'Forecast Volumes'!F24</f>
        <v>0</v>
      </c>
      <c r="G175" s="100">
        <f>'Forecast Volumes'!G24</f>
        <v>0</v>
      </c>
      <c r="H175" s="100">
        <f>'Forecast Volumes'!H24</f>
        <v>0</v>
      </c>
      <c r="I175" s="100">
        <f>'Forecast Volumes'!I24</f>
        <v>0</v>
      </c>
      <c r="J175" s="100">
        <f>'Forecast Volumes'!J24</f>
        <v>0</v>
      </c>
      <c r="K175" s="101">
        <f>'Forecast Volumes'!K24</f>
        <v>0</v>
      </c>
      <c r="L175" s="25"/>
      <c r="M175" s="25"/>
      <c r="N175" s="25"/>
      <c r="O175" s="25"/>
      <c r="P175" s="25"/>
      <c r="Q175" s="25"/>
      <c r="R175" s="25"/>
      <c r="S175" s="25"/>
    </row>
    <row r="176" spans="1:19" x14ac:dyDescent="0.2">
      <c r="A176" s="25"/>
      <c r="B176" s="173"/>
      <c r="C176" s="97" t="s">
        <v>164</v>
      </c>
      <c r="D176" s="98"/>
      <c r="E176" s="99">
        <f>'Forecast Volumes'!E25</f>
        <v>0</v>
      </c>
      <c r="F176" s="100">
        <f>'Forecast Volumes'!F25</f>
        <v>0</v>
      </c>
      <c r="G176" s="100">
        <f>'Forecast Volumes'!G25</f>
        <v>0</v>
      </c>
      <c r="H176" s="100">
        <f>'Forecast Volumes'!H25</f>
        <v>0</v>
      </c>
      <c r="I176" s="100">
        <f>'Forecast Volumes'!I25</f>
        <v>0</v>
      </c>
      <c r="J176" s="100">
        <f>'Forecast Volumes'!J25</f>
        <v>0</v>
      </c>
      <c r="K176" s="101">
        <f>'Forecast Volumes'!K25</f>
        <v>0</v>
      </c>
      <c r="L176" s="25"/>
      <c r="M176" s="25"/>
      <c r="N176" s="25"/>
      <c r="O176" s="25"/>
      <c r="P176" s="25"/>
      <c r="Q176" s="25"/>
      <c r="R176" s="25"/>
      <c r="S176" s="25"/>
    </row>
    <row r="177" spans="1:19" x14ac:dyDescent="0.2">
      <c r="A177" s="25"/>
      <c r="B177" s="173"/>
      <c r="C177" s="97" t="s">
        <v>165</v>
      </c>
      <c r="D177" s="98"/>
      <c r="E177" s="99">
        <f>'Forecast Volumes'!E26</f>
        <v>0</v>
      </c>
      <c r="F177" s="100">
        <f>'Forecast Volumes'!F26</f>
        <v>0</v>
      </c>
      <c r="G177" s="100">
        <f>'Forecast Volumes'!G26</f>
        <v>0</v>
      </c>
      <c r="H177" s="100">
        <f>'Forecast Volumes'!H26</f>
        <v>0</v>
      </c>
      <c r="I177" s="100">
        <f>'Forecast Volumes'!I26</f>
        <v>0</v>
      </c>
      <c r="J177" s="100">
        <f>'Forecast Volumes'!J26</f>
        <v>0</v>
      </c>
      <c r="K177" s="101">
        <f>'Forecast Volumes'!K26</f>
        <v>0</v>
      </c>
      <c r="L177" s="25"/>
      <c r="M177" s="25"/>
      <c r="N177" s="25"/>
      <c r="O177" s="25"/>
      <c r="P177" s="25"/>
      <c r="Q177" s="25"/>
      <c r="R177" s="25"/>
      <c r="S177" s="25"/>
    </row>
    <row r="178" spans="1:19" x14ac:dyDescent="0.2">
      <c r="A178" s="25"/>
      <c r="B178" s="173"/>
      <c r="C178" s="97" t="s">
        <v>166</v>
      </c>
      <c r="D178" s="98"/>
      <c r="E178" s="99">
        <f>'Forecast Volumes'!E27</f>
        <v>0</v>
      </c>
      <c r="F178" s="100">
        <f>'Forecast Volumes'!F27</f>
        <v>0</v>
      </c>
      <c r="G178" s="100">
        <f>'Forecast Volumes'!G27</f>
        <v>0</v>
      </c>
      <c r="H178" s="100">
        <f>'Forecast Volumes'!H27</f>
        <v>0</v>
      </c>
      <c r="I178" s="100">
        <f>'Forecast Volumes'!I27</f>
        <v>0</v>
      </c>
      <c r="J178" s="100">
        <f>'Forecast Volumes'!J27</f>
        <v>0</v>
      </c>
      <c r="K178" s="101">
        <f>'Forecast Volumes'!K27</f>
        <v>0</v>
      </c>
      <c r="L178" s="25"/>
      <c r="M178" s="25"/>
      <c r="N178" s="25"/>
      <c r="O178" s="25"/>
      <c r="P178" s="25"/>
      <c r="Q178" s="25"/>
      <c r="R178" s="25"/>
      <c r="S178" s="25"/>
    </row>
    <row r="179" spans="1:19" x14ac:dyDescent="0.2">
      <c r="A179" s="25"/>
      <c r="B179" s="173"/>
      <c r="C179" s="97" t="s">
        <v>167</v>
      </c>
      <c r="D179" s="98"/>
      <c r="E179" s="99">
        <f>'Forecast Volumes'!E28</f>
        <v>0</v>
      </c>
      <c r="F179" s="100">
        <f>'Forecast Volumes'!F28</f>
        <v>0</v>
      </c>
      <c r="G179" s="100">
        <f>'Forecast Volumes'!G28</f>
        <v>0</v>
      </c>
      <c r="H179" s="100">
        <f>'Forecast Volumes'!H28</f>
        <v>0</v>
      </c>
      <c r="I179" s="100">
        <f>'Forecast Volumes'!I28</f>
        <v>0</v>
      </c>
      <c r="J179" s="100">
        <f>'Forecast Volumes'!J28</f>
        <v>0</v>
      </c>
      <c r="K179" s="101">
        <f>'Forecast Volumes'!K28</f>
        <v>0</v>
      </c>
      <c r="L179" s="25"/>
      <c r="M179" s="25"/>
      <c r="N179" s="25"/>
      <c r="O179" s="25"/>
      <c r="P179" s="25"/>
      <c r="Q179" s="25"/>
      <c r="R179" s="25"/>
      <c r="S179" s="25"/>
    </row>
    <row r="180" spans="1:19" ht="13.5" thickBot="1" x14ac:dyDescent="0.25">
      <c r="A180" s="25"/>
      <c r="B180" s="174"/>
      <c r="C180" s="102" t="s">
        <v>168</v>
      </c>
      <c r="D180" s="103"/>
      <c r="E180" s="104">
        <f>'Forecast Volumes'!E29</f>
        <v>0</v>
      </c>
      <c r="F180" s="105">
        <f>'Forecast Volumes'!F29</f>
        <v>0</v>
      </c>
      <c r="G180" s="105">
        <f>'Forecast Volumes'!G29</f>
        <v>0</v>
      </c>
      <c r="H180" s="105">
        <f>'Forecast Volumes'!H29</f>
        <v>0</v>
      </c>
      <c r="I180" s="105">
        <f>'Forecast Volumes'!I29</f>
        <v>0</v>
      </c>
      <c r="J180" s="105">
        <f>'Forecast Volumes'!J29</f>
        <v>0</v>
      </c>
      <c r="K180" s="106">
        <f>'Forecast Volumes'!K29</f>
        <v>0</v>
      </c>
      <c r="L180" s="25"/>
      <c r="M180" s="25"/>
      <c r="N180" s="25"/>
      <c r="O180" s="25"/>
      <c r="P180" s="25"/>
      <c r="Q180" s="25"/>
      <c r="R180" s="25"/>
      <c r="S180" s="25"/>
    </row>
    <row r="181" spans="1:19" x14ac:dyDescent="0.2">
      <c r="A181" s="25"/>
      <c r="B181" s="172" t="s">
        <v>271</v>
      </c>
      <c r="C181" s="92" t="s">
        <v>170</v>
      </c>
      <c r="D181" s="93"/>
      <c r="E181" s="94">
        <f>'Forecast Volumes'!E30</f>
        <v>38.833333333333329</v>
      </c>
      <c r="F181" s="95">
        <f>'Forecast Volumes'!F30</f>
        <v>40.749999999999993</v>
      </c>
      <c r="G181" s="95">
        <f>'Forecast Volumes'!G30</f>
        <v>42.666666666666657</v>
      </c>
      <c r="H181" s="95">
        <f>'Forecast Volumes'!H30</f>
        <v>44.583333333333321</v>
      </c>
      <c r="I181" s="95">
        <f>'Forecast Volumes'!I30</f>
        <v>46.499999999999986</v>
      </c>
      <c r="J181" s="95">
        <f>'Forecast Volumes'!J30</f>
        <v>48.41666666666665</v>
      </c>
      <c r="K181" s="96">
        <f>'Forecast Volumes'!K30</f>
        <v>50.333333333333314</v>
      </c>
      <c r="L181" s="25"/>
      <c r="M181" s="25"/>
      <c r="N181" s="25"/>
      <c r="O181" s="25"/>
      <c r="P181" s="25"/>
      <c r="Q181" s="25"/>
      <c r="R181" s="25"/>
      <c r="S181" s="25"/>
    </row>
    <row r="182" spans="1:19" x14ac:dyDescent="0.2">
      <c r="A182" s="25"/>
      <c r="B182" s="173"/>
      <c r="C182" s="97" t="s">
        <v>172</v>
      </c>
      <c r="D182" s="98"/>
      <c r="E182" s="99">
        <f>'Forecast Volumes'!E31</f>
        <v>6.3333333333333339</v>
      </c>
      <c r="F182" s="100">
        <f>'Forecast Volumes'!F31</f>
        <v>5.7500000000000009</v>
      </c>
      <c r="G182" s="100">
        <f>'Forecast Volumes'!G31</f>
        <v>5.1666666666666679</v>
      </c>
      <c r="H182" s="100">
        <f>'Forecast Volumes'!H31</f>
        <v>4.5833333333333348</v>
      </c>
      <c r="I182" s="100">
        <f>'Forecast Volumes'!I31</f>
        <v>4.0000000000000018</v>
      </c>
      <c r="J182" s="100">
        <f>'Forecast Volumes'!J31</f>
        <v>3.4166666666666683</v>
      </c>
      <c r="K182" s="101">
        <f>'Forecast Volumes'!K31</f>
        <v>2.8333333333333348</v>
      </c>
      <c r="L182" s="25"/>
      <c r="M182" s="25"/>
      <c r="N182" s="25"/>
      <c r="O182" s="25"/>
      <c r="P182" s="25"/>
      <c r="Q182" s="25"/>
      <c r="R182" s="25"/>
      <c r="S182" s="25"/>
    </row>
    <row r="183" spans="1:19" x14ac:dyDescent="0.2">
      <c r="A183" s="25"/>
      <c r="B183" s="173"/>
      <c r="C183" s="97" t="s">
        <v>173</v>
      </c>
      <c r="D183" s="98"/>
      <c r="E183" s="99">
        <f>'Forecast Volumes'!E32</f>
        <v>0</v>
      </c>
      <c r="F183" s="100">
        <f>'Forecast Volumes'!F32</f>
        <v>0</v>
      </c>
      <c r="G183" s="100">
        <f>'Forecast Volumes'!G32</f>
        <v>0</v>
      </c>
      <c r="H183" s="100">
        <f>'Forecast Volumes'!H32</f>
        <v>0</v>
      </c>
      <c r="I183" s="100">
        <f>'Forecast Volumes'!I32</f>
        <v>0</v>
      </c>
      <c r="J183" s="100">
        <f>'Forecast Volumes'!J32</f>
        <v>0</v>
      </c>
      <c r="K183" s="101">
        <f>'Forecast Volumes'!K32</f>
        <v>0</v>
      </c>
      <c r="L183" s="25"/>
      <c r="M183" s="25"/>
      <c r="N183" s="25"/>
      <c r="O183" s="25"/>
      <c r="P183" s="25"/>
      <c r="Q183" s="25"/>
      <c r="R183" s="25"/>
      <c r="S183" s="25"/>
    </row>
    <row r="184" spans="1:19" x14ac:dyDescent="0.2">
      <c r="A184" s="25"/>
      <c r="B184" s="173"/>
      <c r="C184" s="97" t="s">
        <v>174</v>
      </c>
      <c r="D184" s="98"/>
      <c r="E184" s="99">
        <f>'Forecast Volumes'!E33</f>
        <v>0</v>
      </c>
      <c r="F184" s="100">
        <f>'Forecast Volumes'!F33</f>
        <v>0</v>
      </c>
      <c r="G184" s="100">
        <f>'Forecast Volumes'!G33</f>
        <v>0</v>
      </c>
      <c r="H184" s="100">
        <f>'Forecast Volumes'!H33</f>
        <v>0</v>
      </c>
      <c r="I184" s="100">
        <f>'Forecast Volumes'!I33</f>
        <v>0</v>
      </c>
      <c r="J184" s="100">
        <f>'Forecast Volumes'!J33</f>
        <v>0</v>
      </c>
      <c r="K184" s="101">
        <f>'Forecast Volumes'!K33</f>
        <v>0</v>
      </c>
      <c r="L184" s="25"/>
      <c r="M184" s="25"/>
      <c r="N184" s="25"/>
      <c r="O184" s="25"/>
      <c r="P184" s="25"/>
      <c r="Q184" s="25"/>
      <c r="R184" s="25"/>
      <c r="S184" s="25"/>
    </row>
    <row r="185" spans="1:19" x14ac:dyDescent="0.2">
      <c r="A185" s="25"/>
      <c r="B185" s="173"/>
      <c r="C185" s="97" t="s">
        <v>175</v>
      </c>
      <c r="D185" s="98"/>
      <c r="E185" s="99">
        <f>'Forecast Volumes'!E34</f>
        <v>0</v>
      </c>
      <c r="F185" s="100">
        <f>'Forecast Volumes'!F34</f>
        <v>0</v>
      </c>
      <c r="G185" s="100">
        <f>'Forecast Volumes'!G34</f>
        <v>0</v>
      </c>
      <c r="H185" s="100">
        <f>'Forecast Volumes'!H34</f>
        <v>0</v>
      </c>
      <c r="I185" s="100">
        <f>'Forecast Volumes'!I34</f>
        <v>0</v>
      </c>
      <c r="J185" s="100">
        <f>'Forecast Volumes'!J34</f>
        <v>0</v>
      </c>
      <c r="K185" s="101">
        <f>'Forecast Volumes'!K34</f>
        <v>0</v>
      </c>
      <c r="L185" s="25"/>
      <c r="M185" s="25"/>
      <c r="N185" s="25"/>
      <c r="O185" s="25"/>
      <c r="P185" s="25"/>
      <c r="Q185" s="25"/>
      <c r="R185" s="25"/>
      <c r="S185" s="25"/>
    </row>
    <row r="186" spans="1:19" x14ac:dyDescent="0.2">
      <c r="A186" s="25"/>
      <c r="B186" s="173"/>
      <c r="C186" s="97" t="s">
        <v>176</v>
      </c>
      <c r="D186" s="98"/>
      <c r="E186" s="99">
        <f>'Forecast Volumes'!E35</f>
        <v>0</v>
      </c>
      <c r="F186" s="100">
        <f>'Forecast Volumes'!F35</f>
        <v>0</v>
      </c>
      <c r="G186" s="100">
        <f>'Forecast Volumes'!G35</f>
        <v>0</v>
      </c>
      <c r="H186" s="100">
        <f>'Forecast Volumes'!H35</f>
        <v>0</v>
      </c>
      <c r="I186" s="100">
        <f>'Forecast Volumes'!I35</f>
        <v>0</v>
      </c>
      <c r="J186" s="100">
        <f>'Forecast Volumes'!J35</f>
        <v>0</v>
      </c>
      <c r="K186" s="101">
        <f>'Forecast Volumes'!K35</f>
        <v>0</v>
      </c>
      <c r="L186" s="25"/>
      <c r="M186" s="25"/>
      <c r="N186" s="25"/>
      <c r="O186" s="25"/>
      <c r="P186" s="25"/>
      <c r="Q186" s="25"/>
      <c r="R186" s="25"/>
      <c r="S186" s="25"/>
    </row>
    <row r="187" spans="1:19" ht="13.5" thickBot="1" x14ac:dyDescent="0.25">
      <c r="A187" s="25"/>
      <c r="B187" s="174"/>
      <c r="C187" s="102" t="s">
        <v>168</v>
      </c>
      <c r="D187" s="103"/>
      <c r="E187" s="104">
        <f>'Forecast Volumes'!E36</f>
        <v>0</v>
      </c>
      <c r="F187" s="105">
        <f>'Forecast Volumes'!F36</f>
        <v>0</v>
      </c>
      <c r="G187" s="105">
        <f>'Forecast Volumes'!G36</f>
        <v>0</v>
      </c>
      <c r="H187" s="105">
        <f>'Forecast Volumes'!H36</f>
        <v>0</v>
      </c>
      <c r="I187" s="105">
        <f>'Forecast Volumes'!I36</f>
        <v>0</v>
      </c>
      <c r="J187" s="105">
        <f>'Forecast Volumes'!J36</f>
        <v>0</v>
      </c>
      <c r="K187" s="106">
        <f>'Forecast Volumes'!K36</f>
        <v>0</v>
      </c>
      <c r="L187" s="25"/>
      <c r="M187" s="25"/>
      <c r="N187" s="25"/>
      <c r="O187" s="25"/>
      <c r="P187" s="25"/>
      <c r="Q187" s="25"/>
      <c r="R187" s="25"/>
      <c r="S187" s="25"/>
    </row>
    <row r="188" spans="1:19" x14ac:dyDescent="0.2">
      <c r="A188" s="25"/>
      <c r="B188" s="172" t="s">
        <v>272</v>
      </c>
      <c r="C188" s="92" t="s">
        <v>273</v>
      </c>
      <c r="D188" s="93" t="s">
        <v>274</v>
      </c>
      <c r="E188" s="94"/>
      <c r="F188" s="95"/>
      <c r="G188" s="95"/>
      <c r="H188" s="95"/>
      <c r="I188" s="95"/>
      <c r="J188" s="95"/>
      <c r="K188" s="96"/>
      <c r="L188" s="25"/>
      <c r="M188" s="25"/>
      <c r="N188" s="25"/>
      <c r="O188" s="25"/>
      <c r="P188" s="25"/>
      <c r="Q188" s="25"/>
      <c r="R188" s="25"/>
      <c r="S188" s="25"/>
    </row>
    <row r="189" spans="1:19" x14ac:dyDescent="0.2">
      <c r="A189" s="25"/>
      <c r="B189" s="173"/>
      <c r="C189" s="97" t="s">
        <v>172</v>
      </c>
      <c r="D189" s="98" t="s">
        <v>274</v>
      </c>
      <c r="E189" s="99"/>
      <c r="F189" s="100"/>
      <c r="G189" s="100"/>
      <c r="H189" s="100"/>
      <c r="I189" s="100"/>
      <c r="J189" s="100"/>
      <c r="K189" s="101"/>
      <c r="L189" s="25"/>
      <c r="M189" s="25"/>
      <c r="N189" s="25"/>
      <c r="O189" s="25"/>
      <c r="P189" s="25"/>
      <c r="Q189" s="25"/>
      <c r="R189" s="25"/>
      <c r="S189" s="25"/>
    </row>
    <row r="190" spans="1:19" x14ac:dyDescent="0.2">
      <c r="A190" s="25"/>
      <c r="B190" s="173"/>
      <c r="C190" s="97" t="s">
        <v>173</v>
      </c>
      <c r="D190" s="98" t="s">
        <v>274</v>
      </c>
      <c r="E190" s="99"/>
      <c r="F190" s="100"/>
      <c r="G190" s="100"/>
      <c r="H190" s="100"/>
      <c r="I190" s="100"/>
      <c r="J190" s="100"/>
      <c r="K190" s="101"/>
      <c r="L190" s="25"/>
      <c r="M190" s="25"/>
      <c r="N190" s="25"/>
      <c r="O190" s="25"/>
      <c r="P190" s="25"/>
      <c r="Q190" s="25"/>
      <c r="R190" s="25"/>
      <c r="S190" s="25"/>
    </row>
    <row r="191" spans="1:19" x14ac:dyDescent="0.2">
      <c r="A191" s="25"/>
      <c r="B191" s="173"/>
      <c r="C191" s="97" t="s">
        <v>174</v>
      </c>
      <c r="D191" s="98" t="s">
        <v>274</v>
      </c>
      <c r="E191" s="99"/>
      <c r="F191" s="100"/>
      <c r="G191" s="100"/>
      <c r="H191" s="100"/>
      <c r="I191" s="100"/>
      <c r="J191" s="100"/>
      <c r="K191" s="101"/>
      <c r="L191" s="25"/>
      <c r="M191" s="25"/>
      <c r="N191" s="25"/>
      <c r="O191" s="25"/>
      <c r="P191" s="25"/>
      <c r="Q191" s="25"/>
      <c r="R191" s="25"/>
      <c r="S191" s="25"/>
    </row>
    <row r="192" spans="1:19" x14ac:dyDescent="0.2">
      <c r="A192" s="25"/>
      <c r="B192" s="173"/>
      <c r="C192" s="97" t="s">
        <v>175</v>
      </c>
      <c r="D192" s="98" t="s">
        <v>274</v>
      </c>
      <c r="E192" s="99"/>
      <c r="F192" s="100"/>
      <c r="G192" s="100"/>
      <c r="H192" s="100"/>
      <c r="I192" s="100"/>
      <c r="J192" s="100"/>
      <c r="K192" s="101"/>
      <c r="L192" s="25"/>
      <c r="M192" s="25"/>
      <c r="N192" s="25"/>
      <c r="O192" s="25"/>
      <c r="P192" s="25"/>
      <c r="Q192" s="25"/>
      <c r="R192" s="25"/>
      <c r="S192" s="25"/>
    </row>
    <row r="193" spans="1:19" ht="13.5" thickBot="1" x14ac:dyDescent="0.25">
      <c r="A193" s="25"/>
      <c r="B193" s="173"/>
      <c r="C193" s="102" t="s">
        <v>176</v>
      </c>
      <c r="D193" s="103" t="s">
        <v>274</v>
      </c>
      <c r="E193" s="104"/>
      <c r="F193" s="105"/>
      <c r="G193" s="105"/>
      <c r="H193" s="105"/>
      <c r="I193" s="105"/>
      <c r="J193" s="105"/>
      <c r="K193" s="106"/>
      <c r="L193" s="25"/>
      <c r="M193" s="25"/>
      <c r="N193" s="25"/>
      <c r="O193" s="25"/>
      <c r="P193" s="25"/>
      <c r="Q193" s="25"/>
      <c r="R193" s="25"/>
      <c r="S193" s="25"/>
    </row>
    <row r="194" spans="1:19" x14ac:dyDescent="0.2">
      <c r="A194" s="25"/>
      <c r="B194" s="172" t="s">
        <v>275</v>
      </c>
      <c r="C194" s="92" t="s">
        <v>170</v>
      </c>
      <c r="D194" s="93" t="s">
        <v>276</v>
      </c>
      <c r="E194" s="94">
        <f>'Forecast Volumes'!E37</f>
        <v>0</v>
      </c>
      <c r="F194" s="95">
        <f>'Forecast Volumes'!F37</f>
        <v>0</v>
      </c>
      <c r="G194" s="95">
        <f>'Forecast Volumes'!G37</f>
        <v>0</v>
      </c>
      <c r="H194" s="95">
        <f>'Forecast Volumes'!H37</f>
        <v>0</v>
      </c>
      <c r="I194" s="95">
        <f>'Forecast Volumes'!I37</f>
        <v>0</v>
      </c>
      <c r="J194" s="95">
        <f>'Forecast Volumes'!J37</f>
        <v>0</v>
      </c>
      <c r="K194" s="96">
        <f>'Forecast Volumes'!K37</f>
        <v>0</v>
      </c>
      <c r="L194" s="25"/>
      <c r="M194" s="25"/>
      <c r="N194" s="25"/>
      <c r="O194" s="25"/>
      <c r="P194" s="25"/>
      <c r="Q194" s="25"/>
      <c r="R194" s="25"/>
      <c r="S194" s="25"/>
    </row>
    <row r="195" spans="1:19" x14ac:dyDescent="0.2">
      <c r="A195" s="25"/>
      <c r="B195" s="173"/>
      <c r="C195" s="97" t="s">
        <v>172</v>
      </c>
      <c r="D195" s="98" t="s">
        <v>276</v>
      </c>
      <c r="E195" s="99">
        <f>'Forecast Volumes'!E38</f>
        <v>0</v>
      </c>
      <c r="F195" s="100">
        <f>'Forecast Volumes'!F38</f>
        <v>0</v>
      </c>
      <c r="G195" s="100">
        <f>'Forecast Volumes'!G38</f>
        <v>0</v>
      </c>
      <c r="H195" s="100">
        <f>'Forecast Volumes'!H38</f>
        <v>0</v>
      </c>
      <c r="I195" s="100">
        <f>'Forecast Volumes'!I38</f>
        <v>0</v>
      </c>
      <c r="J195" s="100">
        <f>'Forecast Volumes'!J38</f>
        <v>0</v>
      </c>
      <c r="K195" s="101">
        <f>'Forecast Volumes'!K38</f>
        <v>0</v>
      </c>
      <c r="L195" s="25"/>
      <c r="M195" s="25"/>
      <c r="N195" s="25"/>
      <c r="O195" s="25"/>
      <c r="P195" s="25"/>
      <c r="Q195" s="25"/>
      <c r="R195" s="25"/>
      <c r="S195" s="25"/>
    </row>
    <row r="196" spans="1:19" x14ac:dyDescent="0.2">
      <c r="A196" s="25"/>
      <c r="B196" s="173"/>
      <c r="C196" s="97" t="s">
        <v>179</v>
      </c>
      <c r="D196" s="98" t="s">
        <v>276</v>
      </c>
      <c r="E196" s="99">
        <f>'Forecast Volumes'!E39</f>
        <v>0</v>
      </c>
      <c r="F196" s="100">
        <f>'Forecast Volumes'!F39</f>
        <v>0</v>
      </c>
      <c r="G196" s="100">
        <f>'Forecast Volumes'!G39</f>
        <v>0</v>
      </c>
      <c r="H196" s="100">
        <f>'Forecast Volumes'!H39</f>
        <v>0</v>
      </c>
      <c r="I196" s="100">
        <f>'Forecast Volumes'!I39</f>
        <v>0</v>
      </c>
      <c r="J196" s="100">
        <f>'Forecast Volumes'!J39</f>
        <v>0</v>
      </c>
      <c r="K196" s="101">
        <f>'Forecast Volumes'!K39</f>
        <v>0</v>
      </c>
      <c r="L196" s="25"/>
      <c r="M196" s="25"/>
      <c r="N196" s="25"/>
      <c r="O196" s="25"/>
      <c r="P196" s="25"/>
      <c r="Q196" s="25"/>
      <c r="R196" s="25"/>
      <c r="S196" s="25"/>
    </row>
    <row r="197" spans="1:19" x14ac:dyDescent="0.2">
      <c r="A197" s="25"/>
      <c r="B197" s="173"/>
      <c r="C197" s="97" t="s">
        <v>180</v>
      </c>
      <c r="D197" s="98" t="s">
        <v>276</v>
      </c>
      <c r="E197" s="99">
        <f>'Forecast Volumes'!E40</f>
        <v>0</v>
      </c>
      <c r="F197" s="100">
        <f>'Forecast Volumes'!F40</f>
        <v>0</v>
      </c>
      <c r="G197" s="100">
        <f>'Forecast Volumes'!G40</f>
        <v>0</v>
      </c>
      <c r="H197" s="100">
        <f>'Forecast Volumes'!H40</f>
        <v>0</v>
      </c>
      <c r="I197" s="100">
        <f>'Forecast Volumes'!I40</f>
        <v>0</v>
      </c>
      <c r="J197" s="100">
        <f>'Forecast Volumes'!J40</f>
        <v>0</v>
      </c>
      <c r="K197" s="101">
        <f>'Forecast Volumes'!K40</f>
        <v>0</v>
      </c>
      <c r="L197" s="25"/>
      <c r="M197" s="25"/>
      <c r="N197" s="25"/>
      <c r="O197" s="25"/>
      <c r="P197" s="25"/>
      <c r="Q197" s="25"/>
      <c r="R197" s="25"/>
      <c r="S197" s="25"/>
    </row>
    <row r="198" spans="1:19" x14ac:dyDescent="0.2">
      <c r="A198" s="25"/>
      <c r="B198" s="173"/>
      <c r="C198" s="97" t="s">
        <v>181</v>
      </c>
      <c r="D198" s="98" t="s">
        <v>276</v>
      </c>
      <c r="E198" s="99">
        <f>'Forecast Volumes'!E41</f>
        <v>0</v>
      </c>
      <c r="F198" s="100">
        <f>'Forecast Volumes'!F41</f>
        <v>0</v>
      </c>
      <c r="G198" s="100">
        <f>'Forecast Volumes'!G41</f>
        <v>0</v>
      </c>
      <c r="H198" s="100">
        <f>'Forecast Volumes'!H41</f>
        <v>0</v>
      </c>
      <c r="I198" s="100">
        <f>'Forecast Volumes'!I41</f>
        <v>0</v>
      </c>
      <c r="J198" s="100">
        <f>'Forecast Volumes'!J41</f>
        <v>0</v>
      </c>
      <c r="K198" s="101">
        <f>'Forecast Volumes'!K41</f>
        <v>0</v>
      </c>
      <c r="L198" s="25"/>
      <c r="M198" s="25"/>
      <c r="N198" s="25"/>
      <c r="O198" s="25"/>
      <c r="P198" s="25"/>
      <c r="Q198" s="25"/>
      <c r="R198" s="25"/>
      <c r="S198" s="25"/>
    </row>
    <row r="199" spans="1:19" x14ac:dyDescent="0.2">
      <c r="A199" s="25"/>
      <c r="B199" s="173"/>
      <c r="C199" s="97" t="s">
        <v>174</v>
      </c>
      <c r="D199" s="98" t="s">
        <v>276</v>
      </c>
      <c r="E199" s="99">
        <f>'Forecast Volumes'!E42</f>
        <v>0</v>
      </c>
      <c r="F199" s="100">
        <f>'Forecast Volumes'!F42</f>
        <v>0</v>
      </c>
      <c r="G199" s="100">
        <f>'Forecast Volumes'!G42</f>
        <v>0</v>
      </c>
      <c r="H199" s="100">
        <f>'Forecast Volumes'!H42</f>
        <v>0</v>
      </c>
      <c r="I199" s="100">
        <f>'Forecast Volumes'!I42</f>
        <v>0</v>
      </c>
      <c r="J199" s="100">
        <f>'Forecast Volumes'!J42</f>
        <v>0</v>
      </c>
      <c r="K199" s="101">
        <f>'Forecast Volumes'!K42</f>
        <v>0</v>
      </c>
      <c r="L199" s="25"/>
      <c r="M199" s="25"/>
      <c r="N199" s="25"/>
      <c r="O199" s="25"/>
      <c r="P199" s="25"/>
      <c r="Q199" s="25"/>
      <c r="R199" s="25"/>
      <c r="S199" s="25"/>
    </row>
    <row r="200" spans="1:19" x14ac:dyDescent="0.2">
      <c r="A200" s="25"/>
      <c r="B200" s="173"/>
      <c r="C200" s="97" t="s">
        <v>175</v>
      </c>
      <c r="D200" s="98" t="s">
        <v>276</v>
      </c>
      <c r="E200" s="99">
        <f>'Forecast Volumes'!E43</f>
        <v>0</v>
      </c>
      <c r="F200" s="100">
        <f>'Forecast Volumes'!F43</f>
        <v>0</v>
      </c>
      <c r="G200" s="100">
        <f>'Forecast Volumes'!G43</f>
        <v>0</v>
      </c>
      <c r="H200" s="100">
        <f>'Forecast Volumes'!H43</f>
        <v>0</v>
      </c>
      <c r="I200" s="100">
        <f>'Forecast Volumes'!I43</f>
        <v>0</v>
      </c>
      <c r="J200" s="100">
        <f>'Forecast Volumes'!J43</f>
        <v>0</v>
      </c>
      <c r="K200" s="101">
        <f>'Forecast Volumes'!K43</f>
        <v>0</v>
      </c>
      <c r="L200" s="25"/>
      <c r="M200" s="25"/>
      <c r="N200" s="25"/>
      <c r="O200" s="25"/>
      <c r="P200" s="25"/>
      <c r="Q200" s="25"/>
      <c r="R200" s="25"/>
      <c r="S200" s="25"/>
    </row>
    <row r="201" spans="1:19" x14ac:dyDescent="0.2">
      <c r="A201" s="25"/>
      <c r="B201" s="173"/>
      <c r="C201" s="97" t="s">
        <v>176</v>
      </c>
      <c r="D201" s="98" t="s">
        <v>276</v>
      </c>
      <c r="E201" s="99">
        <f>'Forecast Volumes'!E44</f>
        <v>0</v>
      </c>
      <c r="F201" s="100">
        <f>'Forecast Volumes'!F44</f>
        <v>0</v>
      </c>
      <c r="G201" s="100">
        <f>'Forecast Volumes'!G44</f>
        <v>0</v>
      </c>
      <c r="H201" s="100">
        <f>'Forecast Volumes'!H44</f>
        <v>0</v>
      </c>
      <c r="I201" s="100">
        <f>'Forecast Volumes'!I44</f>
        <v>0</v>
      </c>
      <c r="J201" s="100">
        <f>'Forecast Volumes'!J44</f>
        <v>0</v>
      </c>
      <c r="K201" s="101">
        <f>'Forecast Volumes'!K44</f>
        <v>0</v>
      </c>
      <c r="L201" s="25"/>
      <c r="M201" s="25"/>
      <c r="N201" s="25"/>
      <c r="O201" s="25"/>
      <c r="P201" s="25"/>
      <c r="Q201" s="25"/>
      <c r="R201" s="25"/>
      <c r="S201" s="25"/>
    </row>
    <row r="202" spans="1:19" ht="13.5" thickBot="1" x14ac:dyDescent="0.25">
      <c r="A202" s="25"/>
      <c r="B202" s="174"/>
      <c r="C202" s="102" t="s">
        <v>168</v>
      </c>
      <c r="D202" s="103" t="s">
        <v>276</v>
      </c>
      <c r="E202" s="104">
        <f>'Forecast Volumes'!E45</f>
        <v>0</v>
      </c>
      <c r="F202" s="105">
        <f>'Forecast Volumes'!F45</f>
        <v>0</v>
      </c>
      <c r="G202" s="105">
        <f>'Forecast Volumes'!G45</f>
        <v>0</v>
      </c>
      <c r="H202" s="105">
        <f>'Forecast Volumes'!H45</f>
        <v>0</v>
      </c>
      <c r="I202" s="105">
        <f>'Forecast Volumes'!I45</f>
        <v>0</v>
      </c>
      <c r="J202" s="105">
        <f>'Forecast Volumes'!J45</f>
        <v>0</v>
      </c>
      <c r="K202" s="106">
        <f>'Forecast Volumes'!K45</f>
        <v>0</v>
      </c>
      <c r="L202" s="25"/>
      <c r="M202" s="25"/>
      <c r="N202" s="25"/>
      <c r="O202" s="25"/>
      <c r="P202" s="25"/>
      <c r="Q202" s="25"/>
      <c r="R202" s="25"/>
      <c r="S202" s="25"/>
    </row>
    <row r="203" spans="1:19" x14ac:dyDescent="0.2">
      <c r="A203" s="25"/>
      <c r="B203" s="172" t="s">
        <v>277</v>
      </c>
      <c r="C203" s="92" t="s">
        <v>170</v>
      </c>
      <c r="D203" s="93" t="s">
        <v>276</v>
      </c>
      <c r="E203" s="94">
        <f>'Forecast Volumes'!E46</f>
        <v>0</v>
      </c>
      <c r="F203" s="95">
        <f>'Forecast Volumes'!F46</f>
        <v>0</v>
      </c>
      <c r="G203" s="95">
        <f>'Forecast Volumes'!G46</f>
        <v>0</v>
      </c>
      <c r="H203" s="95">
        <f>'Forecast Volumes'!H46</f>
        <v>0</v>
      </c>
      <c r="I203" s="95">
        <f>'Forecast Volumes'!I46</f>
        <v>0</v>
      </c>
      <c r="J203" s="95">
        <f>'Forecast Volumes'!J46</f>
        <v>0</v>
      </c>
      <c r="K203" s="96">
        <f>'Forecast Volumes'!K46</f>
        <v>0</v>
      </c>
      <c r="L203" s="25"/>
      <c r="M203" s="25"/>
      <c r="N203" s="25"/>
      <c r="O203" s="25"/>
      <c r="P203" s="25"/>
      <c r="Q203" s="25"/>
      <c r="R203" s="25"/>
      <c r="S203" s="25"/>
    </row>
    <row r="204" spans="1:19" x14ac:dyDescent="0.2">
      <c r="A204" s="25"/>
      <c r="B204" s="173"/>
      <c r="C204" s="97" t="s">
        <v>172</v>
      </c>
      <c r="D204" s="98" t="s">
        <v>276</v>
      </c>
      <c r="E204" s="99">
        <f>'Forecast Volumes'!E47</f>
        <v>0</v>
      </c>
      <c r="F204" s="100">
        <f>'Forecast Volumes'!F47</f>
        <v>0</v>
      </c>
      <c r="G204" s="100">
        <f>'Forecast Volumes'!G47</f>
        <v>0</v>
      </c>
      <c r="H204" s="100">
        <f>'Forecast Volumes'!H47</f>
        <v>0</v>
      </c>
      <c r="I204" s="100">
        <f>'Forecast Volumes'!I47</f>
        <v>0</v>
      </c>
      <c r="J204" s="100">
        <f>'Forecast Volumes'!J47</f>
        <v>0</v>
      </c>
      <c r="K204" s="101">
        <f>'Forecast Volumes'!K47</f>
        <v>0</v>
      </c>
      <c r="L204" s="25"/>
      <c r="M204" s="25"/>
      <c r="N204" s="25"/>
      <c r="O204" s="25"/>
      <c r="P204" s="25"/>
      <c r="Q204" s="25"/>
      <c r="R204" s="25"/>
      <c r="S204" s="25"/>
    </row>
    <row r="205" spans="1:19" x14ac:dyDescent="0.2">
      <c r="A205" s="25"/>
      <c r="B205" s="173"/>
      <c r="C205" s="97" t="s">
        <v>184</v>
      </c>
      <c r="D205" s="98" t="s">
        <v>276</v>
      </c>
      <c r="E205" s="99">
        <f>'Forecast Volumes'!E48</f>
        <v>0</v>
      </c>
      <c r="F205" s="100">
        <f>'Forecast Volumes'!F48</f>
        <v>0</v>
      </c>
      <c r="G205" s="100">
        <f>'Forecast Volumes'!G48</f>
        <v>0</v>
      </c>
      <c r="H205" s="100">
        <f>'Forecast Volumes'!H48</f>
        <v>0</v>
      </c>
      <c r="I205" s="100">
        <f>'Forecast Volumes'!I48</f>
        <v>0</v>
      </c>
      <c r="J205" s="100">
        <f>'Forecast Volumes'!J48</f>
        <v>0</v>
      </c>
      <c r="K205" s="101">
        <f>'Forecast Volumes'!K48</f>
        <v>0</v>
      </c>
      <c r="L205" s="25"/>
      <c r="M205" s="25"/>
      <c r="N205" s="25"/>
      <c r="O205" s="25"/>
      <c r="P205" s="25"/>
      <c r="Q205" s="25"/>
      <c r="R205" s="25"/>
      <c r="S205" s="25"/>
    </row>
    <row r="206" spans="1:19" x14ac:dyDescent="0.2">
      <c r="A206" s="25"/>
      <c r="B206" s="173"/>
      <c r="C206" s="97" t="s">
        <v>185</v>
      </c>
      <c r="D206" s="98" t="s">
        <v>276</v>
      </c>
      <c r="E206" s="99">
        <f>'Forecast Volumes'!E49</f>
        <v>0</v>
      </c>
      <c r="F206" s="100">
        <f>'Forecast Volumes'!F49</f>
        <v>0</v>
      </c>
      <c r="G206" s="100">
        <f>'Forecast Volumes'!G49</f>
        <v>0</v>
      </c>
      <c r="H206" s="100">
        <f>'Forecast Volumes'!H49</f>
        <v>0</v>
      </c>
      <c r="I206" s="100">
        <f>'Forecast Volumes'!I49</f>
        <v>0</v>
      </c>
      <c r="J206" s="100">
        <f>'Forecast Volumes'!J49</f>
        <v>0</v>
      </c>
      <c r="K206" s="101">
        <f>'Forecast Volumes'!K49</f>
        <v>0</v>
      </c>
      <c r="L206" s="25"/>
      <c r="M206" s="25"/>
      <c r="N206" s="25"/>
      <c r="O206" s="25"/>
      <c r="P206" s="25"/>
      <c r="Q206" s="25"/>
      <c r="R206" s="25"/>
      <c r="S206" s="25"/>
    </row>
    <row r="207" spans="1:19" x14ac:dyDescent="0.2">
      <c r="A207" s="25"/>
      <c r="B207" s="173"/>
      <c r="C207" s="97" t="s">
        <v>186</v>
      </c>
      <c r="D207" s="98" t="s">
        <v>276</v>
      </c>
      <c r="E207" s="99">
        <f>'Forecast Volumes'!E50</f>
        <v>0</v>
      </c>
      <c r="F207" s="100">
        <f>'Forecast Volumes'!F50</f>
        <v>0</v>
      </c>
      <c r="G207" s="100">
        <f>'Forecast Volumes'!G50</f>
        <v>0</v>
      </c>
      <c r="H207" s="100">
        <f>'Forecast Volumes'!H50</f>
        <v>0</v>
      </c>
      <c r="I207" s="100">
        <f>'Forecast Volumes'!I50</f>
        <v>0</v>
      </c>
      <c r="J207" s="100">
        <f>'Forecast Volumes'!J50</f>
        <v>0</v>
      </c>
      <c r="K207" s="101">
        <f>'Forecast Volumes'!K50</f>
        <v>0</v>
      </c>
      <c r="L207" s="25"/>
      <c r="M207" s="25"/>
      <c r="N207" s="25"/>
      <c r="O207" s="25"/>
      <c r="P207" s="25"/>
      <c r="Q207" s="25"/>
      <c r="R207" s="25"/>
      <c r="S207" s="25"/>
    </row>
    <row r="208" spans="1:19" x14ac:dyDescent="0.2">
      <c r="A208" s="25"/>
      <c r="B208" s="173"/>
      <c r="C208" s="97" t="s">
        <v>175</v>
      </c>
      <c r="D208" s="98" t="s">
        <v>276</v>
      </c>
      <c r="E208" s="99">
        <f>'Forecast Volumes'!E51</f>
        <v>0</v>
      </c>
      <c r="F208" s="100">
        <f>'Forecast Volumes'!F51</f>
        <v>0</v>
      </c>
      <c r="G208" s="100">
        <f>'Forecast Volumes'!G51</f>
        <v>0</v>
      </c>
      <c r="H208" s="100">
        <f>'Forecast Volumes'!H51</f>
        <v>0</v>
      </c>
      <c r="I208" s="100">
        <f>'Forecast Volumes'!I51</f>
        <v>0</v>
      </c>
      <c r="J208" s="100">
        <f>'Forecast Volumes'!J51</f>
        <v>0</v>
      </c>
      <c r="K208" s="101">
        <f>'Forecast Volumes'!K51</f>
        <v>0</v>
      </c>
      <c r="L208" s="25"/>
      <c r="M208" s="25"/>
      <c r="N208" s="25"/>
      <c r="O208" s="25"/>
      <c r="P208" s="25"/>
      <c r="Q208" s="25"/>
      <c r="R208" s="25"/>
      <c r="S208" s="25"/>
    </row>
    <row r="209" spans="1:19" x14ac:dyDescent="0.2">
      <c r="A209" s="25"/>
      <c r="B209" s="173"/>
      <c r="C209" s="97" t="s">
        <v>187</v>
      </c>
      <c r="D209" s="98" t="s">
        <v>276</v>
      </c>
      <c r="E209" s="99">
        <f>'Forecast Volumes'!E52</f>
        <v>0</v>
      </c>
      <c r="F209" s="100">
        <f>'Forecast Volumes'!F52</f>
        <v>0</v>
      </c>
      <c r="G209" s="100">
        <f>'Forecast Volumes'!G52</f>
        <v>0</v>
      </c>
      <c r="H209" s="100">
        <f>'Forecast Volumes'!H52</f>
        <v>0</v>
      </c>
      <c r="I209" s="100">
        <f>'Forecast Volumes'!I52</f>
        <v>0</v>
      </c>
      <c r="J209" s="100">
        <f>'Forecast Volumes'!J52</f>
        <v>0</v>
      </c>
      <c r="K209" s="101">
        <f>'Forecast Volumes'!K52</f>
        <v>0</v>
      </c>
      <c r="L209" s="25"/>
      <c r="M209" s="25"/>
      <c r="N209" s="25"/>
      <c r="O209" s="25"/>
      <c r="P209" s="25"/>
      <c r="Q209" s="25"/>
      <c r="R209" s="25"/>
      <c r="S209" s="25"/>
    </row>
    <row r="210" spans="1:19" ht="13.5" thickBot="1" x14ac:dyDescent="0.25">
      <c r="A210" s="25"/>
      <c r="B210" s="173"/>
      <c r="C210" s="102" t="s">
        <v>168</v>
      </c>
      <c r="D210" s="103" t="s">
        <v>276</v>
      </c>
      <c r="E210" s="104">
        <f>'Forecast Volumes'!E53</f>
        <v>0</v>
      </c>
      <c r="F210" s="105">
        <f>'Forecast Volumes'!F53</f>
        <v>0</v>
      </c>
      <c r="G210" s="105">
        <f>'Forecast Volumes'!G53</f>
        <v>0</v>
      </c>
      <c r="H210" s="105">
        <f>'Forecast Volumes'!H53</f>
        <v>0</v>
      </c>
      <c r="I210" s="105">
        <f>'Forecast Volumes'!I53</f>
        <v>0</v>
      </c>
      <c r="J210" s="105">
        <f>'Forecast Volumes'!J53</f>
        <v>0</v>
      </c>
      <c r="K210" s="106">
        <f>'Forecast Volumes'!K53</f>
        <v>0</v>
      </c>
      <c r="L210" s="25"/>
      <c r="M210" s="25"/>
      <c r="N210" s="25"/>
      <c r="O210" s="25"/>
      <c r="P210" s="25"/>
      <c r="Q210" s="25"/>
      <c r="R210" s="25"/>
      <c r="S210" s="25"/>
    </row>
    <row r="211" spans="1:19" x14ac:dyDescent="0.2">
      <c r="A211" s="25"/>
      <c r="B211" s="172" t="s">
        <v>278</v>
      </c>
      <c r="C211" s="92" t="s">
        <v>189</v>
      </c>
      <c r="D211" s="93" t="s">
        <v>279</v>
      </c>
      <c r="E211" s="94">
        <f>'Forecast Volumes'!E54</f>
        <v>12.053333333333331</v>
      </c>
      <c r="F211" s="95">
        <f>'Forecast Volumes'!F54</f>
        <v>13.122499999999997</v>
      </c>
      <c r="G211" s="95">
        <f>'Forecast Volumes'!G54</f>
        <v>14.191666666666663</v>
      </c>
      <c r="H211" s="95">
        <f>'Forecast Volumes'!H54</f>
        <v>15.260833333333329</v>
      </c>
      <c r="I211" s="95">
        <f>'Forecast Volumes'!I54</f>
        <v>16.329999999999995</v>
      </c>
      <c r="J211" s="95">
        <f>'Forecast Volumes'!J54</f>
        <v>17.399166666666662</v>
      </c>
      <c r="K211" s="96">
        <f>'Forecast Volumes'!K54</f>
        <v>18.46833333333333</v>
      </c>
      <c r="L211" s="25"/>
      <c r="M211" s="25"/>
      <c r="N211" s="25"/>
      <c r="O211" s="25"/>
      <c r="P211" s="25"/>
      <c r="Q211" s="25"/>
      <c r="R211" s="25"/>
      <c r="S211" s="25"/>
    </row>
    <row r="212" spans="1:19" x14ac:dyDescent="0.2">
      <c r="A212" s="25"/>
      <c r="B212" s="173"/>
      <c r="C212" s="97" t="s">
        <v>191</v>
      </c>
      <c r="D212" s="98" t="s">
        <v>280</v>
      </c>
      <c r="E212" s="99"/>
      <c r="F212" s="100"/>
      <c r="G212" s="100"/>
      <c r="H212" s="100"/>
      <c r="I212" s="100"/>
      <c r="J212" s="100"/>
      <c r="K212" s="101"/>
      <c r="L212" s="25"/>
      <c r="M212" s="25"/>
      <c r="N212" s="25"/>
      <c r="O212" s="25"/>
      <c r="P212" s="25"/>
      <c r="Q212" s="25"/>
      <c r="R212" s="25"/>
      <c r="S212" s="25"/>
    </row>
    <row r="213" spans="1:19" x14ac:dyDescent="0.2">
      <c r="A213" s="25"/>
      <c r="B213" s="173"/>
      <c r="C213" s="97" t="s">
        <v>192</v>
      </c>
      <c r="D213" s="98" t="s">
        <v>280</v>
      </c>
      <c r="E213" s="99"/>
      <c r="F213" s="100"/>
      <c r="G213" s="100"/>
      <c r="H213" s="100"/>
      <c r="I213" s="100"/>
      <c r="J213" s="100"/>
      <c r="K213" s="101"/>
      <c r="L213" s="25"/>
      <c r="M213" s="25"/>
      <c r="N213" s="25"/>
      <c r="O213" s="25"/>
      <c r="P213" s="25"/>
      <c r="Q213" s="25"/>
      <c r="R213" s="25"/>
      <c r="S213" s="25"/>
    </row>
    <row r="214" spans="1:19" x14ac:dyDescent="0.2">
      <c r="A214" s="25"/>
      <c r="B214" s="173"/>
      <c r="C214" s="97" t="s">
        <v>193</v>
      </c>
      <c r="D214" s="98" t="s">
        <v>280</v>
      </c>
      <c r="E214" s="99"/>
      <c r="F214" s="100"/>
      <c r="G214" s="100"/>
      <c r="H214" s="100"/>
      <c r="I214" s="100"/>
      <c r="J214" s="100"/>
      <c r="K214" s="101"/>
      <c r="L214" s="25"/>
      <c r="M214" s="25"/>
      <c r="N214" s="25"/>
      <c r="O214" s="25"/>
      <c r="P214" s="25"/>
      <c r="Q214" s="25"/>
      <c r="R214" s="25"/>
      <c r="S214" s="25"/>
    </row>
    <row r="215" spans="1:19" x14ac:dyDescent="0.2">
      <c r="A215" s="25"/>
      <c r="B215" s="173"/>
      <c r="C215" s="97" t="s">
        <v>194</v>
      </c>
      <c r="D215" s="98" t="s">
        <v>280</v>
      </c>
      <c r="E215" s="99"/>
      <c r="F215" s="100"/>
      <c r="G215" s="100"/>
      <c r="H215" s="100"/>
      <c r="I215" s="100"/>
      <c r="J215" s="100"/>
      <c r="K215" s="101"/>
      <c r="L215" s="25"/>
      <c r="M215" s="25"/>
      <c r="N215" s="25"/>
      <c r="O215" s="25"/>
      <c r="P215" s="25"/>
      <c r="Q215" s="25"/>
      <c r="R215" s="25"/>
      <c r="S215" s="25"/>
    </row>
    <row r="216" spans="1:19" x14ac:dyDescent="0.2">
      <c r="A216" s="25"/>
      <c r="B216" s="173"/>
      <c r="C216" s="97" t="s">
        <v>281</v>
      </c>
      <c r="D216" s="98" t="s">
        <v>280</v>
      </c>
      <c r="E216" s="99"/>
      <c r="F216" s="100"/>
      <c r="G216" s="100"/>
      <c r="H216" s="100"/>
      <c r="I216" s="100"/>
      <c r="J216" s="100"/>
      <c r="K216" s="101"/>
      <c r="L216" s="25"/>
      <c r="M216" s="25"/>
      <c r="N216" s="25"/>
      <c r="O216" s="25"/>
      <c r="P216" s="25"/>
      <c r="Q216" s="25"/>
      <c r="R216" s="25"/>
      <c r="S216" s="25"/>
    </row>
    <row r="217" spans="1:19" x14ac:dyDescent="0.2">
      <c r="A217" s="25"/>
      <c r="B217" s="173"/>
      <c r="C217" s="97" t="s">
        <v>282</v>
      </c>
      <c r="D217" s="98" t="s">
        <v>280</v>
      </c>
      <c r="E217" s="99"/>
      <c r="F217" s="100"/>
      <c r="G217" s="100"/>
      <c r="H217" s="100"/>
      <c r="I217" s="100"/>
      <c r="J217" s="100"/>
      <c r="K217" s="101"/>
      <c r="L217" s="25"/>
      <c r="M217" s="25"/>
      <c r="N217" s="25"/>
      <c r="O217" s="25"/>
      <c r="P217" s="25"/>
      <c r="Q217" s="25"/>
      <c r="R217" s="25"/>
      <c r="S217" s="25"/>
    </row>
    <row r="218" spans="1:19" x14ac:dyDescent="0.2">
      <c r="A218" s="25"/>
      <c r="B218" s="173"/>
      <c r="C218" s="97" t="s">
        <v>283</v>
      </c>
      <c r="D218" s="98" t="s">
        <v>280</v>
      </c>
      <c r="E218" s="99"/>
      <c r="F218" s="100"/>
      <c r="G218" s="100"/>
      <c r="H218" s="100"/>
      <c r="I218" s="100"/>
      <c r="J218" s="100"/>
      <c r="K218" s="101"/>
      <c r="L218" s="25"/>
      <c r="M218" s="25"/>
      <c r="N218" s="25"/>
      <c r="O218" s="25"/>
      <c r="P218" s="25"/>
      <c r="Q218" s="25"/>
      <c r="R218" s="25"/>
      <c r="S218" s="25"/>
    </row>
    <row r="219" spans="1:19" x14ac:dyDescent="0.2">
      <c r="A219" s="25"/>
      <c r="B219" s="173"/>
      <c r="C219" s="97" t="s">
        <v>284</v>
      </c>
      <c r="D219" s="98" t="s">
        <v>280</v>
      </c>
      <c r="E219" s="99"/>
      <c r="F219" s="100"/>
      <c r="G219" s="100"/>
      <c r="H219" s="100"/>
      <c r="I219" s="100"/>
      <c r="J219" s="100"/>
      <c r="K219" s="101"/>
      <c r="L219" s="25"/>
      <c r="M219" s="25"/>
      <c r="N219" s="25"/>
      <c r="O219" s="25"/>
      <c r="P219" s="25"/>
      <c r="Q219" s="25"/>
      <c r="R219" s="25"/>
      <c r="S219" s="25"/>
    </row>
    <row r="220" spans="1:19" x14ac:dyDescent="0.2">
      <c r="A220" s="25"/>
      <c r="B220" s="173"/>
      <c r="C220" s="97" t="s">
        <v>285</v>
      </c>
      <c r="D220" s="98" t="s">
        <v>280</v>
      </c>
      <c r="E220" s="99"/>
      <c r="F220" s="100"/>
      <c r="G220" s="100"/>
      <c r="H220" s="100"/>
      <c r="I220" s="100"/>
      <c r="J220" s="100"/>
      <c r="K220" s="101"/>
      <c r="L220" s="25"/>
      <c r="M220" s="25"/>
      <c r="N220" s="25"/>
      <c r="O220" s="25"/>
      <c r="P220" s="25"/>
      <c r="Q220" s="25"/>
      <c r="R220" s="25"/>
      <c r="S220" s="25"/>
    </row>
    <row r="221" spans="1:19" x14ac:dyDescent="0.2">
      <c r="A221" s="25"/>
      <c r="B221" s="173"/>
      <c r="C221" s="97" t="s">
        <v>286</v>
      </c>
      <c r="D221" s="98" t="s">
        <v>280</v>
      </c>
      <c r="E221" s="99"/>
      <c r="F221" s="100"/>
      <c r="G221" s="100"/>
      <c r="H221" s="100"/>
      <c r="I221" s="100"/>
      <c r="J221" s="100"/>
      <c r="K221" s="101"/>
      <c r="L221" s="25"/>
      <c r="M221" s="25"/>
      <c r="N221" s="25"/>
      <c r="O221" s="25"/>
      <c r="P221" s="25"/>
      <c r="Q221" s="25"/>
      <c r="R221" s="25"/>
      <c r="S221" s="25"/>
    </row>
    <row r="222" spans="1:19" x14ac:dyDescent="0.2">
      <c r="A222" s="25"/>
      <c r="B222" s="173"/>
      <c r="C222" s="97" t="s">
        <v>287</v>
      </c>
      <c r="D222" s="98" t="s">
        <v>280</v>
      </c>
      <c r="E222" s="99"/>
      <c r="F222" s="100"/>
      <c r="G222" s="100"/>
      <c r="H222" s="100"/>
      <c r="I222" s="100"/>
      <c r="J222" s="100"/>
      <c r="K222" s="101"/>
      <c r="L222" s="25"/>
      <c r="M222" s="25"/>
      <c r="N222" s="25"/>
      <c r="O222" s="25"/>
      <c r="P222" s="25"/>
      <c r="Q222" s="25"/>
      <c r="R222" s="25"/>
      <c r="S222" s="25"/>
    </row>
    <row r="223" spans="1:19" x14ac:dyDescent="0.2">
      <c r="A223" s="25"/>
      <c r="B223" s="173"/>
      <c r="C223" s="97" t="s">
        <v>288</v>
      </c>
      <c r="D223" s="98" t="s">
        <v>280</v>
      </c>
      <c r="E223" s="99"/>
      <c r="F223" s="100"/>
      <c r="G223" s="100"/>
      <c r="H223" s="100"/>
      <c r="I223" s="100"/>
      <c r="J223" s="100"/>
      <c r="K223" s="101"/>
      <c r="L223" s="25"/>
      <c r="M223" s="25"/>
      <c r="N223" s="25"/>
      <c r="O223" s="25"/>
      <c r="P223" s="25"/>
      <c r="Q223" s="25"/>
      <c r="R223" s="25"/>
      <c r="S223" s="25"/>
    </row>
    <row r="224" spans="1:19" x14ac:dyDescent="0.2">
      <c r="A224" s="25"/>
      <c r="B224" s="173"/>
      <c r="C224" s="97" t="s">
        <v>289</v>
      </c>
      <c r="D224" s="98" t="s">
        <v>280</v>
      </c>
      <c r="E224" s="99"/>
      <c r="F224" s="100"/>
      <c r="G224" s="100"/>
      <c r="H224" s="100"/>
      <c r="I224" s="100"/>
      <c r="J224" s="100"/>
      <c r="K224" s="101"/>
      <c r="L224" s="25"/>
      <c r="M224" s="25"/>
      <c r="N224" s="25"/>
      <c r="O224" s="25"/>
      <c r="P224" s="25"/>
      <c r="Q224" s="25"/>
      <c r="R224" s="25"/>
      <c r="S224" s="25"/>
    </row>
    <row r="225" spans="1:19" x14ac:dyDescent="0.2">
      <c r="A225" s="25"/>
      <c r="B225" s="173"/>
      <c r="C225" s="97" t="s">
        <v>290</v>
      </c>
      <c r="D225" s="98" t="s">
        <v>280</v>
      </c>
      <c r="E225" s="99"/>
      <c r="F225" s="100"/>
      <c r="G225" s="100"/>
      <c r="H225" s="100"/>
      <c r="I225" s="100"/>
      <c r="J225" s="100"/>
      <c r="K225" s="101"/>
      <c r="L225" s="25"/>
      <c r="M225" s="25"/>
      <c r="N225" s="25"/>
      <c r="O225" s="25"/>
      <c r="P225" s="25"/>
      <c r="Q225" s="25"/>
      <c r="R225" s="25"/>
      <c r="S225" s="25"/>
    </row>
    <row r="226" spans="1:19" ht="13.5" thickBot="1" x14ac:dyDescent="0.25">
      <c r="A226" s="25"/>
      <c r="B226" s="174"/>
      <c r="C226" s="102" t="s">
        <v>168</v>
      </c>
      <c r="D226" s="103" t="s">
        <v>280</v>
      </c>
      <c r="E226" s="104"/>
      <c r="F226" s="105"/>
      <c r="G226" s="105"/>
      <c r="H226" s="105"/>
      <c r="I226" s="105"/>
      <c r="J226" s="105"/>
      <c r="K226" s="106"/>
      <c r="L226" s="25"/>
      <c r="M226" s="25"/>
      <c r="N226" s="25"/>
      <c r="O226" s="25"/>
      <c r="P226" s="25"/>
      <c r="Q226" s="25"/>
      <c r="R226" s="25"/>
      <c r="S226" s="25"/>
    </row>
    <row r="227" spans="1:19" x14ac:dyDescent="0.2">
      <c r="A227" s="25"/>
      <c r="B227" s="166" t="s">
        <v>291</v>
      </c>
      <c r="C227" s="92" t="s">
        <v>196</v>
      </c>
      <c r="D227" s="93"/>
      <c r="E227" s="94">
        <f>'Forecast Volumes'!E59</f>
        <v>0</v>
      </c>
      <c r="F227" s="95">
        <f>'Forecast Volumes'!F59</f>
        <v>0</v>
      </c>
      <c r="G227" s="95">
        <f>'Forecast Volumes'!G59</f>
        <v>0</v>
      </c>
      <c r="H227" s="95">
        <f>'Forecast Volumes'!H59</f>
        <v>0</v>
      </c>
      <c r="I227" s="95">
        <f>'Forecast Volumes'!I59</f>
        <v>0</v>
      </c>
      <c r="J227" s="95">
        <f>'Forecast Volumes'!J59</f>
        <v>0</v>
      </c>
      <c r="K227" s="96">
        <f>'Forecast Volumes'!K59</f>
        <v>0</v>
      </c>
      <c r="L227" s="25"/>
      <c r="M227" s="25"/>
      <c r="N227" s="25"/>
      <c r="O227" s="25"/>
      <c r="P227" s="25"/>
      <c r="Q227" s="25"/>
      <c r="R227" s="25"/>
      <c r="S227" s="25"/>
    </row>
    <row r="228" spans="1:19" x14ac:dyDescent="0.2">
      <c r="A228" s="25"/>
      <c r="B228" s="167"/>
      <c r="C228" s="97" t="s">
        <v>198</v>
      </c>
      <c r="D228" s="98"/>
      <c r="E228" s="99">
        <f>'Forecast Volumes'!E60</f>
        <v>0</v>
      </c>
      <c r="F228" s="100">
        <f>'Forecast Volumes'!F60</f>
        <v>0</v>
      </c>
      <c r="G228" s="100">
        <f>'Forecast Volumes'!G60</f>
        <v>0</v>
      </c>
      <c r="H228" s="100">
        <f>'Forecast Volumes'!H60</f>
        <v>0</v>
      </c>
      <c r="I228" s="100">
        <f>'Forecast Volumes'!I60</f>
        <v>0</v>
      </c>
      <c r="J228" s="100">
        <f>'Forecast Volumes'!J60</f>
        <v>0</v>
      </c>
      <c r="K228" s="101">
        <f>'Forecast Volumes'!K60</f>
        <v>0</v>
      </c>
      <c r="L228" s="25"/>
      <c r="M228" s="25"/>
      <c r="N228" s="25"/>
      <c r="O228" s="25"/>
      <c r="P228" s="25"/>
      <c r="Q228" s="25"/>
      <c r="R228" s="25"/>
      <c r="S228" s="25"/>
    </row>
    <row r="229" spans="1:19" x14ac:dyDescent="0.2">
      <c r="A229" s="25"/>
      <c r="B229" s="167"/>
      <c r="C229" s="97" t="s">
        <v>199</v>
      </c>
      <c r="D229" s="98"/>
      <c r="E229" s="99">
        <f>'Forecast Volumes'!E61</f>
        <v>0</v>
      </c>
      <c r="F229" s="100">
        <f>'Forecast Volumes'!F61</f>
        <v>0</v>
      </c>
      <c r="G229" s="100">
        <f>'Forecast Volumes'!G61</f>
        <v>0</v>
      </c>
      <c r="H229" s="100">
        <f>'Forecast Volumes'!H61</f>
        <v>0</v>
      </c>
      <c r="I229" s="100">
        <f>'Forecast Volumes'!I61</f>
        <v>0</v>
      </c>
      <c r="J229" s="100">
        <f>'Forecast Volumes'!J61</f>
        <v>0</v>
      </c>
      <c r="K229" s="101">
        <f>'Forecast Volumes'!K61</f>
        <v>0</v>
      </c>
      <c r="L229" s="25"/>
      <c r="M229" s="25"/>
      <c r="N229" s="25"/>
      <c r="O229" s="25"/>
      <c r="P229" s="25"/>
      <c r="Q229" s="25"/>
      <c r="R229" s="25"/>
      <c r="S229" s="25"/>
    </row>
    <row r="230" spans="1:19" x14ac:dyDescent="0.2">
      <c r="A230" s="25"/>
      <c r="B230" s="167"/>
      <c r="C230" s="97" t="s">
        <v>200</v>
      </c>
      <c r="D230" s="98"/>
      <c r="E230" s="99">
        <f>'Forecast Volumes'!E62</f>
        <v>0</v>
      </c>
      <c r="F230" s="100">
        <f>'Forecast Volumes'!F62</f>
        <v>0</v>
      </c>
      <c r="G230" s="100">
        <f>'Forecast Volumes'!G62</f>
        <v>0</v>
      </c>
      <c r="H230" s="100">
        <f>'Forecast Volumes'!H62</f>
        <v>0</v>
      </c>
      <c r="I230" s="100">
        <f>'Forecast Volumes'!I62</f>
        <v>0</v>
      </c>
      <c r="J230" s="100">
        <f>'Forecast Volumes'!J62</f>
        <v>0</v>
      </c>
      <c r="K230" s="101">
        <f>'Forecast Volumes'!K62</f>
        <v>0</v>
      </c>
      <c r="L230" s="25"/>
      <c r="M230" s="25"/>
      <c r="N230" s="25"/>
      <c r="O230" s="25"/>
      <c r="P230" s="25"/>
      <c r="Q230" s="25"/>
      <c r="R230" s="25"/>
      <c r="S230" s="25"/>
    </row>
    <row r="231" spans="1:19" x14ac:dyDescent="0.2">
      <c r="A231" s="25"/>
      <c r="B231" s="167"/>
      <c r="C231" s="97" t="s">
        <v>201</v>
      </c>
      <c r="D231" s="98"/>
      <c r="E231" s="99">
        <f>'Forecast Volumes'!E63</f>
        <v>1</v>
      </c>
      <c r="F231" s="100">
        <f>'Forecast Volumes'!F63</f>
        <v>0.5</v>
      </c>
      <c r="G231" s="100">
        <f>'Forecast Volumes'!G63</f>
        <v>0</v>
      </c>
      <c r="H231" s="100">
        <f>'Forecast Volumes'!H63</f>
        <v>0</v>
      </c>
      <c r="I231" s="100">
        <f>'Forecast Volumes'!I63</f>
        <v>0</v>
      </c>
      <c r="J231" s="100">
        <f>'Forecast Volumes'!J63</f>
        <v>0</v>
      </c>
      <c r="K231" s="101">
        <f>'Forecast Volumes'!K63</f>
        <v>0</v>
      </c>
      <c r="L231" s="25"/>
      <c r="M231" s="25"/>
      <c r="N231" s="25"/>
      <c r="O231" s="25"/>
      <c r="P231" s="25"/>
      <c r="Q231" s="25"/>
      <c r="R231" s="25"/>
      <c r="S231" s="25"/>
    </row>
    <row r="232" spans="1:19" x14ac:dyDescent="0.2">
      <c r="A232" s="25"/>
      <c r="B232" s="167"/>
      <c r="C232" s="97" t="s">
        <v>202</v>
      </c>
      <c r="D232" s="98"/>
      <c r="E232" s="99">
        <f>'Forecast Volumes'!E64</f>
        <v>0</v>
      </c>
      <c r="F232" s="100">
        <f>'Forecast Volumes'!F64</f>
        <v>0</v>
      </c>
      <c r="G232" s="100">
        <f>'Forecast Volumes'!G64</f>
        <v>0</v>
      </c>
      <c r="H232" s="100">
        <f>'Forecast Volumes'!H64</f>
        <v>0</v>
      </c>
      <c r="I232" s="100">
        <f>'Forecast Volumes'!I64</f>
        <v>0</v>
      </c>
      <c r="J232" s="100">
        <f>'Forecast Volumes'!J64</f>
        <v>0</v>
      </c>
      <c r="K232" s="101">
        <f>'Forecast Volumes'!K64</f>
        <v>0</v>
      </c>
      <c r="L232" s="25"/>
      <c r="M232" s="25"/>
      <c r="N232" s="25"/>
      <c r="O232" s="25"/>
      <c r="P232" s="25"/>
      <c r="Q232" s="25"/>
      <c r="R232" s="25"/>
      <c r="S232" s="25"/>
    </row>
    <row r="233" spans="1:19" x14ac:dyDescent="0.2">
      <c r="A233" s="25"/>
      <c r="B233" s="167"/>
      <c r="C233" s="97" t="s">
        <v>203</v>
      </c>
      <c r="D233" s="98"/>
      <c r="E233" s="99">
        <f>'Forecast Volumes'!E65</f>
        <v>0</v>
      </c>
      <c r="F233" s="100">
        <f>'Forecast Volumes'!F65</f>
        <v>0</v>
      </c>
      <c r="G233" s="100">
        <f>'Forecast Volumes'!G65</f>
        <v>0</v>
      </c>
      <c r="H233" s="100">
        <f>'Forecast Volumes'!H65</f>
        <v>0</v>
      </c>
      <c r="I233" s="100">
        <f>'Forecast Volumes'!I65</f>
        <v>0</v>
      </c>
      <c r="J233" s="100">
        <f>'Forecast Volumes'!J65</f>
        <v>0</v>
      </c>
      <c r="K233" s="101">
        <f>'Forecast Volumes'!K65</f>
        <v>0</v>
      </c>
      <c r="L233" s="25"/>
      <c r="M233" s="25"/>
      <c r="N233" s="25"/>
      <c r="O233" s="25"/>
      <c r="P233" s="25"/>
      <c r="Q233" s="25"/>
      <c r="R233" s="25"/>
      <c r="S233" s="25"/>
    </row>
    <row r="234" spans="1:19" x14ac:dyDescent="0.2">
      <c r="A234" s="25"/>
      <c r="B234" s="167"/>
      <c r="C234" s="97" t="s">
        <v>204</v>
      </c>
      <c r="D234" s="98"/>
      <c r="E234" s="99">
        <f>'Forecast Volumes'!E66</f>
        <v>0</v>
      </c>
      <c r="F234" s="100">
        <f>'Forecast Volumes'!F66</f>
        <v>0</v>
      </c>
      <c r="G234" s="100">
        <f>'Forecast Volumes'!G66</f>
        <v>0</v>
      </c>
      <c r="H234" s="100">
        <f>'Forecast Volumes'!H66</f>
        <v>0</v>
      </c>
      <c r="I234" s="100">
        <f>'Forecast Volumes'!I66</f>
        <v>0</v>
      </c>
      <c r="J234" s="100">
        <f>'Forecast Volumes'!J66</f>
        <v>0</v>
      </c>
      <c r="K234" s="101">
        <f>'Forecast Volumes'!K66</f>
        <v>0</v>
      </c>
      <c r="L234" s="25"/>
      <c r="M234" s="25"/>
      <c r="N234" s="25"/>
      <c r="O234" s="25"/>
      <c r="P234" s="25"/>
      <c r="Q234" s="25"/>
      <c r="R234" s="25"/>
      <c r="S234" s="25"/>
    </row>
    <row r="235" spans="1:19" x14ac:dyDescent="0.2">
      <c r="A235" s="25"/>
      <c r="B235" s="167"/>
      <c r="C235" s="97" t="s">
        <v>205</v>
      </c>
      <c r="D235" s="98"/>
      <c r="E235" s="99">
        <f>'Forecast Volumes'!E67</f>
        <v>0</v>
      </c>
      <c r="F235" s="100">
        <f>'Forecast Volumes'!F67</f>
        <v>0</v>
      </c>
      <c r="G235" s="100">
        <f>'Forecast Volumes'!G67</f>
        <v>0</v>
      </c>
      <c r="H235" s="100">
        <f>'Forecast Volumes'!H67</f>
        <v>0</v>
      </c>
      <c r="I235" s="100">
        <f>'Forecast Volumes'!I67</f>
        <v>0</v>
      </c>
      <c r="J235" s="100">
        <f>'Forecast Volumes'!J67</f>
        <v>0</v>
      </c>
      <c r="K235" s="101">
        <f>'Forecast Volumes'!K67</f>
        <v>0</v>
      </c>
      <c r="L235" s="25"/>
      <c r="M235" s="25"/>
      <c r="N235" s="25"/>
      <c r="O235" s="25"/>
      <c r="P235" s="25"/>
      <c r="Q235" s="25"/>
      <c r="R235" s="25"/>
      <c r="S235" s="25"/>
    </row>
    <row r="236" spans="1:19" x14ac:dyDescent="0.2">
      <c r="A236" s="25"/>
      <c r="B236" s="167"/>
      <c r="C236" s="97" t="s">
        <v>206</v>
      </c>
      <c r="D236" s="98"/>
      <c r="E236" s="99">
        <f>'Forecast Volumes'!E68</f>
        <v>0</v>
      </c>
      <c r="F236" s="100">
        <f>'Forecast Volumes'!F68</f>
        <v>0</v>
      </c>
      <c r="G236" s="100">
        <f>'Forecast Volumes'!G68</f>
        <v>0</v>
      </c>
      <c r="H236" s="100">
        <f>'Forecast Volumes'!H68</f>
        <v>0</v>
      </c>
      <c r="I236" s="100">
        <f>'Forecast Volumes'!I68</f>
        <v>0</v>
      </c>
      <c r="J236" s="100">
        <f>'Forecast Volumes'!J68</f>
        <v>0</v>
      </c>
      <c r="K236" s="101">
        <f>'Forecast Volumes'!K68</f>
        <v>0</v>
      </c>
      <c r="L236" s="25"/>
      <c r="M236" s="25"/>
      <c r="N236" s="25"/>
      <c r="O236" s="25"/>
      <c r="P236" s="25"/>
      <c r="Q236" s="25"/>
      <c r="R236" s="25"/>
      <c r="S236" s="25"/>
    </row>
    <row r="237" spans="1:19" x14ac:dyDescent="0.2">
      <c r="A237" s="25"/>
      <c r="B237" s="167"/>
      <c r="C237" s="97" t="s">
        <v>207</v>
      </c>
      <c r="D237" s="98"/>
      <c r="E237" s="99">
        <f>'Forecast Volumes'!E69</f>
        <v>0</v>
      </c>
      <c r="F237" s="100">
        <f>'Forecast Volumes'!F69</f>
        <v>0</v>
      </c>
      <c r="G237" s="100">
        <f>'Forecast Volumes'!G69</f>
        <v>0</v>
      </c>
      <c r="H237" s="100">
        <f>'Forecast Volumes'!H69</f>
        <v>0</v>
      </c>
      <c r="I237" s="100">
        <f>'Forecast Volumes'!I69</f>
        <v>0</v>
      </c>
      <c r="J237" s="100">
        <f>'Forecast Volumes'!J69</f>
        <v>0</v>
      </c>
      <c r="K237" s="101">
        <f>'Forecast Volumes'!K69</f>
        <v>0</v>
      </c>
      <c r="L237" s="25"/>
      <c r="M237" s="25"/>
      <c r="N237" s="25"/>
      <c r="O237" s="25"/>
      <c r="P237" s="25"/>
      <c r="Q237" s="25"/>
      <c r="R237" s="25"/>
      <c r="S237" s="25"/>
    </row>
    <row r="238" spans="1:19" x14ac:dyDescent="0.2">
      <c r="A238" s="25"/>
      <c r="B238" s="167"/>
      <c r="C238" s="97" t="s">
        <v>208</v>
      </c>
      <c r="D238" s="98"/>
      <c r="E238" s="99">
        <f>'Forecast Volumes'!E70</f>
        <v>0</v>
      </c>
      <c r="F238" s="100">
        <f>'Forecast Volumes'!F70</f>
        <v>0</v>
      </c>
      <c r="G238" s="100">
        <f>'Forecast Volumes'!G70</f>
        <v>0</v>
      </c>
      <c r="H238" s="100">
        <f>'Forecast Volumes'!H70</f>
        <v>0</v>
      </c>
      <c r="I238" s="100">
        <f>'Forecast Volumes'!I70</f>
        <v>0</v>
      </c>
      <c r="J238" s="100">
        <f>'Forecast Volumes'!J70</f>
        <v>0</v>
      </c>
      <c r="K238" s="101">
        <f>'Forecast Volumes'!K70</f>
        <v>0</v>
      </c>
      <c r="L238" s="25"/>
      <c r="M238" s="25"/>
      <c r="N238" s="25"/>
      <c r="O238" s="25"/>
      <c r="P238" s="25"/>
      <c r="Q238" s="25"/>
      <c r="R238" s="25"/>
      <c r="S238" s="25"/>
    </row>
    <row r="239" spans="1:19" x14ac:dyDescent="0.2">
      <c r="A239" s="25"/>
      <c r="B239" s="167"/>
      <c r="C239" s="97" t="s">
        <v>209</v>
      </c>
      <c r="D239" s="98"/>
      <c r="E239" s="99">
        <f>'Forecast Volumes'!E71</f>
        <v>0</v>
      </c>
      <c r="F239" s="100">
        <f>'Forecast Volumes'!F71</f>
        <v>0</v>
      </c>
      <c r="G239" s="100">
        <f>'Forecast Volumes'!G71</f>
        <v>0</v>
      </c>
      <c r="H239" s="100">
        <f>'Forecast Volumes'!H71</f>
        <v>0</v>
      </c>
      <c r="I239" s="100">
        <f>'Forecast Volumes'!I71</f>
        <v>0</v>
      </c>
      <c r="J239" s="100">
        <f>'Forecast Volumes'!J71</f>
        <v>0</v>
      </c>
      <c r="K239" s="101">
        <f>'Forecast Volumes'!K71</f>
        <v>0</v>
      </c>
      <c r="L239" s="25"/>
      <c r="M239" s="25"/>
      <c r="N239" s="25"/>
      <c r="O239" s="25"/>
      <c r="P239" s="25"/>
      <c r="Q239" s="25"/>
      <c r="R239" s="25"/>
      <c r="S239" s="25"/>
    </row>
    <row r="240" spans="1:19" x14ac:dyDescent="0.2">
      <c r="A240" s="25"/>
      <c r="B240" s="167"/>
      <c r="C240" s="97" t="s">
        <v>210</v>
      </c>
      <c r="D240" s="98"/>
      <c r="E240" s="99">
        <f>'Forecast Volumes'!E72</f>
        <v>0</v>
      </c>
      <c r="F240" s="100">
        <f>'Forecast Volumes'!F72</f>
        <v>0</v>
      </c>
      <c r="G240" s="100">
        <f>'Forecast Volumes'!G72</f>
        <v>0</v>
      </c>
      <c r="H240" s="100">
        <f>'Forecast Volumes'!H72</f>
        <v>0</v>
      </c>
      <c r="I240" s="100">
        <f>'Forecast Volumes'!I72</f>
        <v>0</v>
      </c>
      <c r="J240" s="100">
        <f>'Forecast Volumes'!J72</f>
        <v>0</v>
      </c>
      <c r="K240" s="101">
        <f>'Forecast Volumes'!K72</f>
        <v>0</v>
      </c>
      <c r="L240" s="25"/>
      <c r="M240" s="25"/>
      <c r="N240" s="25"/>
      <c r="O240" s="25"/>
      <c r="P240" s="25"/>
      <c r="Q240" s="25"/>
      <c r="R240" s="25"/>
      <c r="S240" s="25"/>
    </row>
    <row r="241" spans="1:19" x14ac:dyDescent="0.2">
      <c r="A241" s="25"/>
      <c r="B241" s="167"/>
      <c r="C241" s="97" t="s">
        <v>211</v>
      </c>
      <c r="D241" s="98"/>
      <c r="E241" s="99">
        <f>'Forecast Volumes'!E73</f>
        <v>0</v>
      </c>
      <c r="F241" s="100">
        <f>'Forecast Volumes'!F73</f>
        <v>0</v>
      </c>
      <c r="G241" s="100">
        <f>'Forecast Volumes'!G73</f>
        <v>0</v>
      </c>
      <c r="H241" s="100">
        <f>'Forecast Volumes'!H73</f>
        <v>0</v>
      </c>
      <c r="I241" s="100">
        <f>'Forecast Volumes'!I73</f>
        <v>0</v>
      </c>
      <c r="J241" s="100">
        <f>'Forecast Volumes'!J73</f>
        <v>0</v>
      </c>
      <c r="K241" s="101">
        <f>'Forecast Volumes'!K73</f>
        <v>0</v>
      </c>
      <c r="L241" s="25"/>
      <c r="M241" s="25"/>
      <c r="N241" s="25"/>
      <c r="O241" s="25"/>
      <c r="P241" s="25"/>
      <c r="Q241" s="25"/>
      <c r="R241" s="25"/>
      <c r="S241" s="25"/>
    </row>
    <row r="242" spans="1:19" x14ac:dyDescent="0.2">
      <c r="A242" s="25"/>
      <c r="B242" s="167"/>
      <c r="C242" s="97" t="s">
        <v>212</v>
      </c>
      <c r="D242" s="98"/>
      <c r="E242" s="99">
        <f>'Forecast Volumes'!E74</f>
        <v>0</v>
      </c>
      <c r="F242" s="100">
        <f>'Forecast Volumes'!F74</f>
        <v>0</v>
      </c>
      <c r="G242" s="100">
        <f>'Forecast Volumes'!G74</f>
        <v>0</v>
      </c>
      <c r="H242" s="100">
        <f>'Forecast Volumes'!H74</f>
        <v>0</v>
      </c>
      <c r="I242" s="100">
        <f>'Forecast Volumes'!I74</f>
        <v>0</v>
      </c>
      <c r="J242" s="100">
        <f>'Forecast Volumes'!J74</f>
        <v>0</v>
      </c>
      <c r="K242" s="101">
        <f>'Forecast Volumes'!K74</f>
        <v>0</v>
      </c>
      <c r="L242" s="25"/>
      <c r="M242" s="25"/>
      <c r="N242" s="25"/>
      <c r="O242" s="25"/>
      <c r="P242" s="25"/>
      <c r="Q242" s="25"/>
      <c r="R242" s="25"/>
      <c r="S242" s="25"/>
    </row>
    <row r="243" spans="1:19" x14ac:dyDescent="0.2">
      <c r="A243" s="25"/>
      <c r="B243" s="167"/>
      <c r="C243" s="97" t="s">
        <v>213</v>
      </c>
      <c r="D243" s="98"/>
      <c r="E243" s="99">
        <f>'Forecast Volumes'!E75</f>
        <v>0</v>
      </c>
      <c r="F243" s="100">
        <f>'Forecast Volumes'!F75</f>
        <v>0</v>
      </c>
      <c r="G243" s="100">
        <f>'Forecast Volumes'!G75</f>
        <v>0</v>
      </c>
      <c r="H243" s="100">
        <f>'Forecast Volumes'!H75</f>
        <v>0</v>
      </c>
      <c r="I243" s="100">
        <f>'Forecast Volumes'!I75</f>
        <v>0</v>
      </c>
      <c r="J243" s="100">
        <f>'Forecast Volumes'!J75</f>
        <v>0</v>
      </c>
      <c r="K243" s="101">
        <f>'Forecast Volumes'!K75</f>
        <v>0</v>
      </c>
      <c r="L243" s="25"/>
      <c r="M243" s="25"/>
      <c r="N243" s="25"/>
      <c r="O243" s="25"/>
      <c r="P243" s="25"/>
      <c r="Q243" s="25"/>
      <c r="R243" s="25"/>
      <c r="S243" s="25"/>
    </row>
    <row r="244" spans="1:19" x14ac:dyDescent="0.2">
      <c r="A244" s="25"/>
      <c r="B244" s="167"/>
      <c r="C244" s="97" t="s">
        <v>214</v>
      </c>
      <c r="D244" s="98"/>
      <c r="E244" s="99">
        <f>'Forecast Volumes'!E76</f>
        <v>0</v>
      </c>
      <c r="F244" s="100">
        <f>'Forecast Volumes'!F76</f>
        <v>0</v>
      </c>
      <c r="G244" s="100">
        <f>'Forecast Volumes'!G76</f>
        <v>0</v>
      </c>
      <c r="H244" s="100">
        <f>'Forecast Volumes'!H76</f>
        <v>0</v>
      </c>
      <c r="I244" s="100">
        <f>'Forecast Volumes'!I76</f>
        <v>0</v>
      </c>
      <c r="J244" s="100">
        <f>'Forecast Volumes'!J76</f>
        <v>0</v>
      </c>
      <c r="K244" s="101">
        <f>'Forecast Volumes'!K76</f>
        <v>0</v>
      </c>
      <c r="L244" s="25"/>
      <c r="M244" s="25"/>
      <c r="N244" s="25"/>
      <c r="O244" s="25"/>
      <c r="P244" s="25"/>
      <c r="Q244" s="25"/>
      <c r="R244" s="25"/>
      <c r="S244" s="25"/>
    </row>
    <row r="245" spans="1:19" x14ac:dyDescent="0.2">
      <c r="A245" s="25"/>
      <c r="B245" s="167"/>
      <c r="C245" s="97" t="s">
        <v>215</v>
      </c>
      <c r="D245" s="98"/>
      <c r="E245" s="99">
        <f>'Forecast Volumes'!E77</f>
        <v>0</v>
      </c>
      <c r="F245" s="100">
        <f>'Forecast Volumes'!F77</f>
        <v>0</v>
      </c>
      <c r="G245" s="100">
        <f>'Forecast Volumes'!G77</f>
        <v>0</v>
      </c>
      <c r="H245" s="100">
        <f>'Forecast Volumes'!H77</f>
        <v>0</v>
      </c>
      <c r="I245" s="100">
        <f>'Forecast Volumes'!I77</f>
        <v>0</v>
      </c>
      <c r="J245" s="100">
        <f>'Forecast Volumes'!J77</f>
        <v>0</v>
      </c>
      <c r="K245" s="101">
        <f>'Forecast Volumes'!K77</f>
        <v>0</v>
      </c>
      <c r="L245" s="25"/>
      <c r="M245" s="25"/>
      <c r="N245" s="25"/>
      <c r="O245" s="25"/>
      <c r="P245" s="25"/>
      <c r="Q245" s="25"/>
      <c r="R245" s="25"/>
      <c r="S245" s="25"/>
    </row>
    <row r="246" spans="1:19" x14ac:dyDescent="0.2">
      <c r="A246" s="25"/>
      <c r="B246" s="167"/>
      <c r="C246" s="97" t="s">
        <v>216</v>
      </c>
      <c r="D246" s="98"/>
      <c r="E246" s="99">
        <f>'Forecast Volumes'!E78</f>
        <v>0</v>
      </c>
      <c r="F246" s="100">
        <f>'Forecast Volumes'!F78</f>
        <v>0</v>
      </c>
      <c r="G246" s="100">
        <f>'Forecast Volumes'!G78</f>
        <v>0</v>
      </c>
      <c r="H246" s="100">
        <f>'Forecast Volumes'!H78</f>
        <v>0</v>
      </c>
      <c r="I246" s="100">
        <f>'Forecast Volumes'!I78</f>
        <v>0</v>
      </c>
      <c r="J246" s="100">
        <f>'Forecast Volumes'!J78</f>
        <v>0</v>
      </c>
      <c r="K246" s="101">
        <f>'Forecast Volumes'!K78</f>
        <v>0</v>
      </c>
      <c r="L246" s="25"/>
      <c r="M246" s="25"/>
      <c r="N246" s="25"/>
      <c r="O246" s="25"/>
      <c r="P246" s="25"/>
      <c r="Q246" s="25"/>
      <c r="R246" s="25"/>
      <c r="S246" s="25"/>
    </row>
    <row r="247" spans="1:19" x14ac:dyDescent="0.2">
      <c r="A247" s="25"/>
      <c r="B247" s="167"/>
      <c r="C247" s="97" t="s">
        <v>217</v>
      </c>
      <c r="D247" s="98"/>
      <c r="E247" s="99">
        <f>'Forecast Volumes'!E79</f>
        <v>0</v>
      </c>
      <c r="F247" s="100">
        <f>'Forecast Volumes'!F79</f>
        <v>0</v>
      </c>
      <c r="G247" s="100">
        <f>'Forecast Volumes'!G79</f>
        <v>0</v>
      </c>
      <c r="H247" s="100">
        <f>'Forecast Volumes'!H79</f>
        <v>0</v>
      </c>
      <c r="I247" s="100">
        <f>'Forecast Volumes'!I79</f>
        <v>0</v>
      </c>
      <c r="J247" s="100">
        <f>'Forecast Volumes'!J79</f>
        <v>0</v>
      </c>
      <c r="K247" s="101">
        <f>'Forecast Volumes'!K79</f>
        <v>0</v>
      </c>
      <c r="L247" s="25"/>
      <c r="M247" s="25"/>
      <c r="N247" s="25"/>
      <c r="O247" s="25"/>
      <c r="P247" s="25"/>
      <c r="Q247" s="25"/>
      <c r="R247" s="25"/>
      <c r="S247" s="25"/>
    </row>
    <row r="248" spans="1:19" x14ac:dyDescent="0.2">
      <c r="A248" s="25"/>
      <c r="B248" s="167"/>
      <c r="C248" s="97" t="s">
        <v>218</v>
      </c>
      <c r="D248" s="98"/>
      <c r="E248" s="99">
        <f>'Forecast Volumes'!E80</f>
        <v>0</v>
      </c>
      <c r="F248" s="100">
        <f>'Forecast Volumes'!F80</f>
        <v>0</v>
      </c>
      <c r="G248" s="100">
        <f>'Forecast Volumes'!G80</f>
        <v>0</v>
      </c>
      <c r="H248" s="100">
        <f>'Forecast Volumes'!H80</f>
        <v>0</v>
      </c>
      <c r="I248" s="100">
        <f>'Forecast Volumes'!I80</f>
        <v>0</v>
      </c>
      <c r="J248" s="100">
        <f>'Forecast Volumes'!J80</f>
        <v>0</v>
      </c>
      <c r="K248" s="101">
        <f>'Forecast Volumes'!K80</f>
        <v>0</v>
      </c>
      <c r="L248" s="25"/>
      <c r="M248" s="25"/>
      <c r="N248" s="25"/>
      <c r="O248" s="25"/>
      <c r="P248" s="25"/>
      <c r="Q248" s="25"/>
      <c r="R248" s="25"/>
      <c r="S248" s="25"/>
    </row>
    <row r="249" spans="1:19" x14ac:dyDescent="0.2">
      <c r="A249" s="25"/>
      <c r="B249" s="167"/>
      <c r="C249" s="97" t="s">
        <v>219</v>
      </c>
      <c r="D249" s="98"/>
      <c r="E249" s="99">
        <f>'Forecast Volumes'!E81</f>
        <v>0</v>
      </c>
      <c r="F249" s="100">
        <f>'Forecast Volumes'!F81</f>
        <v>0</v>
      </c>
      <c r="G249" s="100">
        <f>'Forecast Volumes'!G81</f>
        <v>0</v>
      </c>
      <c r="H249" s="100">
        <f>'Forecast Volumes'!H81</f>
        <v>0</v>
      </c>
      <c r="I249" s="100">
        <f>'Forecast Volumes'!I81</f>
        <v>0</v>
      </c>
      <c r="J249" s="100">
        <f>'Forecast Volumes'!J81</f>
        <v>0</v>
      </c>
      <c r="K249" s="101">
        <f>'Forecast Volumes'!K81</f>
        <v>0</v>
      </c>
      <c r="L249" s="25"/>
      <c r="M249" s="25"/>
      <c r="N249" s="25"/>
      <c r="O249" s="25"/>
      <c r="P249" s="25"/>
      <c r="Q249" s="25"/>
      <c r="R249" s="25"/>
      <c r="S249" s="25"/>
    </row>
    <row r="250" spans="1:19" x14ac:dyDescent="0.2">
      <c r="A250" s="25"/>
      <c r="B250" s="167"/>
      <c r="C250" s="97" t="s">
        <v>220</v>
      </c>
      <c r="D250" s="98"/>
      <c r="E250" s="99">
        <f>'Forecast Volumes'!E82</f>
        <v>0</v>
      </c>
      <c r="F250" s="100">
        <f>'Forecast Volumes'!F82</f>
        <v>0</v>
      </c>
      <c r="G250" s="100">
        <f>'Forecast Volumes'!G82</f>
        <v>0</v>
      </c>
      <c r="H250" s="100">
        <f>'Forecast Volumes'!H82</f>
        <v>0</v>
      </c>
      <c r="I250" s="100">
        <f>'Forecast Volumes'!I82</f>
        <v>0</v>
      </c>
      <c r="J250" s="100">
        <f>'Forecast Volumes'!J82</f>
        <v>0</v>
      </c>
      <c r="K250" s="101">
        <f>'Forecast Volumes'!K82</f>
        <v>0</v>
      </c>
      <c r="L250" s="25"/>
      <c r="M250" s="25"/>
      <c r="N250" s="25"/>
      <c r="O250" s="25"/>
      <c r="P250" s="25"/>
      <c r="Q250" s="25"/>
      <c r="R250" s="25"/>
      <c r="S250" s="25"/>
    </row>
    <row r="251" spans="1:19" x14ac:dyDescent="0.2">
      <c r="A251" s="25"/>
      <c r="B251" s="167"/>
      <c r="C251" s="97" t="s">
        <v>221</v>
      </c>
      <c r="D251" s="98"/>
      <c r="E251" s="99">
        <f>'Forecast Volumes'!E83</f>
        <v>0</v>
      </c>
      <c r="F251" s="100">
        <f>'Forecast Volumes'!F83</f>
        <v>0</v>
      </c>
      <c r="G251" s="100">
        <f>'Forecast Volumes'!G83</f>
        <v>0</v>
      </c>
      <c r="H251" s="100">
        <f>'Forecast Volumes'!H83</f>
        <v>0</v>
      </c>
      <c r="I251" s="100">
        <f>'Forecast Volumes'!I83</f>
        <v>0</v>
      </c>
      <c r="J251" s="100">
        <f>'Forecast Volumes'!J83</f>
        <v>0</v>
      </c>
      <c r="K251" s="101">
        <f>'Forecast Volumes'!K83</f>
        <v>0</v>
      </c>
      <c r="L251" s="25"/>
      <c r="M251" s="25"/>
      <c r="N251" s="25"/>
      <c r="O251" s="25"/>
      <c r="P251" s="25"/>
      <c r="Q251" s="25"/>
      <c r="R251" s="25"/>
      <c r="S251" s="25"/>
    </row>
    <row r="252" spans="1:19" x14ac:dyDescent="0.2">
      <c r="A252" s="25"/>
      <c r="B252" s="167"/>
      <c r="C252" s="97" t="s">
        <v>222</v>
      </c>
      <c r="D252" s="98"/>
      <c r="E252" s="99">
        <f>'Forecast Volumes'!E84</f>
        <v>0</v>
      </c>
      <c r="F252" s="100">
        <f>'Forecast Volumes'!F84</f>
        <v>0</v>
      </c>
      <c r="G252" s="100">
        <f>'Forecast Volumes'!G84</f>
        <v>0</v>
      </c>
      <c r="H252" s="100">
        <f>'Forecast Volumes'!H84</f>
        <v>0</v>
      </c>
      <c r="I252" s="100">
        <f>'Forecast Volumes'!I84</f>
        <v>0</v>
      </c>
      <c r="J252" s="100">
        <f>'Forecast Volumes'!J84</f>
        <v>0</v>
      </c>
      <c r="K252" s="101">
        <f>'Forecast Volumes'!K84</f>
        <v>0</v>
      </c>
      <c r="L252" s="25"/>
      <c r="M252" s="25"/>
      <c r="N252" s="25"/>
      <c r="O252" s="25"/>
      <c r="P252" s="25"/>
      <c r="Q252" s="25"/>
      <c r="R252" s="25"/>
      <c r="S252" s="25"/>
    </row>
    <row r="253" spans="1:19" x14ac:dyDescent="0.2">
      <c r="A253" s="25"/>
      <c r="B253" s="167"/>
      <c r="C253" s="97" t="s">
        <v>223</v>
      </c>
      <c r="D253" s="98"/>
      <c r="E253" s="99">
        <f>'Forecast Volumes'!E85</f>
        <v>0</v>
      </c>
      <c r="F253" s="100">
        <f>'Forecast Volumes'!F85</f>
        <v>0</v>
      </c>
      <c r="G253" s="100">
        <f>'Forecast Volumes'!G85</f>
        <v>0</v>
      </c>
      <c r="H253" s="100">
        <f>'Forecast Volumes'!H85</f>
        <v>0</v>
      </c>
      <c r="I253" s="100">
        <f>'Forecast Volumes'!I85</f>
        <v>0</v>
      </c>
      <c r="J253" s="100">
        <f>'Forecast Volumes'!J85</f>
        <v>0</v>
      </c>
      <c r="K253" s="101">
        <f>'Forecast Volumes'!K85</f>
        <v>0</v>
      </c>
      <c r="L253" s="25"/>
      <c r="M253" s="25"/>
      <c r="N253" s="25"/>
      <c r="O253" s="25"/>
      <c r="P253" s="25"/>
      <c r="Q253" s="25"/>
      <c r="R253" s="25"/>
      <c r="S253" s="25"/>
    </row>
    <row r="254" spans="1:19" x14ac:dyDescent="0.2">
      <c r="A254" s="25"/>
      <c r="B254" s="167"/>
      <c r="C254" s="97" t="s">
        <v>224</v>
      </c>
      <c r="D254" s="98"/>
      <c r="E254" s="99">
        <f>'Forecast Volumes'!E86</f>
        <v>0</v>
      </c>
      <c r="F254" s="100">
        <f>'Forecast Volumes'!F86</f>
        <v>0</v>
      </c>
      <c r="G254" s="100">
        <f>'Forecast Volumes'!G86</f>
        <v>0</v>
      </c>
      <c r="H254" s="100">
        <f>'Forecast Volumes'!H86</f>
        <v>0</v>
      </c>
      <c r="I254" s="100">
        <f>'Forecast Volumes'!I86</f>
        <v>0</v>
      </c>
      <c r="J254" s="100">
        <f>'Forecast Volumes'!J86</f>
        <v>0</v>
      </c>
      <c r="K254" s="101">
        <f>'Forecast Volumes'!K86</f>
        <v>0</v>
      </c>
      <c r="L254" s="25"/>
      <c r="M254" s="25"/>
      <c r="N254" s="25"/>
      <c r="O254" s="25"/>
      <c r="P254" s="25"/>
      <c r="Q254" s="25"/>
      <c r="R254" s="25"/>
      <c r="S254" s="25"/>
    </row>
    <row r="255" spans="1:19" ht="13.5" thickBot="1" x14ac:dyDescent="0.25">
      <c r="A255" s="25"/>
      <c r="B255" s="168"/>
      <c r="C255" s="102" t="s">
        <v>168</v>
      </c>
      <c r="D255" s="103"/>
      <c r="E255" s="104">
        <f>'Forecast Volumes'!E87</f>
        <v>0</v>
      </c>
      <c r="F255" s="105">
        <f>'Forecast Volumes'!F87</f>
        <v>0</v>
      </c>
      <c r="G255" s="105">
        <f>'Forecast Volumes'!G87</f>
        <v>0</v>
      </c>
      <c r="H255" s="105">
        <f>'Forecast Volumes'!H87</f>
        <v>0</v>
      </c>
      <c r="I255" s="105">
        <f>'Forecast Volumes'!I87</f>
        <v>0</v>
      </c>
      <c r="J255" s="105">
        <f>'Forecast Volumes'!J87</f>
        <v>0</v>
      </c>
      <c r="K255" s="106">
        <f>'Forecast Volumes'!K87</f>
        <v>0</v>
      </c>
      <c r="L255" s="25"/>
      <c r="M255" s="25"/>
      <c r="N255" s="25"/>
      <c r="O255" s="25"/>
      <c r="P255" s="25"/>
      <c r="Q255" s="25"/>
      <c r="R255" s="25"/>
      <c r="S255" s="25"/>
    </row>
    <row r="256" spans="1:19" x14ac:dyDescent="0.2">
      <c r="A256" s="25"/>
      <c r="B256" s="166" t="s">
        <v>292</v>
      </c>
      <c r="C256" s="92" t="s">
        <v>226</v>
      </c>
      <c r="D256" s="93"/>
      <c r="E256" s="94">
        <f>'Forecast Volumes'!E88</f>
        <v>0</v>
      </c>
      <c r="F256" s="95">
        <f>'Forecast Volumes'!F88</f>
        <v>0</v>
      </c>
      <c r="G256" s="95">
        <f>'Forecast Volumes'!G88</f>
        <v>0</v>
      </c>
      <c r="H256" s="95">
        <f>'Forecast Volumes'!H88</f>
        <v>0</v>
      </c>
      <c r="I256" s="95">
        <f>'Forecast Volumes'!I88</f>
        <v>0</v>
      </c>
      <c r="J256" s="95">
        <f>'Forecast Volumes'!J88</f>
        <v>0</v>
      </c>
      <c r="K256" s="96">
        <f>'Forecast Volumes'!K88</f>
        <v>0</v>
      </c>
      <c r="L256" s="25"/>
      <c r="M256" s="25"/>
      <c r="N256" s="25"/>
      <c r="O256" s="25"/>
      <c r="P256" s="25"/>
      <c r="Q256" s="25"/>
      <c r="R256" s="25"/>
      <c r="S256" s="25"/>
    </row>
    <row r="257" spans="1:19" x14ac:dyDescent="0.2">
      <c r="A257" s="25"/>
      <c r="B257" s="167"/>
      <c r="C257" s="97" t="s">
        <v>228</v>
      </c>
      <c r="D257" s="98"/>
      <c r="E257" s="99">
        <f>'Forecast Volumes'!E89</f>
        <v>0</v>
      </c>
      <c r="F257" s="100">
        <f>'Forecast Volumes'!F89</f>
        <v>0</v>
      </c>
      <c r="G257" s="100">
        <f>'Forecast Volumes'!G89</f>
        <v>0</v>
      </c>
      <c r="H257" s="100">
        <f>'Forecast Volumes'!H89</f>
        <v>0</v>
      </c>
      <c r="I257" s="100">
        <f>'Forecast Volumes'!I89</f>
        <v>0</v>
      </c>
      <c r="J257" s="100">
        <f>'Forecast Volumes'!J89</f>
        <v>0</v>
      </c>
      <c r="K257" s="101">
        <f>'Forecast Volumes'!K89</f>
        <v>0</v>
      </c>
      <c r="L257" s="25"/>
      <c r="M257" s="25"/>
      <c r="N257" s="25"/>
      <c r="O257" s="25"/>
      <c r="P257" s="25"/>
      <c r="Q257" s="25"/>
      <c r="R257" s="25"/>
      <c r="S257" s="25"/>
    </row>
    <row r="258" spans="1:19" x14ac:dyDescent="0.2">
      <c r="A258" s="25"/>
      <c r="B258" s="167"/>
      <c r="C258" s="97" t="s">
        <v>229</v>
      </c>
      <c r="D258" s="98"/>
      <c r="E258" s="99">
        <f>'Forecast Volumes'!E90</f>
        <v>0</v>
      </c>
      <c r="F258" s="100">
        <f>'Forecast Volumes'!F90</f>
        <v>0</v>
      </c>
      <c r="G258" s="100">
        <f>'Forecast Volumes'!G90</f>
        <v>0</v>
      </c>
      <c r="H258" s="100">
        <f>'Forecast Volumes'!H90</f>
        <v>0</v>
      </c>
      <c r="I258" s="100">
        <f>'Forecast Volumes'!I90</f>
        <v>0</v>
      </c>
      <c r="J258" s="100">
        <f>'Forecast Volumes'!J90</f>
        <v>0</v>
      </c>
      <c r="K258" s="101">
        <f>'Forecast Volumes'!K90</f>
        <v>0</v>
      </c>
      <c r="L258" s="25"/>
      <c r="M258" s="25"/>
      <c r="N258" s="25"/>
      <c r="O258" s="25"/>
      <c r="P258" s="25"/>
      <c r="Q258" s="25"/>
      <c r="R258" s="25"/>
      <c r="S258" s="25"/>
    </row>
    <row r="259" spans="1:19" x14ac:dyDescent="0.2">
      <c r="A259" s="25"/>
      <c r="B259" s="167"/>
      <c r="C259" s="97" t="s">
        <v>230</v>
      </c>
      <c r="D259" s="98"/>
      <c r="E259" s="99">
        <f>'Forecast Volumes'!E91</f>
        <v>0</v>
      </c>
      <c r="F259" s="100">
        <f>'Forecast Volumes'!F91</f>
        <v>0</v>
      </c>
      <c r="G259" s="100">
        <f>'Forecast Volumes'!G91</f>
        <v>0</v>
      </c>
      <c r="H259" s="100">
        <f>'Forecast Volumes'!H91</f>
        <v>0</v>
      </c>
      <c r="I259" s="100">
        <f>'Forecast Volumes'!I91</f>
        <v>0</v>
      </c>
      <c r="J259" s="100">
        <f>'Forecast Volumes'!J91</f>
        <v>0</v>
      </c>
      <c r="K259" s="101">
        <f>'Forecast Volumes'!K91</f>
        <v>0</v>
      </c>
      <c r="L259" s="25"/>
      <c r="M259" s="25"/>
      <c r="N259" s="25"/>
      <c r="O259" s="25"/>
      <c r="P259" s="25"/>
      <c r="Q259" s="25"/>
      <c r="R259" s="25"/>
      <c r="S259" s="25"/>
    </row>
    <row r="260" spans="1:19" x14ac:dyDescent="0.2">
      <c r="A260" s="25"/>
      <c r="B260" s="167"/>
      <c r="C260" s="97" t="s">
        <v>231</v>
      </c>
      <c r="D260" s="98"/>
      <c r="E260" s="99">
        <f>'Forecast Volumes'!E92</f>
        <v>0</v>
      </c>
      <c r="F260" s="100">
        <f>'Forecast Volumes'!F92</f>
        <v>0</v>
      </c>
      <c r="G260" s="100">
        <f>'Forecast Volumes'!G92</f>
        <v>0</v>
      </c>
      <c r="H260" s="100">
        <f>'Forecast Volumes'!H92</f>
        <v>0</v>
      </c>
      <c r="I260" s="100">
        <f>'Forecast Volumes'!I92</f>
        <v>0</v>
      </c>
      <c r="J260" s="100">
        <f>'Forecast Volumes'!J92</f>
        <v>0</v>
      </c>
      <c r="K260" s="101">
        <f>'Forecast Volumes'!K92</f>
        <v>0</v>
      </c>
      <c r="L260" s="25"/>
      <c r="M260" s="25"/>
      <c r="N260" s="25"/>
      <c r="O260" s="25"/>
      <c r="P260" s="25"/>
      <c r="Q260" s="25"/>
      <c r="R260" s="25"/>
      <c r="S260" s="25"/>
    </row>
    <row r="261" spans="1:19" x14ac:dyDescent="0.2">
      <c r="A261" s="25"/>
      <c r="B261" s="167"/>
      <c r="C261" s="97" t="s">
        <v>232</v>
      </c>
      <c r="D261" s="98"/>
      <c r="E261" s="99">
        <f>'Forecast Volumes'!E93</f>
        <v>0</v>
      </c>
      <c r="F261" s="100">
        <f>'Forecast Volumes'!F93</f>
        <v>0</v>
      </c>
      <c r="G261" s="100">
        <f>'Forecast Volumes'!G93</f>
        <v>0</v>
      </c>
      <c r="H261" s="100">
        <f>'Forecast Volumes'!H93</f>
        <v>0</v>
      </c>
      <c r="I261" s="100">
        <f>'Forecast Volumes'!I93</f>
        <v>0</v>
      </c>
      <c r="J261" s="100">
        <f>'Forecast Volumes'!J93</f>
        <v>0</v>
      </c>
      <c r="K261" s="101">
        <f>'Forecast Volumes'!K93</f>
        <v>0</v>
      </c>
      <c r="L261" s="25"/>
      <c r="M261" s="25"/>
      <c r="N261" s="25"/>
      <c r="O261" s="25"/>
      <c r="P261" s="25"/>
      <c r="Q261" s="25"/>
      <c r="R261" s="25"/>
      <c r="S261" s="25"/>
    </row>
    <row r="262" spans="1:19" x14ac:dyDescent="0.2">
      <c r="A262" s="25"/>
      <c r="B262" s="167"/>
      <c r="C262" s="97" t="s">
        <v>233</v>
      </c>
      <c r="D262" s="98"/>
      <c r="E262" s="99">
        <f>'Forecast Volumes'!E94</f>
        <v>0</v>
      </c>
      <c r="F262" s="100">
        <f>'Forecast Volumes'!F94</f>
        <v>0</v>
      </c>
      <c r="G262" s="100">
        <f>'Forecast Volumes'!G94</f>
        <v>0</v>
      </c>
      <c r="H262" s="100">
        <f>'Forecast Volumes'!H94</f>
        <v>0</v>
      </c>
      <c r="I262" s="100">
        <f>'Forecast Volumes'!I94</f>
        <v>0</v>
      </c>
      <c r="J262" s="100">
        <f>'Forecast Volumes'!J94</f>
        <v>0</v>
      </c>
      <c r="K262" s="101">
        <f>'Forecast Volumes'!K94</f>
        <v>0</v>
      </c>
      <c r="L262" s="25"/>
      <c r="M262" s="25"/>
      <c r="N262" s="25"/>
      <c r="O262" s="25"/>
      <c r="P262" s="25"/>
      <c r="Q262" s="25"/>
      <c r="R262" s="25"/>
      <c r="S262" s="25"/>
    </row>
    <row r="263" spans="1:19" x14ac:dyDescent="0.2">
      <c r="A263" s="25"/>
      <c r="B263" s="167"/>
      <c r="C263" s="97" t="s">
        <v>234</v>
      </c>
      <c r="D263" s="98"/>
      <c r="E263" s="99">
        <f>'Forecast Volumes'!E95</f>
        <v>0</v>
      </c>
      <c r="F263" s="100">
        <f>'Forecast Volumes'!F95</f>
        <v>0</v>
      </c>
      <c r="G263" s="100">
        <f>'Forecast Volumes'!G95</f>
        <v>0</v>
      </c>
      <c r="H263" s="100">
        <f>'Forecast Volumes'!H95</f>
        <v>0</v>
      </c>
      <c r="I263" s="100">
        <f>'Forecast Volumes'!I95</f>
        <v>0</v>
      </c>
      <c r="J263" s="100">
        <f>'Forecast Volumes'!J95</f>
        <v>0</v>
      </c>
      <c r="K263" s="101">
        <f>'Forecast Volumes'!K95</f>
        <v>0</v>
      </c>
      <c r="L263" s="25"/>
      <c r="M263" s="25"/>
      <c r="N263" s="25"/>
      <c r="O263" s="25"/>
      <c r="P263" s="25"/>
      <c r="Q263" s="25"/>
      <c r="R263" s="25"/>
      <c r="S263" s="25"/>
    </row>
    <row r="264" spans="1:19" x14ac:dyDescent="0.2">
      <c r="A264" s="25"/>
      <c r="B264" s="167"/>
      <c r="C264" s="97" t="s">
        <v>235</v>
      </c>
      <c r="D264" s="98"/>
      <c r="E264" s="99">
        <f>'Forecast Volumes'!E96</f>
        <v>0</v>
      </c>
      <c r="F264" s="100">
        <f>'Forecast Volumes'!F96</f>
        <v>0</v>
      </c>
      <c r="G264" s="100">
        <f>'Forecast Volumes'!G96</f>
        <v>0</v>
      </c>
      <c r="H264" s="100">
        <f>'Forecast Volumes'!H96</f>
        <v>0</v>
      </c>
      <c r="I264" s="100">
        <f>'Forecast Volumes'!I96</f>
        <v>0</v>
      </c>
      <c r="J264" s="100">
        <f>'Forecast Volumes'!J96</f>
        <v>0</v>
      </c>
      <c r="K264" s="101">
        <f>'Forecast Volumes'!K96</f>
        <v>0</v>
      </c>
      <c r="L264" s="25"/>
      <c r="M264" s="25"/>
      <c r="N264" s="25"/>
      <c r="O264" s="25"/>
      <c r="P264" s="25"/>
      <c r="Q264" s="25"/>
      <c r="R264" s="25"/>
      <c r="S264" s="25"/>
    </row>
    <row r="265" spans="1:19" x14ac:dyDescent="0.2">
      <c r="A265" s="25"/>
      <c r="B265" s="167"/>
      <c r="C265" s="97" t="s">
        <v>236</v>
      </c>
      <c r="D265" s="98"/>
      <c r="E265" s="99">
        <f>'Forecast Volumes'!E97</f>
        <v>0</v>
      </c>
      <c r="F265" s="100">
        <f>'Forecast Volumes'!F97</f>
        <v>0</v>
      </c>
      <c r="G265" s="100">
        <f>'Forecast Volumes'!G97</f>
        <v>0</v>
      </c>
      <c r="H265" s="100">
        <f>'Forecast Volumes'!H97</f>
        <v>0</v>
      </c>
      <c r="I265" s="100">
        <f>'Forecast Volumes'!I97</f>
        <v>0</v>
      </c>
      <c r="J265" s="100">
        <f>'Forecast Volumes'!J97</f>
        <v>0</v>
      </c>
      <c r="K265" s="101">
        <f>'Forecast Volumes'!K97</f>
        <v>0</v>
      </c>
      <c r="L265" s="25"/>
      <c r="M265" s="25"/>
      <c r="N265" s="25"/>
      <c r="O265" s="25"/>
      <c r="P265" s="25"/>
      <c r="Q265" s="25"/>
      <c r="R265" s="25"/>
      <c r="S265" s="25"/>
    </row>
    <row r="266" spans="1:19" x14ac:dyDescent="0.2">
      <c r="A266" s="25"/>
      <c r="B266" s="167"/>
      <c r="C266" s="97" t="s">
        <v>237</v>
      </c>
      <c r="D266" s="98"/>
      <c r="E266" s="99">
        <f>'Forecast Volumes'!E98</f>
        <v>0</v>
      </c>
      <c r="F266" s="100">
        <f>'Forecast Volumes'!F98</f>
        <v>0</v>
      </c>
      <c r="G266" s="100">
        <f>'Forecast Volumes'!G98</f>
        <v>0</v>
      </c>
      <c r="H266" s="100">
        <f>'Forecast Volumes'!H98</f>
        <v>0</v>
      </c>
      <c r="I266" s="100">
        <f>'Forecast Volumes'!I98</f>
        <v>0</v>
      </c>
      <c r="J266" s="100">
        <f>'Forecast Volumes'!J98</f>
        <v>0</v>
      </c>
      <c r="K266" s="101">
        <f>'Forecast Volumes'!K98</f>
        <v>0</v>
      </c>
      <c r="L266" s="25"/>
      <c r="M266" s="25"/>
      <c r="N266" s="25"/>
      <c r="O266" s="25"/>
      <c r="P266" s="25"/>
      <c r="Q266" s="25"/>
      <c r="R266" s="25"/>
      <c r="S266" s="25"/>
    </row>
    <row r="267" spans="1:19" x14ac:dyDescent="0.2">
      <c r="A267" s="25"/>
      <c r="B267" s="167"/>
      <c r="C267" s="97" t="s">
        <v>238</v>
      </c>
      <c r="D267" s="98"/>
      <c r="E267" s="99">
        <f>'Forecast Volumes'!E99</f>
        <v>0</v>
      </c>
      <c r="F267" s="100">
        <f>'Forecast Volumes'!F99</f>
        <v>0</v>
      </c>
      <c r="G267" s="100">
        <f>'Forecast Volumes'!G99</f>
        <v>0</v>
      </c>
      <c r="H267" s="100">
        <f>'Forecast Volumes'!H99</f>
        <v>0</v>
      </c>
      <c r="I267" s="100">
        <f>'Forecast Volumes'!I99</f>
        <v>0</v>
      </c>
      <c r="J267" s="100">
        <f>'Forecast Volumes'!J99</f>
        <v>0</v>
      </c>
      <c r="K267" s="101">
        <f>'Forecast Volumes'!K99</f>
        <v>0</v>
      </c>
      <c r="L267" s="25"/>
      <c r="M267" s="25"/>
      <c r="N267" s="25"/>
      <c r="O267" s="25"/>
      <c r="P267" s="25"/>
      <c r="Q267" s="25"/>
      <c r="R267" s="25"/>
      <c r="S267" s="25"/>
    </row>
    <row r="268" spans="1:19" x14ac:dyDescent="0.2">
      <c r="A268" s="25"/>
      <c r="B268" s="167"/>
      <c r="C268" s="97" t="s">
        <v>239</v>
      </c>
      <c r="D268" s="98"/>
      <c r="E268" s="99">
        <f>'Forecast Volumes'!E100</f>
        <v>0</v>
      </c>
      <c r="F268" s="100">
        <f>'Forecast Volumes'!F100</f>
        <v>0</v>
      </c>
      <c r="G268" s="100">
        <f>'Forecast Volumes'!G100</f>
        <v>0</v>
      </c>
      <c r="H268" s="100">
        <f>'Forecast Volumes'!H100</f>
        <v>0</v>
      </c>
      <c r="I268" s="100">
        <f>'Forecast Volumes'!I100</f>
        <v>0</v>
      </c>
      <c r="J268" s="100">
        <f>'Forecast Volumes'!J100</f>
        <v>0</v>
      </c>
      <c r="K268" s="101">
        <f>'Forecast Volumes'!K100</f>
        <v>0</v>
      </c>
      <c r="L268" s="25"/>
      <c r="M268" s="25"/>
      <c r="N268" s="25"/>
      <c r="O268" s="25"/>
      <c r="P268" s="25"/>
      <c r="Q268" s="25"/>
      <c r="R268" s="25"/>
      <c r="S268" s="25"/>
    </row>
    <row r="269" spans="1:19" ht="13.5" thickBot="1" x14ac:dyDescent="0.25">
      <c r="A269" s="25"/>
      <c r="B269" s="168"/>
      <c r="C269" s="102" t="s">
        <v>168</v>
      </c>
      <c r="D269" s="103"/>
      <c r="E269" s="104">
        <f>SUM('Forecast Volumes'!E101:E106)</f>
        <v>79.833333333333343</v>
      </c>
      <c r="F269" s="105">
        <f>SUM('Forecast Volumes'!F101:F106)</f>
        <v>82.750000000000014</v>
      </c>
      <c r="G269" s="105">
        <f>SUM('Forecast Volumes'!G101:G106)</f>
        <v>85.666666666666686</v>
      </c>
      <c r="H269" s="105">
        <f>SUM('Forecast Volumes'!H101:H106)</f>
        <v>88.583333333333357</v>
      </c>
      <c r="I269" s="105">
        <f>SUM('Forecast Volumes'!I101:I106)</f>
        <v>91.500000000000028</v>
      </c>
      <c r="J269" s="105">
        <f>SUM('Forecast Volumes'!J101:J106)</f>
        <v>94.4166666666667</v>
      </c>
      <c r="K269" s="106">
        <f>SUM('Forecast Volumes'!K101:K106)</f>
        <v>97.333333333333371</v>
      </c>
      <c r="L269" s="25"/>
      <c r="M269" s="25"/>
      <c r="N269" s="25"/>
      <c r="O269" s="25"/>
      <c r="P269" s="25"/>
      <c r="Q269" s="25"/>
      <c r="R269" s="25"/>
      <c r="S269" s="25"/>
    </row>
    <row r="270" spans="1:19" x14ac:dyDescent="0.2">
      <c r="A270" s="25"/>
      <c r="B270" s="166" t="s">
        <v>293</v>
      </c>
      <c r="C270" s="92" t="s">
        <v>246</v>
      </c>
      <c r="D270" s="93"/>
      <c r="E270" s="94">
        <f>'Forecast Volumes'!E107</f>
        <v>0</v>
      </c>
      <c r="F270" s="95">
        <f>'Forecast Volumes'!F107</f>
        <v>0</v>
      </c>
      <c r="G270" s="95">
        <f>'Forecast Volumes'!G107</f>
        <v>0</v>
      </c>
      <c r="H270" s="95">
        <f>'Forecast Volumes'!H107</f>
        <v>0</v>
      </c>
      <c r="I270" s="95">
        <f>'Forecast Volumes'!I107</f>
        <v>0</v>
      </c>
      <c r="J270" s="95">
        <f>'Forecast Volumes'!J107</f>
        <v>0</v>
      </c>
      <c r="K270" s="96">
        <f>'Forecast Volumes'!K107</f>
        <v>0</v>
      </c>
      <c r="L270" s="25"/>
      <c r="M270" s="25"/>
      <c r="N270" s="25"/>
      <c r="O270" s="25"/>
      <c r="P270" s="25"/>
      <c r="Q270" s="25"/>
      <c r="R270" s="25"/>
      <c r="S270" s="25"/>
    </row>
    <row r="271" spans="1:19" x14ac:dyDescent="0.2">
      <c r="A271" s="25"/>
      <c r="B271" s="167"/>
      <c r="C271" s="97" t="s">
        <v>248</v>
      </c>
      <c r="D271" s="98"/>
      <c r="E271" s="99">
        <f>'Forecast Volumes'!E108</f>
        <v>0</v>
      </c>
      <c r="F271" s="100">
        <f>'Forecast Volumes'!F108</f>
        <v>0</v>
      </c>
      <c r="G271" s="100">
        <f>'Forecast Volumes'!G108</f>
        <v>0</v>
      </c>
      <c r="H271" s="100">
        <f>'Forecast Volumes'!H108</f>
        <v>0</v>
      </c>
      <c r="I271" s="100">
        <f>'Forecast Volumes'!I108</f>
        <v>0</v>
      </c>
      <c r="J271" s="100">
        <f>'Forecast Volumes'!J108</f>
        <v>0</v>
      </c>
      <c r="K271" s="101">
        <f>'Forecast Volumes'!K108</f>
        <v>0</v>
      </c>
      <c r="L271" s="25"/>
      <c r="M271" s="25"/>
      <c r="N271" s="25"/>
      <c r="O271" s="25"/>
      <c r="P271" s="25"/>
      <c r="Q271" s="25"/>
      <c r="R271" s="25"/>
      <c r="S271" s="25"/>
    </row>
    <row r="272" spans="1:19" x14ac:dyDescent="0.2">
      <c r="A272" s="25"/>
      <c r="B272" s="167"/>
      <c r="C272" s="97" t="s">
        <v>249</v>
      </c>
      <c r="D272" s="98"/>
      <c r="E272" s="99">
        <f>'Forecast Volumes'!E109</f>
        <v>0</v>
      </c>
      <c r="F272" s="100">
        <f>'Forecast Volumes'!F109</f>
        <v>0</v>
      </c>
      <c r="G272" s="100">
        <f>'Forecast Volumes'!G109</f>
        <v>0</v>
      </c>
      <c r="H272" s="100">
        <f>'Forecast Volumes'!H109</f>
        <v>0</v>
      </c>
      <c r="I272" s="100">
        <f>'Forecast Volumes'!I109</f>
        <v>0</v>
      </c>
      <c r="J272" s="100">
        <f>'Forecast Volumes'!J109</f>
        <v>0</v>
      </c>
      <c r="K272" s="101">
        <f>'Forecast Volumes'!K109</f>
        <v>0</v>
      </c>
      <c r="L272" s="25"/>
      <c r="M272" s="25"/>
      <c r="N272" s="25"/>
      <c r="O272" s="25"/>
      <c r="P272" s="25"/>
      <c r="Q272" s="25"/>
      <c r="R272" s="25"/>
      <c r="S272" s="25"/>
    </row>
    <row r="273" spans="1:19" x14ac:dyDescent="0.2">
      <c r="A273" s="25"/>
      <c r="B273" s="167"/>
      <c r="C273" s="97" t="s">
        <v>250</v>
      </c>
      <c r="D273" s="98"/>
      <c r="E273" s="99">
        <f>'Forecast Volumes'!E110</f>
        <v>0</v>
      </c>
      <c r="F273" s="100">
        <f>'Forecast Volumes'!F110</f>
        <v>0</v>
      </c>
      <c r="G273" s="100">
        <f>'Forecast Volumes'!G110</f>
        <v>0</v>
      </c>
      <c r="H273" s="100">
        <f>'Forecast Volumes'!H110</f>
        <v>0</v>
      </c>
      <c r="I273" s="100">
        <f>'Forecast Volumes'!I110</f>
        <v>0</v>
      </c>
      <c r="J273" s="100">
        <f>'Forecast Volumes'!J110</f>
        <v>0</v>
      </c>
      <c r="K273" s="101">
        <f>'Forecast Volumes'!K110</f>
        <v>0</v>
      </c>
      <c r="L273" s="25"/>
      <c r="M273" s="25"/>
      <c r="N273" s="25"/>
      <c r="O273" s="25"/>
      <c r="P273" s="25"/>
      <c r="Q273" s="25"/>
      <c r="R273" s="25"/>
      <c r="S273" s="25"/>
    </row>
    <row r="274" spans="1:19" x14ac:dyDescent="0.2">
      <c r="A274" s="25"/>
      <c r="B274" s="167"/>
      <c r="C274" s="97" t="s">
        <v>251</v>
      </c>
      <c r="D274" s="98"/>
      <c r="E274" s="99">
        <f>'Forecast Volumes'!E111</f>
        <v>0</v>
      </c>
      <c r="F274" s="100">
        <f>'Forecast Volumes'!F111</f>
        <v>0</v>
      </c>
      <c r="G274" s="100">
        <f>'Forecast Volumes'!G111</f>
        <v>0</v>
      </c>
      <c r="H274" s="100">
        <f>'Forecast Volumes'!H111</f>
        <v>0</v>
      </c>
      <c r="I274" s="100">
        <f>'Forecast Volumes'!I111</f>
        <v>0</v>
      </c>
      <c r="J274" s="100">
        <f>'Forecast Volumes'!J111</f>
        <v>0</v>
      </c>
      <c r="K274" s="101">
        <f>'Forecast Volumes'!K111</f>
        <v>0</v>
      </c>
      <c r="L274" s="25"/>
      <c r="M274" s="25"/>
      <c r="N274" s="25"/>
      <c r="O274" s="25"/>
      <c r="P274" s="25"/>
      <c r="Q274" s="25"/>
      <c r="R274" s="25"/>
      <c r="S274" s="25"/>
    </row>
    <row r="275" spans="1:19" x14ac:dyDescent="0.2">
      <c r="A275" s="25"/>
      <c r="B275" s="167"/>
      <c r="C275" s="97" t="s">
        <v>252</v>
      </c>
      <c r="D275" s="98"/>
      <c r="E275" s="99">
        <f>'Forecast Volumes'!E112</f>
        <v>0</v>
      </c>
      <c r="F275" s="100">
        <f>'Forecast Volumes'!F112</f>
        <v>0</v>
      </c>
      <c r="G275" s="100">
        <f>'Forecast Volumes'!G112</f>
        <v>0</v>
      </c>
      <c r="H275" s="100">
        <f>'Forecast Volumes'!H112</f>
        <v>0</v>
      </c>
      <c r="I275" s="100">
        <f>'Forecast Volumes'!I112</f>
        <v>0</v>
      </c>
      <c r="J275" s="100">
        <f>'Forecast Volumes'!J112</f>
        <v>0</v>
      </c>
      <c r="K275" s="101">
        <f>'Forecast Volumes'!K112</f>
        <v>0</v>
      </c>
      <c r="L275" s="25"/>
      <c r="M275" s="25"/>
      <c r="N275" s="25"/>
      <c r="O275" s="25"/>
      <c r="P275" s="25"/>
      <c r="Q275" s="25"/>
      <c r="R275" s="25"/>
      <c r="S275" s="25"/>
    </row>
    <row r="276" spans="1:19" x14ac:dyDescent="0.2">
      <c r="A276" s="25"/>
      <c r="B276" s="167"/>
      <c r="C276" s="97" t="s">
        <v>253</v>
      </c>
      <c r="D276" s="98"/>
      <c r="E276" s="99">
        <f>'Forecast Volumes'!E113</f>
        <v>0</v>
      </c>
      <c r="F276" s="100">
        <f>'Forecast Volumes'!F113</f>
        <v>0</v>
      </c>
      <c r="G276" s="100">
        <f>'Forecast Volumes'!G113</f>
        <v>0</v>
      </c>
      <c r="H276" s="100">
        <f>'Forecast Volumes'!H113</f>
        <v>0</v>
      </c>
      <c r="I276" s="100">
        <f>'Forecast Volumes'!I113</f>
        <v>0</v>
      </c>
      <c r="J276" s="100">
        <f>'Forecast Volumes'!J113</f>
        <v>0</v>
      </c>
      <c r="K276" s="101">
        <f>'Forecast Volumes'!K113</f>
        <v>0</v>
      </c>
      <c r="L276" s="25"/>
      <c r="M276" s="25"/>
      <c r="N276" s="25"/>
      <c r="O276" s="25"/>
      <c r="P276" s="25"/>
      <c r="Q276" s="25"/>
      <c r="R276" s="25"/>
      <c r="S276" s="25"/>
    </row>
    <row r="277" spans="1:19" x14ac:dyDescent="0.2">
      <c r="A277" s="25"/>
      <c r="B277" s="167"/>
      <c r="C277" s="97" t="s">
        <v>254</v>
      </c>
      <c r="D277" s="98"/>
      <c r="E277" s="99">
        <f>'Forecast Volumes'!E114</f>
        <v>1.3333333333333335</v>
      </c>
      <c r="F277" s="100">
        <f>'Forecast Volumes'!F114</f>
        <v>1.5000000000000002</v>
      </c>
      <c r="G277" s="100">
        <f>'Forecast Volumes'!G114</f>
        <v>1.666666666666667</v>
      </c>
      <c r="H277" s="100">
        <f>'Forecast Volumes'!H114</f>
        <v>1.8333333333333337</v>
      </c>
      <c r="I277" s="100">
        <f>'Forecast Volumes'!I114</f>
        <v>2.0000000000000004</v>
      </c>
      <c r="J277" s="100">
        <f>'Forecast Volumes'!J114</f>
        <v>2.166666666666667</v>
      </c>
      <c r="K277" s="101">
        <f>'Forecast Volumes'!K114</f>
        <v>2.3333333333333335</v>
      </c>
      <c r="L277" s="25"/>
      <c r="M277" s="25"/>
      <c r="N277" s="25"/>
      <c r="O277" s="25"/>
      <c r="P277" s="25"/>
      <c r="Q277" s="25"/>
      <c r="R277" s="25"/>
      <c r="S277" s="25"/>
    </row>
    <row r="278" spans="1:19" ht="13.5" thickBot="1" x14ac:dyDescent="0.25">
      <c r="A278" s="25"/>
      <c r="B278" s="168"/>
      <c r="C278" s="102" t="s">
        <v>168</v>
      </c>
      <c r="D278" s="103"/>
      <c r="E278" s="104">
        <f>'Forecast Volumes'!E115</f>
        <v>0</v>
      </c>
      <c r="F278" s="105">
        <f>'Forecast Volumes'!F115</f>
        <v>0</v>
      </c>
      <c r="G278" s="105">
        <f>'Forecast Volumes'!G115</f>
        <v>0</v>
      </c>
      <c r="H278" s="105">
        <f>'Forecast Volumes'!H115</f>
        <v>0</v>
      </c>
      <c r="I278" s="105">
        <f>'Forecast Volumes'!I115</f>
        <v>0</v>
      </c>
      <c r="J278" s="105">
        <f>'Forecast Volumes'!J115</f>
        <v>0</v>
      </c>
      <c r="K278" s="106">
        <f>'Forecast Volumes'!K115</f>
        <v>0</v>
      </c>
      <c r="L278" s="25"/>
      <c r="M278" s="25"/>
      <c r="N278" s="25"/>
      <c r="O278" s="25"/>
      <c r="P278" s="25"/>
      <c r="Q278" s="25"/>
      <c r="R278" s="25"/>
      <c r="S278" s="25"/>
    </row>
    <row r="279" spans="1:19" x14ac:dyDescent="0.2">
      <c r="A279" s="25"/>
      <c r="B279" s="166" t="s">
        <v>294</v>
      </c>
      <c r="C279" s="92" t="s">
        <v>295</v>
      </c>
      <c r="D279" s="93"/>
      <c r="E279" s="94"/>
      <c r="F279" s="95"/>
      <c r="G279" s="95"/>
      <c r="H279" s="95"/>
      <c r="I279" s="95"/>
      <c r="J279" s="95"/>
      <c r="K279" s="96"/>
      <c r="L279" s="25"/>
      <c r="M279" s="25"/>
      <c r="N279" s="25"/>
      <c r="O279" s="25"/>
      <c r="P279" s="25"/>
      <c r="Q279" s="25"/>
      <c r="R279" s="25"/>
      <c r="S279" s="25"/>
    </row>
    <row r="280" spans="1:19" x14ac:dyDescent="0.2">
      <c r="A280" s="25"/>
      <c r="B280" s="167"/>
      <c r="C280" s="97" t="s">
        <v>296</v>
      </c>
      <c r="D280" s="98"/>
      <c r="E280" s="99"/>
      <c r="F280" s="100"/>
      <c r="G280" s="100"/>
      <c r="H280" s="100"/>
      <c r="I280" s="100"/>
      <c r="J280" s="100"/>
      <c r="K280" s="101"/>
      <c r="L280" s="25"/>
      <c r="M280" s="25"/>
      <c r="N280" s="25"/>
      <c r="O280" s="25"/>
      <c r="P280" s="25"/>
      <c r="Q280" s="25"/>
      <c r="R280" s="25"/>
      <c r="S280" s="25"/>
    </row>
    <row r="281" spans="1:19" x14ac:dyDescent="0.2">
      <c r="A281" s="25"/>
      <c r="B281" s="167"/>
      <c r="C281" s="97" t="s">
        <v>297</v>
      </c>
      <c r="D281" s="98"/>
      <c r="E281" s="99"/>
      <c r="F281" s="100"/>
      <c r="G281" s="100"/>
      <c r="H281" s="100"/>
      <c r="I281" s="100"/>
      <c r="J281" s="100"/>
      <c r="K281" s="101"/>
      <c r="L281" s="25"/>
      <c r="M281" s="25"/>
      <c r="N281" s="25"/>
      <c r="O281" s="25"/>
      <c r="P281" s="25"/>
      <c r="Q281" s="25"/>
      <c r="R281" s="25"/>
      <c r="S281" s="25"/>
    </row>
    <row r="282" spans="1:19" x14ac:dyDescent="0.2">
      <c r="A282" s="25"/>
      <c r="B282" s="167"/>
      <c r="C282" s="97" t="s">
        <v>298</v>
      </c>
      <c r="D282" s="98"/>
      <c r="E282" s="99"/>
      <c r="F282" s="100"/>
      <c r="G282" s="100"/>
      <c r="H282" s="100"/>
      <c r="I282" s="100"/>
      <c r="J282" s="100"/>
      <c r="K282" s="101"/>
      <c r="L282" s="25"/>
      <c r="M282" s="25"/>
      <c r="N282" s="25"/>
      <c r="O282" s="25"/>
      <c r="P282" s="25"/>
      <c r="Q282" s="25"/>
      <c r="R282" s="25"/>
      <c r="S282" s="25"/>
    </row>
    <row r="283" spans="1:19" x14ac:dyDescent="0.2">
      <c r="A283" s="25"/>
      <c r="B283" s="167"/>
      <c r="C283" s="97" t="s">
        <v>299</v>
      </c>
      <c r="D283" s="98"/>
      <c r="E283" s="99"/>
      <c r="F283" s="100"/>
      <c r="G283" s="100"/>
      <c r="H283" s="100"/>
      <c r="I283" s="100"/>
      <c r="J283" s="100"/>
      <c r="K283" s="101"/>
      <c r="L283" s="25"/>
      <c r="M283" s="25"/>
      <c r="N283" s="25"/>
      <c r="O283" s="25"/>
      <c r="P283" s="25"/>
      <c r="Q283" s="25"/>
      <c r="R283" s="25"/>
      <c r="S283" s="25"/>
    </row>
    <row r="284" spans="1:19" x14ac:dyDescent="0.2">
      <c r="A284" s="25"/>
      <c r="B284" s="167"/>
      <c r="C284" s="97" t="s">
        <v>300</v>
      </c>
      <c r="D284" s="98"/>
      <c r="E284" s="99"/>
      <c r="F284" s="100"/>
      <c r="G284" s="100"/>
      <c r="H284" s="100"/>
      <c r="I284" s="100"/>
      <c r="J284" s="100"/>
      <c r="K284" s="101"/>
      <c r="L284" s="25"/>
      <c r="M284" s="25"/>
      <c r="N284" s="25"/>
      <c r="O284" s="25"/>
      <c r="P284" s="25"/>
      <c r="Q284" s="25"/>
      <c r="R284" s="25"/>
      <c r="S284" s="25"/>
    </row>
    <row r="285" spans="1:19" x14ac:dyDescent="0.2">
      <c r="A285" s="25"/>
      <c r="B285" s="167"/>
      <c r="C285" s="97" t="s">
        <v>301</v>
      </c>
      <c r="D285" s="98"/>
      <c r="E285" s="99"/>
      <c r="F285" s="100"/>
      <c r="G285" s="100"/>
      <c r="H285" s="100"/>
      <c r="I285" s="100"/>
      <c r="J285" s="100"/>
      <c r="K285" s="101"/>
      <c r="L285" s="25"/>
      <c r="M285" s="25"/>
      <c r="N285" s="25"/>
      <c r="O285" s="25"/>
      <c r="P285" s="25"/>
      <c r="Q285" s="25"/>
      <c r="R285" s="25"/>
      <c r="S285" s="25"/>
    </row>
    <row r="286" spans="1:19" ht="13.5" thickBot="1" x14ac:dyDescent="0.25">
      <c r="A286" s="25"/>
      <c r="B286" s="168"/>
      <c r="C286" s="102" t="s">
        <v>168</v>
      </c>
      <c r="D286" s="103"/>
      <c r="E286" s="104"/>
      <c r="F286" s="105"/>
      <c r="G286" s="105"/>
      <c r="H286" s="105"/>
      <c r="I286" s="105"/>
      <c r="J286" s="105"/>
      <c r="K286" s="106"/>
      <c r="L286" s="25"/>
      <c r="M286" s="25"/>
      <c r="N286" s="25"/>
      <c r="O286" s="25"/>
      <c r="P286" s="25"/>
      <c r="Q286" s="25"/>
      <c r="R286" s="25"/>
      <c r="S286" s="25"/>
    </row>
    <row r="287" spans="1:19" x14ac:dyDescent="0.2">
      <c r="A287" s="25"/>
      <c r="B287" s="166" t="s">
        <v>302</v>
      </c>
      <c r="C287" s="92"/>
      <c r="D287" s="93"/>
      <c r="E287" s="94"/>
      <c r="F287" s="95"/>
      <c r="G287" s="95"/>
      <c r="H287" s="95"/>
      <c r="I287" s="95"/>
      <c r="J287" s="95"/>
      <c r="K287" s="96"/>
      <c r="L287" s="25"/>
      <c r="M287" s="25"/>
      <c r="N287" s="25"/>
      <c r="O287" s="25"/>
      <c r="P287" s="25"/>
      <c r="Q287" s="25"/>
      <c r="R287" s="25"/>
      <c r="S287" s="25"/>
    </row>
    <row r="288" spans="1:19" x14ac:dyDescent="0.2">
      <c r="A288" s="25"/>
      <c r="B288" s="167"/>
      <c r="C288" s="97"/>
      <c r="D288" s="98"/>
      <c r="E288" s="99"/>
      <c r="F288" s="100"/>
      <c r="G288" s="100"/>
      <c r="H288" s="100"/>
      <c r="I288" s="100"/>
      <c r="J288" s="100"/>
      <c r="K288" s="101"/>
      <c r="L288" s="25"/>
      <c r="M288" s="25"/>
      <c r="N288" s="25"/>
      <c r="O288" s="25"/>
      <c r="P288" s="25"/>
      <c r="Q288" s="25"/>
      <c r="R288" s="25"/>
      <c r="S288" s="25"/>
    </row>
    <row r="289" spans="1:19" x14ac:dyDescent="0.2">
      <c r="A289" s="25"/>
      <c r="B289" s="167"/>
      <c r="C289" s="97"/>
      <c r="D289" s="98"/>
      <c r="E289" s="99"/>
      <c r="F289" s="100"/>
      <c r="G289" s="100"/>
      <c r="H289" s="100"/>
      <c r="I289" s="100"/>
      <c r="J289" s="100"/>
      <c r="K289" s="101"/>
      <c r="L289" s="25"/>
      <c r="M289" s="25"/>
      <c r="N289" s="25"/>
      <c r="O289" s="25"/>
      <c r="P289" s="25"/>
      <c r="Q289" s="25"/>
      <c r="R289" s="25"/>
      <c r="S289" s="25"/>
    </row>
    <row r="290" spans="1:19" x14ac:dyDescent="0.2">
      <c r="A290" s="25"/>
      <c r="B290" s="167"/>
      <c r="C290" s="97"/>
      <c r="D290" s="98"/>
      <c r="E290" s="99"/>
      <c r="F290" s="100"/>
      <c r="G290" s="100"/>
      <c r="H290" s="100"/>
      <c r="I290" s="100"/>
      <c r="J290" s="100"/>
      <c r="K290" s="101"/>
      <c r="L290" s="25"/>
      <c r="M290" s="25"/>
      <c r="N290" s="25"/>
      <c r="O290" s="25"/>
      <c r="P290" s="25"/>
      <c r="Q290" s="25"/>
      <c r="R290" s="25"/>
      <c r="S290" s="25"/>
    </row>
    <row r="291" spans="1:19" x14ac:dyDescent="0.2">
      <c r="A291" s="25"/>
      <c r="B291" s="167"/>
      <c r="C291" s="97"/>
      <c r="D291" s="98"/>
      <c r="E291" s="99"/>
      <c r="F291" s="100"/>
      <c r="G291" s="100"/>
      <c r="H291" s="100"/>
      <c r="I291" s="100"/>
      <c r="J291" s="100"/>
      <c r="K291" s="101"/>
      <c r="L291" s="25"/>
      <c r="M291" s="25"/>
      <c r="N291" s="25"/>
      <c r="O291" s="25"/>
      <c r="P291" s="25"/>
      <c r="Q291" s="25"/>
      <c r="R291" s="25"/>
      <c r="S291" s="25"/>
    </row>
    <row r="292" spans="1:19" x14ac:dyDescent="0.2">
      <c r="A292" s="25"/>
      <c r="B292" s="167"/>
      <c r="C292" s="97"/>
      <c r="D292" s="98"/>
      <c r="E292" s="99"/>
      <c r="F292" s="100"/>
      <c r="G292" s="100"/>
      <c r="H292" s="100"/>
      <c r="I292" s="100"/>
      <c r="J292" s="100"/>
      <c r="K292" s="101"/>
      <c r="L292" s="25"/>
      <c r="M292" s="25"/>
      <c r="N292" s="25"/>
      <c r="O292" s="25"/>
      <c r="P292" s="25"/>
      <c r="Q292" s="25"/>
      <c r="R292" s="25"/>
      <c r="S292" s="25"/>
    </row>
    <row r="293" spans="1:19" x14ac:dyDescent="0.2">
      <c r="A293" s="25"/>
      <c r="B293" s="167"/>
      <c r="C293" s="97"/>
      <c r="D293" s="98"/>
      <c r="E293" s="99"/>
      <c r="F293" s="100"/>
      <c r="G293" s="100"/>
      <c r="H293" s="100"/>
      <c r="I293" s="100"/>
      <c r="J293" s="100"/>
      <c r="K293" s="101"/>
      <c r="L293" s="25"/>
      <c r="M293" s="25"/>
      <c r="N293" s="25"/>
      <c r="O293" s="25"/>
      <c r="P293" s="25"/>
      <c r="Q293" s="25"/>
      <c r="R293" s="25"/>
      <c r="S293" s="25"/>
    </row>
    <row r="294" spans="1:19" x14ac:dyDescent="0.2">
      <c r="A294" s="25"/>
      <c r="B294" s="167"/>
      <c r="C294" s="97"/>
      <c r="D294" s="98"/>
      <c r="E294" s="99"/>
      <c r="F294" s="100"/>
      <c r="G294" s="100"/>
      <c r="H294" s="100"/>
      <c r="I294" s="100"/>
      <c r="J294" s="100"/>
      <c r="K294" s="101"/>
      <c r="L294" s="25"/>
      <c r="M294" s="25"/>
      <c r="N294" s="25"/>
      <c r="O294" s="25"/>
      <c r="P294" s="25"/>
      <c r="Q294" s="25"/>
      <c r="R294" s="25"/>
      <c r="S294" s="25"/>
    </row>
    <row r="295" spans="1:19" ht="13.5" thickBot="1" x14ac:dyDescent="0.25">
      <c r="A295" s="25"/>
      <c r="B295" s="168"/>
      <c r="C295" s="102"/>
      <c r="D295" s="103"/>
      <c r="E295" s="104"/>
      <c r="F295" s="105"/>
      <c r="G295" s="105"/>
      <c r="H295" s="105"/>
      <c r="I295" s="105"/>
      <c r="J295" s="105"/>
      <c r="K295" s="106"/>
      <c r="L295" s="25"/>
      <c r="M295" s="25"/>
      <c r="N295" s="25"/>
      <c r="O295" s="25"/>
      <c r="P295" s="25"/>
      <c r="Q295" s="25"/>
      <c r="R295" s="25"/>
      <c r="S295" s="25"/>
    </row>
    <row r="296" spans="1:19" x14ac:dyDescent="0.2">
      <c r="A296" s="25"/>
      <c r="B296" s="1"/>
      <c r="C296" s="1"/>
      <c r="D296" s="1"/>
      <c r="E296" s="117">
        <f>SUM(E161:E295)-'Forecast Volumes'!E120</f>
        <v>0</v>
      </c>
      <c r="F296" s="117">
        <f>SUM(F161:F295)-'Forecast Volumes'!F120</f>
        <v>0</v>
      </c>
      <c r="G296" s="117">
        <f>SUM(G161:G295)-'Forecast Volumes'!G120</f>
        <v>0</v>
      </c>
      <c r="H296" s="117">
        <f>SUM(H161:H295)-'Forecast Volumes'!H120</f>
        <v>0</v>
      </c>
      <c r="I296" s="117">
        <f>SUM(I161:I295)-'Forecast Volumes'!I120</f>
        <v>0</v>
      </c>
      <c r="J296" s="117">
        <f>SUM(J161:J295)-'Forecast Volumes'!J120</f>
        <v>0</v>
      </c>
      <c r="K296" s="117">
        <f>SUM(K161:K295)-'Forecast Volumes'!K120</f>
        <v>0</v>
      </c>
      <c r="L296" s="25"/>
      <c r="M296" s="25"/>
      <c r="N296" s="25"/>
      <c r="O296" s="25"/>
      <c r="P296" s="25"/>
      <c r="Q296" s="25"/>
      <c r="R296" s="25"/>
      <c r="S296" s="25"/>
    </row>
    <row r="297" spans="1:19" ht="13.5" thickBot="1" x14ac:dyDescent="0.25">
      <c r="A297" s="25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25"/>
      <c r="M297" s="25"/>
      <c r="N297" s="25"/>
      <c r="O297" s="25"/>
      <c r="P297" s="25"/>
      <c r="Q297" s="25"/>
      <c r="R297" s="25"/>
      <c r="S297" s="25"/>
    </row>
    <row r="298" spans="1:19" ht="13.5" thickBot="1" x14ac:dyDescent="0.25">
      <c r="A298" s="25"/>
      <c r="B298" s="86" t="s">
        <v>304</v>
      </c>
      <c r="C298" s="1"/>
      <c r="D298" s="1"/>
      <c r="E298" s="175" t="s">
        <v>333</v>
      </c>
      <c r="F298" s="176"/>
      <c r="G298" s="176"/>
      <c r="H298" s="176"/>
      <c r="I298" s="176"/>
      <c r="J298" s="176"/>
      <c r="K298" s="177"/>
      <c r="L298" s="25"/>
      <c r="M298" s="25"/>
      <c r="N298" s="25"/>
      <c r="O298" s="25"/>
      <c r="P298" s="25"/>
      <c r="Q298" s="25"/>
      <c r="R298" s="25"/>
      <c r="S298" s="25"/>
    </row>
    <row r="299" spans="1:19" ht="13.5" thickBot="1" x14ac:dyDescent="0.25">
      <c r="A299" s="25"/>
      <c r="B299" s="87" t="s">
        <v>145</v>
      </c>
      <c r="C299" s="88" t="s">
        <v>146</v>
      </c>
      <c r="D299" s="89"/>
      <c r="E299" s="107" t="s">
        <v>326</v>
      </c>
      <c r="F299" s="107" t="s">
        <v>327</v>
      </c>
      <c r="G299" s="108" t="s">
        <v>328</v>
      </c>
      <c r="H299" s="108" t="s">
        <v>329</v>
      </c>
      <c r="I299" s="108" t="s">
        <v>330</v>
      </c>
      <c r="J299" s="108" t="s">
        <v>331</v>
      </c>
      <c r="K299" s="108" t="s">
        <v>332</v>
      </c>
      <c r="L299" s="25"/>
      <c r="M299" s="25"/>
      <c r="N299" s="25"/>
      <c r="O299" s="25"/>
      <c r="P299" s="25"/>
      <c r="Q299" s="25"/>
      <c r="R299" s="25"/>
      <c r="S299" s="25"/>
    </row>
    <row r="300" spans="1:19" x14ac:dyDescent="0.2">
      <c r="A300" s="25"/>
      <c r="B300" s="172" t="s">
        <v>270</v>
      </c>
      <c r="C300" s="92" t="s">
        <v>148</v>
      </c>
      <c r="D300" s="93"/>
      <c r="E300" s="94"/>
      <c r="F300" s="95"/>
      <c r="G300" s="95"/>
      <c r="H300" s="95"/>
      <c r="I300" s="95"/>
      <c r="J300" s="95"/>
      <c r="K300" s="96"/>
      <c r="L300" s="25"/>
      <c r="M300" s="25"/>
      <c r="N300" s="25"/>
      <c r="O300" s="25"/>
      <c r="P300" s="25"/>
      <c r="Q300" s="25"/>
      <c r="R300" s="25"/>
      <c r="S300" s="25"/>
    </row>
    <row r="301" spans="1:19" x14ac:dyDescent="0.2">
      <c r="A301" s="25"/>
      <c r="B301" s="173"/>
      <c r="C301" s="97" t="s">
        <v>150</v>
      </c>
      <c r="D301" s="98"/>
      <c r="E301" s="99"/>
      <c r="F301" s="100"/>
      <c r="G301" s="100"/>
      <c r="H301" s="100"/>
      <c r="I301" s="100"/>
      <c r="J301" s="100"/>
      <c r="K301" s="101"/>
      <c r="L301" s="25"/>
      <c r="M301" s="25"/>
      <c r="N301" s="25"/>
      <c r="O301" s="25"/>
      <c r="P301" s="25"/>
      <c r="Q301" s="25"/>
      <c r="R301" s="25"/>
      <c r="S301" s="25"/>
    </row>
    <row r="302" spans="1:19" x14ac:dyDescent="0.2">
      <c r="A302" s="25"/>
      <c r="B302" s="173"/>
      <c r="C302" s="97" t="s">
        <v>151</v>
      </c>
      <c r="D302" s="98"/>
      <c r="E302" s="99"/>
      <c r="F302" s="100"/>
      <c r="G302" s="100"/>
      <c r="H302" s="100"/>
      <c r="I302" s="100"/>
      <c r="J302" s="100"/>
      <c r="K302" s="101"/>
      <c r="L302" s="25"/>
      <c r="M302" s="25"/>
      <c r="N302" s="25"/>
      <c r="O302" s="25"/>
      <c r="P302" s="25"/>
      <c r="Q302" s="25"/>
      <c r="R302" s="25"/>
      <c r="S302" s="25"/>
    </row>
    <row r="303" spans="1:19" x14ac:dyDescent="0.2">
      <c r="A303" s="25"/>
      <c r="B303" s="173"/>
      <c r="C303" s="97" t="s">
        <v>152</v>
      </c>
      <c r="D303" s="98"/>
      <c r="E303" s="99"/>
      <c r="F303" s="100"/>
      <c r="G303" s="100"/>
      <c r="H303" s="100"/>
      <c r="I303" s="100"/>
      <c r="J303" s="100"/>
      <c r="K303" s="101"/>
      <c r="L303" s="25"/>
      <c r="M303" s="25"/>
      <c r="N303" s="25"/>
      <c r="O303" s="25"/>
      <c r="P303" s="25"/>
      <c r="Q303" s="25"/>
      <c r="R303" s="25"/>
      <c r="S303" s="25"/>
    </row>
    <row r="304" spans="1:19" x14ac:dyDescent="0.2">
      <c r="A304" s="25"/>
      <c r="B304" s="173"/>
      <c r="C304" s="97" t="s">
        <v>153</v>
      </c>
      <c r="D304" s="98"/>
      <c r="E304" s="99"/>
      <c r="F304" s="100"/>
      <c r="G304" s="100"/>
      <c r="H304" s="100"/>
      <c r="I304" s="100"/>
      <c r="J304" s="100"/>
      <c r="K304" s="101"/>
      <c r="L304" s="25"/>
      <c r="M304" s="25"/>
      <c r="N304" s="25"/>
      <c r="O304" s="25"/>
      <c r="P304" s="25"/>
      <c r="Q304" s="25"/>
      <c r="R304" s="25"/>
      <c r="S304" s="25"/>
    </row>
    <row r="305" spans="1:19" x14ac:dyDescent="0.2">
      <c r="A305" s="25"/>
      <c r="B305" s="173"/>
      <c r="C305" s="97" t="s">
        <v>154</v>
      </c>
      <c r="D305" s="98"/>
      <c r="E305" s="99"/>
      <c r="F305" s="100"/>
      <c r="G305" s="100"/>
      <c r="H305" s="100"/>
      <c r="I305" s="100"/>
      <c r="J305" s="100"/>
      <c r="K305" s="101"/>
      <c r="L305" s="25"/>
      <c r="M305" s="25"/>
      <c r="N305" s="25"/>
      <c r="O305" s="25"/>
      <c r="P305" s="25"/>
      <c r="Q305" s="25"/>
      <c r="R305" s="25"/>
      <c r="S305" s="25"/>
    </row>
    <row r="306" spans="1:19" x14ac:dyDescent="0.2">
      <c r="A306" s="25"/>
      <c r="B306" s="173"/>
      <c r="C306" s="97" t="s">
        <v>155</v>
      </c>
      <c r="D306" s="98"/>
      <c r="E306" s="99"/>
      <c r="F306" s="100"/>
      <c r="G306" s="100"/>
      <c r="H306" s="100"/>
      <c r="I306" s="100"/>
      <c r="J306" s="100"/>
      <c r="K306" s="101"/>
      <c r="L306" s="25"/>
      <c r="M306" s="25"/>
      <c r="N306" s="25"/>
      <c r="O306" s="25"/>
      <c r="P306" s="25"/>
      <c r="Q306" s="25"/>
      <c r="R306" s="25"/>
      <c r="S306" s="25"/>
    </row>
    <row r="307" spans="1:19" x14ac:dyDescent="0.2">
      <c r="A307" s="25"/>
      <c r="B307" s="173"/>
      <c r="C307" s="97" t="s">
        <v>156</v>
      </c>
      <c r="D307" s="98"/>
      <c r="E307" s="99"/>
      <c r="F307" s="100"/>
      <c r="G307" s="100"/>
      <c r="H307" s="100"/>
      <c r="I307" s="100"/>
      <c r="J307" s="100"/>
      <c r="K307" s="101"/>
      <c r="L307" s="25"/>
      <c r="M307" s="25"/>
      <c r="N307" s="25"/>
      <c r="O307" s="25"/>
      <c r="P307" s="25"/>
      <c r="Q307" s="25"/>
      <c r="R307" s="25"/>
      <c r="S307" s="25"/>
    </row>
    <row r="308" spans="1:19" x14ac:dyDescent="0.2">
      <c r="A308" s="25"/>
      <c r="B308" s="173"/>
      <c r="C308" s="97" t="s">
        <v>157</v>
      </c>
      <c r="D308" s="98"/>
      <c r="E308" s="99"/>
      <c r="F308" s="100"/>
      <c r="G308" s="100"/>
      <c r="H308" s="100"/>
      <c r="I308" s="100"/>
      <c r="J308" s="100"/>
      <c r="K308" s="101"/>
      <c r="L308" s="25"/>
      <c r="M308" s="25"/>
      <c r="N308" s="25"/>
      <c r="O308" s="25"/>
      <c r="P308" s="25"/>
      <c r="Q308" s="25"/>
      <c r="R308" s="25"/>
      <c r="S308" s="25"/>
    </row>
    <row r="309" spans="1:19" x14ac:dyDescent="0.2">
      <c r="A309" s="25"/>
      <c r="B309" s="173"/>
      <c r="C309" s="97" t="s">
        <v>158</v>
      </c>
      <c r="D309" s="98"/>
      <c r="E309" s="99"/>
      <c r="F309" s="100"/>
      <c r="G309" s="100"/>
      <c r="H309" s="100"/>
      <c r="I309" s="100"/>
      <c r="J309" s="100"/>
      <c r="K309" s="101"/>
      <c r="L309" s="25"/>
      <c r="M309" s="25"/>
      <c r="N309" s="25"/>
      <c r="O309" s="25"/>
      <c r="P309" s="25"/>
      <c r="Q309" s="25"/>
      <c r="R309" s="25"/>
      <c r="S309" s="25"/>
    </row>
    <row r="310" spans="1:19" x14ac:dyDescent="0.2">
      <c r="A310" s="25"/>
      <c r="B310" s="173"/>
      <c r="C310" s="97" t="s">
        <v>159</v>
      </c>
      <c r="D310" s="98"/>
      <c r="E310" s="99"/>
      <c r="F310" s="100"/>
      <c r="G310" s="100"/>
      <c r="H310" s="100"/>
      <c r="I310" s="100"/>
      <c r="J310" s="100"/>
      <c r="K310" s="101"/>
      <c r="L310" s="25"/>
      <c r="M310" s="25"/>
      <c r="N310" s="25"/>
      <c r="O310" s="25"/>
      <c r="P310" s="25"/>
      <c r="Q310" s="25"/>
      <c r="R310" s="25"/>
      <c r="S310" s="25"/>
    </row>
    <row r="311" spans="1:19" x14ac:dyDescent="0.2">
      <c r="A311" s="25"/>
      <c r="B311" s="173"/>
      <c r="C311" s="97" t="s">
        <v>160</v>
      </c>
      <c r="D311" s="98"/>
      <c r="E311" s="99"/>
      <c r="F311" s="100"/>
      <c r="G311" s="100"/>
      <c r="H311" s="100"/>
      <c r="I311" s="100"/>
      <c r="J311" s="100"/>
      <c r="K311" s="101"/>
      <c r="L311" s="25"/>
      <c r="M311" s="25"/>
      <c r="N311" s="25"/>
      <c r="O311" s="25"/>
      <c r="P311" s="25"/>
      <c r="Q311" s="25"/>
      <c r="R311" s="25"/>
      <c r="S311" s="25"/>
    </row>
    <row r="312" spans="1:19" x14ac:dyDescent="0.2">
      <c r="A312" s="25"/>
      <c r="B312" s="173"/>
      <c r="C312" s="97" t="s">
        <v>161</v>
      </c>
      <c r="D312" s="98"/>
      <c r="E312" s="99"/>
      <c r="F312" s="100"/>
      <c r="G312" s="100"/>
      <c r="H312" s="100"/>
      <c r="I312" s="100"/>
      <c r="J312" s="100"/>
      <c r="K312" s="101"/>
      <c r="L312" s="25"/>
      <c r="M312" s="25"/>
      <c r="N312" s="25"/>
      <c r="O312" s="25"/>
      <c r="P312" s="25"/>
      <c r="Q312" s="25"/>
      <c r="R312" s="25"/>
      <c r="S312" s="25"/>
    </row>
    <row r="313" spans="1:19" x14ac:dyDescent="0.2">
      <c r="A313" s="25"/>
      <c r="B313" s="173"/>
      <c r="C313" s="97" t="s">
        <v>162</v>
      </c>
      <c r="D313" s="98"/>
      <c r="E313" s="99"/>
      <c r="F313" s="100"/>
      <c r="G313" s="100"/>
      <c r="H313" s="100"/>
      <c r="I313" s="100"/>
      <c r="J313" s="100"/>
      <c r="K313" s="101"/>
      <c r="L313" s="25"/>
      <c r="M313" s="25"/>
      <c r="N313" s="25"/>
      <c r="O313" s="25"/>
      <c r="P313" s="25"/>
      <c r="Q313" s="25"/>
      <c r="R313" s="25"/>
      <c r="S313" s="25"/>
    </row>
    <row r="314" spans="1:19" x14ac:dyDescent="0.2">
      <c r="A314" s="25"/>
      <c r="B314" s="173"/>
      <c r="C314" s="97" t="s">
        <v>163</v>
      </c>
      <c r="D314" s="98"/>
      <c r="E314" s="99"/>
      <c r="F314" s="100"/>
      <c r="G314" s="100"/>
      <c r="H314" s="100"/>
      <c r="I314" s="100"/>
      <c r="J314" s="100"/>
      <c r="K314" s="101"/>
      <c r="L314" s="25"/>
      <c r="M314" s="25"/>
      <c r="N314" s="25"/>
      <c r="O314" s="25"/>
      <c r="P314" s="25"/>
      <c r="Q314" s="25"/>
      <c r="R314" s="25"/>
      <c r="S314" s="25"/>
    </row>
    <row r="315" spans="1:19" x14ac:dyDescent="0.2">
      <c r="A315" s="25"/>
      <c r="B315" s="173"/>
      <c r="C315" s="97" t="s">
        <v>164</v>
      </c>
      <c r="D315" s="98"/>
      <c r="E315" s="99"/>
      <c r="F315" s="100"/>
      <c r="G315" s="100"/>
      <c r="H315" s="100"/>
      <c r="I315" s="100"/>
      <c r="J315" s="100"/>
      <c r="K315" s="101"/>
      <c r="L315" s="25"/>
      <c r="M315" s="25"/>
      <c r="N315" s="25"/>
      <c r="O315" s="25"/>
      <c r="P315" s="25"/>
      <c r="Q315" s="25"/>
      <c r="R315" s="25"/>
      <c r="S315" s="25"/>
    </row>
    <row r="316" spans="1:19" x14ac:dyDescent="0.2">
      <c r="A316" s="25"/>
      <c r="B316" s="173"/>
      <c r="C316" s="97" t="s">
        <v>165</v>
      </c>
      <c r="D316" s="98"/>
      <c r="E316" s="99"/>
      <c r="F316" s="100"/>
      <c r="G316" s="100"/>
      <c r="H316" s="100"/>
      <c r="I316" s="100"/>
      <c r="J316" s="100"/>
      <c r="K316" s="101"/>
      <c r="L316" s="25"/>
      <c r="M316" s="25"/>
      <c r="N316" s="25"/>
      <c r="O316" s="25"/>
      <c r="P316" s="25"/>
      <c r="Q316" s="25"/>
      <c r="R316" s="25"/>
      <c r="S316" s="25"/>
    </row>
    <row r="317" spans="1:19" x14ac:dyDescent="0.2">
      <c r="A317" s="25"/>
      <c r="B317" s="173"/>
      <c r="C317" s="97" t="s">
        <v>166</v>
      </c>
      <c r="D317" s="98"/>
      <c r="E317" s="99"/>
      <c r="F317" s="100"/>
      <c r="G317" s="100"/>
      <c r="H317" s="100"/>
      <c r="I317" s="100"/>
      <c r="J317" s="100"/>
      <c r="K317" s="101"/>
      <c r="L317" s="25"/>
      <c r="M317" s="25"/>
      <c r="N317" s="25"/>
      <c r="O317" s="25"/>
      <c r="P317" s="25"/>
      <c r="Q317" s="25"/>
      <c r="R317" s="25"/>
      <c r="S317" s="25"/>
    </row>
    <row r="318" spans="1:19" x14ac:dyDescent="0.2">
      <c r="A318" s="25"/>
      <c r="B318" s="173"/>
      <c r="C318" s="97" t="s">
        <v>167</v>
      </c>
      <c r="D318" s="98"/>
      <c r="E318" s="99"/>
      <c r="F318" s="100"/>
      <c r="G318" s="100"/>
      <c r="H318" s="100"/>
      <c r="I318" s="100"/>
      <c r="J318" s="100"/>
      <c r="K318" s="101"/>
      <c r="L318" s="25"/>
      <c r="M318" s="25"/>
      <c r="N318" s="25"/>
      <c r="O318" s="25"/>
      <c r="P318" s="25"/>
      <c r="Q318" s="25"/>
      <c r="R318" s="25"/>
      <c r="S318" s="25"/>
    </row>
    <row r="319" spans="1:19" ht="13.5" thickBot="1" x14ac:dyDescent="0.25">
      <c r="A319" s="25"/>
      <c r="B319" s="174"/>
      <c r="C319" s="102" t="s">
        <v>168</v>
      </c>
      <c r="D319" s="103"/>
      <c r="E319" s="104"/>
      <c r="F319" s="105"/>
      <c r="G319" s="105"/>
      <c r="H319" s="105"/>
      <c r="I319" s="105"/>
      <c r="J319" s="105"/>
      <c r="K319" s="106"/>
      <c r="L319" s="25"/>
      <c r="M319" s="25"/>
      <c r="N319" s="25"/>
      <c r="O319" s="25"/>
      <c r="P319" s="25"/>
      <c r="Q319" s="25"/>
      <c r="R319" s="25"/>
      <c r="S319" s="25"/>
    </row>
    <row r="320" spans="1:19" x14ac:dyDescent="0.2">
      <c r="A320" s="25"/>
      <c r="B320" s="172" t="s">
        <v>271</v>
      </c>
      <c r="C320" s="92" t="s">
        <v>170</v>
      </c>
      <c r="D320" s="93"/>
      <c r="E320" s="94"/>
      <c r="F320" s="95"/>
      <c r="G320" s="95"/>
      <c r="H320" s="95"/>
      <c r="I320" s="95"/>
      <c r="J320" s="95"/>
      <c r="K320" s="96"/>
      <c r="L320" s="25"/>
      <c r="M320" s="25"/>
      <c r="N320" s="25"/>
      <c r="O320" s="25"/>
      <c r="P320" s="25"/>
      <c r="Q320" s="25"/>
      <c r="R320" s="25"/>
      <c r="S320" s="25"/>
    </row>
    <row r="321" spans="1:19" x14ac:dyDescent="0.2">
      <c r="A321" s="25"/>
      <c r="B321" s="173"/>
      <c r="C321" s="97" t="s">
        <v>172</v>
      </c>
      <c r="D321" s="98"/>
      <c r="E321" s="99"/>
      <c r="F321" s="100"/>
      <c r="G321" s="100"/>
      <c r="H321" s="100"/>
      <c r="I321" s="100"/>
      <c r="J321" s="100"/>
      <c r="K321" s="101"/>
      <c r="L321" s="25"/>
      <c r="M321" s="25"/>
      <c r="N321" s="25"/>
      <c r="O321" s="25"/>
      <c r="P321" s="25"/>
      <c r="Q321" s="25"/>
      <c r="R321" s="25"/>
      <c r="S321" s="25"/>
    </row>
    <row r="322" spans="1:19" x14ac:dyDescent="0.2">
      <c r="A322" s="25"/>
      <c r="B322" s="173"/>
      <c r="C322" s="97" t="s">
        <v>173</v>
      </c>
      <c r="D322" s="98"/>
      <c r="E322" s="99"/>
      <c r="F322" s="100"/>
      <c r="G322" s="100"/>
      <c r="H322" s="100"/>
      <c r="I322" s="100"/>
      <c r="J322" s="100"/>
      <c r="K322" s="101"/>
      <c r="L322" s="25"/>
      <c r="M322" s="25"/>
      <c r="N322" s="25"/>
      <c r="O322" s="25"/>
      <c r="P322" s="25"/>
      <c r="Q322" s="25"/>
      <c r="R322" s="25"/>
      <c r="S322" s="25"/>
    </row>
    <row r="323" spans="1:19" x14ac:dyDescent="0.2">
      <c r="A323" s="25"/>
      <c r="B323" s="173"/>
      <c r="C323" s="97" t="s">
        <v>174</v>
      </c>
      <c r="D323" s="98"/>
      <c r="E323" s="99"/>
      <c r="F323" s="100"/>
      <c r="G323" s="100"/>
      <c r="H323" s="100"/>
      <c r="I323" s="100"/>
      <c r="J323" s="100"/>
      <c r="K323" s="101"/>
      <c r="L323" s="25"/>
      <c r="M323" s="25"/>
      <c r="N323" s="25"/>
      <c r="O323" s="25"/>
      <c r="P323" s="25"/>
      <c r="Q323" s="25"/>
      <c r="R323" s="25"/>
      <c r="S323" s="25"/>
    </row>
    <row r="324" spans="1:19" x14ac:dyDescent="0.2">
      <c r="A324" s="25"/>
      <c r="B324" s="173"/>
      <c r="C324" s="97" t="s">
        <v>175</v>
      </c>
      <c r="D324" s="98"/>
      <c r="E324" s="99"/>
      <c r="F324" s="100"/>
      <c r="G324" s="100"/>
      <c r="H324" s="100"/>
      <c r="I324" s="100"/>
      <c r="J324" s="100"/>
      <c r="K324" s="101"/>
      <c r="L324" s="25"/>
      <c r="M324" s="25"/>
      <c r="N324" s="25"/>
      <c r="O324" s="25"/>
      <c r="P324" s="25"/>
      <c r="Q324" s="25"/>
      <c r="R324" s="25"/>
      <c r="S324" s="25"/>
    </row>
    <row r="325" spans="1:19" x14ac:dyDescent="0.2">
      <c r="A325" s="25"/>
      <c r="B325" s="173"/>
      <c r="C325" s="97" t="s">
        <v>176</v>
      </c>
      <c r="D325" s="98"/>
      <c r="E325" s="99"/>
      <c r="F325" s="100"/>
      <c r="G325" s="100"/>
      <c r="H325" s="100"/>
      <c r="I325" s="100"/>
      <c r="J325" s="100"/>
      <c r="K325" s="101"/>
      <c r="L325" s="25"/>
      <c r="M325" s="25"/>
      <c r="N325" s="25"/>
      <c r="O325" s="25"/>
      <c r="P325" s="25"/>
      <c r="Q325" s="25"/>
      <c r="R325" s="25"/>
      <c r="S325" s="25"/>
    </row>
    <row r="326" spans="1:19" ht="13.5" thickBot="1" x14ac:dyDescent="0.25">
      <c r="A326" s="25"/>
      <c r="B326" s="174"/>
      <c r="C326" s="102" t="s">
        <v>168</v>
      </c>
      <c r="D326" s="103"/>
      <c r="E326" s="104"/>
      <c r="F326" s="105"/>
      <c r="G326" s="105"/>
      <c r="H326" s="105"/>
      <c r="I326" s="105"/>
      <c r="J326" s="105"/>
      <c r="K326" s="106"/>
      <c r="L326" s="25"/>
      <c r="M326" s="25"/>
      <c r="N326" s="25"/>
      <c r="O326" s="25"/>
      <c r="P326" s="25"/>
      <c r="Q326" s="25"/>
      <c r="R326" s="25"/>
      <c r="S326" s="25"/>
    </row>
    <row r="327" spans="1:19" x14ac:dyDescent="0.2">
      <c r="A327" s="25"/>
      <c r="B327" s="172" t="s">
        <v>272</v>
      </c>
      <c r="C327" s="92" t="s">
        <v>273</v>
      </c>
      <c r="D327" s="93" t="s">
        <v>274</v>
      </c>
      <c r="E327" s="94"/>
      <c r="F327" s="95"/>
      <c r="G327" s="95"/>
      <c r="H327" s="95"/>
      <c r="I327" s="95"/>
      <c r="J327" s="95"/>
      <c r="K327" s="96"/>
      <c r="L327" s="25"/>
      <c r="M327" s="25"/>
      <c r="N327" s="25"/>
      <c r="O327" s="25"/>
      <c r="P327" s="25"/>
      <c r="Q327" s="25"/>
      <c r="R327" s="25"/>
      <c r="S327" s="25"/>
    </row>
    <row r="328" spans="1:19" x14ac:dyDescent="0.2">
      <c r="A328" s="25"/>
      <c r="B328" s="173"/>
      <c r="C328" s="97" t="s">
        <v>172</v>
      </c>
      <c r="D328" s="98" t="s">
        <v>274</v>
      </c>
      <c r="E328" s="99"/>
      <c r="F328" s="100"/>
      <c r="G328" s="100"/>
      <c r="H328" s="100"/>
      <c r="I328" s="100"/>
      <c r="J328" s="100"/>
      <c r="K328" s="101"/>
      <c r="L328" s="25"/>
      <c r="M328" s="25"/>
      <c r="N328" s="25"/>
      <c r="O328" s="25"/>
      <c r="P328" s="25"/>
      <c r="Q328" s="25"/>
      <c r="R328" s="25"/>
      <c r="S328" s="25"/>
    </row>
    <row r="329" spans="1:19" x14ac:dyDescent="0.2">
      <c r="A329" s="25"/>
      <c r="B329" s="173"/>
      <c r="C329" s="97" t="s">
        <v>173</v>
      </c>
      <c r="D329" s="98" t="s">
        <v>274</v>
      </c>
      <c r="E329" s="99"/>
      <c r="F329" s="100"/>
      <c r="G329" s="100"/>
      <c r="H329" s="100"/>
      <c r="I329" s="100"/>
      <c r="J329" s="100"/>
      <c r="K329" s="101"/>
      <c r="L329" s="25"/>
      <c r="M329" s="25"/>
      <c r="N329" s="25"/>
      <c r="O329" s="25"/>
      <c r="P329" s="25"/>
      <c r="Q329" s="25"/>
      <c r="R329" s="25"/>
      <c r="S329" s="25"/>
    </row>
    <row r="330" spans="1:19" x14ac:dyDescent="0.2">
      <c r="A330" s="25"/>
      <c r="B330" s="173"/>
      <c r="C330" s="97" t="s">
        <v>174</v>
      </c>
      <c r="D330" s="98" t="s">
        <v>274</v>
      </c>
      <c r="E330" s="99"/>
      <c r="F330" s="100"/>
      <c r="G330" s="100"/>
      <c r="H330" s="100"/>
      <c r="I330" s="100"/>
      <c r="J330" s="100"/>
      <c r="K330" s="101"/>
      <c r="L330" s="25"/>
      <c r="M330" s="25"/>
      <c r="N330" s="25"/>
      <c r="O330" s="25"/>
      <c r="P330" s="25"/>
      <c r="Q330" s="25"/>
      <c r="R330" s="25"/>
      <c r="S330" s="25"/>
    </row>
    <row r="331" spans="1:19" x14ac:dyDescent="0.2">
      <c r="A331" s="25"/>
      <c r="B331" s="173"/>
      <c r="C331" s="97" t="s">
        <v>175</v>
      </c>
      <c r="D331" s="98" t="s">
        <v>274</v>
      </c>
      <c r="E331" s="99"/>
      <c r="F331" s="100"/>
      <c r="G331" s="100"/>
      <c r="H331" s="100"/>
      <c r="I331" s="100"/>
      <c r="J331" s="100"/>
      <c r="K331" s="101"/>
      <c r="L331" s="25"/>
      <c r="M331" s="25"/>
      <c r="N331" s="25"/>
      <c r="O331" s="25"/>
      <c r="P331" s="25"/>
      <c r="Q331" s="25"/>
      <c r="R331" s="25"/>
      <c r="S331" s="25"/>
    </row>
    <row r="332" spans="1:19" ht="13.5" thickBot="1" x14ac:dyDescent="0.25">
      <c r="A332" s="25"/>
      <c r="B332" s="173"/>
      <c r="C332" s="102" t="s">
        <v>176</v>
      </c>
      <c r="D332" s="103" t="s">
        <v>274</v>
      </c>
      <c r="E332" s="104"/>
      <c r="F332" s="105"/>
      <c r="G332" s="105"/>
      <c r="H332" s="105"/>
      <c r="I332" s="105"/>
      <c r="J332" s="105"/>
      <c r="K332" s="106"/>
      <c r="L332" s="25"/>
      <c r="M332" s="25"/>
      <c r="N332" s="25"/>
      <c r="O332" s="25"/>
      <c r="P332" s="25"/>
      <c r="Q332" s="25"/>
      <c r="R332" s="25"/>
      <c r="S332" s="25"/>
    </row>
    <row r="333" spans="1:19" x14ac:dyDescent="0.2">
      <c r="A333" s="25"/>
      <c r="B333" s="172" t="s">
        <v>275</v>
      </c>
      <c r="C333" s="92" t="s">
        <v>170</v>
      </c>
      <c r="D333" s="93" t="s">
        <v>276</v>
      </c>
      <c r="E333" s="94"/>
      <c r="F333" s="95"/>
      <c r="G333" s="95"/>
      <c r="H333" s="95"/>
      <c r="I333" s="95"/>
      <c r="J333" s="95"/>
      <c r="K333" s="96"/>
      <c r="L333" s="25"/>
      <c r="M333" s="25"/>
      <c r="N333" s="25"/>
      <c r="O333" s="25"/>
      <c r="P333" s="25"/>
      <c r="Q333" s="25"/>
      <c r="R333" s="25"/>
      <c r="S333" s="25"/>
    </row>
    <row r="334" spans="1:19" x14ac:dyDescent="0.2">
      <c r="A334" s="25"/>
      <c r="B334" s="173"/>
      <c r="C334" s="97" t="s">
        <v>172</v>
      </c>
      <c r="D334" s="98" t="s">
        <v>276</v>
      </c>
      <c r="E334" s="99"/>
      <c r="F334" s="100"/>
      <c r="G334" s="100"/>
      <c r="H334" s="100"/>
      <c r="I334" s="100"/>
      <c r="J334" s="100"/>
      <c r="K334" s="101"/>
      <c r="L334" s="25"/>
      <c r="M334" s="25"/>
      <c r="N334" s="25"/>
      <c r="O334" s="25"/>
      <c r="P334" s="25"/>
      <c r="Q334" s="25"/>
      <c r="R334" s="25"/>
      <c r="S334" s="25"/>
    </row>
    <row r="335" spans="1:19" x14ac:dyDescent="0.2">
      <c r="A335" s="25"/>
      <c r="B335" s="173"/>
      <c r="C335" s="97" t="s">
        <v>179</v>
      </c>
      <c r="D335" s="98" t="s">
        <v>276</v>
      </c>
      <c r="E335" s="99"/>
      <c r="F335" s="100"/>
      <c r="G335" s="100"/>
      <c r="H335" s="100"/>
      <c r="I335" s="100"/>
      <c r="J335" s="100"/>
      <c r="K335" s="101"/>
      <c r="L335" s="25"/>
      <c r="M335" s="25"/>
      <c r="N335" s="25"/>
      <c r="O335" s="25"/>
      <c r="P335" s="25"/>
      <c r="Q335" s="25"/>
      <c r="R335" s="25"/>
      <c r="S335" s="25"/>
    </row>
    <row r="336" spans="1:19" x14ac:dyDescent="0.2">
      <c r="A336" s="25"/>
      <c r="B336" s="173"/>
      <c r="C336" s="97" t="s">
        <v>180</v>
      </c>
      <c r="D336" s="98" t="s">
        <v>276</v>
      </c>
      <c r="E336" s="99"/>
      <c r="F336" s="100"/>
      <c r="G336" s="100"/>
      <c r="H336" s="100"/>
      <c r="I336" s="100"/>
      <c r="J336" s="100"/>
      <c r="K336" s="101"/>
      <c r="L336" s="25"/>
      <c r="M336" s="25"/>
      <c r="N336" s="25"/>
      <c r="O336" s="25"/>
      <c r="P336" s="25"/>
      <c r="Q336" s="25"/>
      <c r="R336" s="25"/>
      <c r="S336" s="25"/>
    </row>
    <row r="337" spans="1:19" x14ac:dyDescent="0.2">
      <c r="A337" s="25"/>
      <c r="B337" s="173"/>
      <c r="C337" s="97" t="s">
        <v>181</v>
      </c>
      <c r="D337" s="98" t="s">
        <v>276</v>
      </c>
      <c r="E337" s="99"/>
      <c r="F337" s="100"/>
      <c r="G337" s="100"/>
      <c r="H337" s="100"/>
      <c r="I337" s="100"/>
      <c r="J337" s="100"/>
      <c r="K337" s="101"/>
      <c r="L337" s="25"/>
      <c r="M337" s="25"/>
      <c r="N337" s="25"/>
      <c r="O337" s="25"/>
      <c r="P337" s="25"/>
      <c r="Q337" s="25"/>
      <c r="R337" s="25"/>
      <c r="S337" s="25"/>
    </row>
    <row r="338" spans="1:19" x14ac:dyDescent="0.2">
      <c r="A338" s="25"/>
      <c r="B338" s="173"/>
      <c r="C338" s="97" t="s">
        <v>174</v>
      </c>
      <c r="D338" s="98" t="s">
        <v>276</v>
      </c>
      <c r="E338" s="99"/>
      <c r="F338" s="100"/>
      <c r="G338" s="100"/>
      <c r="H338" s="100"/>
      <c r="I338" s="100"/>
      <c r="J338" s="100"/>
      <c r="K338" s="101"/>
      <c r="L338" s="25"/>
      <c r="M338" s="25"/>
      <c r="N338" s="25"/>
      <c r="O338" s="25"/>
      <c r="P338" s="25"/>
      <c r="Q338" s="25"/>
      <c r="R338" s="25"/>
      <c r="S338" s="25"/>
    </row>
    <row r="339" spans="1:19" x14ac:dyDescent="0.2">
      <c r="A339" s="25"/>
      <c r="B339" s="173"/>
      <c r="C339" s="97" t="s">
        <v>175</v>
      </c>
      <c r="D339" s="98" t="s">
        <v>276</v>
      </c>
      <c r="E339" s="99"/>
      <c r="F339" s="100"/>
      <c r="G339" s="100"/>
      <c r="H339" s="100"/>
      <c r="I339" s="100"/>
      <c r="J339" s="100"/>
      <c r="K339" s="101"/>
      <c r="L339" s="25"/>
      <c r="M339" s="25"/>
      <c r="N339" s="25"/>
      <c r="O339" s="25"/>
      <c r="P339" s="25"/>
      <c r="Q339" s="25"/>
      <c r="R339" s="25"/>
      <c r="S339" s="25"/>
    </row>
    <row r="340" spans="1:19" x14ac:dyDescent="0.2">
      <c r="A340" s="25"/>
      <c r="B340" s="173"/>
      <c r="C340" s="97" t="s">
        <v>176</v>
      </c>
      <c r="D340" s="98" t="s">
        <v>276</v>
      </c>
      <c r="E340" s="99"/>
      <c r="F340" s="100"/>
      <c r="G340" s="100"/>
      <c r="H340" s="100"/>
      <c r="I340" s="100"/>
      <c r="J340" s="100"/>
      <c r="K340" s="101"/>
      <c r="L340" s="25"/>
      <c r="M340" s="25"/>
      <c r="N340" s="25"/>
      <c r="O340" s="25"/>
      <c r="P340" s="25"/>
      <c r="Q340" s="25"/>
      <c r="R340" s="25"/>
      <c r="S340" s="25"/>
    </row>
    <row r="341" spans="1:19" ht="13.5" thickBot="1" x14ac:dyDescent="0.25">
      <c r="A341" s="25"/>
      <c r="B341" s="174"/>
      <c r="C341" s="102" t="s">
        <v>168</v>
      </c>
      <c r="D341" s="103" t="s">
        <v>276</v>
      </c>
      <c r="E341" s="104"/>
      <c r="F341" s="105"/>
      <c r="G341" s="105"/>
      <c r="H341" s="105"/>
      <c r="I341" s="105"/>
      <c r="J341" s="105"/>
      <c r="K341" s="106"/>
      <c r="L341" s="25"/>
      <c r="M341" s="25"/>
      <c r="N341" s="25"/>
      <c r="O341" s="25"/>
      <c r="P341" s="25"/>
      <c r="Q341" s="25"/>
      <c r="R341" s="25"/>
      <c r="S341" s="25"/>
    </row>
    <row r="342" spans="1:19" x14ac:dyDescent="0.2">
      <c r="A342" s="25"/>
      <c r="B342" s="172" t="s">
        <v>277</v>
      </c>
      <c r="C342" s="92" t="s">
        <v>170</v>
      </c>
      <c r="D342" s="93" t="s">
        <v>276</v>
      </c>
      <c r="E342" s="94"/>
      <c r="F342" s="95"/>
      <c r="G342" s="95"/>
      <c r="H342" s="95"/>
      <c r="I342" s="95"/>
      <c r="J342" s="95"/>
      <c r="K342" s="96"/>
      <c r="L342" s="25"/>
      <c r="M342" s="25"/>
      <c r="N342" s="25"/>
      <c r="O342" s="25"/>
      <c r="P342" s="25"/>
      <c r="Q342" s="25"/>
      <c r="R342" s="25"/>
      <c r="S342" s="25"/>
    </row>
    <row r="343" spans="1:19" x14ac:dyDescent="0.2">
      <c r="A343" s="25"/>
      <c r="B343" s="173"/>
      <c r="C343" s="97" t="s">
        <v>172</v>
      </c>
      <c r="D343" s="98" t="s">
        <v>276</v>
      </c>
      <c r="E343" s="99"/>
      <c r="F343" s="100"/>
      <c r="G343" s="100"/>
      <c r="H343" s="100"/>
      <c r="I343" s="100"/>
      <c r="J343" s="100"/>
      <c r="K343" s="101"/>
      <c r="L343" s="25"/>
      <c r="M343" s="25"/>
      <c r="N343" s="25"/>
      <c r="O343" s="25"/>
      <c r="P343" s="25"/>
      <c r="Q343" s="25"/>
      <c r="R343" s="25"/>
      <c r="S343" s="25"/>
    </row>
    <row r="344" spans="1:19" x14ac:dyDescent="0.2">
      <c r="A344" s="25"/>
      <c r="B344" s="173"/>
      <c r="C344" s="97" t="s">
        <v>184</v>
      </c>
      <c r="D344" s="98" t="s">
        <v>276</v>
      </c>
      <c r="E344" s="99"/>
      <c r="F344" s="100"/>
      <c r="G344" s="100"/>
      <c r="H344" s="100"/>
      <c r="I344" s="100"/>
      <c r="J344" s="100"/>
      <c r="K344" s="101"/>
      <c r="L344" s="25"/>
      <c r="M344" s="25"/>
      <c r="N344" s="25"/>
      <c r="O344" s="25"/>
      <c r="P344" s="25"/>
      <c r="Q344" s="25"/>
      <c r="R344" s="25"/>
      <c r="S344" s="25"/>
    </row>
    <row r="345" spans="1:19" x14ac:dyDescent="0.2">
      <c r="A345" s="25"/>
      <c r="B345" s="173"/>
      <c r="C345" s="97" t="s">
        <v>185</v>
      </c>
      <c r="D345" s="98" t="s">
        <v>276</v>
      </c>
      <c r="E345" s="99"/>
      <c r="F345" s="100"/>
      <c r="G345" s="100"/>
      <c r="H345" s="100"/>
      <c r="I345" s="100"/>
      <c r="J345" s="100"/>
      <c r="K345" s="101"/>
      <c r="L345" s="25"/>
      <c r="M345" s="25"/>
      <c r="N345" s="25"/>
      <c r="O345" s="25"/>
      <c r="P345" s="25"/>
      <c r="Q345" s="25"/>
      <c r="R345" s="25"/>
      <c r="S345" s="25"/>
    </row>
    <row r="346" spans="1:19" x14ac:dyDescent="0.2">
      <c r="A346" s="25"/>
      <c r="B346" s="173"/>
      <c r="C346" s="97" t="s">
        <v>186</v>
      </c>
      <c r="D346" s="98" t="s">
        <v>276</v>
      </c>
      <c r="E346" s="99"/>
      <c r="F346" s="100"/>
      <c r="G346" s="100"/>
      <c r="H346" s="100"/>
      <c r="I346" s="100"/>
      <c r="J346" s="100"/>
      <c r="K346" s="101"/>
      <c r="L346" s="25"/>
      <c r="M346" s="25"/>
      <c r="N346" s="25"/>
      <c r="O346" s="25"/>
      <c r="P346" s="25"/>
      <c r="Q346" s="25"/>
      <c r="R346" s="25"/>
      <c r="S346" s="25"/>
    </row>
    <row r="347" spans="1:19" x14ac:dyDescent="0.2">
      <c r="A347" s="25"/>
      <c r="B347" s="173"/>
      <c r="C347" s="97" t="s">
        <v>175</v>
      </c>
      <c r="D347" s="98" t="s">
        <v>276</v>
      </c>
      <c r="E347" s="99"/>
      <c r="F347" s="100"/>
      <c r="G347" s="100"/>
      <c r="H347" s="100"/>
      <c r="I347" s="100"/>
      <c r="J347" s="100"/>
      <c r="K347" s="101"/>
      <c r="L347" s="25"/>
      <c r="M347" s="25"/>
      <c r="N347" s="25"/>
      <c r="O347" s="25"/>
      <c r="P347" s="25"/>
      <c r="Q347" s="25"/>
      <c r="R347" s="25"/>
      <c r="S347" s="25"/>
    </row>
    <row r="348" spans="1:19" x14ac:dyDescent="0.2">
      <c r="A348" s="25"/>
      <c r="B348" s="173"/>
      <c r="C348" s="97" t="s">
        <v>187</v>
      </c>
      <c r="D348" s="98" t="s">
        <v>276</v>
      </c>
      <c r="E348" s="99"/>
      <c r="F348" s="100"/>
      <c r="G348" s="100"/>
      <c r="H348" s="100"/>
      <c r="I348" s="100"/>
      <c r="J348" s="100"/>
      <c r="K348" s="101"/>
      <c r="L348" s="25"/>
      <c r="M348" s="25"/>
      <c r="N348" s="25"/>
      <c r="O348" s="25"/>
      <c r="P348" s="25"/>
      <c r="Q348" s="25"/>
      <c r="R348" s="25"/>
      <c r="S348" s="25"/>
    </row>
    <row r="349" spans="1:19" ht="13.5" thickBot="1" x14ac:dyDescent="0.25">
      <c r="A349" s="25"/>
      <c r="B349" s="173"/>
      <c r="C349" s="102" t="s">
        <v>168</v>
      </c>
      <c r="D349" s="103" t="s">
        <v>276</v>
      </c>
      <c r="E349" s="104"/>
      <c r="F349" s="105"/>
      <c r="G349" s="105"/>
      <c r="H349" s="105"/>
      <c r="I349" s="105"/>
      <c r="J349" s="105"/>
      <c r="K349" s="106"/>
      <c r="L349" s="25"/>
      <c r="M349" s="25"/>
      <c r="N349" s="25"/>
      <c r="O349" s="25"/>
      <c r="P349" s="25"/>
      <c r="Q349" s="25"/>
      <c r="R349" s="25"/>
      <c r="S349" s="25"/>
    </row>
    <row r="350" spans="1:19" x14ac:dyDescent="0.2">
      <c r="A350" s="25"/>
      <c r="B350" s="172" t="s">
        <v>278</v>
      </c>
      <c r="C350" s="92" t="s">
        <v>189</v>
      </c>
      <c r="D350" s="93" t="s">
        <v>279</v>
      </c>
      <c r="E350" s="94"/>
      <c r="F350" s="95"/>
      <c r="G350" s="95"/>
      <c r="H350" s="95"/>
      <c r="I350" s="95"/>
      <c r="J350" s="95"/>
      <c r="K350" s="96"/>
      <c r="L350" s="25"/>
      <c r="M350" s="25"/>
      <c r="N350" s="25"/>
      <c r="O350" s="25"/>
      <c r="P350" s="25"/>
      <c r="Q350" s="25"/>
      <c r="R350" s="25"/>
      <c r="S350" s="25"/>
    </row>
    <row r="351" spans="1:19" x14ac:dyDescent="0.2">
      <c r="A351" s="25"/>
      <c r="B351" s="173"/>
      <c r="C351" s="97" t="s">
        <v>191</v>
      </c>
      <c r="D351" s="98" t="s">
        <v>280</v>
      </c>
      <c r="E351" s="99"/>
      <c r="F351" s="100"/>
      <c r="G351" s="100"/>
      <c r="H351" s="100"/>
      <c r="I351" s="100"/>
      <c r="J351" s="100"/>
      <c r="K351" s="101"/>
      <c r="L351" s="25"/>
      <c r="M351" s="25"/>
      <c r="N351" s="25"/>
      <c r="O351" s="25"/>
      <c r="P351" s="25"/>
      <c r="Q351" s="25"/>
      <c r="R351" s="25"/>
      <c r="S351" s="25"/>
    </row>
    <row r="352" spans="1:19" x14ac:dyDescent="0.2">
      <c r="A352" s="25"/>
      <c r="B352" s="173"/>
      <c r="C352" s="97" t="s">
        <v>192</v>
      </c>
      <c r="D352" s="98" t="s">
        <v>280</v>
      </c>
      <c r="E352" s="99"/>
      <c r="F352" s="100"/>
      <c r="G352" s="100"/>
      <c r="H352" s="100"/>
      <c r="I352" s="100"/>
      <c r="J352" s="100"/>
      <c r="K352" s="101"/>
      <c r="L352" s="25"/>
      <c r="M352" s="25"/>
      <c r="N352" s="25"/>
      <c r="O352" s="25"/>
      <c r="P352" s="25"/>
      <c r="Q352" s="25"/>
      <c r="R352" s="25"/>
      <c r="S352" s="25"/>
    </row>
    <row r="353" spans="1:19" x14ac:dyDescent="0.2">
      <c r="A353" s="25"/>
      <c r="B353" s="173"/>
      <c r="C353" s="97" t="s">
        <v>193</v>
      </c>
      <c r="D353" s="98" t="s">
        <v>280</v>
      </c>
      <c r="E353" s="99"/>
      <c r="F353" s="100"/>
      <c r="G353" s="100"/>
      <c r="H353" s="100"/>
      <c r="I353" s="100"/>
      <c r="J353" s="100"/>
      <c r="K353" s="101"/>
      <c r="L353" s="25"/>
      <c r="M353" s="25"/>
      <c r="N353" s="25"/>
      <c r="O353" s="25"/>
      <c r="P353" s="25"/>
      <c r="Q353" s="25"/>
      <c r="R353" s="25"/>
      <c r="S353" s="25"/>
    </row>
    <row r="354" spans="1:19" x14ac:dyDescent="0.2">
      <c r="A354" s="25"/>
      <c r="B354" s="173"/>
      <c r="C354" s="97" t="s">
        <v>194</v>
      </c>
      <c r="D354" s="98" t="s">
        <v>280</v>
      </c>
      <c r="E354" s="99"/>
      <c r="F354" s="100"/>
      <c r="G354" s="100"/>
      <c r="H354" s="100"/>
      <c r="I354" s="100"/>
      <c r="J354" s="100"/>
      <c r="K354" s="101"/>
      <c r="L354" s="25"/>
      <c r="M354" s="25"/>
      <c r="N354" s="25"/>
      <c r="O354" s="25"/>
      <c r="P354" s="25"/>
      <c r="Q354" s="25"/>
      <c r="R354" s="25"/>
      <c r="S354" s="25"/>
    </row>
    <row r="355" spans="1:19" x14ac:dyDescent="0.2">
      <c r="A355" s="25"/>
      <c r="B355" s="173"/>
      <c r="C355" s="97" t="s">
        <v>281</v>
      </c>
      <c r="D355" s="98" t="s">
        <v>280</v>
      </c>
      <c r="E355" s="99"/>
      <c r="F355" s="100"/>
      <c r="G355" s="100"/>
      <c r="H355" s="100"/>
      <c r="I355" s="100"/>
      <c r="J355" s="100"/>
      <c r="K355" s="101"/>
      <c r="L355" s="25"/>
      <c r="M355" s="25"/>
      <c r="N355" s="25"/>
      <c r="O355" s="25"/>
      <c r="P355" s="25"/>
      <c r="Q355" s="25"/>
      <c r="R355" s="25"/>
      <c r="S355" s="25"/>
    </row>
    <row r="356" spans="1:19" x14ac:dyDescent="0.2">
      <c r="A356" s="25"/>
      <c r="B356" s="173"/>
      <c r="C356" s="97" t="s">
        <v>282</v>
      </c>
      <c r="D356" s="98" t="s">
        <v>280</v>
      </c>
      <c r="E356" s="99"/>
      <c r="F356" s="100"/>
      <c r="G356" s="100"/>
      <c r="H356" s="100"/>
      <c r="I356" s="100"/>
      <c r="J356" s="100"/>
      <c r="K356" s="101"/>
      <c r="L356" s="25"/>
      <c r="M356" s="25"/>
      <c r="N356" s="25"/>
      <c r="O356" s="25"/>
      <c r="P356" s="25"/>
      <c r="Q356" s="25"/>
      <c r="R356" s="25"/>
      <c r="S356" s="25"/>
    </row>
    <row r="357" spans="1:19" x14ac:dyDescent="0.2">
      <c r="A357" s="25"/>
      <c r="B357" s="173"/>
      <c r="C357" s="97" t="s">
        <v>283</v>
      </c>
      <c r="D357" s="98" t="s">
        <v>280</v>
      </c>
      <c r="E357" s="99"/>
      <c r="F357" s="100"/>
      <c r="G357" s="100"/>
      <c r="H357" s="100"/>
      <c r="I357" s="100"/>
      <c r="J357" s="100"/>
      <c r="K357" s="101"/>
      <c r="L357" s="25"/>
      <c r="M357" s="25"/>
      <c r="N357" s="25"/>
      <c r="O357" s="25"/>
      <c r="P357" s="25"/>
      <c r="Q357" s="25"/>
      <c r="R357" s="25"/>
      <c r="S357" s="25"/>
    </row>
    <row r="358" spans="1:19" x14ac:dyDescent="0.2">
      <c r="A358" s="25"/>
      <c r="B358" s="173"/>
      <c r="C358" s="97" t="s">
        <v>284</v>
      </c>
      <c r="D358" s="98" t="s">
        <v>280</v>
      </c>
      <c r="E358" s="99"/>
      <c r="F358" s="100"/>
      <c r="G358" s="100"/>
      <c r="H358" s="100"/>
      <c r="I358" s="100"/>
      <c r="J358" s="100"/>
      <c r="K358" s="101"/>
      <c r="L358" s="25"/>
      <c r="M358" s="25"/>
      <c r="N358" s="25"/>
      <c r="O358" s="25"/>
      <c r="P358" s="25"/>
      <c r="Q358" s="25"/>
      <c r="R358" s="25"/>
      <c r="S358" s="25"/>
    </row>
    <row r="359" spans="1:19" x14ac:dyDescent="0.2">
      <c r="A359" s="25"/>
      <c r="B359" s="173"/>
      <c r="C359" s="97" t="s">
        <v>285</v>
      </c>
      <c r="D359" s="98" t="s">
        <v>280</v>
      </c>
      <c r="E359" s="99"/>
      <c r="F359" s="100"/>
      <c r="G359" s="100"/>
      <c r="H359" s="100"/>
      <c r="I359" s="100"/>
      <c r="J359" s="100"/>
      <c r="K359" s="101"/>
      <c r="L359" s="25"/>
      <c r="M359" s="25"/>
      <c r="N359" s="25"/>
      <c r="O359" s="25"/>
      <c r="P359" s="25"/>
      <c r="Q359" s="25"/>
      <c r="R359" s="25"/>
      <c r="S359" s="25"/>
    </row>
    <row r="360" spans="1:19" x14ac:dyDescent="0.2">
      <c r="A360" s="25"/>
      <c r="B360" s="173"/>
      <c r="C360" s="97" t="s">
        <v>286</v>
      </c>
      <c r="D360" s="98" t="s">
        <v>280</v>
      </c>
      <c r="E360" s="99"/>
      <c r="F360" s="100"/>
      <c r="G360" s="100"/>
      <c r="H360" s="100"/>
      <c r="I360" s="100"/>
      <c r="J360" s="100"/>
      <c r="K360" s="101"/>
      <c r="L360" s="25"/>
      <c r="M360" s="25"/>
      <c r="N360" s="25"/>
      <c r="O360" s="25"/>
      <c r="P360" s="25"/>
      <c r="Q360" s="25"/>
      <c r="R360" s="25"/>
      <c r="S360" s="25"/>
    </row>
    <row r="361" spans="1:19" x14ac:dyDescent="0.2">
      <c r="A361" s="25"/>
      <c r="B361" s="173"/>
      <c r="C361" s="97" t="s">
        <v>287</v>
      </c>
      <c r="D361" s="98" t="s">
        <v>280</v>
      </c>
      <c r="E361" s="99"/>
      <c r="F361" s="100"/>
      <c r="G361" s="100"/>
      <c r="H361" s="100"/>
      <c r="I361" s="100"/>
      <c r="J361" s="100"/>
      <c r="K361" s="101"/>
      <c r="L361" s="25"/>
      <c r="M361" s="25"/>
      <c r="N361" s="25"/>
      <c r="O361" s="25"/>
      <c r="P361" s="25"/>
      <c r="Q361" s="25"/>
      <c r="R361" s="25"/>
      <c r="S361" s="25"/>
    </row>
    <row r="362" spans="1:19" x14ac:dyDescent="0.2">
      <c r="A362" s="25"/>
      <c r="B362" s="173"/>
      <c r="C362" s="97" t="s">
        <v>288</v>
      </c>
      <c r="D362" s="98" t="s">
        <v>280</v>
      </c>
      <c r="E362" s="99"/>
      <c r="F362" s="100"/>
      <c r="G362" s="100"/>
      <c r="H362" s="100"/>
      <c r="I362" s="100"/>
      <c r="J362" s="100"/>
      <c r="K362" s="101"/>
      <c r="L362" s="25"/>
      <c r="M362" s="25"/>
      <c r="N362" s="25"/>
      <c r="O362" s="25"/>
      <c r="P362" s="25"/>
      <c r="Q362" s="25"/>
      <c r="R362" s="25"/>
      <c r="S362" s="25"/>
    </row>
    <row r="363" spans="1:19" x14ac:dyDescent="0.2">
      <c r="A363" s="25"/>
      <c r="B363" s="173"/>
      <c r="C363" s="97" t="s">
        <v>289</v>
      </c>
      <c r="D363" s="98" t="s">
        <v>280</v>
      </c>
      <c r="E363" s="99"/>
      <c r="F363" s="100"/>
      <c r="G363" s="100"/>
      <c r="H363" s="100"/>
      <c r="I363" s="100"/>
      <c r="J363" s="100"/>
      <c r="K363" s="101"/>
      <c r="L363" s="25"/>
      <c r="M363" s="25"/>
      <c r="N363" s="25"/>
      <c r="O363" s="25"/>
      <c r="P363" s="25"/>
      <c r="Q363" s="25"/>
      <c r="R363" s="25"/>
      <c r="S363" s="25"/>
    </row>
    <row r="364" spans="1:19" x14ac:dyDescent="0.2">
      <c r="A364" s="25"/>
      <c r="B364" s="173"/>
      <c r="C364" s="97" t="s">
        <v>290</v>
      </c>
      <c r="D364" s="98" t="s">
        <v>280</v>
      </c>
      <c r="E364" s="99"/>
      <c r="F364" s="100"/>
      <c r="G364" s="100"/>
      <c r="H364" s="100"/>
      <c r="I364" s="100"/>
      <c r="J364" s="100"/>
      <c r="K364" s="101"/>
      <c r="L364" s="25"/>
      <c r="M364" s="25"/>
      <c r="N364" s="25"/>
      <c r="O364" s="25"/>
      <c r="P364" s="25"/>
      <c r="Q364" s="25"/>
      <c r="R364" s="25"/>
      <c r="S364" s="25"/>
    </row>
    <row r="365" spans="1:19" ht="13.5" thickBot="1" x14ac:dyDescent="0.25">
      <c r="A365" s="25"/>
      <c r="B365" s="174"/>
      <c r="C365" s="102" t="s">
        <v>168</v>
      </c>
      <c r="D365" s="103" t="s">
        <v>280</v>
      </c>
      <c r="E365" s="104"/>
      <c r="F365" s="105"/>
      <c r="G365" s="105"/>
      <c r="H365" s="105"/>
      <c r="I365" s="105"/>
      <c r="J365" s="105"/>
      <c r="K365" s="106"/>
      <c r="L365" s="25"/>
      <c r="M365" s="25"/>
      <c r="N365" s="25"/>
      <c r="O365" s="25"/>
      <c r="P365" s="25"/>
      <c r="Q365" s="25"/>
      <c r="R365" s="25"/>
      <c r="S365" s="25"/>
    </row>
    <row r="366" spans="1:19" x14ac:dyDescent="0.2">
      <c r="A366" s="25"/>
      <c r="B366" s="166" t="s">
        <v>291</v>
      </c>
      <c r="C366" s="92" t="s">
        <v>196</v>
      </c>
      <c r="D366" s="93"/>
      <c r="E366" s="94"/>
      <c r="F366" s="95"/>
      <c r="G366" s="95"/>
      <c r="H366" s="95"/>
      <c r="I366" s="95"/>
      <c r="J366" s="95"/>
      <c r="K366" s="96"/>
      <c r="L366" s="25"/>
      <c r="M366" s="25"/>
      <c r="N366" s="25"/>
      <c r="O366" s="25"/>
      <c r="P366" s="25"/>
      <c r="Q366" s="25"/>
      <c r="R366" s="25"/>
      <c r="S366" s="25"/>
    </row>
    <row r="367" spans="1:19" x14ac:dyDescent="0.2">
      <c r="A367" s="25"/>
      <c r="B367" s="167"/>
      <c r="C367" s="97" t="s">
        <v>198</v>
      </c>
      <c r="D367" s="98"/>
      <c r="E367" s="99"/>
      <c r="F367" s="100"/>
      <c r="G367" s="100"/>
      <c r="H367" s="100"/>
      <c r="I367" s="100"/>
      <c r="J367" s="100"/>
      <c r="K367" s="101"/>
      <c r="L367" s="25"/>
      <c r="M367" s="25"/>
      <c r="N367" s="25"/>
      <c r="O367" s="25"/>
      <c r="P367" s="25"/>
      <c r="Q367" s="25"/>
      <c r="R367" s="25"/>
      <c r="S367" s="25"/>
    </row>
    <row r="368" spans="1:19" x14ac:dyDescent="0.2">
      <c r="A368" s="25"/>
      <c r="B368" s="167"/>
      <c r="C368" s="97" t="s">
        <v>199</v>
      </c>
      <c r="D368" s="98"/>
      <c r="E368" s="99"/>
      <c r="F368" s="100"/>
      <c r="G368" s="100"/>
      <c r="H368" s="100"/>
      <c r="I368" s="100"/>
      <c r="J368" s="100"/>
      <c r="K368" s="101"/>
      <c r="L368" s="25"/>
      <c r="M368" s="25"/>
      <c r="N368" s="25"/>
      <c r="O368" s="25"/>
      <c r="P368" s="25"/>
      <c r="Q368" s="25"/>
      <c r="R368" s="25"/>
      <c r="S368" s="25"/>
    </row>
    <row r="369" spans="1:19" x14ac:dyDescent="0.2">
      <c r="A369" s="25"/>
      <c r="B369" s="167"/>
      <c r="C369" s="97" t="s">
        <v>200</v>
      </c>
      <c r="D369" s="98"/>
      <c r="E369" s="99"/>
      <c r="F369" s="100"/>
      <c r="G369" s="100"/>
      <c r="H369" s="100"/>
      <c r="I369" s="100"/>
      <c r="J369" s="100"/>
      <c r="K369" s="101"/>
      <c r="L369" s="25"/>
      <c r="M369" s="25"/>
      <c r="N369" s="25"/>
      <c r="O369" s="25"/>
      <c r="P369" s="25"/>
      <c r="Q369" s="25"/>
      <c r="R369" s="25"/>
      <c r="S369" s="25"/>
    </row>
    <row r="370" spans="1:19" x14ac:dyDescent="0.2">
      <c r="A370" s="25"/>
      <c r="B370" s="167"/>
      <c r="C370" s="97" t="s">
        <v>201</v>
      </c>
      <c r="D370" s="98"/>
      <c r="E370" s="99"/>
      <c r="F370" s="100"/>
      <c r="G370" s="100"/>
      <c r="H370" s="100"/>
      <c r="I370" s="100"/>
      <c r="J370" s="100"/>
      <c r="K370" s="101"/>
      <c r="L370" s="25"/>
      <c r="M370" s="25"/>
      <c r="N370" s="25"/>
      <c r="O370" s="25"/>
      <c r="P370" s="25"/>
      <c r="Q370" s="25"/>
      <c r="R370" s="25"/>
      <c r="S370" s="25"/>
    </row>
    <row r="371" spans="1:19" x14ac:dyDescent="0.2">
      <c r="A371" s="25"/>
      <c r="B371" s="167"/>
      <c r="C371" s="97" t="s">
        <v>202</v>
      </c>
      <c r="D371" s="98"/>
      <c r="E371" s="99"/>
      <c r="F371" s="100"/>
      <c r="G371" s="100"/>
      <c r="H371" s="100"/>
      <c r="I371" s="100"/>
      <c r="J371" s="100"/>
      <c r="K371" s="101"/>
      <c r="L371" s="25"/>
      <c r="M371" s="25"/>
      <c r="N371" s="25"/>
      <c r="O371" s="25"/>
      <c r="P371" s="25"/>
      <c r="Q371" s="25"/>
      <c r="R371" s="25"/>
      <c r="S371" s="25"/>
    </row>
    <row r="372" spans="1:19" x14ac:dyDescent="0.2">
      <c r="A372" s="25"/>
      <c r="B372" s="167"/>
      <c r="C372" s="97" t="s">
        <v>203</v>
      </c>
      <c r="D372" s="98"/>
      <c r="E372" s="99"/>
      <c r="F372" s="100"/>
      <c r="G372" s="100"/>
      <c r="H372" s="100"/>
      <c r="I372" s="100"/>
      <c r="J372" s="100"/>
      <c r="K372" s="101"/>
      <c r="L372" s="25"/>
      <c r="M372" s="25"/>
      <c r="N372" s="25"/>
      <c r="O372" s="25"/>
      <c r="P372" s="25"/>
      <c r="Q372" s="25"/>
      <c r="R372" s="25"/>
      <c r="S372" s="25"/>
    </row>
    <row r="373" spans="1:19" x14ac:dyDescent="0.2">
      <c r="A373" s="25"/>
      <c r="B373" s="167"/>
      <c r="C373" s="97" t="s">
        <v>204</v>
      </c>
      <c r="D373" s="98"/>
      <c r="E373" s="99"/>
      <c r="F373" s="100"/>
      <c r="G373" s="100"/>
      <c r="H373" s="100"/>
      <c r="I373" s="100"/>
      <c r="J373" s="100"/>
      <c r="K373" s="101"/>
      <c r="L373" s="25"/>
      <c r="M373" s="25"/>
      <c r="N373" s="25"/>
      <c r="O373" s="25"/>
      <c r="P373" s="25"/>
      <c r="Q373" s="25"/>
      <c r="R373" s="25"/>
      <c r="S373" s="25"/>
    </row>
    <row r="374" spans="1:19" x14ac:dyDescent="0.2">
      <c r="A374" s="25"/>
      <c r="B374" s="167"/>
      <c r="C374" s="97" t="s">
        <v>205</v>
      </c>
      <c r="D374" s="98"/>
      <c r="E374" s="99"/>
      <c r="F374" s="100"/>
      <c r="G374" s="100"/>
      <c r="H374" s="100"/>
      <c r="I374" s="100"/>
      <c r="J374" s="100"/>
      <c r="K374" s="101"/>
      <c r="L374" s="25"/>
      <c r="M374" s="25"/>
      <c r="N374" s="25"/>
      <c r="O374" s="25"/>
      <c r="P374" s="25"/>
      <c r="Q374" s="25"/>
      <c r="R374" s="25"/>
      <c r="S374" s="25"/>
    </row>
    <row r="375" spans="1:19" x14ac:dyDescent="0.2">
      <c r="A375" s="25"/>
      <c r="B375" s="167"/>
      <c r="C375" s="97" t="s">
        <v>206</v>
      </c>
      <c r="D375" s="98"/>
      <c r="E375" s="99"/>
      <c r="F375" s="100"/>
      <c r="G375" s="100"/>
      <c r="H375" s="100"/>
      <c r="I375" s="100"/>
      <c r="J375" s="100"/>
      <c r="K375" s="101"/>
      <c r="L375" s="25"/>
      <c r="M375" s="25"/>
      <c r="N375" s="25"/>
      <c r="O375" s="25"/>
      <c r="P375" s="25"/>
      <c r="Q375" s="25"/>
      <c r="R375" s="25"/>
      <c r="S375" s="25"/>
    </row>
    <row r="376" spans="1:19" x14ac:dyDescent="0.2">
      <c r="A376" s="25"/>
      <c r="B376" s="167"/>
      <c r="C376" s="97" t="s">
        <v>207</v>
      </c>
      <c r="D376" s="98"/>
      <c r="E376" s="99"/>
      <c r="F376" s="100"/>
      <c r="G376" s="100"/>
      <c r="H376" s="100"/>
      <c r="I376" s="100"/>
      <c r="J376" s="100"/>
      <c r="K376" s="101"/>
      <c r="L376" s="25"/>
      <c r="M376" s="25"/>
      <c r="N376" s="25"/>
      <c r="O376" s="25"/>
      <c r="P376" s="25"/>
      <c r="Q376" s="25"/>
      <c r="R376" s="25"/>
      <c r="S376" s="25"/>
    </row>
    <row r="377" spans="1:19" x14ac:dyDescent="0.2">
      <c r="A377" s="25"/>
      <c r="B377" s="167"/>
      <c r="C377" s="97" t="s">
        <v>208</v>
      </c>
      <c r="D377" s="98"/>
      <c r="E377" s="99"/>
      <c r="F377" s="100"/>
      <c r="G377" s="100"/>
      <c r="H377" s="100"/>
      <c r="I377" s="100"/>
      <c r="J377" s="100"/>
      <c r="K377" s="101"/>
      <c r="L377" s="25"/>
      <c r="M377" s="25"/>
      <c r="N377" s="25"/>
      <c r="O377" s="25"/>
      <c r="P377" s="25"/>
      <c r="Q377" s="25"/>
      <c r="R377" s="25"/>
      <c r="S377" s="25"/>
    </row>
    <row r="378" spans="1:19" x14ac:dyDescent="0.2">
      <c r="A378" s="25"/>
      <c r="B378" s="167"/>
      <c r="C378" s="97" t="s">
        <v>209</v>
      </c>
      <c r="D378" s="98"/>
      <c r="E378" s="99"/>
      <c r="F378" s="100"/>
      <c r="G378" s="100"/>
      <c r="H378" s="100"/>
      <c r="I378" s="100"/>
      <c r="J378" s="100"/>
      <c r="K378" s="101"/>
      <c r="L378" s="25"/>
      <c r="M378" s="25"/>
      <c r="N378" s="25"/>
      <c r="O378" s="25"/>
      <c r="P378" s="25"/>
      <c r="Q378" s="25"/>
      <c r="R378" s="25"/>
      <c r="S378" s="25"/>
    </row>
    <row r="379" spans="1:19" x14ac:dyDescent="0.2">
      <c r="A379" s="25"/>
      <c r="B379" s="167"/>
      <c r="C379" s="97" t="s">
        <v>210</v>
      </c>
      <c r="D379" s="98"/>
      <c r="E379" s="99"/>
      <c r="F379" s="100"/>
      <c r="G379" s="100"/>
      <c r="H379" s="100"/>
      <c r="I379" s="100"/>
      <c r="J379" s="100"/>
      <c r="K379" s="101"/>
      <c r="L379" s="25"/>
      <c r="M379" s="25"/>
      <c r="N379" s="25"/>
      <c r="O379" s="25"/>
      <c r="P379" s="25"/>
      <c r="Q379" s="25"/>
      <c r="R379" s="25"/>
      <c r="S379" s="25"/>
    </row>
    <row r="380" spans="1:19" x14ac:dyDescent="0.2">
      <c r="A380" s="25"/>
      <c r="B380" s="167"/>
      <c r="C380" s="97" t="s">
        <v>211</v>
      </c>
      <c r="D380" s="98"/>
      <c r="E380" s="99"/>
      <c r="F380" s="100"/>
      <c r="G380" s="100"/>
      <c r="H380" s="100"/>
      <c r="I380" s="100"/>
      <c r="J380" s="100"/>
      <c r="K380" s="101"/>
      <c r="L380" s="25"/>
      <c r="M380" s="25"/>
      <c r="N380" s="25"/>
      <c r="O380" s="25"/>
      <c r="P380" s="25"/>
      <c r="Q380" s="25"/>
      <c r="R380" s="25"/>
      <c r="S380" s="25"/>
    </row>
    <row r="381" spans="1:19" x14ac:dyDescent="0.2">
      <c r="A381" s="25"/>
      <c r="B381" s="167"/>
      <c r="C381" s="97" t="s">
        <v>212</v>
      </c>
      <c r="D381" s="98"/>
      <c r="E381" s="99"/>
      <c r="F381" s="100"/>
      <c r="G381" s="100"/>
      <c r="H381" s="100"/>
      <c r="I381" s="100"/>
      <c r="J381" s="100"/>
      <c r="K381" s="101"/>
      <c r="L381" s="25"/>
      <c r="M381" s="25"/>
      <c r="N381" s="25"/>
      <c r="O381" s="25"/>
      <c r="P381" s="25"/>
      <c r="Q381" s="25"/>
      <c r="R381" s="25"/>
      <c r="S381" s="25"/>
    </row>
    <row r="382" spans="1:19" x14ac:dyDescent="0.2">
      <c r="A382" s="25"/>
      <c r="B382" s="167"/>
      <c r="C382" s="97" t="s">
        <v>213</v>
      </c>
      <c r="D382" s="98"/>
      <c r="E382" s="99"/>
      <c r="F382" s="100"/>
      <c r="G382" s="100"/>
      <c r="H382" s="100"/>
      <c r="I382" s="100"/>
      <c r="J382" s="100"/>
      <c r="K382" s="101"/>
      <c r="L382" s="25"/>
      <c r="M382" s="25"/>
      <c r="N382" s="25"/>
      <c r="O382" s="25"/>
      <c r="P382" s="25"/>
      <c r="Q382" s="25"/>
      <c r="R382" s="25"/>
      <c r="S382" s="25"/>
    </row>
    <row r="383" spans="1:19" x14ac:dyDescent="0.2">
      <c r="A383" s="25"/>
      <c r="B383" s="167"/>
      <c r="C383" s="97" t="s">
        <v>214</v>
      </c>
      <c r="D383" s="98"/>
      <c r="E383" s="99"/>
      <c r="F383" s="100"/>
      <c r="G383" s="100"/>
      <c r="H383" s="100"/>
      <c r="I383" s="100"/>
      <c r="J383" s="100"/>
      <c r="K383" s="101"/>
      <c r="L383" s="25"/>
      <c r="M383" s="25"/>
      <c r="N383" s="25"/>
      <c r="O383" s="25"/>
      <c r="P383" s="25"/>
      <c r="Q383" s="25"/>
      <c r="R383" s="25"/>
      <c r="S383" s="25"/>
    </row>
    <row r="384" spans="1:19" x14ac:dyDescent="0.2">
      <c r="A384" s="25"/>
      <c r="B384" s="167"/>
      <c r="C384" s="97" t="s">
        <v>215</v>
      </c>
      <c r="D384" s="98"/>
      <c r="E384" s="99"/>
      <c r="F384" s="100"/>
      <c r="G384" s="100"/>
      <c r="H384" s="100"/>
      <c r="I384" s="100"/>
      <c r="J384" s="100"/>
      <c r="K384" s="101"/>
      <c r="L384" s="25"/>
      <c r="M384" s="25"/>
      <c r="N384" s="25"/>
      <c r="O384" s="25"/>
      <c r="P384" s="25"/>
      <c r="Q384" s="25"/>
      <c r="R384" s="25"/>
      <c r="S384" s="25"/>
    </row>
    <row r="385" spans="1:19" x14ac:dyDescent="0.2">
      <c r="A385" s="25"/>
      <c r="B385" s="167"/>
      <c r="C385" s="97" t="s">
        <v>216</v>
      </c>
      <c r="D385" s="98"/>
      <c r="E385" s="99"/>
      <c r="F385" s="100"/>
      <c r="G385" s="100"/>
      <c r="H385" s="100"/>
      <c r="I385" s="100"/>
      <c r="J385" s="100"/>
      <c r="K385" s="101"/>
      <c r="L385" s="25"/>
      <c r="M385" s="25"/>
      <c r="N385" s="25"/>
      <c r="O385" s="25"/>
      <c r="P385" s="25"/>
      <c r="Q385" s="25"/>
      <c r="R385" s="25"/>
      <c r="S385" s="25"/>
    </row>
    <row r="386" spans="1:19" x14ac:dyDescent="0.2">
      <c r="A386" s="25"/>
      <c r="B386" s="167"/>
      <c r="C386" s="97" t="s">
        <v>217</v>
      </c>
      <c r="D386" s="98"/>
      <c r="E386" s="99"/>
      <c r="F386" s="100"/>
      <c r="G386" s="100"/>
      <c r="H386" s="100"/>
      <c r="I386" s="100"/>
      <c r="J386" s="100"/>
      <c r="K386" s="101"/>
      <c r="L386" s="25"/>
      <c r="M386" s="25"/>
      <c r="N386" s="25"/>
      <c r="O386" s="25"/>
      <c r="P386" s="25"/>
      <c r="Q386" s="25"/>
      <c r="R386" s="25"/>
      <c r="S386" s="25"/>
    </row>
    <row r="387" spans="1:19" x14ac:dyDescent="0.2">
      <c r="A387" s="25"/>
      <c r="B387" s="167"/>
      <c r="C387" s="97" t="s">
        <v>218</v>
      </c>
      <c r="D387" s="98"/>
      <c r="E387" s="99"/>
      <c r="F387" s="100"/>
      <c r="G387" s="100"/>
      <c r="H387" s="100"/>
      <c r="I387" s="100"/>
      <c r="J387" s="100"/>
      <c r="K387" s="101"/>
      <c r="L387" s="25"/>
      <c r="M387" s="25"/>
      <c r="N387" s="25"/>
      <c r="O387" s="25"/>
      <c r="P387" s="25"/>
      <c r="Q387" s="25"/>
      <c r="R387" s="25"/>
      <c r="S387" s="25"/>
    </row>
    <row r="388" spans="1:19" x14ac:dyDescent="0.2">
      <c r="A388" s="25"/>
      <c r="B388" s="167"/>
      <c r="C388" s="97" t="s">
        <v>219</v>
      </c>
      <c r="D388" s="98"/>
      <c r="E388" s="99"/>
      <c r="F388" s="100"/>
      <c r="G388" s="100"/>
      <c r="H388" s="100"/>
      <c r="I388" s="100"/>
      <c r="J388" s="100"/>
      <c r="K388" s="101"/>
      <c r="L388" s="25"/>
      <c r="M388" s="25"/>
      <c r="N388" s="25"/>
      <c r="O388" s="25"/>
      <c r="P388" s="25"/>
      <c r="Q388" s="25"/>
      <c r="R388" s="25"/>
      <c r="S388" s="25"/>
    </row>
    <row r="389" spans="1:19" x14ac:dyDescent="0.2">
      <c r="A389" s="25"/>
      <c r="B389" s="167"/>
      <c r="C389" s="97" t="s">
        <v>220</v>
      </c>
      <c r="D389" s="98"/>
      <c r="E389" s="99"/>
      <c r="F389" s="100"/>
      <c r="G389" s="100"/>
      <c r="H389" s="100"/>
      <c r="I389" s="100"/>
      <c r="J389" s="100"/>
      <c r="K389" s="101"/>
      <c r="L389" s="25"/>
      <c r="M389" s="25"/>
      <c r="N389" s="25"/>
      <c r="O389" s="25"/>
      <c r="P389" s="25"/>
      <c r="Q389" s="25"/>
      <c r="R389" s="25"/>
      <c r="S389" s="25"/>
    </row>
    <row r="390" spans="1:19" x14ac:dyDescent="0.2">
      <c r="A390" s="25"/>
      <c r="B390" s="167"/>
      <c r="C390" s="97" t="s">
        <v>221</v>
      </c>
      <c r="D390" s="98"/>
      <c r="E390" s="99"/>
      <c r="F390" s="100"/>
      <c r="G390" s="100"/>
      <c r="H390" s="100"/>
      <c r="I390" s="100"/>
      <c r="J390" s="100"/>
      <c r="K390" s="101"/>
      <c r="L390" s="25"/>
      <c r="M390" s="25"/>
      <c r="N390" s="25"/>
      <c r="O390" s="25"/>
      <c r="P390" s="25"/>
      <c r="Q390" s="25"/>
      <c r="R390" s="25"/>
      <c r="S390" s="25"/>
    </row>
    <row r="391" spans="1:19" x14ac:dyDescent="0.2">
      <c r="A391" s="25"/>
      <c r="B391" s="167"/>
      <c r="C391" s="97" t="s">
        <v>222</v>
      </c>
      <c r="D391" s="98"/>
      <c r="E391" s="99"/>
      <c r="F391" s="100"/>
      <c r="G391" s="100"/>
      <c r="H391" s="100"/>
      <c r="I391" s="100"/>
      <c r="J391" s="100"/>
      <c r="K391" s="101"/>
      <c r="L391" s="25"/>
      <c r="M391" s="25"/>
      <c r="N391" s="25"/>
      <c r="O391" s="25"/>
      <c r="P391" s="25"/>
      <c r="Q391" s="25"/>
      <c r="R391" s="25"/>
      <c r="S391" s="25"/>
    </row>
    <row r="392" spans="1:19" x14ac:dyDescent="0.2">
      <c r="A392" s="25"/>
      <c r="B392" s="167"/>
      <c r="C392" s="97" t="s">
        <v>223</v>
      </c>
      <c r="D392" s="98"/>
      <c r="E392" s="99"/>
      <c r="F392" s="100"/>
      <c r="G392" s="100"/>
      <c r="H392" s="100"/>
      <c r="I392" s="100"/>
      <c r="J392" s="100"/>
      <c r="K392" s="101"/>
      <c r="L392" s="25"/>
      <c r="M392" s="25"/>
      <c r="N392" s="25"/>
      <c r="O392" s="25"/>
      <c r="P392" s="25"/>
      <c r="Q392" s="25"/>
      <c r="R392" s="25"/>
      <c r="S392" s="25"/>
    </row>
    <row r="393" spans="1:19" x14ac:dyDescent="0.2">
      <c r="A393" s="25"/>
      <c r="B393" s="167"/>
      <c r="C393" s="97" t="s">
        <v>224</v>
      </c>
      <c r="D393" s="98"/>
      <c r="E393" s="99"/>
      <c r="F393" s="100"/>
      <c r="G393" s="100"/>
      <c r="H393" s="100"/>
      <c r="I393" s="100"/>
      <c r="J393" s="100"/>
      <c r="K393" s="101"/>
      <c r="L393" s="25"/>
      <c r="M393" s="25"/>
      <c r="N393" s="25"/>
      <c r="O393" s="25"/>
      <c r="P393" s="25"/>
      <c r="Q393" s="25"/>
      <c r="R393" s="25"/>
      <c r="S393" s="25"/>
    </row>
    <row r="394" spans="1:19" ht="13.5" thickBot="1" x14ac:dyDescent="0.25">
      <c r="A394" s="25"/>
      <c r="B394" s="168"/>
      <c r="C394" s="102" t="s">
        <v>168</v>
      </c>
      <c r="D394" s="103"/>
      <c r="E394" s="104"/>
      <c r="F394" s="105"/>
      <c r="G394" s="105"/>
      <c r="H394" s="105"/>
      <c r="I394" s="105"/>
      <c r="J394" s="105"/>
      <c r="K394" s="106"/>
      <c r="L394" s="25"/>
      <c r="M394" s="25"/>
      <c r="N394" s="25"/>
      <c r="O394" s="25"/>
      <c r="P394" s="25"/>
      <c r="Q394" s="25"/>
      <c r="R394" s="25"/>
      <c r="S394" s="25"/>
    </row>
    <row r="395" spans="1:19" x14ac:dyDescent="0.2">
      <c r="A395" s="25"/>
      <c r="B395" s="166" t="s">
        <v>292</v>
      </c>
      <c r="C395" s="92" t="s">
        <v>226</v>
      </c>
      <c r="D395" s="93"/>
      <c r="E395" s="94"/>
      <c r="F395" s="95"/>
      <c r="G395" s="95"/>
      <c r="H395" s="95"/>
      <c r="I395" s="95"/>
      <c r="J395" s="95"/>
      <c r="K395" s="96"/>
      <c r="L395" s="25"/>
      <c r="M395" s="25"/>
      <c r="N395" s="25"/>
      <c r="O395" s="25"/>
      <c r="P395" s="25"/>
      <c r="Q395" s="25"/>
      <c r="R395" s="25"/>
      <c r="S395" s="25"/>
    </row>
    <row r="396" spans="1:19" x14ac:dyDescent="0.2">
      <c r="A396" s="25"/>
      <c r="B396" s="167"/>
      <c r="C396" s="97" t="s">
        <v>228</v>
      </c>
      <c r="D396" s="98"/>
      <c r="E396" s="99"/>
      <c r="F396" s="100"/>
      <c r="G396" s="100"/>
      <c r="H396" s="100"/>
      <c r="I396" s="100"/>
      <c r="J396" s="100"/>
      <c r="K396" s="101"/>
      <c r="L396" s="25"/>
      <c r="M396" s="25"/>
      <c r="N396" s="25"/>
      <c r="O396" s="25"/>
      <c r="P396" s="25"/>
      <c r="Q396" s="25"/>
      <c r="R396" s="25"/>
      <c r="S396" s="25"/>
    </row>
    <row r="397" spans="1:19" x14ac:dyDescent="0.2">
      <c r="A397" s="25"/>
      <c r="B397" s="167"/>
      <c r="C397" s="97" t="s">
        <v>229</v>
      </c>
      <c r="D397" s="98"/>
      <c r="E397" s="99"/>
      <c r="F397" s="100"/>
      <c r="G397" s="100"/>
      <c r="H397" s="100"/>
      <c r="I397" s="100"/>
      <c r="J397" s="100"/>
      <c r="K397" s="101"/>
      <c r="L397" s="25"/>
      <c r="M397" s="25"/>
      <c r="N397" s="25"/>
      <c r="O397" s="25"/>
      <c r="P397" s="25"/>
      <c r="Q397" s="25"/>
      <c r="R397" s="25"/>
      <c r="S397" s="25"/>
    </row>
    <row r="398" spans="1:19" x14ac:dyDescent="0.2">
      <c r="A398" s="25"/>
      <c r="B398" s="167"/>
      <c r="C398" s="97" t="s">
        <v>230</v>
      </c>
      <c r="D398" s="98"/>
      <c r="E398" s="99"/>
      <c r="F398" s="100"/>
      <c r="G398" s="100"/>
      <c r="H398" s="100"/>
      <c r="I398" s="100"/>
      <c r="J398" s="100"/>
      <c r="K398" s="101"/>
      <c r="L398" s="25"/>
      <c r="M398" s="25"/>
      <c r="N398" s="25"/>
      <c r="O398" s="25"/>
      <c r="P398" s="25"/>
      <c r="Q398" s="25"/>
      <c r="R398" s="25"/>
      <c r="S398" s="25"/>
    </row>
    <row r="399" spans="1:19" x14ac:dyDescent="0.2">
      <c r="A399" s="25"/>
      <c r="B399" s="167"/>
      <c r="C399" s="97" t="s">
        <v>231</v>
      </c>
      <c r="D399" s="98"/>
      <c r="E399" s="99"/>
      <c r="F399" s="100"/>
      <c r="G399" s="100"/>
      <c r="H399" s="100"/>
      <c r="I399" s="100"/>
      <c r="J399" s="100"/>
      <c r="K399" s="101"/>
      <c r="L399" s="25"/>
      <c r="M399" s="25"/>
      <c r="N399" s="25"/>
      <c r="O399" s="25"/>
      <c r="P399" s="25"/>
      <c r="Q399" s="25"/>
      <c r="R399" s="25"/>
      <c r="S399" s="25"/>
    </row>
    <row r="400" spans="1:19" x14ac:dyDescent="0.2">
      <c r="A400" s="25"/>
      <c r="B400" s="167"/>
      <c r="C400" s="97" t="s">
        <v>232</v>
      </c>
      <c r="D400" s="98"/>
      <c r="E400" s="99"/>
      <c r="F400" s="100"/>
      <c r="G400" s="100"/>
      <c r="H400" s="100"/>
      <c r="I400" s="100"/>
      <c r="J400" s="100"/>
      <c r="K400" s="101"/>
      <c r="L400" s="25"/>
      <c r="M400" s="25"/>
      <c r="N400" s="25"/>
      <c r="O400" s="25"/>
      <c r="P400" s="25"/>
      <c r="Q400" s="25"/>
      <c r="R400" s="25"/>
      <c r="S400" s="25"/>
    </row>
    <row r="401" spans="1:19" x14ac:dyDescent="0.2">
      <c r="A401" s="25"/>
      <c r="B401" s="167"/>
      <c r="C401" s="97" t="s">
        <v>233</v>
      </c>
      <c r="D401" s="98"/>
      <c r="E401" s="99"/>
      <c r="F401" s="100"/>
      <c r="G401" s="100"/>
      <c r="H401" s="100"/>
      <c r="I401" s="100"/>
      <c r="J401" s="100"/>
      <c r="K401" s="101"/>
      <c r="L401" s="25"/>
      <c r="M401" s="25"/>
      <c r="N401" s="25"/>
      <c r="O401" s="25"/>
      <c r="P401" s="25"/>
      <c r="Q401" s="25"/>
      <c r="R401" s="25"/>
      <c r="S401" s="25"/>
    </row>
    <row r="402" spans="1:19" x14ac:dyDescent="0.2">
      <c r="A402" s="25"/>
      <c r="B402" s="167"/>
      <c r="C402" s="97" t="s">
        <v>234</v>
      </c>
      <c r="D402" s="98"/>
      <c r="E402" s="99"/>
      <c r="F402" s="100"/>
      <c r="G402" s="100"/>
      <c r="H402" s="100"/>
      <c r="I402" s="100"/>
      <c r="J402" s="100"/>
      <c r="K402" s="101"/>
      <c r="L402" s="25"/>
      <c r="M402" s="25"/>
      <c r="N402" s="25"/>
      <c r="O402" s="25"/>
      <c r="P402" s="25"/>
      <c r="Q402" s="25"/>
      <c r="R402" s="25"/>
      <c r="S402" s="25"/>
    </row>
    <row r="403" spans="1:19" x14ac:dyDescent="0.2">
      <c r="A403" s="25"/>
      <c r="B403" s="167"/>
      <c r="C403" s="97" t="s">
        <v>235</v>
      </c>
      <c r="D403" s="98"/>
      <c r="E403" s="99"/>
      <c r="F403" s="100"/>
      <c r="G403" s="100"/>
      <c r="H403" s="100"/>
      <c r="I403" s="100"/>
      <c r="J403" s="100"/>
      <c r="K403" s="101"/>
      <c r="L403" s="25"/>
      <c r="M403" s="25"/>
      <c r="N403" s="25"/>
      <c r="O403" s="25"/>
      <c r="P403" s="25"/>
      <c r="Q403" s="25"/>
      <c r="R403" s="25"/>
      <c r="S403" s="25"/>
    </row>
    <row r="404" spans="1:19" x14ac:dyDescent="0.2">
      <c r="A404" s="25"/>
      <c r="B404" s="167"/>
      <c r="C404" s="97" t="s">
        <v>236</v>
      </c>
      <c r="D404" s="98"/>
      <c r="E404" s="99"/>
      <c r="F404" s="100"/>
      <c r="G404" s="100"/>
      <c r="H404" s="100"/>
      <c r="I404" s="100"/>
      <c r="J404" s="100"/>
      <c r="K404" s="101"/>
      <c r="L404" s="25"/>
      <c r="M404" s="25"/>
      <c r="N404" s="25"/>
      <c r="O404" s="25"/>
      <c r="P404" s="25"/>
      <c r="Q404" s="25"/>
      <c r="R404" s="25"/>
      <c r="S404" s="25"/>
    </row>
    <row r="405" spans="1:19" x14ac:dyDescent="0.2">
      <c r="A405" s="25"/>
      <c r="B405" s="167"/>
      <c r="C405" s="97" t="s">
        <v>237</v>
      </c>
      <c r="D405" s="98"/>
      <c r="E405" s="99"/>
      <c r="F405" s="100"/>
      <c r="G405" s="100"/>
      <c r="H405" s="100"/>
      <c r="I405" s="100"/>
      <c r="J405" s="100"/>
      <c r="K405" s="101"/>
      <c r="L405" s="25"/>
      <c r="M405" s="25"/>
      <c r="N405" s="25"/>
      <c r="O405" s="25"/>
      <c r="P405" s="25"/>
      <c r="Q405" s="25"/>
      <c r="R405" s="25"/>
      <c r="S405" s="25"/>
    </row>
    <row r="406" spans="1:19" x14ac:dyDescent="0.2">
      <c r="A406" s="25"/>
      <c r="B406" s="167"/>
      <c r="C406" s="97" t="s">
        <v>238</v>
      </c>
      <c r="D406" s="98"/>
      <c r="E406" s="99"/>
      <c r="F406" s="100"/>
      <c r="G406" s="100"/>
      <c r="H406" s="100"/>
      <c r="I406" s="100"/>
      <c r="J406" s="100"/>
      <c r="K406" s="101"/>
      <c r="L406" s="25"/>
      <c r="M406" s="25"/>
      <c r="N406" s="25"/>
      <c r="O406" s="25"/>
      <c r="P406" s="25"/>
      <c r="Q406" s="25"/>
      <c r="R406" s="25"/>
      <c r="S406" s="25"/>
    </row>
    <row r="407" spans="1:19" x14ac:dyDescent="0.2">
      <c r="A407" s="25"/>
      <c r="B407" s="167"/>
      <c r="C407" s="97" t="s">
        <v>239</v>
      </c>
      <c r="D407" s="98"/>
      <c r="E407" s="99"/>
      <c r="F407" s="100"/>
      <c r="G407" s="100"/>
      <c r="H407" s="100"/>
      <c r="I407" s="100"/>
      <c r="J407" s="100"/>
      <c r="K407" s="101"/>
      <c r="L407" s="25"/>
      <c r="M407" s="25"/>
      <c r="N407" s="25"/>
      <c r="O407" s="25"/>
      <c r="P407" s="25"/>
      <c r="Q407" s="25"/>
      <c r="R407" s="25"/>
      <c r="S407" s="25"/>
    </row>
    <row r="408" spans="1:19" ht="13.5" thickBot="1" x14ac:dyDescent="0.25">
      <c r="A408" s="25"/>
      <c r="B408" s="168"/>
      <c r="C408" s="102" t="s">
        <v>168</v>
      </c>
      <c r="D408" s="103"/>
      <c r="E408" s="104"/>
      <c r="F408" s="105"/>
      <c r="G408" s="105"/>
      <c r="H408" s="105"/>
      <c r="I408" s="105"/>
      <c r="J408" s="105"/>
      <c r="K408" s="106"/>
      <c r="L408" s="25"/>
      <c r="M408" s="25"/>
      <c r="N408" s="25"/>
      <c r="O408" s="25"/>
      <c r="P408" s="25"/>
      <c r="Q408" s="25"/>
      <c r="R408" s="25"/>
      <c r="S408" s="25"/>
    </row>
    <row r="409" spans="1:19" x14ac:dyDescent="0.2">
      <c r="A409" s="25"/>
      <c r="B409" s="166" t="s">
        <v>293</v>
      </c>
      <c r="C409" s="92" t="s">
        <v>246</v>
      </c>
      <c r="D409" s="93"/>
      <c r="E409" s="94"/>
      <c r="F409" s="95"/>
      <c r="G409" s="95"/>
      <c r="H409" s="95"/>
      <c r="I409" s="95"/>
      <c r="J409" s="95"/>
      <c r="K409" s="96"/>
      <c r="L409" s="25"/>
      <c r="M409" s="25"/>
      <c r="N409" s="25"/>
      <c r="O409" s="25"/>
      <c r="P409" s="25"/>
      <c r="Q409" s="25"/>
      <c r="R409" s="25"/>
      <c r="S409" s="25"/>
    </row>
    <row r="410" spans="1:19" x14ac:dyDescent="0.2">
      <c r="A410" s="25"/>
      <c r="B410" s="167"/>
      <c r="C410" s="97" t="s">
        <v>248</v>
      </c>
      <c r="D410" s="98"/>
      <c r="E410" s="99"/>
      <c r="F410" s="100"/>
      <c r="G410" s="100"/>
      <c r="H410" s="100"/>
      <c r="I410" s="100"/>
      <c r="J410" s="100"/>
      <c r="K410" s="101"/>
      <c r="L410" s="25"/>
      <c r="M410" s="25"/>
      <c r="N410" s="25"/>
      <c r="O410" s="25"/>
      <c r="P410" s="25"/>
      <c r="Q410" s="25"/>
      <c r="R410" s="25"/>
      <c r="S410" s="25"/>
    </row>
    <row r="411" spans="1:19" x14ac:dyDescent="0.2">
      <c r="A411" s="25"/>
      <c r="B411" s="167"/>
      <c r="C411" s="97" t="s">
        <v>249</v>
      </c>
      <c r="D411" s="98"/>
      <c r="E411" s="99"/>
      <c r="F411" s="100"/>
      <c r="G411" s="100"/>
      <c r="H411" s="100"/>
      <c r="I411" s="100"/>
      <c r="J411" s="100"/>
      <c r="K411" s="101"/>
      <c r="L411" s="25"/>
      <c r="M411" s="25"/>
      <c r="N411" s="25"/>
      <c r="O411" s="25"/>
      <c r="P411" s="25"/>
      <c r="Q411" s="25"/>
      <c r="R411" s="25"/>
      <c r="S411" s="25"/>
    </row>
    <row r="412" spans="1:19" x14ac:dyDescent="0.2">
      <c r="A412" s="25"/>
      <c r="B412" s="167"/>
      <c r="C412" s="97" t="s">
        <v>250</v>
      </c>
      <c r="D412" s="98"/>
      <c r="E412" s="99"/>
      <c r="F412" s="100"/>
      <c r="G412" s="100"/>
      <c r="H412" s="100"/>
      <c r="I412" s="100"/>
      <c r="J412" s="100"/>
      <c r="K412" s="101"/>
      <c r="L412" s="25"/>
      <c r="M412" s="25"/>
      <c r="N412" s="25"/>
      <c r="O412" s="25"/>
      <c r="P412" s="25"/>
      <c r="Q412" s="25"/>
      <c r="R412" s="25"/>
      <c r="S412" s="25"/>
    </row>
    <row r="413" spans="1:19" x14ac:dyDescent="0.2">
      <c r="A413" s="25"/>
      <c r="B413" s="167"/>
      <c r="C413" s="97" t="s">
        <v>251</v>
      </c>
      <c r="D413" s="98"/>
      <c r="E413" s="99"/>
      <c r="F413" s="100"/>
      <c r="G413" s="100"/>
      <c r="H413" s="100"/>
      <c r="I413" s="100"/>
      <c r="J413" s="100"/>
      <c r="K413" s="101"/>
      <c r="L413" s="25"/>
      <c r="M413" s="25"/>
      <c r="N413" s="25"/>
      <c r="O413" s="25"/>
      <c r="P413" s="25"/>
      <c r="Q413" s="25"/>
      <c r="R413" s="25"/>
      <c r="S413" s="25"/>
    </row>
    <row r="414" spans="1:19" x14ac:dyDescent="0.2">
      <c r="A414" s="25"/>
      <c r="B414" s="167"/>
      <c r="C414" s="97" t="s">
        <v>252</v>
      </c>
      <c r="D414" s="98"/>
      <c r="E414" s="99"/>
      <c r="F414" s="100"/>
      <c r="G414" s="100"/>
      <c r="H414" s="100"/>
      <c r="I414" s="100"/>
      <c r="J414" s="100"/>
      <c r="K414" s="101"/>
      <c r="L414" s="25"/>
      <c r="M414" s="25"/>
      <c r="N414" s="25"/>
      <c r="O414" s="25"/>
      <c r="P414" s="25"/>
      <c r="Q414" s="25"/>
      <c r="R414" s="25"/>
      <c r="S414" s="25"/>
    </row>
    <row r="415" spans="1:19" x14ac:dyDescent="0.2">
      <c r="A415" s="25"/>
      <c r="B415" s="167"/>
      <c r="C415" s="97" t="s">
        <v>253</v>
      </c>
      <c r="D415" s="98"/>
      <c r="E415" s="99"/>
      <c r="F415" s="100"/>
      <c r="G415" s="100"/>
      <c r="H415" s="100"/>
      <c r="I415" s="100"/>
      <c r="J415" s="100"/>
      <c r="K415" s="101"/>
      <c r="L415" s="25"/>
      <c r="M415" s="25"/>
      <c r="N415" s="25"/>
      <c r="O415" s="25"/>
      <c r="P415" s="25"/>
      <c r="Q415" s="25"/>
      <c r="R415" s="25"/>
      <c r="S415" s="25"/>
    </row>
    <row r="416" spans="1:19" x14ac:dyDescent="0.2">
      <c r="A416" s="25"/>
      <c r="B416" s="167"/>
      <c r="C416" s="97" t="s">
        <v>254</v>
      </c>
      <c r="D416" s="98"/>
      <c r="E416" s="99"/>
      <c r="F416" s="100"/>
      <c r="G416" s="100"/>
      <c r="H416" s="100"/>
      <c r="I416" s="100"/>
      <c r="J416" s="100"/>
      <c r="K416" s="101"/>
      <c r="L416" s="25"/>
      <c r="M416" s="25"/>
      <c r="N416" s="25"/>
      <c r="O416" s="25"/>
      <c r="P416" s="25"/>
      <c r="Q416" s="25"/>
      <c r="R416" s="25"/>
      <c r="S416" s="25"/>
    </row>
    <row r="417" spans="1:19" ht="13.5" thickBot="1" x14ac:dyDescent="0.25">
      <c r="A417" s="25"/>
      <c r="B417" s="168"/>
      <c r="C417" s="102" t="s">
        <v>168</v>
      </c>
      <c r="D417" s="103"/>
      <c r="E417" s="104"/>
      <c r="F417" s="105"/>
      <c r="G417" s="105"/>
      <c r="H417" s="105"/>
      <c r="I417" s="105"/>
      <c r="J417" s="105"/>
      <c r="K417" s="106"/>
      <c r="L417" s="25"/>
      <c r="M417" s="25"/>
      <c r="N417" s="25"/>
      <c r="O417" s="25"/>
      <c r="P417" s="25"/>
      <c r="Q417" s="25"/>
      <c r="R417" s="25"/>
      <c r="S417" s="25"/>
    </row>
    <row r="418" spans="1:19" x14ac:dyDescent="0.2">
      <c r="A418" s="25"/>
      <c r="B418" s="166" t="s">
        <v>294</v>
      </c>
      <c r="C418" s="92" t="s">
        <v>295</v>
      </c>
      <c r="D418" s="93"/>
      <c r="E418" s="94"/>
      <c r="F418" s="95"/>
      <c r="G418" s="95"/>
      <c r="H418" s="95"/>
      <c r="I418" s="95"/>
      <c r="J418" s="95"/>
      <c r="K418" s="96"/>
      <c r="L418" s="25"/>
      <c r="M418" s="25"/>
      <c r="N418" s="25"/>
      <c r="O418" s="25"/>
      <c r="P418" s="25"/>
      <c r="Q418" s="25"/>
      <c r="R418" s="25"/>
      <c r="S418" s="25"/>
    </row>
    <row r="419" spans="1:19" x14ac:dyDescent="0.2">
      <c r="A419" s="25"/>
      <c r="B419" s="167"/>
      <c r="C419" s="97" t="s">
        <v>296</v>
      </c>
      <c r="D419" s="98"/>
      <c r="E419" s="99"/>
      <c r="F419" s="100"/>
      <c r="G419" s="100"/>
      <c r="H419" s="100"/>
      <c r="I419" s="100"/>
      <c r="J419" s="100"/>
      <c r="K419" s="101"/>
      <c r="L419" s="25"/>
      <c r="M419" s="25"/>
      <c r="N419" s="25"/>
      <c r="O419" s="25"/>
      <c r="P419" s="25"/>
      <c r="Q419" s="25"/>
      <c r="R419" s="25"/>
      <c r="S419" s="25"/>
    </row>
    <row r="420" spans="1:19" x14ac:dyDescent="0.2">
      <c r="A420" s="25"/>
      <c r="B420" s="167"/>
      <c r="C420" s="97" t="s">
        <v>297</v>
      </c>
      <c r="D420" s="98"/>
      <c r="E420" s="99"/>
      <c r="F420" s="100"/>
      <c r="G420" s="100"/>
      <c r="H420" s="100"/>
      <c r="I420" s="100"/>
      <c r="J420" s="100"/>
      <c r="K420" s="101"/>
      <c r="L420" s="25"/>
      <c r="M420" s="25"/>
      <c r="N420" s="25"/>
      <c r="O420" s="25"/>
      <c r="P420" s="25"/>
      <c r="Q420" s="25"/>
      <c r="R420" s="25"/>
      <c r="S420" s="25"/>
    </row>
    <row r="421" spans="1:19" x14ac:dyDescent="0.2">
      <c r="A421" s="25"/>
      <c r="B421" s="167"/>
      <c r="C421" s="97" t="s">
        <v>298</v>
      </c>
      <c r="D421" s="98"/>
      <c r="E421" s="99"/>
      <c r="F421" s="100"/>
      <c r="G421" s="100"/>
      <c r="H421" s="100"/>
      <c r="I421" s="100"/>
      <c r="J421" s="100"/>
      <c r="K421" s="101"/>
      <c r="L421" s="25"/>
      <c r="M421" s="25"/>
      <c r="N421" s="25"/>
      <c r="O421" s="25"/>
      <c r="P421" s="25"/>
      <c r="Q421" s="25"/>
      <c r="R421" s="25"/>
      <c r="S421" s="25"/>
    </row>
    <row r="422" spans="1:19" x14ac:dyDescent="0.2">
      <c r="A422" s="25"/>
      <c r="B422" s="167"/>
      <c r="C422" s="97" t="s">
        <v>299</v>
      </c>
      <c r="D422" s="98"/>
      <c r="E422" s="99"/>
      <c r="F422" s="100"/>
      <c r="G422" s="100"/>
      <c r="H422" s="100"/>
      <c r="I422" s="100"/>
      <c r="J422" s="100"/>
      <c r="K422" s="101"/>
      <c r="L422" s="25"/>
      <c r="M422" s="25"/>
      <c r="N422" s="25"/>
      <c r="O422" s="25"/>
      <c r="P422" s="25"/>
      <c r="Q422" s="25"/>
      <c r="R422" s="25"/>
      <c r="S422" s="25"/>
    </row>
    <row r="423" spans="1:19" x14ac:dyDescent="0.2">
      <c r="A423" s="25"/>
      <c r="B423" s="167"/>
      <c r="C423" s="97" t="s">
        <v>300</v>
      </c>
      <c r="D423" s="98"/>
      <c r="E423" s="99"/>
      <c r="F423" s="100"/>
      <c r="G423" s="100"/>
      <c r="H423" s="100"/>
      <c r="I423" s="100"/>
      <c r="J423" s="100"/>
      <c r="K423" s="101"/>
      <c r="L423" s="25"/>
      <c r="M423" s="25"/>
      <c r="N423" s="25"/>
      <c r="O423" s="25"/>
      <c r="P423" s="25"/>
      <c r="Q423" s="25"/>
      <c r="R423" s="25"/>
      <c r="S423" s="25"/>
    </row>
    <row r="424" spans="1:19" x14ac:dyDescent="0.2">
      <c r="A424" s="25"/>
      <c r="B424" s="167"/>
      <c r="C424" s="97" t="s">
        <v>301</v>
      </c>
      <c r="D424" s="98"/>
      <c r="E424" s="99"/>
      <c r="F424" s="100"/>
      <c r="G424" s="100"/>
      <c r="H424" s="100"/>
      <c r="I424" s="100"/>
      <c r="J424" s="100"/>
      <c r="K424" s="101"/>
      <c r="L424" s="25"/>
      <c r="M424" s="25"/>
      <c r="N424" s="25"/>
      <c r="O424" s="25"/>
      <c r="P424" s="25"/>
      <c r="Q424" s="25"/>
      <c r="R424" s="25"/>
      <c r="S424" s="25"/>
    </row>
    <row r="425" spans="1:19" ht="13.5" thickBot="1" x14ac:dyDescent="0.25">
      <c r="A425" s="25"/>
      <c r="B425" s="168"/>
      <c r="C425" s="102" t="s">
        <v>168</v>
      </c>
      <c r="D425" s="103"/>
      <c r="E425" s="104"/>
      <c r="F425" s="105"/>
      <c r="G425" s="105"/>
      <c r="H425" s="105"/>
      <c r="I425" s="105"/>
      <c r="J425" s="105"/>
      <c r="K425" s="106"/>
      <c r="L425" s="25"/>
      <c r="M425" s="25"/>
      <c r="N425" s="25"/>
      <c r="O425" s="25"/>
      <c r="P425" s="25"/>
      <c r="Q425" s="25"/>
      <c r="R425" s="25"/>
      <c r="S425" s="25"/>
    </row>
    <row r="426" spans="1:19" x14ac:dyDescent="0.2">
      <c r="A426" s="25"/>
      <c r="B426" s="166" t="s">
        <v>302</v>
      </c>
      <c r="C426" s="92"/>
      <c r="D426" s="93"/>
      <c r="E426" s="94"/>
      <c r="F426" s="95"/>
      <c r="G426" s="95"/>
      <c r="H426" s="95"/>
      <c r="I426" s="95"/>
      <c r="J426" s="95"/>
      <c r="K426" s="96"/>
      <c r="L426" s="25"/>
      <c r="M426" s="25"/>
      <c r="N426" s="25"/>
      <c r="O426" s="25"/>
      <c r="P426" s="25"/>
      <c r="Q426" s="25"/>
      <c r="R426" s="25"/>
      <c r="S426" s="25"/>
    </row>
    <row r="427" spans="1:19" x14ac:dyDescent="0.2">
      <c r="A427" s="25"/>
      <c r="B427" s="167"/>
      <c r="C427" s="97"/>
      <c r="D427" s="98"/>
      <c r="E427" s="99"/>
      <c r="F427" s="100"/>
      <c r="G427" s="100"/>
      <c r="H427" s="100"/>
      <c r="I427" s="100"/>
      <c r="J427" s="100"/>
      <c r="K427" s="101"/>
      <c r="L427" s="25"/>
      <c r="M427" s="25"/>
      <c r="N427" s="25"/>
      <c r="O427" s="25"/>
      <c r="P427" s="25"/>
      <c r="Q427" s="25"/>
      <c r="R427" s="25"/>
      <c r="S427" s="25"/>
    </row>
    <row r="428" spans="1:19" x14ac:dyDescent="0.2">
      <c r="A428" s="25"/>
      <c r="B428" s="167"/>
      <c r="C428" s="97"/>
      <c r="D428" s="98"/>
      <c r="E428" s="99"/>
      <c r="F428" s="100"/>
      <c r="G428" s="100"/>
      <c r="H428" s="100"/>
      <c r="I428" s="100"/>
      <c r="J428" s="100"/>
      <c r="K428" s="101"/>
      <c r="L428" s="25"/>
      <c r="M428" s="25"/>
      <c r="N428" s="25"/>
      <c r="O428" s="25"/>
      <c r="P428" s="25"/>
      <c r="Q428" s="25"/>
      <c r="R428" s="25"/>
      <c r="S428" s="25"/>
    </row>
    <row r="429" spans="1:19" x14ac:dyDescent="0.2">
      <c r="A429" s="25"/>
      <c r="B429" s="167"/>
      <c r="C429" s="97"/>
      <c r="D429" s="98"/>
      <c r="E429" s="99"/>
      <c r="F429" s="100"/>
      <c r="G429" s="100"/>
      <c r="H429" s="100"/>
      <c r="I429" s="100"/>
      <c r="J429" s="100"/>
      <c r="K429" s="101"/>
      <c r="L429" s="25"/>
      <c r="M429" s="25"/>
      <c r="N429" s="25"/>
      <c r="O429" s="25"/>
      <c r="P429" s="25"/>
      <c r="Q429" s="25"/>
      <c r="R429" s="25"/>
      <c r="S429" s="25"/>
    </row>
    <row r="430" spans="1:19" x14ac:dyDescent="0.2">
      <c r="A430" s="25"/>
      <c r="B430" s="167"/>
      <c r="C430" s="97"/>
      <c r="D430" s="98"/>
      <c r="E430" s="99"/>
      <c r="F430" s="100"/>
      <c r="G430" s="100"/>
      <c r="H430" s="100"/>
      <c r="I430" s="100"/>
      <c r="J430" s="100"/>
      <c r="K430" s="101"/>
      <c r="L430" s="25"/>
      <c r="M430" s="25"/>
      <c r="N430" s="25"/>
      <c r="O430" s="25"/>
      <c r="P430" s="25"/>
      <c r="Q430" s="25"/>
      <c r="R430" s="25"/>
      <c r="S430" s="25"/>
    </row>
    <row r="431" spans="1:19" x14ac:dyDescent="0.2">
      <c r="A431" s="25"/>
      <c r="B431" s="167"/>
      <c r="C431" s="97"/>
      <c r="D431" s="98"/>
      <c r="E431" s="99"/>
      <c r="F431" s="100"/>
      <c r="G431" s="100"/>
      <c r="H431" s="100"/>
      <c r="I431" s="100"/>
      <c r="J431" s="100"/>
      <c r="K431" s="101"/>
      <c r="L431" s="25"/>
      <c r="M431" s="25"/>
      <c r="N431" s="25"/>
      <c r="O431" s="25"/>
      <c r="P431" s="25"/>
      <c r="Q431" s="25"/>
      <c r="R431" s="25"/>
      <c r="S431" s="25"/>
    </row>
    <row r="432" spans="1:19" x14ac:dyDescent="0.2">
      <c r="A432" s="25"/>
      <c r="B432" s="167"/>
      <c r="C432" s="97"/>
      <c r="D432" s="98"/>
      <c r="E432" s="99"/>
      <c r="F432" s="100"/>
      <c r="G432" s="100"/>
      <c r="H432" s="100"/>
      <c r="I432" s="100"/>
      <c r="J432" s="100"/>
      <c r="K432" s="101"/>
      <c r="L432" s="25"/>
      <c r="M432" s="25"/>
      <c r="N432" s="25"/>
      <c r="O432" s="25"/>
      <c r="P432" s="25"/>
      <c r="Q432" s="25"/>
      <c r="R432" s="25"/>
      <c r="S432" s="25"/>
    </row>
    <row r="433" spans="1:19" x14ac:dyDescent="0.2">
      <c r="A433" s="25"/>
      <c r="B433" s="167"/>
      <c r="C433" s="97"/>
      <c r="D433" s="98"/>
      <c r="E433" s="99"/>
      <c r="F433" s="100"/>
      <c r="G433" s="100"/>
      <c r="H433" s="100"/>
      <c r="I433" s="100"/>
      <c r="J433" s="100"/>
      <c r="K433" s="101"/>
      <c r="L433" s="25"/>
      <c r="M433" s="25"/>
      <c r="N433" s="25"/>
      <c r="O433" s="25"/>
      <c r="P433" s="25"/>
      <c r="Q433" s="25"/>
      <c r="R433" s="25"/>
      <c r="S433" s="25"/>
    </row>
    <row r="434" spans="1:19" ht="13.5" thickBot="1" x14ac:dyDescent="0.25">
      <c r="A434" s="25"/>
      <c r="B434" s="168"/>
      <c r="C434" s="102"/>
      <c r="D434" s="103"/>
      <c r="E434" s="104"/>
      <c r="F434" s="105"/>
      <c r="G434" s="105"/>
      <c r="H434" s="105"/>
      <c r="I434" s="105"/>
      <c r="J434" s="105"/>
      <c r="K434" s="106"/>
      <c r="L434" s="25"/>
      <c r="M434" s="25"/>
      <c r="N434" s="25"/>
      <c r="O434" s="25"/>
      <c r="P434" s="25"/>
      <c r="Q434" s="25"/>
      <c r="R434" s="25"/>
      <c r="S434" s="25"/>
    </row>
    <row r="435" spans="1:19" x14ac:dyDescent="0.2">
      <c r="A435" s="25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25"/>
      <c r="M435" s="25"/>
      <c r="N435" s="25"/>
      <c r="O435" s="25"/>
      <c r="P435" s="25"/>
      <c r="Q435" s="25"/>
      <c r="R435" s="25"/>
      <c r="S435" s="25"/>
    </row>
    <row r="436" spans="1:19" x14ac:dyDescent="0.2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</row>
    <row r="437" spans="1:19" x14ac:dyDescent="0.2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</row>
    <row r="438" spans="1:19" ht="15.75" x14ac:dyDescent="0.25">
      <c r="A438" s="26" t="s">
        <v>267</v>
      </c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S438" s="25"/>
    </row>
    <row r="439" spans="1:19" x14ac:dyDescent="0.2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</row>
    <row r="440" spans="1:19" hidden="1" x14ac:dyDescent="0.2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</row>
    <row r="441" spans="1:19" hidden="1" x14ac:dyDescent="0.2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</row>
    <row r="442" spans="1:19" hidden="1" x14ac:dyDescent="0.2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</row>
    <row r="443" spans="1:19" hidden="1" x14ac:dyDescent="0.2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</row>
    <row r="444" spans="1:19" hidden="1" x14ac:dyDescent="0.2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</row>
    <row r="445" spans="1:19" hidden="1" x14ac:dyDescent="0.2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</row>
    <row r="446" spans="1:19" hidden="1" x14ac:dyDescent="0.2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</row>
    <row r="447" spans="1:19" hidden="1" x14ac:dyDescent="0.2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Legend</vt:lpstr>
      <vt:lpstr>Menu</vt:lpstr>
      <vt:lpstr>Inflation</vt:lpstr>
      <vt:lpstr>Historical Expenditure</vt:lpstr>
      <vt:lpstr>Historical Volumes</vt:lpstr>
      <vt:lpstr>Forecast Volumes</vt:lpstr>
      <vt:lpstr>Forecast Expenditure</vt:lpstr>
      <vt:lpstr>Direct Capex</vt:lpstr>
      <vt:lpstr>Reset RIN 2.2 Repex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2020-01-22T03:19:42Z</dcterms:modified>
</cp:coreProperties>
</file>