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embeddings/oleObject1.bin" ContentType="application/vnd.openxmlformats-officedocument.oleObject"/>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810" yWindow="30" windowWidth="22050" windowHeight="12165" tabRatio="813"/>
  </bookViews>
  <sheets>
    <sheet name="Cover" sheetId="44" r:id="rId1"/>
    <sheet name="Contents" sheetId="50" r:id="rId2"/>
    <sheet name="1. Income" sheetId="46" r:id="rId3"/>
    <sheet name="2. Balance" sheetId="47" r:id="rId4"/>
    <sheet name="3. Cashflows" sheetId="48" r:id="rId5"/>
    <sheet name="4. Equity" sheetId="49" r:id="rId6"/>
    <sheet name="5. Capex" sheetId="51" r:id="rId7"/>
    <sheet name="6. Capex overheads" sheetId="52" r:id="rId8"/>
    <sheet name="7. Capex for tax dep'n" sheetId="53" r:id="rId9"/>
    <sheet name="8. Maintenance" sheetId="54" r:id="rId10"/>
    <sheet name="9. Maintenance overheads" sheetId="55" r:id="rId11"/>
    <sheet name="10. Operating costs" sheetId="56" r:id="rId12"/>
    <sheet name="11. Operating overheads" sheetId="57" r:id="rId13"/>
    <sheet name="12. Cost categories" sheetId="58" r:id="rId14"/>
    <sheet name="13. Opex step change" sheetId="59" r:id="rId15"/>
    <sheet name="14. Provisions" sheetId="60" r:id="rId16"/>
    <sheet name="15. Overheads allocation" sheetId="61" r:id="rId17"/>
    <sheet name="16. Avoided cost payments" sheetId="17" r:id="rId18"/>
    <sheet name="17. Altern Ctl &amp; other" sheetId="18" r:id="rId19"/>
    <sheet name="18. EBSS" sheetId="29" r:id="rId20"/>
    <sheet name="19. Juris Scheme" sheetId="33" r:id="rId21"/>
    <sheet name="20a. DMIS -DMIA" sheetId="30" r:id="rId22"/>
    <sheet name="20b. DMIS -  D-factor" sheetId="31" r:id="rId23"/>
    <sheet name="21. Self insurance" sheetId="32" r:id="rId24"/>
    <sheet name="22. CHAP" sheetId="10"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bc" localSheetId="14">#REF!</definedName>
    <definedName name="abc" localSheetId="7">#REF!</definedName>
    <definedName name="abc" localSheetId="1">#REF!</definedName>
    <definedName name="abc">#REF!</definedName>
    <definedName name="Asset1" localSheetId="2">'[1]4. RAB'!#REF!</definedName>
    <definedName name="Asset1" localSheetId="14">#REF!</definedName>
    <definedName name="Asset1" localSheetId="16">'[1]4. RAB'!#REF!</definedName>
    <definedName name="Asset1" localSheetId="7">#REF!</definedName>
    <definedName name="Asset1" localSheetId="1">'[2]4. RAB'!#REF!</definedName>
    <definedName name="Asset1" localSheetId="0">#REF!</definedName>
    <definedName name="Asset1">#REF!</definedName>
    <definedName name="Asset10" localSheetId="2">'[1]4. RAB'!#REF!</definedName>
    <definedName name="Asset10" localSheetId="14">#REF!</definedName>
    <definedName name="Asset10" localSheetId="16">'[1]4. RAB'!#REF!</definedName>
    <definedName name="Asset10" localSheetId="7">#REF!</definedName>
    <definedName name="Asset10" localSheetId="1">'[2]4. RAB'!#REF!</definedName>
    <definedName name="Asset10" localSheetId="0">#REF!</definedName>
    <definedName name="Asset10">#REF!</definedName>
    <definedName name="Asset11" localSheetId="2">'[1]4. RAB'!#REF!</definedName>
    <definedName name="Asset11" localSheetId="14">#REF!</definedName>
    <definedName name="Asset11" localSheetId="16">'[1]4. RAB'!#REF!</definedName>
    <definedName name="Asset11" localSheetId="7">#REF!</definedName>
    <definedName name="Asset11" localSheetId="1">'[2]4. RAB'!#REF!</definedName>
    <definedName name="Asset11" localSheetId="0">#REF!</definedName>
    <definedName name="Asset11">#REF!</definedName>
    <definedName name="asset11a" localSheetId="14">#REF!</definedName>
    <definedName name="asset11a" localSheetId="16">#REF!</definedName>
    <definedName name="asset11a" localSheetId="7">#REF!</definedName>
    <definedName name="asset11a" localSheetId="1">#REF!</definedName>
    <definedName name="asset11a" localSheetId="0">#REF!</definedName>
    <definedName name="asset11a">#REF!</definedName>
    <definedName name="Asset12" localSheetId="2">'[1]4. RAB'!#REF!</definedName>
    <definedName name="Asset12" localSheetId="14">#REF!</definedName>
    <definedName name="Asset12" localSheetId="16">'[1]4. RAB'!#REF!</definedName>
    <definedName name="Asset12" localSheetId="7">#REF!</definedName>
    <definedName name="Asset12" localSheetId="1">'[2]4. RAB'!#REF!</definedName>
    <definedName name="Asset12" localSheetId="0">#REF!</definedName>
    <definedName name="Asset12">#REF!</definedName>
    <definedName name="Asset13" localSheetId="2">'[1]4. RAB'!#REF!</definedName>
    <definedName name="Asset13" localSheetId="14">#REF!</definedName>
    <definedName name="Asset13" localSheetId="16">'[1]4. RAB'!#REF!</definedName>
    <definedName name="Asset13" localSheetId="7">#REF!</definedName>
    <definedName name="Asset13" localSheetId="1">'[2]4. RAB'!#REF!</definedName>
    <definedName name="Asset13" localSheetId="0">#REF!</definedName>
    <definedName name="Asset13">#REF!</definedName>
    <definedName name="Asset14" localSheetId="2">'[1]4. RAB'!#REF!</definedName>
    <definedName name="Asset14" localSheetId="14">#REF!</definedName>
    <definedName name="Asset14" localSheetId="16">'[1]4. RAB'!#REF!</definedName>
    <definedName name="Asset14" localSheetId="7">#REF!</definedName>
    <definedName name="Asset14" localSheetId="1">'[2]4. RAB'!#REF!</definedName>
    <definedName name="Asset14" localSheetId="0">#REF!</definedName>
    <definedName name="Asset14">#REF!</definedName>
    <definedName name="Asset15" localSheetId="2">'[1]4. RAB'!#REF!</definedName>
    <definedName name="Asset15" localSheetId="14">#REF!</definedName>
    <definedName name="Asset15" localSheetId="16">'[1]4. RAB'!#REF!</definedName>
    <definedName name="Asset15" localSheetId="7">#REF!</definedName>
    <definedName name="Asset15" localSheetId="1">'[2]4. RAB'!#REF!</definedName>
    <definedName name="Asset15" localSheetId="0">#REF!</definedName>
    <definedName name="Asset15">#REF!</definedName>
    <definedName name="Asset16" localSheetId="2">'[1]4. RAB'!#REF!</definedName>
    <definedName name="Asset16" localSheetId="14">#REF!</definedName>
    <definedName name="Asset16" localSheetId="16">'[1]4. RAB'!#REF!</definedName>
    <definedName name="Asset16" localSheetId="7">#REF!</definedName>
    <definedName name="Asset16" localSheetId="1">'[2]4. RAB'!#REF!</definedName>
    <definedName name="Asset16" localSheetId="0">#REF!</definedName>
    <definedName name="Asset16">#REF!</definedName>
    <definedName name="Asset17" localSheetId="2">'[1]4. RAB'!#REF!</definedName>
    <definedName name="Asset17" localSheetId="14">#REF!</definedName>
    <definedName name="Asset17" localSheetId="16">'[1]4. RAB'!#REF!</definedName>
    <definedName name="Asset17" localSheetId="7">#REF!</definedName>
    <definedName name="Asset17" localSheetId="1">'[2]4. RAB'!#REF!</definedName>
    <definedName name="Asset17" localSheetId="0">#REF!</definedName>
    <definedName name="Asset17">#REF!</definedName>
    <definedName name="Asset18" localSheetId="2">'[1]4. RAB'!#REF!</definedName>
    <definedName name="Asset18" localSheetId="14">#REF!</definedName>
    <definedName name="Asset18" localSheetId="16">'[1]4. RAB'!#REF!</definedName>
    <definedName name="Asset18" localSheetId="7">#REF!</definedName>
    <definedName name="Asset18" localSheetId="1">'[2]4. RAB'!#REF!</definedName>
    <definedName name="Asset18" localSheetId="0">#REF!</definedName>
    <definedName name="Asset18">#REF!</definedName>
    <definedName name="Asset19" localSheetId="2">'[1]4. RAB'!#REF!</definedName>
    <definedName name="Asset19" localSheetId="14">#REF!</definedName>
    <definedName name="Asset19" localSheetId="16">'[1]4. RAB'!#REF!</definedName>
    <definedName name="Asset19" localSheetId="7">#REF!</definedName>
    <definedName name="Asset19" localSheetId="1">'[2]4. RAB'!#REF!</definedName>
    <definedName name="Asset19" localSheetId="0">#REF!</definedName>
    <definedName name="Asset19">#REF!</definedName>
    <definedName name="Asset2" localSheetId="2">'[1]4. RAB'!#REF!</definedName>
    <definedName name="Asset2" localSheetId="14">#REF!</definedName>
    <definedName name="Asset2" localSheetId="16">'[1]4. RAB'!#REF!</definedName>
    <definedName name="Asset2" localSheetId="7">#REF!</definedName>
    <definedName name="Asset2" localSheetId="1">'[2]4. RAB'!#REF!</definedName>
    <definedName name="Asset2" localSheetId="0">#REF!</definedName>
    <definedName name="Asset2">#REF!</definedName>
    <definedName name="Asset20" localSheetId="2">'[1]4. RAB'!#REF!</definedName>
    <definedName name="Asset20" localSheetId="14">#REF!</definedName>
    <definedName name="Asset20" localSheetId="16">'[1]4. RAB'!#REF!</definedName>
    <definedName name="Asset20" localSheetId="7">#REF!</definedName>
    <definedName name="Asset20" localSheetId="1">'[2]4. RAB'!#REF!</definedName>
    <definedName name="Asset20" localSheetId="0">#REF!</definedName>
    <definedName name="Asset20">#REF!</definedName>
    <definedName name="Asset3" localSheetId="2">'[1]4. RAB'!#REF!</definedName>
    <definedName name="Asset3" localSheetId="14">#REF!</definedName>
    <definedName name="Asset3" localSheetId="16">'[1]4. RAB'!#REF!</definedName>
    <definedName name="Asset3" localSheetId="7">#REF!</definedName>
    <definedName name="Asset3" localSheetId="1">'[2]4. RAB'!#REF!</definedName>
    <definedName name="Asset3" localSheetId="0">#REF!</definedName>
    <definedName name="Asset3">#REF!</definedName>
    <definedName name="Asset4" localSheetId="2">'[1]4. RAB'!#REF!</definedName>
    <definedName name="Asset4" localSheetId="14">#REF!</definedName>
    <definedName name="Asset4" localSheetId="16">'[1]4. RAB'!#REF!</definedName>
    <definedName name="Asset4" localSheetId="7">#REF!</definedName>
    <definedName name="Asset4" localSheetId="1">'[2]4. RAB'!#REF!</definedName>
    <definedName name="Asset4" localSheetId="0">#REF!</definedName>
    <definedName name="Asset4">#REF!</definedName>
    <definedName name="Asset5" localSheetId="2">'[1]4. RAB'!#REF!</definedName>
    <definedName name="Asset5" localSheetId="14">#REF!</definedName>
    <definedName name="Asset5" localSheetId="16">'[1]4. RAB'!#REF!</definedName>
    <definedName name="Asset5" localSheetId="7">#REF!</definedName>
    <definedName name="Asset5" localSheetId="1">'[2]4. RAB'!#REF!</definedName>
    <definedName name="Asset5" localSheetId="0">#REF!</definedName>
    <definedName name="Asset5">#REF!</definedName>
    <definedName name="Asset6" localSheetId="2">'[1]4. RAB'!#REF!</definedName>
    <definedName name="Asset6" localSheetId="14">#REF!</definedName>
    <definedName name="Asset6" localSheetId="16">'[1]4. RAB'!#REF!</definedName>
    <definedName name="Asset6" localSheetId="7">#REF!</definedName>
    <definedName name="Asset6" localSheetId="1">'[2]4. RAB'!#REF!</definedName>
    <definedName name="Asset6" localSheetId="0">#REF!</definedName>
    <definedName name="Asset6">#REF!</definedName>
    <definedName name="Asset7" localSheetId="2">'[1]4. RAB'!#REF!</definedName>
    <definedName name="Asset7" localSheetId="14">#REF!</definedName>
    <definedName name="Asset7" localSheetId="16">'[1]4. RAB'!#REF!</definedName>
    <definedName name="Asset7" localSheetId="7">#REF!</definedName>
    <definedName name="Asset7" localSheetId="1">'[2]4. RAB'!#REF!</definedName>
    <definedName name="Asset7" localSheetId="0">#REF!</definedName>
    <definedName name="Asset7">#REF!</definedName>
    <definedName name="Asset8" localSheetId="2">'[1]4. RAB'!#REF!</definedName>
    <definedName name="Asset8" localSheetId="14">#REF!</definedName>
    <definedName name="Asset8" localSheetId="16">'[1]4. RAB'!#REF!</definedName>
    <definedName name="Asset8" localSheetId="7">#REF!</definedName>
    <definedName name="Asset8" localSheetId="1">'[2]4. RAB'!#REF!</definedName>
    <definedName name="Asset8" localSheetId="0">#REF!</definedName>
    <definedName name="Asset8">#REF!</definedName>
    <definedName name="Asset9" localSheetId="2">'[1]4. RAB'!#REF!</definedName>
    <definedName name="Asset9" localSheetId="14">#REF!</definedName>
    <definedName name="Asset9" localSheetId="16">'[1]4. RAB'!#REF!</definedName>
    <definedName name="Asset9" localSheetId="7">#REF!</definedName>
    <definedName name="Asset9" localSheetId="1">'[2]4. RAB'!#REF!</definedName>
    <definedName name="Asset9" localSheetId="0">#REF!</definedName>
    <definedName name="Asset9">#REF!</definedName>
    <definedName name="DNSP">[3]Outcomes!$B$2</definedName>
    <definedName name="l" localSheetId="1">#REF!</definedName>
    <definedName name="l">#REF!</definedName>
    <definedName name="_xlnm.Print_Area" localSheetId="2">'1. Income'!$B$1:$J$35</definedName>
    <definedName name="_xlnm.Print_Area" localSheetId="11">'10. Operating costs'!$B$1:$L$80</definedName>
    <definedName name="_xlnm.Print_Area" localSheetId="12">'11. Operating overheads'!$B$1:$L$34</definedName>
    <definedName name="_xlnm.Print_Area" localSheetId="13">'12. Cost categories'!$B$1:$Q$23</definedName>
    <definedName name="_xlnm.Print_Area" localSheetId="14">'13. Opex step change'!$B$1:$K$33</definedName>
    <definedName name="_xlnm.Print_Area" localSheetId="15">'14. Provisions'!$B$1:$J$142</definedName>
    <definedName name="_xlnm.Print_Area" localSheetId="16">'15. Overheads allocation'!$B$1:$M$66</definedName>
    <definedName name="_xlnm.Print_Area" localSheetId="17">'16. Avoided cost payments'!$B$1:$D$14</definedName>
    <definedName name="_xlnm.Print_Area" localSheetId="18">'17. Altern Ctl &amp; other'!$B$1:$I$17</definedName>
    <definedName name="_xlnm.Print_Area" localSheetId="19">'18. EBSS'!$B$1:$K$32</definedName>
    <definedName name="_xlnm.Print_Area" localSheetId="20">'19. Juris Scheme'!$B$1:$C$16</definedName>
    <definedName name="_xlnm.Print_Area" localSheetId="3">'2. Balance'!$B$1:$J$58</definedName>
    <definedName name="_xlnm.Print_Area" localSheetId="21">'20a. DMIS -DMIA'!$B$1:$F$33</definedName>
    <definedName name="_xlnm.Print_Area" localSheetId="22">'20b. DMIS -  D-factor'!$B$1:$I$82</definedName>
    <definedName name="_xlnm.Print_Area" localSheetId="23">'21. Self insurance'!$B$1:$M$28</definedName>
    <definedName name="_xlnm.Print_Area" localSheetId="24">'22. CHAP'!$B$1:$I$27</definedName>
    <definedName name="_xlnm.Print_Area" localSheetId="4">'3. Cashflows'!$B$1:$J$18</definedName>
    <definedName name="_xlnm.Print_Area" localSheetId="5">'4. Equity'!$B$1:$J$29</definedName>
    <definedName name="_xlnm.Print_Area" localSheetId="6">'5. Capex'!$B$1:$G$162</definedName>
    <definedName name="_xlnm.Print_Area" localSheetId="7">'6. Capex overheads'!$B$1:$G$37</definedName>
    <definedName name="_xlnm.Print_Area" localSheetId="8">'7. Capex for tax dep''n'!$B$1:$F$32</definedName>
    <definedName name="_xlnm.Print_Area" localSheetId="9">'8. Maintenance'!$B$1:$L$55</definedName>
    <definedName name="_xlnm.Print_Area" localSheetId="10">'9. Maintenance overheads'!$B$1:$L$31</definedName>
    <definedName name="_xlnm.Print_Area" localSheetId="1">Contents!$A$1:$G$16</definedName>
    <definedName name="_xlnm.Print_Area" localSheetId="0">Cover!$A$1:$H$44</definedName>
    <definedName name="_xlnm.Print_Titles" localSheetId="11">'10. Operating costs'!$1:$6</definedName>
    <definedName name="_xlnm.Print_Titles" localSheetId="13">'12. Cost categories'!$1:$6</definedName>
    <definedName name="_xlnm.Print_Titles" localSheetId="15">'14. Provisions'!$1:$8</definedName>
    <definedName name="_xlnm.Print_Titles" localSheetId="16">'15. Overheads allocation'!$1:$11</definedName>
    <definedName name="_xlnm.Print_Titles" localSheetId="3">'2. Balance'!$1:$10</definedName>
    <definedName name="_xlnm.Print_Titles" localSheetId="22">'20b. DMIS -  D-factor'!$1:$11</definedName>
    <definedName name="_xlnm.Print_Titles" localSheetId="24">'22. CHAP'!$1:$8</definedName>
    <definedName name="_xlnm.Print_Titles" localSheetId="6">'5. Capex'!$1:$6</definedName>
    <definedName name="_xlnm.Print_Titles" localSheetId="9">'8. Maintenance'!$1:$6</definedName>
    <definedName name="YEAR">[3]Outcomes!$B$3</definedName>
  </definedNames>
  <calcPr calcId="145621" iterate="1"/>
</workbook>
</file>

<file path=xl/calcChain.xml><?xml version="1.0" encoding="utf-8"?>
<calcChain xmlns="http://schemas.openxmlformats.org/spreadsheetml/2006/main">
  <c r="E12" i="55" l="1"/>
  <c r="F12" i="55"/>
  <c r="I12" i="55"/>
  <c r="F18" i="56" l="1"/>
  <c r="E18" i="56"/>
  <c r="F17" i="56"/>
  <c r="E17" i="56"/>
  <c r="F16" i="56"/>
  <c r="E16" i="56"/>
  <c r="F15" i="56"/>
  <c r="E15" i="56"/>
  <c r="F12" i="56"/>
  <c r="E12" i="56"/>
  <c r="E13" i="55"/>
  <c r="E14" i="55"/>
  <c r="E15" i="55"/>
  <c r="E16" i="55"/>
  <c r="E17" i="55"/>
  <c r="F13" i="55"/>
  <c r="F14" i="55"/>
  <c r="F15" i="55"/>
  <c r="F16" i="55"/>
  <c r="F17" i="55"/>
  <c r="E13" i="54"/>
  <c r="E14" i="54"/>
  <c r="E15" i="54"/>
  <c r="E16" i="54"/>
  <c r="E17" i="54"/>
  <c r="E12" i="54"/>
  <c r="F13" i="54"/>
  <c r="F14" i="54"/>
  <c r="F15" i="54"/>
  <c r="F16" i="54"/>
  <c r="F17" i="54"/>
  <c r="F12" i="54"/>
  <c r="F57" i="47"/>
  <c r="E57" i="47"/>
  <c r="F56" i="47"/>
  <c r="E56" i="47"/>
  <c r="F55" i="47"/>
  <c r="E55" i="47"/>
  <c r="F54" i="47"/>
  <c r="E54" i="47"/>
  <c r="F49" i="47"/>
  <c r="E49" i="47"/>
  <c r="F48" i="47"/>
  <c r="E48" i="47"/>
  <c r="F47" i="47"/>
  <c r="E47" i="47"/>
  <c r="F46" i="47"/>
  <c r="E46" i="47"/>
  <c r="F45" i="47"/>
  <c r="E45" i="47"/>
  <c r="F44" i="47"/>
  <c r="E44" i="47"/>
  <c r="F41" i="47"/>
  <c r="E41" i="47"/>
  <c r="F40" i="47"/>
  <c r="E40" i="47"/>
  <c r="F39" i="47"/>
  <c r="E39" i="47"/>
  <c r="F38" i="47"/>
  <c r="E38" i="47"/>
  <c r="F37" i="47"/>
  <c r="E37" i="47"/>
  <c r="F36" i="47"/>
  <c r="E36" i="47"/>
  <c r="F35" i="47"/>
  <c r="E35" i="47"/>
  <c r="F31" i="47"/>
  <c r="E31" i="47"/>
  <c r="F30" i="47"/>
  <c r="E30" i="47"/>
  <c r="F29" i="47"/>
  <c r="E29" i="47"/>
  <c r="F28" i="47"/>
  <c r="E28" i="47"/>
  <c r="F27" i="47"/>
  <c r="E27" i="47"/>
  <c r="F26" i="47"/>
  <c r="E26" i="47"/>
  <c r="F25" i="47"/>
  <c r="E25" i="47"/>
  <c r="F24" i="47"/>
  <c r="E24" i="47"/>
  <c r="F32" i="47"/>
  <c r="E32" i="47"/>
  <c r="F13" i="47"/>
  <c r="F14" i="47"/>
  <c r="F15" i="47"/>
  <c r="F16" i="47"/>
  <c r="F17" i="47"/>
  <c r="F18" i="47"/>
  <c r="F19" i="47"/>
  <c r="F20" i="47"/>
  <c r="F21" i="47"/>
  <c r="F12" i="47"/>
  <c r="E21" i="47"/>
  <c r="E13" i="47"/>
  <c r="E14" i="47"/>
  <c r="E15" i="47"/>
  <c r="E16" i="47"/>
  <c r="E17" i="47"/>
  <c r="E18" i="47"/>
  <c r="E19" i="47"/>
  <c r="E20" i="47"/>
  <c r="E12" i="47"/>
  <c r="F34" i="46" l="1"/>
  <c r="F32" i="46"/>
  <c r="F31" i="46"/>
  <c r="F30" i="46"/>
  <c r="F29" i="46"/>
  <c r="F28" i="46"/>
  <c r="F27" i="46"/>
  <c r="F26" i="46"/>
  <c r="F25" i="46"/>
  <c r="F24" i="46"/>
  <c r="F23" i="46"/>
  <c r="F22" i="46"/>
  <c r="E34" i="46"/>
  <c r="E32" i="46"/>
  <c r="E31" i="46"/>
  <c r="E30" i="46"/>
  <c r="E29" i="46"/>
  <c r="E28" i="46"/>
  <c r="E27" i="46"/>
  <c r="E26" i="46"/>
  <c r="E25" i="46"/>
  <c r="E24" i="46"/>
  <c r="E23" i="46"/>
  <c r="E22" i="46"/>
  <c r="E13" i="46"/>
  <c r="E14" i="46"/>
  <c r="E15" i="46"/>
  <c r="E16" i="46"/>
  <c r="E17" i="46"/>
  <c r="E18" i="46"/>
  <c r="E19" i="46"/>
  <c r="E20" i="46"/>
  <c r="E12" i="46"/>
  <c r="F13" i="46"/>
  <c r="F14" i="46"/>
  <c r="F15" i="46"/>
  <c r="F16" i="46"/>
  <c r="F17" i="46"/>
  <c r="F18" i="46"/>
  <c r="F19" i="46"/>
  <c r="F20" i="46"/>
  <c r="F12" i="46"/>
  <c r="F26" i="49" l="1"/>
  <c r="E26" i="49"/>
  <c r="D26" i="49"/>
  <c r="F20" i="49"/>
  <c r="E20" i="49"/>
  <c r="D20" i="49"/>
  <c r="F15" i="49"/>
  <c r="E15" i="49"/>
  <c r="D15" i="49"/>
  <c r="J58" i="47"/>
  <c r="H58" i="47"/>
  <c r="G58" i="47"/>
  <c r="F58" i="47"/>
  <c r="E58" i="47"/>
  <c r="D58" i="47"/>
  <c r="J50" i="47"/>
  <c r="H50" i="47"/>
  <c r="G50" i="47"/>
  <c r="F50" i="47"/>
  <c r="E50" i="47"/>
  <c r="D50" i="47"/>
  <c r="J42" i="47"/>
  <c r="H42" i="47"/>
  <c r="G42" i="47"/>
  <c r="F42" i="47"/>
  <c r="E42" i="47"/>
  <c r="D42" i="47"/>
  <c r="J32" i="47"/>
  <c r="H32" i="47"/>
  <c r="G32" i="47"/>
  <c r="D32" i="47"/>
  <c r="J22" i="47"/>
  <c r="H22" i="47"/>
  <c r="G22" i="47"/>
  <c r="F22" i="47"/>
  <c r="F33" i="47" s="1"/>
  <c r="E22" i="47"/>
  <c r="E33" i="47" s="1"/>
  <c r="D22" i="47"/>
  <c r="J21" i="46"/>
  <c r="J33" i="46" s="1"/>
  <c r="J35" i="46" s="1"/>
  <c r="I21" i="46"/>
  <c r="I33" i="46" s="1"/>
  <c r="I35" i="46" s="1"/>
  <c r="H21" i="46"/>
  <c r="H33" i="46" s="1"/>
  <c r="H35" i="46" s="1"/>
  <c r="G21" i="46"/>
  <c r="G33" i="46" s="1"/>
  <c r="G35" i="46" s="1"/>
  <c r="F21" i="46"/>
  <c r="F33" i="46" s="1"/>
  <c r="F35" i="46" s="1"/>
  <c r="E21" i="46"/>
  <c r="E33" i="46" s="1"/>
  <c r="E35" i="46" s="1"/>
  <c r="D21" i="46"/>
  <c r="D33" i="46" s="1"/>
  <c r="D35" i="46" s="1"/>
  <c r="H51" i="47" l="1"/>
  <c r="H52" i="47" s="1"/>
  <c r="J33" i="47"/>
  <c r="J51" i="47"/>
  <c r="J52" i="47" s="1"/>
  <c r="G33" i="47"/>
  <c r="G51" i="47"/>
  <c r="G52" i="47" s="1"/>
  <c r="H33" i="47"/>
  <c r="E51" i="47"/>
  <c r="E52" i="47" s="1"/>
  <c r="F51" i="47"/>
  <c r="F52" i="47" s="1"/>
  <c r="D33" i="47"/>
  <c r="D51" i="47"/>
  <c r="F14" i="48"/>
  <c r="F12" i="48" s="1"/>
  <c r="E14" i="48"/>
  <c r="E12" i="48" s="1"/>
  <c r="D14" i="48"/>
  <c r="D12" i="48" s="1"/>
  <c r="D52" i="47" l="1"/>
  <c r="C47" i="60" l="1"/>
  <c r="D43" i="60"/>
  <c r="D41" i="60"/>
  <c r="D25" i="60"/>
  <c r="D23" i="60"/>
  <c r="E129" i="60" l="1"/>
  <c r="D129" i="60"/>
  <c r="J129" i="60"/>
  <c r="H129" i="60"/>
  <c r="G129" i="60"/>
  <c r="F129" i="60"/>
  <c r="I16" i="61" l="1"/>
  <c r="I20" i="61"/>
  <c r="I24" i="61"/>
  <c r="I28" i="61"/>
  <c r="I32" i="61"/>
  <c r="I36" i="61"/>
  <c r="I40" i="61"/>
  <c r="I44" i="61"/>
  <c r="I48" i="61"/>
  <c r="I52" i="61"/>
  <c r="I56" i="61"/>
  <c r="I58" i="61"/>
  <c r="I13" i="61"/>
  <c r="I14" i="61"/>
  <c r="I15" i="61"/>
  <c r="I17" i="61"/>
  <c r="I18" i="61"/>
  <c r="I19" i="61"/>
  <c r="I21" i="61"/>
  <c r="I22" i="61"/>
  <c r="I23" i="61"/>
  <c r="I25" i="61"/>
  <c r="I26" i="61"/>
  <c r="I27" i="61"/>
  <c r="I29" i="61"/>
  <c r="I30" i="61"/>
  <c r="I31" i="61"/>
  <c r="I33" i="61"/>
  <c r="I34" i="61"/>
  <c r="I35" i="61"/>
  <c r="I37" i="61"/>
  <c r="I38" i="61"/>
  <c r="I39" i="61"/>
  <c r="I41" i="61"/>
  <c r="I42" i="61"/>
  <c r="I43" i="61"/>
  <c r="I45" i="61"/>
  <c r="I46" i="61"/>
  <c r="I47" i="61"/>
  <c r="I49" i="61"/>
  <c r="I50" i="61"/>
  <c r="I51" i="61"/>
  <c r="I53" i="61"/>
  <c r="I54" i="61"/>
  <c r="I55" i="61"/>
  <c r="I57" i="61"/>
  <c r="I59" i="61"/>
  <c r="I60" i="61"/>
  <c r="I61" i="61"/>
  <c r="I62" i="61"/>
  <c r="F111" i="60"/>
  <c r="D39" i="60"/>
  <c r="E39" i="60"/>
  <c r="J111" i="60"/>
  <c r="H111" i="60"/>
  <c r="E111" i="60"/>
  <c r="J93" i="60"/>
  <c r="H93" i="60"/>
  <c r="E93" i="60"/>
  <c r="J75" i="60"/>
  <c r="H75" i="60"/>
  <c r="G75" i="60"/>
  <c r="J57" i="60"/>
  <c r="H57" i="60"/>
  <c r="F57" i="60"/>
  <c r="J39" i="60"/>
  <c r="H39" i="60"/>
  <c r="F39" i="60"/>
  <c r="G57" i="60"/>
  <c r="E57" i="60"/>
  <c r="E75" i="60"/>
  <c r="F93" i="60"/>
  <c r="D93" i="60"/>
  <c r="F75" i="60"/>
  <c r="J19" i="32"/>
  <c r="D28" i="32" s="1"/>
  <c r="H19" i="32"/>
  <c r="E21" i="53"/>
  <c r="E20" i="30"/>
  <c r="F66" i="61"/>
  <c r="G66" i="61"/>
  <c r="J66" i="61"/>
  <c r="K66" i="61"/>
  <c r="L66" i="61"/>
  <c r="I11" i="18"/>
  <c r="I12" i="18" s="1"/>
  <c r="F73" i="31"/>
  <c r="D81" i="31"/>
  <c r="B3" i="10"/>
  <c r="B3" i="32"/>
  <c r="B3" i="31"/>
  <c r="B3" i="30"/>
  <c r="B3" i="33"/>
  <c r="B3" i="29"/>
  <c r="B3" i="18"/>
  <c r="B3" i="17"/>
  <c r="B3" i="61"/>
  <c r="B3" i="60"/>
  <c r="B3" i="59"/>
  <c r="B3" i="58"/>
  <c r="B3" i="57"/>
  <c r="B3" i="56"/>
  <c r="B3" i="55"/>
  <c r="B3" i="54"/>
  <c r="B3" i="53"/>
  <c r="B3" i="52"/>
  <c r="B3" i="51"/>
  <c r="B3" i="49"/>
  <c r="B3" i="48"/>
  <c r="B3" i="47"/>
  <c r="B3" i="46"/>
  <c r="I65" i="61"/>
  <c r="I64" i="61"/>
  <c r="I63" i="61"/>
  <c r="I12" i="61"/>
  <c r="I66" i="61" s="1"/>
  <c r="B1" i="61"/>
  <c r="J21" i="60"/>
  <c r="H21" i="60"/>
  <c r="G21" i="60"/>
  <c r="F21" i="60"/>
  <c r="D21" i="60"/>
  <c r="B1" i="60"/>
  <c r="B1" i="59"/>
  <c r="M14" i="58"/>
  <c r="J14" i="58"/>
  <c r="G14" i="58"/>
  <c r="D14" i="58"/>
  <c r="P14" i="58"/>
  <c r="B1" i="58"/>
  <c r="B1" i="57"/>
  <c r="I71" i="56"/>
  <c r="I70" i="56"/>
  <c r="I69" i="56"/>
  <c r="I68" i="56"/>
  <c r="I67" i="56"/>
  <c r="I66" i="56"/>
  <c r="I57" i="56"/>
  <c r="I56" i="56"/>
  <c r="I55" i="56"/>
  <c r="I54" i="56"/>
  <c r="I53" i="56"/>
  <c r="I52" i="56"/>
  <c r="J19" i="56"/>
  <c r="L13" i="56"/>
  <c r="J13" i="56"/>
  <c r="G13" i="56"/>
  <c r="B1" i="56"/>
  <c r="G18" i="55"/>
  <c r="B1" i="55"/>
  <c r="G55" i="54"/>
  <c r="J18" i="54"/>
  <c r="B1" i="54"/>
  <c r="B32" i="53"/>
  <c r="B31" i="53"/>
  <c r="F30" i="53"/>
  <c r="B30" i="53"/>
  <c r="F29" i="53"/>
  <c r="B29" i="53"/>
  <c r="F28" i="53"/>
  <c r="B28" i="53"/>
  <c r="B27" i="53"/>
  <c r="F26" i="53"/>
  <c r="B26" i="53"/>
  <c r="F25" i="53"/>
  <c r="B25" i="53"/>
  <c r="F24" i="53"/>
  <c r="B24" i="53"/>
  <c r="B23" i="53"/>
  <c r="B22" i="53"/>
  <c r="F21" i="53"/>
  <c r="B21" i="53"/>
  <c r="F20" i="53"/>
  <c r="B20" i="53"/>
  <c r="F19" i="53"/>
  <c r="B19" i="53"/>
  <c r="F18" i="53"/>
  <c r="B18" i="53"/>
  <c r="F17" i="53"/>
  <c r="B17" i="53"/>
  <c r="F16" i="53"/>
  <c r="B16" i="53"/>
  <c r="F15" i="53"/>
  <c r="B15" i="53"/>
  <c r="B14" i="53"/>
  <c r="F13" i="53"/>
  <c r="B13" i="53"/>
  <c r="F12" i="53"/>
  <c r="B12" i="53"/>
  <c r="F11" i="53"/>
  <c r="B11" i="53"/>
  <c r="B10" i="53"/>
  <c r="B1" i="53"/>
  <c r="G37" i="52"/>
  <c r="C18" i="52"/>
  <c r="C20" i="52" s="1"/>
  <c r="B1" i="52"/>
  <c r="D161" i="51"/>
  <c r="C161" i="51"/>
  <c r="D152" i="51"/>
  <c r="C152" i="51"/>
  <c r="C162" i="51" s="1"/>
  <c r="D134" i="51"/>
  <c r="C134" i="51"/>
  <c r="D125" i="51"/>
  <c r="D135" i="51" s="1"/>
  <c r="C125" i="51"/>
  <c r="C135" i="51"/>
  <c r="D107" i="51"/>
  <c r="C107" i="51"/>
  <c r="C98" i="51"/>
  <c r="G81" i="51"/>
  <c r="E70" i="51"/>
  <c r="C63" i="51"/>
  <c r="E62" i="51"/>
  <c r="E61" i="51"/>
  <c r="E60" i="51"/>
  <c r="E58" i="51"/>
  <c r="E57" i="51"/>
  <c r="E56" i="51"/>
  <c r="C54" i="51"/>
  <c r="E53" i="51"/>
  <c r="E52" i="51"/>
  <c r="E51" i="51"/>
  <c r="E50" i="51"/>
  <c r="E49" i="51"/>
  <c r="E48" i="51"/>
  <c r="E47" i="51"/>
  <c r="E45" i="51"/>
  <c r="E44" i="51"/>
  <c r="E43" i="51"/>
  <c r="E17" i="51"/>
  <c r="C16" i="51"/>
  <c r="C18" i="51" s="1"/>
  <c r="E15" i="51"/>
  <c r="E14" i="51"/>
  <c r="E13" i="51"/>
  <c r="E11" i="51"/>
  <c r="B1" i="51"/>
  <c r="B1" i="49"/>
  <c r="B1" i="48"/>
  <c r="B1" i="47"/>
  <c r="B1" i="46"/>
  <c r="H12" i="18"/>
  <c r="H16" i="18"/>
  <c r="D14" i="17"/>
  <c r="E14" i="10"/>
  <c r="E15" i="10"/>
  <c r="E17" i="10"/>
  <c r="E18" i="10"/>
  <c r="E19" i="10"/>
  <c r="I16" i="18"/>
  <c r="E12" i="18"/>
  <c r="E17" i="18" s="1"/>
  <c r="F12" i="18"/>
  <c r="G12" i="18"/>
  <c r="G17" i="18" s="1"/>
  <c r="D12" i="18"/>
  <c r="D17" i="18" s="1"/>
  <c r="E16" i="18"/>
  <c r="F16" i="18"/>
  <c r="G16" i="18"/>
  <c r="F17" i="18"/>
  <c r="D16" i="18"/>
  <c r="C16" i="33"/>
  <c r="B1" i="10"/>
  <c r="B1" i="32"/>
  <c r="B1" i="31"/>
  <c r="B1" i="30"/>
  <c r="B1" i="33"/>
  <c r="B1" i="29"/>
  <c r="B1" i="18"/>
  <c r="B1" i="17"/>
  <c r="C32" i="29"/>
  <c r="C19" i="29"/>
  <c r="C20" i="29" s="1"/>
  <c r="C50" i="31"/>
  <c r="C59" i="31" s="1"/>
  <c r="F39" i="31"/>
  <c r="F42" i="31" s="1"/>
  <c r="C34" i="31"/>
  <c r="C57" i="31" s="1"/>
  <c r="G23" i="31"/>
  <c r="I23" i="31" s="1"/>
  <c r="I26" i="31" s="1"/>
  <c r="C56" i="31" s="1"/>
  <c r="G24" i="31"/>
  <c r="I24" i="31" s="1"/>
  <c r="G25" i="31"/>
  <c r="I25" i="31" s="1"/>
  <c r="E15" i="31"/>
  <c r="F15" i="31" s="1"/>
  <c r="E16" i="31"/>
  <c r="F16" i="31"/>
  <c r="E17" i="31"/>
  <c r="F17" i="31"/>
  <c r="H17" i="31" s="1"/>
  <c r="G42" i="31"/>
  <c r="F41" i="31"/>
  <c r="H41" i="31" s="1"/>
  <c r="F40" i="31"/>
  <c r="H40" i="31" s="1"/>
  <c r="G18" i="31"/>
  <c r="D18" i="31"/>
  <c r="C18" i="31"/>
  <c r="L19" i="32"/>
  <c r="K19" i="32"/>
  <c r="I19" i="32"/>
  <c r="E14" i="30"/>
  <c r="E15" i="30"/>
  <c r="E16" i="30"/>
  <c r="E17" i="30"/>
  <c r="E18" i="30"/>
  <c r="E19" i="30"/>
  <c r="C12" i="30"/>
  <c r="H16" i="31"/>
  <c r="E18" i="31"/>
  <c r="H15" i="31" l="1"/>
  <c r="H18" i="31" s="1"/>
  <c r="C55" i="31" s="1"/>
  <c r="C61" i="31" s="1"/>
  <c r="C63" i="31" s="1"/>
  <c r="C72" i="31" s="1"/>
  <c r="C80" i="31" s="1"/>
  <c r="C81" i="31" s="1"/>
  <c r="F18" i="31"/>
  <c r="H39" i="31"/>
  <c r="H42" i="31" s="1"/>
  <c r="C58" i="31" s="1"/>
  <c r="H17" i="18"/>
  <c r="C108" i="51"/>
  <c r="I17" i="18"/>
  <c r="C21" i="30"/>
  <c r="D21" i="30"/>
  <c r="D162" i="51"/>
  <c r="C64" i="51"/>
  <c r="J20" i="56"/>
  <c r="E13" i="10"/>
  <c r="D66" i="61"/>
  <c r="E66" i="61"/>
  <c r="H66" i="61"/>
  <c r="E21" i="60"/>
  <c r="D57" i="60"/>
  <c r="D75" i="60"/>
  <c r="G93" i="60"/>
  <c r="J18" i="55"/>
  <c r="E21" i="30"/>
  <c r="G111" i="60"/>
  <c r="G39" i="60"/>
  <c r="D111" i="60"/>
  <c r="D98" i="51"/>
  <c r="D108" i="51" s="1"/>
  <c r="D63" i="51"/>
  <c r="F27" i="53"/>
  <c r="F31" i="53" s="1"/>
  <c r="E59" i="51"/>
  <c r="F14" i="53" l="1"/>
  <c r="F22" i="53" s="1"/>
  <c r="F32" i="53" s="1"/>
  <c r="E46" i="51"/>
  <c r="D54" i="51"/>
  <c r="E54" i="51" s="1"/>
  <c r="E12" i="51"/>
  <c r="D16" i="51"/>
  <c r="E63" i="51"/>
  <c r="D64" i="51" l="1"/>
  <c r="D18" i="51"/>
  <c r="E18" i="51" s="1"/>
  <c r="E16" i="51"/>
  <c r="D18" i="52"/>
  <c r="D20" i="52" s="1"/>
  <c r="E71" i="51"/>
  <c r="E64" i="51"/>
  <c r="G18" i="54" l="1"/>
  <c r="G19" i="56"/>
  <c r="G20" i="56" s="1"/>
  <c r="I17" i="56" l="1"/>
  <c r="I17" i="57" l="1"/>
  <c r="L18" i="54" l="1"/>
  <c r="I18" i="56"/>
  <c r="I18" i="57" l="1"/>
  <c r="L18" i="55"/>
  <c r="E18" i="55" l="1"/>
  <c r="L19" i="56" l="1"/>
  <c r="L20" i="56" s="1"/>
  <c r="D19" i="56" l="1"/>
  <c r="I12" i="56"/>
  <c r="F13" i="56"/>
  <c r="H13" i="56"/>
  <c r="I15" i="54"/>
  <c r="I13" i="54"/>
  <c r="I16" i="54"/>
  <c r="H18" i="54"/>
  <c r="I12" i="54"/>
  <c r="I15" i="56"/>
  <c r="H19" i="56"/>
  <c r="I17" i="54"/>
  <c r="I16" i="56"/>
  <c r="I14" i="54"/>
  <c r="E18" i="54" l="1"/>
  <c r="D18" i="54"/>
  <c r="I15" i="57"/>
  <c r="I16" i="55"/>
  <c r="I14" i="55"/>
  <c r="I16" i="57"/>
  <c r="I17" i="55"/>
  <c r="F19" i="56"/>
  <c r="F20" i="56" s="1"/>
  <c r="F18" i="54"/>
  <c r="I12" i="57"/>
  <c r="D13" i="56"/>
  <c r="D20" i="56" s="1"/>
  <c r="E13" i="56"/>
  <c r="I15" i="55"/>
  <c r="H20" i="56"/>
  <c r="H18" i="55"/>
  <c r="I13" i="55"/>
  <c r="E19" i="56"/>
  <c r="C21" i="29" l="1"/>
  <c r="F18" i="55"/>
  <c r="E20" i="56"/>
  <c r="N14" i="58" l="1"/>
  <c r="O14" i="58" s="1"/>
  <c r="H14" i="58"/>
  <c r="I14" i="58" s="1"/>
  <c r="K14" i="58"/>
  <c r="L14" i="58" s="1"/>
  <c r="Q14" i="58"/>
  <c r="E14" i="58"/>
  <c r="F14" i="58" s="1"/>
</calcChain>
</file>

<file path=xl/sharedStrings.xml><?xml version="1.0" encoding="utf-8"?>
<sst xmlns="http://schemas.openxmlformats.org/spreadsheetml/2006/main" count="1339" uniqueCount="590">
  <si>
    <t>Efficiency benefit sharing scheme</t>
  </si>
  <si>
    <t>Table 1: Opex for EBSS purposes</t>
  </si>
  <si>
    <t>Debt raising costs</t>
  </si>
  <si>
    <t>Self insurance</t>
  </si>
  <si>
    <t>Superannuation defined benefit retirement schemes</t>
  </si>
  <si>
    <t>Non network alternatives costs</t>
  </si>
  <si>
    <t>Pass through event costs</t>
  </si>
  <si>
    <t>Total opex adjustment for EBSS purposes</t>
  </si>
  <si>
    <t>Total opex for EBSS purposes</t>
  </si>
  <si>
    <t>Table 2: Explanation of Capitalisation Policy Changes</t>
  </si>
  <si>
    <t>Note: this should include a description of any items that have previously been considered as opex items, but are now being considered capex items.</t>
  </si>
  <si>
    <t xml:space="preserve">Demand Management Incentive Scheme </t>
  </si>
  <si>
    <t>Part A – DMIA annual report</t>
  </si>
  <si>
    <t>Table 1:  DMIA projects submitted for approval</t>
  </si>
  <si>
    <t>[Project 1]</t>
  </si>
  <si>
    <t>[Project 2]</t>
  </si>
  <si>
    <t>[Project 3]</t>
  </si>
  <si>
    <t>[Project 4]</t>
  </si>
  <si>
    <t>[Project 5]</t>
  </si>
  <si>
    <t>[Project 6]</t>
  </si>
  <si>
    <t xml:space="preserve">Forecast quantity </t>
  </si>
  <si>
    <t>Actual quantity</t>
  </si>
  <si>
    <t xml:space="preserve">Price </t>
  </si>
  <si>
    <t>Demand management incentive scheme</t>
  </si>
  <si>
    <t xml:space="preserve">Part B: the D-factor scheme </t>
  </si>
  <si>
    <t>Total DM Costs Claimed</t>
  </si>
  <si>
    <t xml:space="preserve">PV capex 
without DM initiative 
($ t-2) 
</t>
  </si>
  <si>
    <t>PV opex
without DM initiative 
($ t-2)</t>
  </si>
  <si>
    <t>PV capex 
with DM initiative 
($ t-2)</t>
  </si>
  <si>
    <t>PV opex
with DM initiative 
($ t-2)</t>
  </si>
  <si>
    <t>DM costs incurred during the regulatory year 
($ t-2)</t>
  </si>
  <si>
    <t>Name of partial DM project</t>
  </si>
  <si>
    <t>Load at risk without DM (MVAh)</t>
  </si>
  <si>
    <t>Load at risk with DM (MVAh)</t>
  </si>
  <si>
    <t>Assessment of the quantity of energy
loss avoided</t>
  </si>
  <si>
    <t>Estimated unit value (based on AEMO average price data, or referenced to an
independent source or
third party)</t>
  </si>
  <si>
    <t>Present value</t>
  </si>
  <si>
    <t>Foregone revenues</t>
  </si>
  <si>
    <t>Partial demand management costs</t>
  </si>
  <si>
    <t>Economic value of loss management investments</t>
  </si>
  <si>
    <t>Audit costs</t>
  </si>
  <si>
    <t>Nominal WACC</t>
  </si>
  <si>
    <t>AF revenue (t-2)</t>
  </si>
  <si>
    <t xml:space="preserve">Defer </t>
  </si>
  <si>
    <t>No deferral</t>
  </si>
  <si>
    <t>SRR (t-2)</t>
  </si>
  <si>
    <t>AF revenue (t-3)</t>
  </si>
  <si>
    <t>D-factor</t>
  </si>
  <si>
    <t>D-factor (3dp)</t>
  </si>
  <si>
    <t xml:space="preserve">Table 1: Self insurance events with an incurred cost of greater than $100 000 per event. </t>
  </si>
  <si>
    <t>Type of self insurance event</t>
  </si>
  <si>
    <t>Date of event</t>
  </si>
  <si>
    <t>Description of event</t>
  </si>
  <si>
    <t>Other costs (eg costs related to unregulated services)</t>
  </si>
  <si>
    <t>Total cost of self insurance event</t>
  </si>
  <si>
    <t>Costs covered by external funding</t>
  </si>
  <si>
    <t>Costs recovered via a pass through mechanism</t>
  </si>
  <si>
    <t>Is information held that verifies the event?</t>
  </si>
  <si>
    <t>Total actual cost of self insurance</t>
  </si>
  <si>
    <t xml:space="preserve">Table 2: Self insurance events with an incurred cost of less than $100 000 per event </t>
  </si>
  <si>
    <t>Number of events</t>
  </si>
  <si>
    <t>Costs of the events that relate to standard control services</t>
  </si>
  <si>
    <t>Costs that do not relate to standard control services</t>
  </si>
  <si>
    <t>Total self insurance</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</si>
  <si>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</si>
  <si>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Table 1:  Avoided cost payments</t>
  </si>
  <si>
    <t>Table 1:  Alternative control and other services</t>
  </si>
  <si>
    <t>Table 1:  Avoided distribution costs - ongoing projects</t>
  </si>
  <si>
    <t>Table 2:  Avoided distribution costs - new projects</t>
  </si>
  <si>
    <t>Table 3:  Foregone revenues</t>
  </si>
  <si>
    <t>Table 4:  Partial demand management costs</t>
  </si>
  <si>
    <t>Table 5:  Economic value of loss management investments</t>
  </si>
  <si>
    <t>Table 6:  Total DM costs being claimed plus foregone revenues</t>
  </si>
  <si>
    <t>Table 7:  D-factor calculation</t>
  </si>
  <si>
    <t>Table 1: Aggregate effect of the change in accounting policy on the balance sheet and income statements</t>
  </si>
  <si>
    <t>Table 2: Reason for the change in accounting policy</t>
  </si>
  <si>
    <t>Previously stated</t>
  </si>
  <si>
    <t>Cost of the event that relates to standard control services</t>
  </si>
  <si>
    <t>Total amount of the DMIA spent in:</t>
  </si>
  <si>
    <t>Jurisdictional scheme name</t>
  </si>
  <si>
    <t>Capitalisation policy change</t>
  </si>
  <si>
    <t>Total actual opex</t>
  </si>
  <si>
    <t>Direct capex</t>
  </si>
  <si>
    <t>Indirect capex</t>
  </si>
  <si>
    <r>
      <t xml:space="preserve">Note: </t>
    </r>
    <r>
      <rPr>
        <sz val="10"/>
        <rFont val="Arial"/>
        <family val="2"/>
      </rPr>
      <t>calculation of the D-factor is undertaken according to the following formula:</t>
    </r>
  </si>
  <si>
    <t xml:space="preserve"> </t>
  </si>
  <si>
    <t>Income Statement</t>
  </si>
  <si>
    <t>Statutory Account code or reference to account code</t>
  </si>
  <si>
    <t>Description</t>
  </si>
  <si>
    <t>$'000 nominal</t>
  </si>
  <si>
    <t>Balance Sheet</t>
  </si>
  <si>
    <t>Other</t>
  </si>
  <si>
    <t>Change of Accounting Policy</t>
  </si>
  <si>
    <t>Adjustment</t>
  </si>
  <si>
    <t>Restated</t>
  </si>
  <si>
    <t>Item</t>
  </si>
  <si>
    <t>Statutory account code or reference to account code</t>
  </si>
  <si>
    <t>Total</t>
  </si>
  <si>
    <t>Avoided Cost Payments</t>
  </si>
  <si>
    <t>Embedded generators</t>
  </si>
  <si>
    <t>Avoided TUOS</t>
  </si>
  <si>
    <t xml:space="preserve">Total </t>
  </si>
  <si>
    <t>TOTAL</t>
  </si>
  <si>
    <t>Alternative Control and Other Services</t>
  </si>
  <si>
    <t xml:space="preserve">Direct O&amp;M Costs </t>
  </si>
  <si>
    <t>Indirect O&amp;M costs</t>
  </si>
  <si>
    <t>Revenue</t>
  </si>
  <si>
    <t>Insurance</t>
  </si>
  <si>
    <t>Name of project</t>
  </si>
  <si>
    <t>Smoothed revenue requirement (SRR) (t-1)</t>
  </si>
  <si>
    <t>Essential category</t>
  </si>
  <si>
    <t>Operating expenditure 
($'000 nominal)</t>
  </si>
  <si>
    <t>Capital expenditure
 ($'000 nominal)</t>
  </si>
  <si>
    <t>Total expenditure 
($'000 nominal)</t>
  </si>
  <si>
    <t>Note: For regulatory year 2012-13:
        t = 2014-15
        t-1 = 2013-14
        t-2 = 2012-13
        t-3 = 2011-12</t>
  </si>
  <si>
    <t>Note: For regulatory year 2013-14:
        t = 2015-16
        t-1 = 2014-15
        t-2 = 2013-14
        t-3 = 2012-13</t>
  </si>
  <si>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</si>
  <si>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</si>
  <si>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</si>
  <si>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</si>
  <si>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</si>
  <si>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</si>
  <si>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Essential Energy</t>
  </si>
  <si>
    <t xml:space="preserve">DNSP - Australian business number: </t>
  </si>
  <si>
    <t>Reporting year:</t>
  </si>
  <si>
    <t>2012-13</t>
  </si>
  <si>
    <t>Business address</t>
  </si>
  <si>
    <t>Address</t>
  </si>
  <si>
    <t>Suburb</t>
  </si>
  <si>
    <t>State</t>
  </si>
  <si>
    <t>Postcode</t>
  </si>
  <si>
    <t>Postal address</t>
  </si>
  <si>
    <t>Contact name/s</t>
  </si>
  <si>
    <t>Contact phone/s</t>
  </si>
  <si>
    <t>Contact email address/s</t>
  </si>
  <si>
    <t>Table of contents</t>
  </si>
  <si>
    <t>Cover sheet</t>
  </si>
  <si>
    <t>[other activities to be listed]</t>
  </si>
  <si>
    <t>&lt;Item&gt;</t>
  </si>
  <si>
    <t>Capitalisation policy changes</t>
  </si>
  <si>
    <t>Foregone quantity</t>
  </si>
  <si>
    <t>Public lighting</t>
  </si>
  <si>
    <t>Total public lighting</t>
  </si>
  <si>
    <t xml:space="preserve">Other Activites - Unregulated </t>
  </si>
  <si>
    <t>Total unregulated</t>
  </si>
  <si>
    <t>Items impacted</t>
  </si>
  <si>
    <r>
      <rPr>
        <b/>
        <sz val="10"/>
        <rFont val="Arial"/>
        <family val="2"/>
      </rPr>
      <t>Note:</t>
    </r>
    <r>
      <rPr>
        <sz val="10"/>
        <rFont val="Arial"/>
        <family val="2"/>
      </rPr>
      <t xml:space="preserve"> 
a) Only list those items where the adjustment amount for the item meets the materiality threshold applied in Essential Energy's statutory financial accounts
b) Tables 1 and 2 capture both the changes in the application of accounting standards and changes in the accounting standards themselves.</t>
    </r>
  </si>
  <si>
    <t>Description of change</t>
  </si>
  <si>
    <t>Reason for the change of accounting policy</t>
  </si>
  <si>
    <t>Avoided cost payment
($'000 nominal)</t>
  </si>
  <si>
    <t xml:space="preserve"> Impact of capitalisation changes on opex forecasts ($'000 nominal)</t>
  </si>
  <si>
    <t>Total avoided distribution cost cap ($'000 t-3)</t>
  </si>
  <si>
    <t>Costs previously claimed ($'000 t-3)</t>
  </si>
  <si>
    <t>Residual cost cap 
($'000 t-3)</t>
  </si>
  <si>
    <t>Residual cost cap 
($'000 t-2)</t>
  </si>
  <si>
    <t>DM implementation costs incurred ($'000 t-2)</t>
  </si>
  <si>
    <t>Total costs being 
claimed ($'000 t-2)</t>
  </si>
  <si>
    <t>PV total avoided distribution costs cap ($'000 t-2)</t>
  </si>
  <si>
    <t>Total costs being claimed 
($'000 t-2)</t>
  </si>
  <si>
    <t>Reasonable estimate of foregone revenue
($'000 t-2)</t>
  </si>
  <si>
    <t>Total estimate of foregone revenue ($'000 t-2)</t>
  </si>
  <si>
    <t>Avoided distribution cost cap 
(AC value max - $'000 t-2)</t>
  </si>
  <si>
    <t>Avoided distribution cost value 
(AC value - $'000 t-2)</t>
  </si>
  <si>
    <t>DM costs incurred during the regulatory year 
($'000 t-2)</t>
  </si>
  <si>
    <t>Total value energy loss avoided ($'000 t-2)</t>
  </si>
  <si>
    <t>Total costs claimed ($'000 t-2)</t>
  </si>
  <si>
    <t>Total costs claimed ($'000 t)</t>
  </si>
  <si>
    <t>DM cost pass through amount (t) ($'000 t)</t>
  </si>
  <si>
    <t>DM cost pass through amount (t-1) ($'000 t-1)</t>
  </si>
  <si>
    <t>Total expenditure</t>
  </si>
  <si>
    <t>Table 2:  Foregone revenue</t>
  </si>
  <si>
    <t>Avoided distribution costs - ongoing projects (total costs claimed)</t>
  </si>
  <si>
    <t>Avoided distribution costs - new projects (total costs claimed)</t>
  </si>
  <si>
    <t>Table 3: Total self insurance costs that relate to standard control services</t>
  </si>
  <si>
    <r>
      <t xml:space="preserve">Note: </t>
    </r>
    <r>
      <rPr>
        <sz val="10"/>
        <rFont val="Arial"/>
        <family val="2"/>
      </rPr>
      <t>Essential Energy is only required to complete this worksheet for each approved Jurisdictional Scheme.</t>
    </r>
  </si>
  <si>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</si>
  <si>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Table 1:  Income statement</t>
  </si>
  <si>
    <t>Audited statutory accounts</t>
  </si>
  <si>
    <t>Adjustments</t>
  </si>
  <si>
    <t xml:space="preserve"> Distribution business</t>
  </si>
  <si>
    <t>Standard control services</t>
  </si>
  <si>
    <t>Alternative control services</t>
  </si>
  <si>
    <t>Negotiated services</t>
  </si>
  <si>
    <t>Unregulated services</t>
  </si>
  <si>
    <t>Public Lighting</t>
  </si>
  <si>
    <t>Distribution revenue</t>
  </si>
  <si>
    <t xml:space="preserve">TUOS revenue </t>
  </si>
  <si>
    <t>Cross boundary revenue</t>
  </si>
  <si>
    <t>Profit from sale of fixed assets</t>
  </si>
  <si>
    <t>Customer contributions</t>
  </si>
  <si>
    <t>Interest income</t>
  </si>
  <si>
    <t xml:space="preserve">Other revenue </t>
  </si>
  <si>
    <t>Total revenue</t>
  </si>
  <si>
    <t>TUOS costs</t>
  </si>
  <si>
    <t>Cross boundary charges</t>
  </si>
  <si>
    <t>Maintenance</t>
  </si>
  <si>
    <t>Operating expenses</t>
  </si>
  <si>
    <t xml:space="preserve">Depreciation </t>
  </si>
  <si>
    <t>Finance charges</t>
  </si>
  <si>
    <t>Loss from sale of fixed assets</t>
  </si>
  <si>
    <t>Impairment losses (nature of the impairment loss)</t>
  </si>
  <si>
    <t xml:space="preserve">Other </t>
  </si>
  <si>
    <t>Profit before Tax (PBT)</t>
  </si>
  <si>
    <t>Income Tax Expenses /(Benefit)</t>
  </si>
  <si>
    <t>Profit after tax</t>
  </si>
  <si>
    <t>This information is used to assess the base year costs, in particular discrepancies between the balance sheet cash holdings and cash flows in the base year. Elements of the information are used to calculate financial ratios (such as return on equity or liquidity ratios), used for intra and inter-business comparison.</t>
  </si>
  <si>
    <t>Table 1:  Balance sheet</t>
  </si>
  <si>
    <t>Distribution business</t>
  </si>
  <si>
    <t>Current assets</t>
  </si>
  <si>
    <t>Cash and cash equivalents</t>
  </si>
  <si>
    <t>Trade and other receivables</t>
  </si>
  <si>
    <t>Financial Assets</t>
  </si>
  <si>
    <t>Derivatives</t>
  </si>
  <si>
    <t>Current tax assets</t>
  </si>
  <si>
    <t>Prepayments</t>
  </si>
  <si>
    <t>Accrued Revenue</t>
  </si>
  <si>
    <t>Investments</t>
  </si>
  <si>
    <t>Inventories</t>
  </si>
  <si>
    <t>Total current assets</t>
  </si>
  <si>
    <t>Non-current assets</t>
  </si>
  <si>
    <t>Receivables</t>
  </si>
  <si>
    <t>Financial assets</t>
  </si>
  <si>
    <t>Deferred tax asset</t>
  </si>
  <si>
    <t>Intangibles</t>
  </si>
  <si>
    <t>Property, Plant and Equipment</t>
  </si>
  <si>
    <t>Total non-current assets</t>
  </si>
  <si>
    <t>Total assets</t>
  </si>
  <si>
    <t>Current liabilities</t>
  </si>
  <si>
    <t>Trade and other creditors</t>
  </si>
  <si>
    <t>Interest bearing borrowings</t>
  </si>
  <si>
    <t>Customer deposits</t>
  </si>
  <si>
    <t>Bank overdraft</t>
  </si>
  <si>
    <t>Current tax liability</t>
  </si>
  <si>
    <t>Provisions</t>
  </si>
  <si>
    <t>Total current liabilities</t>
  </si>
  <si>
    <t>Non-current liabilities</t>
  </si>
  <si>
    <t>Retirement benefit obligations</t>
  </si>
  <si>
    <t>Deferred tax liability</t>
  </si>
  <si>
    <t>Deposits</t>
  </si>
  <si>
    <t>Total non-current liabilities</t>
  </si>
  <si>
    <t>Total liabilities</t>
  </si>
  <si>
    <t>Net assets /(liabilities)</t>
  </si>
  <si>
    <t>Equity</t>
  </si>
  <si>
    <t>Contributed Equity</t>
  </si>
  <si>
    <t>Reserves</t>
  </si>
  <si>
    <t>Retained Profits</t>
  </si>
  <si>
    <t>Outside equity interest</t>
  </si>
  <si>
    <t>Total equity</t>
  </si>
  <si>
    <t>Cashflows Statement</t>
  </si>
  <si>
    <t>This information is used to assess the base year costs, in particular discrepancies between the balance sheet cash holding and cash flow in the base year. Cash flow statements may also be required to assess the financial performance of the business or its financial health to be able to meet its regulatory obligations.</t>
  </si>
  <si>
    <t>Table 1:  Cashflow statements</t>
  </si>
  <si>
    <t>Negotiated Services</t>
  </si>
  <si>
    <t>Unregulated Services</t>
  </si>
  <si>
    <t>Net Cash Flow for the Year</t>
  </si>
  <si>
    <t>Cash balance at the beginning of the Year</t>
  </si>
  <si>
    <t>Cash balance at the end of the Year</t>
  </si>
  <si>
    <r>
      <t>Note</t>
    </r>
    <r>
      <rPr>
        <sz val="10"/>
        <rFont val="Arial"/>
        <family val="2"/>
      </rPr>
      <t>: Balancing is required at the Distribution Business level</t>
    </r>
  </si>
  <si>
    <t>The opening balances should reconcile to the previous year's Balance sheet</t>
  </si>
  <si>
    <t>The cash flow amounts are intended to reconcile with the balance sheet totals.</t>
  </si>
  <si>
    <t>Changes in Equity</t>
  </si>
  <si>
    <t>This information will allow opening and closing balances to reconcile back to the Balance Sheet. This information will provide transparency and accountability to stakeholders, and associated reasons for differences between forecast and actual information, being published in performance reports.</t>
  </si>
  <si>
    <t>Table 1:  Changes in equity</t>
  </si>
  <si>
    <t xml:space="preserve">Contributed equity </t>
  </si>
  <si>
    <t>Opening Balance</t>
  </si>
  <si>
    <t>Shares Issued</t>
  </si>
  <si>
    <t>Shares bought back</t>
  </si>
  <si>
    <t>Closing Balance</t>
  </si>
  <si>
    <t xml:space="preserve">Fair value adjustments </t>
  </si>
  <si>
    <t>Retained profits</t>
  </si>
  <si>
    <t>Profit/(Loss) for period</t>
  </si>
  <si>
    <t>Actuarial gains/(losses) on retirement obligations</t>
  </si>
  <si>
    <t>Dividends Paid</t>
  </si>
  <si>
    <r>
      <t>Note:</t>
    </r>
    <r>
      <rPr>
        <sz val="10"/>
        <rFont val="Arial"/>
        <family val="2"/>
      </rPr>
      <t xml:space="preserve"> Balancing is required at the Distribution Business level</t>
    </r>
  </si>
  <si>
    <t>The opening balances should agree to the prior year's regulatory accounting statement</t>
  </si>
  <si>
    <t>Electricity DNSP Annual Reporting Template</t>
  </si>
  <si>
    <t>1. Income statement</t>
  </si>
  <si>
    <t>2. Balance sheet</t>
  </si>
  <si>
    <t>3. Cashflows statement</t>
  </si>
  <si>
    <t>4. Changes in equity</t>
  </si>
  <si>
    <t>Capex by Reason - including Overheads</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</si>
  <si>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</si>
  <si>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Table 1: Standard Control Service by Reason</t>
  </si>
  <si>
    <t>Forecast</t>
  </si>
  <si>
    <t>Actuals</t>
  </si>
  <si>
    <t>Difference</t>
  </si>
  <si>
    <t>System assets</t>
  </si>
  <si>
    <t>Asset renewal/replacement</t>
  </si>
  <si>
    <t>Growth (demand related)</t>
  </si>
  <si>
    <t>Reliability and quality of service enhancements</t>
  </si>
  <si>
    <t>Environmental, safety, statutory obligations</t>
  </si>
  <si>
    <t xml:space="preserve">Sub-total </t>
  </si>
  <si>
    <t>Non-system assets</t>
  </si>
  <si>
    <t>Total (system and non system assets)</t>
  </si>
  <si>
    <t>Table 2: Material Difference Explanation</t>
  </si>
  <si>
    <r>
      <t>Note:</t>
    </r>
    <r>
      <rPr>
        <sz val="10"/>
        <rFont val="Arial"/>
        <family val="2"/>
      </rPr>
      <t xml:space="preserve"> all material differences identified in table 1 are to be explained in table 2.</t>
    </r>
  </si>
  <si>
    <t>Explanation</t>
  </si>
  <si>
    <t>Table 3: Capex by Asset Class</t>
  </si>
  <si>
    <t>Actual</t>
  </si>
  <si>
    <t>System Assets</t>
  </si>
  <si>
    <t>%</t>
  </si>
  <si>
    <t>Sub-transmission lines and cables</t>
  </si>
  <si>
    <t>Distribution lines and cables</t>
  </si>
  <si>
    <t>Substations</t>
  </si>
  <si>
    <t>Transformers</t>
  </si>
  <si>
    <t>Low voltage lines and cables</t>
  </si>
  <si>
    <t>Customer metering and load control</t>
  </si>
  <si>
    <t xml:space="preserve">Total communication </t>
  </si>
  <si>
    <t xml:space="preserve">Land </t>
  </si>
  <si>
    <t>Easements</t>
  </si>
  <si>
    <t>Emergency spares (major plant, excludes inventory)</t>
  </si>
  <si>
    <t>Non-System Assets</t>
  </si>
  <si>
    <t>IT systems</t>
  </si>
  <si>
    <t>Furniture, fittings, plant and equipment</t>
  </si>
  <si>
    <t>Motor vehicles</t>
  </si>
  <si>
    <t>Buildings</t>
  </si>
  <si>
    <t>Land (non-system)</t>
  </si>
  <si>
    <t>Other non-system assets</t>
  </si>
  <si>
    <t>Equity raising costs</t>
  </si>
  <si>
    <t>Sub-total</t>
  </si>
  <si>
    <t>Total (system and non system)</t>
  </si>
  <si>
    <t>Table 4: Other Services</t>
  </si>
  <si>
    <t>Table 5: Related Party Transactions</t>
  </si>
  <si>
    <t xml:space="preserve">Related Party </t>
  </si>
  <si>
    <t>Description of related party transaction</t>
  </si>
  <si>
    <t>Total capex attributable to related party transaction</t>
  </si>
  <si>
    <t>Total related party transaction costs</t>
  </si>
  <si>
    <t>Table 6: Capital Contributions by Asset Class (excluding Gifted Assets)</t>
  </si>
  <si>
    <t>Table 7: Gifted Assets by Asset Class</t>
  </si>
  <si>
    <t>Table 8: Disposals by Asset Class</t>
  </si>
  <si>
    <t>Capex - Overheads</t>
  </si>
  <si>
    <r>
      <t xml:space="preserve">Note: </t>
    </r>
    <r>
      <rPr>
        <sz val="10"/>
        <color indexed="8"/>
        <rFont val="Arial"/>
        <family val="2"/>
      </rPr>
      <t xml:space="preserve">only overheads are to be reported in this sheet </t>
    </r>
  </si>
  <si>
    <t>Table 2: Other Services</t>
  </si>
  <si>
    <t>Table 3: Total capex overheads attributable to related party transactions</t>
  </si>
  <si>
    <t>Capex for tax depreciation</t>
  </si>
  <si>
    <t xml:space="preserve">This information will be used to allow the roll forward of the regulated asset base. </t>
  </si>
  <si>
    <t>Table 1: Tax standard lives and capex additions - Standard control services</t>
  </si>
  <si>
    <t>Asset class</t>
  </si>
  <si>
    <t>Tax standard lives</t>
  </si>
  <si>
    <t>Capex additions</t>
  </si>
  <si>
    <t>Network maintenance (including overheads)</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</si>
  <si>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</si>
  <si>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Table 1:  Total network maintenance expenditure by category</t>
  </si>
  <si>
    <t>Network maintenance (NM) costs</t>
  </si>
  <si>
    <t>Inspection</t>
  </si>
  <si>
    <t>Pole replacement</t>
  </si>
  <si>
    <t>Maintenance &amp; repair</t>
  </si>
  <si>
    <t>Vegetation management</t>
  </si>
  <si>
    <t>Emergency response</t>
  </si>
  <si>
    <t>Other network maintenance costs (itemise in table 3 below)</t>
  </si>
  <si>
    <t>Table 2:  Explanation of material difference</t>
  </si>
  <si>
    <t>Category</t>
  </si>
  <si>
    <t>Table 3:  Other network maintenance costs</t>
  </si>
  <si>
    <r>
      <t>Note</t>
    </r>
    <r>
      <rPr>
        <sz val="10"/>
        <rFont val="Arial"/>
        <family val="2"/>
      </rPr>
      <t>: list items which are more than 5 per cent of the total standard control or alternative control network maintenance costs</t>
    </r>
  </si>
  <si>
    <t>Table 4: Related party transactions</t>
  </si>
  <si>
    <t>Related party</t>
  </si>
  <si>
    <t>Total maintenance expenditure attributable to related party transaction</t>
  </si>
  <si>
    <t>Total related party transactions maintenance expenditure</t>
  </si>
  <si>
    <t xml:space="preserve">This information is necessary for monitoring maintenance overheads and will be used to inform the AER's assessment of maintenance overheads and its underlying drivers at the next reset. It will also be used to assist in any comparative analysis undertaken by the AER within the current and future regulatory control periods. </t>
  </si>
  <si>
    <t>Table 1:  Network maintenance overheads by category</t>
  </si>
  <si>
    <t>Network maintenance (NM) overheads</t>
  </si>
  <si>
    <t>Other network maintenance costs (itemise in table below)</t>
  </si>
  <si>
    <t>Table 2:  Other network maintenance overhead costs</t>
  </si>
  <si>
    <r>
      <t>Note</t>
    </r>
    <r>
      <rPr>
        <sz val="10"/>
        <rFont val="Arial"/>
        <family val="2"/>
      </rPr>
      <t>: list items which are more than 5 per cent of the total standard control or alternative control network maintenance overhead costs</t>
    </r>
  </si>
  <si>
    <t>Network operating costs (including overheads)</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</si>
  <si>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</si>
  <si>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t>Table 1: Operating expenditure - network operation costs</t>
  </si>
  <si>
    <t>Network Operating Costs</t>
  </si>
  <si>
    <t>Network operating costs</t>
  </si>
  <si>
    <t>Other Costs</t>
  </si>
  <si>
    <t>Meter reading</t>
  </si>
  <si>
    <t>Customer service</t>
  </si>
  <si>
    <t>Advertising, marketing and promotions</t>
  </si>
  <si>
    <t>Table 3: Operating expenditure - other network operating costs</t>
  </si>
  <si>
    <r>
      <t>Note</t>
    </r>
    <r>
      <rPr>
        <sz val="10"/>
        <rFont val="Arial"/>
        <family val="2"/>
      </rPr>
      <t>: list items which are more than 5 per cent of the total standard control or alternative control network operating costs</t>
    </r>
  </si>
  <si>
    <t>Related Party</t>
  </si>
  <si>
    <t>Table 5: Operating expenditure - non-recurrent network operating costs</t>
  </si>
  <si>
    <t>Table 6:  Non–network alternatives (demand management) operating costs that are not captured by the DMIS ($ nominal)</t>
  </si>
  <si>
    <t>Aims/goals of project</t>
  </si>
  <si>
    <t>Impact on demand (MW)</t>
  </si>
  <si>
    <t>Deferred capital costs from DM project
($ 000s nominal)</t>
  </si>
  <si>
    <t>Current year impact</t>
  </si>
  <si>
    <t>Whole of project life  impact</t>
  </si>
  <si>
    <t>Network operation overheads</t>
  </si>
  <si>
    <t xml:space="preserve">This information is necessary for monitoring operating overheads, and will be used to inform the AER’s assessment of operating overheads and its underlying drivers at the next reset. It will also be used to assist in any comparative analysis undertaken by the AER within the current and future regulatory control periods. </t>
  </si>
  <si>
    <t>Table 1: Overhead costs - network operation</t>
  </si>
  <si>
    <t>Account code or reference to account code</t>
  </si>
  <si>
    <t xml:space="preserve">Network Operating Overheads </t>
  </si>
  <si>
    <t>Other Overheads</t>
  </si>
  <si>
    <t>Other network operating overheads (itemise in table below)</t>
  </si>
  <si>
    <t>Table 2: Other network operating overhead costs</t>
  </si>
  <si>
    <r>
      <t>Note</t>
    </r>
    <r>
      <rPr>
        <sz val="10"/>
        <rFont val="Arial"/>
        <family val="2"/>
      </rPr>
      <t>: list items which are more than 5 per cent of the total standard control or alternative network operating overhead costs</t>
    </r>
  </si>
  <si>
    <t>Costs by category - Standard Control Services</t>
  </si>
  <si>
    <t xml:space="preserve">This information is necessary for monitoring expenditure by various components and categories, and will be used to inform the AER’s assessment of expenditure and its underlying drivers at the next reset. It will also be used to assist in any comparative analysis undertaken by the AER within the current and future regulatory control periods. </t>
  </si>
  <si>
    <t>Table 1: Operating and maintenance costs by category</t>
  </si>
  <si>
    <t>Labour costs</t>
  </si>
  <si>
    <t>Materials</t>
  </si>
  <si>
    <t>Contractors</t>
  </si>
  <si>
    <t>Operating expenditure</t>
  </si>
  <si>
    <t>Maintenance expenditure</t>
  </si>
  <si>
    <t>Table 2:  Explanation of material difference by category</t>
  </si>
  <si>
    <t xml:space="preserve">Step changes to opex </t>
  </si>
  <si>
    <t>This information will assist the AER in gaining a better understanding of how distribution businesses manage and report forecast and actual expenditures. The information will also be used for outcomes monitoring, performance reporting, benchmarking and inform the AER for the next reset process (including escalation rates).</t>
  </si>
  <si>
    <t>Table 1:  Step changes to operating costs</t>
  </si>
  <si>
    <t>Explanation of step change</t>
  </si>
  <si>
    <t>Table 2:  Step changes to maintenance costs</t>
  </si>
  <si>
    <t xml:space="preserve">The AER will use information on provisions and changes in provisions to compare with information provided in the statements of financial performance and position, including the expected costs which provide for a better understanding of the financial position of the DNSP. </t>
  </si>
  <si>
    <t>Table 1:  Provisions</t>
  </si>
  <si>
    <t>Liabilities paid from provision charged to opex</t>
  </si>
  <si>
    <t>Liabilities paid from provision charged to capex</t>
  </si>
  <si>
    <t>Increase /decrease in provision charged to opex</t>
  </si>
  <si>
    <t>Increase/decresae in provision charged to capex</t>
  </si>
  <si>
    <t>Explanation of the need for the provision</t>
  </si>
  <si>
    <t>Explanation of the movements in the provision</t>
  </si>
  <si>
    <t>Audited Statutory accounts</t>
  </si>
  <si>
    <t>Overheads allocation</t>
  </si>
  <si>
    <t xml:space="preserve">This information is required for auditing purposes. Where a DNSP's CAM does not always provide detail about how overheads/shared costs are allocated across the business, the AER will use this information to verify the application of the CAM by the DNSPs. Further, the AER will use this information to inform benchmarking and comparative analysis between DNSPs. </t>
  </si>
  <si>
    <t>Table 1: Overheads allocation</t>
  </si>
  <si>
    <t>Description (list each individual overhead)</t>
  </si>
  <si>
    <t xml:space="preserve">Audited statutory accounts </t>
  </si>
  <si>
    <t xml:space="preserve">Adjustments </t>
  </si>
  <si>
    <t>Description of the basis of allocation</t>
  </si>
  <si>
    <r>
      <t xml:space="preserve">Instructions:
</t>
    </r>
    <r>
      <rPr>
        <sz val="10"/>
        <rFont val="Arial"/>
        <family val="2"/>
      </rPr>
      <t>Fill out separate tables for each provision
In addition it is mandatory to produce for each provision that has been allocated to the Regulated Business Segments a supporting 
- written explanation of the need for the provision
- written explanation of the movements in the provision.</t>
    </r>
  </si>
  <si>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</si>
  <si>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</si>
  <si>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</si>
  <si>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</si>
  <si>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</si>
  <si>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</si>
  <si>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</si>
  <si>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r>
      <t>Note:</t>
    </r>
    <r>
      <rPr>
        <sz val="10"/>
        <rFont val="Arial"/>
        <family val="2"/>
      </rPr>
      <t xml:space="preserve"> all material differences identified in table 1 are to be explained in table 2. </t>
    </r>
  </si>
  <si>
    <t>All dollar amounts are to be in nominal terms.</t>
  </si>
  <si>
    <r>
      <t>Note</t>
    </r>
    <r>
      <rPr>
        <sz val="10"/>
        <rFont val="Arial"/>
        <family val="2"/>
      </rPr>
      <t>: list items which are more than 5 per cent of the total standard control or alternative control capex overheads</t>
    </r>
  </si>
  <si>
    <r>
      <t>Note</t>
    </r>
    <r>
      <rPr>
        <sz val="10"/>
        <rFont val="Arial"/>
        <family val="2"/>
      </rPr>
      <t>: list items which are more than 5 per cent of the total standard control or alternative control capex</t>
    </r>
  </si>
  <si>
    <t>Table 1:  Jurisdictional Scheme Amounts</t>
  </si>
  <si>
    <t>Jurisdictional Scheme Amounts</t>
  </si>
  <si>
    <t>Total jurisdictional scheme amounts</t>
  </si>
  <si>
    <t>8. Maintenance</t>
  </si>
  <si>
    <t>16. Avoided cost payments</t>
  </si>
  <si>
    <t>9. Maintenance overheads</t>
  </si>
  <si>
    <t>17. Alternative control &amp; other</t>
  </si>
  <si>
    <t>10. Operating costs</t>
  </si>
  <si>
    <t>18. EBSS</t>
  </si>
  <si>
    <t>11. Operating overheads</t>
  </si>
  <si>
    <t>19. Jurisdictional scheme</t>
  </si>
  <si>
    <t>12. Cost categories</t>
  </si>
  <si>
    <t>5. Capex</t>
  </si>
  <si>
    <t>13. Opex step change</t>
  </si>
  <si>
    <t>21. Self insurance</t>
  </si>
  <si>
    <t>6. Capex overheads</t>
  </si>
  <si>
    <t>14. Provisions</t>
  </si>
  <si>
    <t>22. Change in accounting policy</t>
  </si>
  <si>
    <t>7. Capex for tax depreciation</t>
  </si>
  <si>
    <t>15. Overheads allocation</t>
  </si>
  <si>
    <t>20a. DMIS _ DMIA</t>
  </si>
  <si>
    <t>20b. DMIS _ D-factor</t>
  </si>
  <si>
    <t>Network maintenance overheads</t>
  </si>
  <si>
    <t>Jurisdictional scheme information is used by the AER to monitor approved Jurisdictional schemes throughout the regulatory control period.</t>
  </si>
  <si>
    <t>Other Services</t>
  </si>
  <si>
    <t>Jurisdictional Scheme Amounts 
$'000 nominal</t>
  </si>
  <si>
    <t>Grey - No inputs required</t>
  </si>
  <si>
    <t>Yellow - Input cells</t>
  </si>
  <si>
    <r>
      <rPr>
        <b/>
        <sz val="10"/>
        <rFont val="Arial"/>
        <family val="2"/>
      </rPr>
      <t xml:space="preserve">Note: </t>
    </r>
    <r>
      <rPr>
        <sz val="10"/>
        <rFont val="Arial"/>
        <family val="2"/>
      </rPr>
      <t xml:space="preserve">
a) Only superannuation costs related to defined benefit schemes are to be reported
b) Only self insurance cost categories approved in the AER's determination are to be reported</t>
    </r>
  </si>
  <si>
    <t xml:space="preserve"> Dark blue - Headings</t>
  </si>
  <si>
    <t>Failure of Key Assets</t>
  </si>
  <si>
    <t>Transformer failure Bingara</t>
  </si>
  <si>
    <t>Yes</t>
  </si>
  <si>
    <t>Forecast numbers include overheads. Opex was not split between direct costs and overheads in the last submission.</t>
  </si>
  <si>
    <t>Zone substation maintenance</t>
  </si>
  <si>
    <t>Design</t>
  </si>
  <si>
    <t>Other network operations</t>
  </si>
  <si>
    <t>Solar Bonus Scheme Reimbursement</t>
  </si>
  <si>
    <t>Climate Change Levy revenue</t>
  </si>
  <si>
    <t>Solar Bonus Scheme Expenditure</t>
  </si>
  <si>
    <t>Climate Change Levy payments</t>
  </si>
  <si>
    <t>Dividend</t>
  </si>
  <si>
    <t>Employee Entitlements</t>
  </si>
  <si>
    <t>Provision towards environmental remediation work to be settled between 2014 and 2020</t>
  </si>
  <si>
    <t>Utilisation of provision, increase in land remediation provision, and establishment of a provision for power station decommissioning.</t>
  </si>
  <si>
    <t>Business Restructuring</t>
  </si>
  <si>
    <t>Towards restructure of business as a result of Retail sale.</t>
  </si>
  <si>
    <t>Utilisation and revision of provision during 2013</t>
  </si>
  <si>
    <t>Worker's Compensation</t>
  </si>
  <si>
    <t>Essential Energy moved to "Retro Paid Loss" Scheme for worker's compensation insurance.</t>
  </si>
  <si>
    <t>The scheme structure involves a premium calculation which is finalised over 5 year period finishing in 2018</t>
  </si>
  <si>
    <t>Others</t>
  </si>
  <si>
    <t>Includes provisions towards claims against personal injury, property,and workpklace incidents.</t>
  </si>
  <si>
    <t>Utilisation of provisions</t>
  </si>
  <si>
    <t>Employee Entitlements &amp; Worker's Compensation</t>
  </si>
  <si>
    <t>Employee Entitlements - Due to change in allocation rates between years</t>
  </si>
  <si>
    <t>Worker's Compensation - Due to change in allocation rates between years</t>
  </si>
  <si>
    <t>Table 2:  Provisions</t>
  </si>
  <si>
    <t>Table 3:  Provisions</t>
  </si>
  <si>
    <t>Table 4:  Provisions</t>
  </si>
  <si>
    <t>Table 5:  Provisions</t>
  </si>
  <si>
    <t>Table 6:  Provisions</t>
  </si>
  <si>
    <t>n/a for 2012/13</t>
  </si>
  <si>
    <t>Climate Change Levy</t>
  </si>
  <si>
    <t>Clause 6.18.7A(e)(iii) lists the Climate Change Fund established under the Energy and Utilities Administration Act 1987 (NSW) as being a Jurisdictional scheme</t>
  </si>
  <si>
    <t>.</t>
  </si>
  <si>
    <t>Other adjustments (see Table 8)</t>
  </si>
  <si>
    <t xml:space="preserve">Table 8: Other adjustments </t>
  </si>
  <si>
    <t>Table 7:  Provisions</t>
  </si>
  <si>
    <t>Defined Benefit Superannuation Obligations</t>
  </si>
  <si>
    <t>Includes provisions against defined benefit superannuation obligations. Note that the amount does not tie in directly to the Financial Report Note 23 Superannuation - Defined Benefits Plan  as debit amounts are accounted for as other non-current assets.</t>
  </si>
  <si>
    <t>Release of provision based on actuarial valuation</t>
  </si>
  <si>
    <t>Defined Benefit Superannuation - Due to change in allocation rates between years</t>
  </si>
  <si>
    <t>n/a</t>
  </si>
  <si>
    <t xml:space="preserve">The primary driver of this variance is the classification and reporting of IT Comms. Actual IT Comms costs have been reported as furniture, fittings, plant and equipment within the regulatory accounts, however these costs would have originally been approved as part of the IT portfolio.  </t>
  </si>
  <si>
    <t>Land and Buildings</t>
  </si>
  <si>
    <t>Motor Vehicles</t>
  </si>
  <si>
    <t>Lower Land and Buildings expenditure is a result of a number of projects being removed from the program and only priority projects proceeding as part of a cost saving initiative of Networks NSW</t>
  </si>
  <si>
    <t xml:space="preserve">The core ICT focus areas nominated by Essential Energy's business stakeholders for the 2012/13 year have shifted significantly from when the current AER determination was made due to a combination of industry and business reasons.
In addition, Essential Energy's ICT strategy has now been aligned with Network New South Wales (NNSW) directives, with a resultant and material impact on the composition and timing of the ICT Portfolio. 
Some of the major variances to Essential Energy's AER submission versus its implemented portfolio include:
Deferral and de-scoping of the Asset Management System initiative
Deferral of upgrades to the PeopleSoft and Customer CIS &amp; Billing systems
Changes in business priorities for the utilisation of ICT Capex 
Material reduction in Capex budget and the necessary cancellation or deferral of projects.
In addition, there has been a reclassification of ICT Telecommunication costs to Furniture, Fittings, Plant and Equipment as noted below.
</t>
  </si>
  <si>
    <t>The primary driver of the lower Motor Vehicles expenditure is the roll out of the fleet reduction plan. This is part of cost savings initiiatives by Networks NSW.</t>
  </si>
  <si>
    <t>37 428 185 226</t>
  </si>
  <si>
    <t>8 Buller Street</t>
  </si>
  <si>
    <t>Port MacQuarie</t>
  </si>
  <si>
    <t>NSW</t>
  </si>
  <si>
    <t>Catherine Waddell</t>
  </si>
  <si>
    <t>(02) 6338 3553</t>
  </si>
  <si>
    <t>catherine.waddell@essentialenergy.com.au</t>
  </si>
  <si>
    <t>N/A</t>
  </si>
  <si>
    <t>Billing</t>
  </si>
  <si>
    <t>Commercial Development and projects</t>
  </si>
  <si>
    <t>Corporate Affairs</t>
  </si>
  <si>
    <t>Corporate Marketing and Strategy</t>
  </si>
  <si>
    <t>Credit Control (Mass Market)</t>
  </si>
  <si>
    <t>Credit Control (Sundry Revenue)</t>
  </si>
  <si>
    <t>Credit Control, Billing Management and Shared Services</t>
  </si>
  <si>
    <t>Customer Services</t>
  </si>
  <si>
    <t>Customer Transfers</t>
  </si>
  <si>
    <t>Environment</t>
  </si>
  <si>
    <t>External relations</t>
  </si>
  <si>
    <t>Financial Services, Contrl and Management</t>
  </si>
  <si>
    <t>Fleet Operations</t>
  </si>
  <si>
    <t>Group Operations</t>
  </si>
  <si>
    <t>Health &amp; Safety</t>
  </si>
  <si>
    <t>Information Services and Telecommunications</t>
  </si>
  <si>
    <t>Insurances</t>
  </si>
  <si>
    <t>Meter Data Agency</t>
  </si>
  <si>
    <t>Meter Provn</t>
  </si>
  <si>
    <t>Meter Reading</t>
  </si>
  <si>
    <t>Metering Services</t>
  </si>
  <si>
    <t>Networks Management and Support</t>
  </si>
  <si>
    <t>Organisational Development</t>
  </si>
  <si>
    <t>Other Business Operations</t>
  </si>
  <si>
    <t>Property Management</t>
  </si>
  <si>
    <t>Regional Management</t>
  </si>
  <si>
    <t>Regional Operations</t>
  </si>
  <si>
    <t>Regulatory Compliance and pricing</t>
  </si>
  <si>
    <t>Retail Contestable</t>
  </si>
  <si>
    <t>Retail Management</t>
  </si>
  <si>
    <t>Risk and legal</t>
  </si>
  <si>
    <t>Security</t>
  </si>
  <si>
    <t>Supply</t>
  </si>
  <si>
    <t>Technical Communications</t>
  </si>
  <si>
    <t>Directly Attributed Costs</t>
  </si>
  <si>
    <t>Property, Plant and Equipment - 2012</t>
  </si>
  <si>
    <t>Intangibles - 2012</t>
  </si>
  <si>
    <t>Distribution Revenue - 2012</t>
  </si>
  <si>
    <t>Other Cost of Sales - 2012</t>
  </si>
  <si>
    <t>Movement of value of Easements from Property, Plant &amp; Equipment to Intangibles</t>
  </si>
  <si>
    <t>Mandated by NSW Treasury NSW Treasury Circular TC 13/02 Mandates of Options and Major Policy Decisions under Australian Accounting Standards.</t>
  </si>
  <si>
    <t>Property, Plant &amp; Equipment and Intangibles</t>
  </si>
  <si>
    <t xml:space="preserve">Recognition of revenue and expenses related to collection of the Climate Change Levy on behalf of the Department of Environment and Heritage. </t>
  </si>
  <si>
    <t>From accounting harmonisation between Essential Energy, Ausgrid, and Endeavour, under Networks NSW.</t>
  </si>
  <si>
    <t>Distribution Revenue and Other Cost of Sales.</t>
  </si>
  <si>
    <t>This work was of a capital nature for 2012-13.</t>
  </si>
  <si>
    <t>These costs previously allocated across all categories but as per definition provided and from discussions with other DNSPs these costs are now reported separately. The costs reported in this category now include the supply interruptions group and network control.</t>
  </si>
  <si>
    <t>The underspend is a direct result of a continuing cost savings measure.</t>
  </si>
  <si>
    <t>Majority of the forecast costs have been reallocated as overheads in other operating costs categories. The actual result for the year includes an unfavourable superannuation adjustment for Defined Benefits schemes.</t>
  </si>
  <si>
    <t>Grid Interactive Inverter program 20kVA based</t>
  </si>
  <si>
    <t>Grid Interactive Inverter program 5kVA based</t>
  </si>
  <si>
    <t>Conservation Voltage Reduction through low voltage regulators</t>
  </si>
  <si>
    <t>Capacitor Package Development</t>
  </si>
  <si>
    <t>Energy and Network Capacity cost evaluation</t>
  </si>
  <si>
    <t>Energy and Demand Audits</t>
  </si>
  <si>
    <t>Program Facilitation</t>
  </si>
  <si>
    <t>Overheads have been calculated on an average basis for all system capital projects</t>
  </si>
  <si>
    <t>Overheads have been calculated on an average basis for each type of maintenance work</t>
  </si>
  <si>
    <t>Overheads have been calculated on an average basis for operating projects</t>
  </si>
  <si>
    <t>Cost split have been calculated on an average basis for operating projects</t>
  </si>
  <si>
    <t>The lower expenditure on system capital projects is a result of;
- delays in the mobilisation of outsourcing arrangements, 
- the Network NSW initiative to reduce planned overtime, and 
- the diversion of FTE resources to emergency works during January and February. 
In addition some major projects are behind schedule due to delays in contract approval, awarding tenders and construction delays.</t>
  </si>
  <si>
    <t>A high number of vegetation defects required work due to high rainfall and growth conditions during the previous year. Additional expenditure was targeted at rectifying defects as a risk mitigation measure.</t>
  </si>
  <si>
    <t>The original forecast for "other network maintenance  costs" included the supply interruptions group and network control. As stated in Operating costs these costs are now reported separately under the "network operating costs" category.</t>
  </si>
  <si>
    <t>The actual expenditure is consistent with expenditure required in previous years.
The original forecast for emergency response work was understated and actual expenditure has consistently been higher than forecast.</t>
  </si>
  <si>
    <t>The actual expenditure is consistent with expenditure required in previous years.
The original forecast for customer service work was understated and actual expenditure has consistently been higher than forecast.</t>
  </si>
  <si>
    <t>Other operating expenditures (itemise in table below)</t>
  </si>
  <si>
    <t>Efficiencies have been introduced in various work programs in addition to the Networks NSW initiative to reduce overtime</t>
  </si>
  <si>
    <t>PO Box 5730</t>
  </si>
  <si>
    <t xml:space="preserve">Expenditure is allocated per the approved Cost Allcoation Methodology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</si>
</sst>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64" formatCode="_(* #,##0.00_);_(* \(#,##0.00\);_(* &quot;-&quot;??_);_(@_)"/>
    <numFmt numFmtId="165" formatCode="_(* #,##0_);_(* \(#,##0\);_(* &quot;-&quot;_);_(@_)"/>
    <numFmt numFmtId="166" formatCode="_(* #,##0_);_(* \(#,##0\);_(* &quot;-&quot;?_);_(@_)"/>
    <numFmt numFmtId="167" formatCode="0.0"/>
    <numFmt numFmtId="168" formatCode="0.0000"/>
    <numFmt numFmtId="169" formatCode="#,##0.0;\(#,##0.0\)"/>
    <numFmt numFmtId="170" formatCode="_(* #,##0.0_);_(* \(#,##0.0\);_(* &quot;-&quot;??_);_(@_)"/>
    <numFmt numFmtId="171" formatCode="_(* #,##0_);_(* \(#,##0\);_(* &quot;-&quot;??_);_(@_)"/>
    <numFmt numFmtId="172" formatCode="0.0%"/>
    <numFmt numFmtId="173" formatCode="#,##0,;\(#,##0,\)"/>
    <numFmt numFmtId="174" formatCode="#,##0.0"/>
    <numFmt numFmtId="175" formatCode="#,##0;\(#,##0\)"/>
    <numFmt numFmtId="176" formatCode="d/mm/yyyy;@"/>
    <numFmt numFmtId="177" formatCode="_-* #,##0_-;\-* #,##0_-;_-* &quot;-&quot;??_-;_-@_-"/>
  </numFmts>
  <fonts count="67"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14"/>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b/>
      <sz val="10"/>
      <color indexed="10"/>
      <name val="Arial"/>
      <family val="2"/>
    </font>
    <font>
      <b/>
      <sz val="10"/>
      <color indexed="9"/>
      <name val="Arial"/>
      <family val="2"/>
    </font>
    <font>
      <sz val="10"/>
      <color indexed="8"/>
      <name val="Arial"/>
      <family val="2"/>
    </font>
    <font>
      <sz val="12"/>
      <name val="Arial"/>
      <family val="2"/>
    </font>
    <font>
      <sz val="12"/>
      <color indexed="9"/>
      <name val="Arial"/>
      <family val="2"/>
    </font>
    <font>
      <b/>
      <sz val="12"/>
      <color indexed="51"/>
      <name val="Arial"/>
      <family val="2"/>
    </font>
    <font>
      <b/>
      <sz val="10"/>
      <color indexed="8"/>
      <name val="Arial"/>
      <family val="2"/>
    </font>
    <font>
      <b/>
      <sz val="22"/>
      <name val="Arial"/>
      <family val="2"/>
    </font>
    <font>
      <b/>
      <sz val="12"/>
      <name val="Arial"/>
      <family val="2"/>
    </font>
    <font>
      <sz val="10"/>
      <name val="Arial"/>
      <family val="2"/>
    </font>
    <font>
      <b/>
      <sz val="8"/>
      <name val="Arial"/>
      <family val="2"/>
    </font>
    <font>
      <b/>
      <sz val="14"/>
      <color indexed="51"/>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b/>
      <sz val="10"/>
      <color rgb="FFFFC000"/>
      <name val="Arial"/>
      <family val="2"/>
    </font>
    <font>
      <i/>
      <sz val="10"/>
      <color indexed="9"/>
      <name val="Arial"/>
      <family val="2"/>
    </font>
    <font>
      <i/>
      <sz val="10"/>
      <color indexed="51"/>
      <name val="Arial"/>
      <family val="2"/>
    </font>
    <font>
      <sz val="10"/>
      <color indexed="10"/>
      <name val="Arial"/>
      <family val="2"/>
    </font>
    <font>
      <b/>
      <sz val="14"/>
      <name val="Arial Black"/>
      <family val="2"/>
    </font>
    <font>
      <b/>
      <sz val="10"/>
      <color theme="0"/>
      <name val="Arial"/>
      <family val="2"/>
    </font>
    <font>
      <sz val="10"/>
      <color theme="0"/>
      <name val="Arial"/>
      <family val="2"/>
    </font>
    <font>
      <sz val="12"/>
      <name val="Arial Black"/>
      <family val="2"/>
    </font>
    <font>
      <strike/>
      <sz val="10"/>
      <color indexed="22"/>
      <name val="Arial Black"/>
      <family val="2"/>
    </font>
    <font>
      <sz val="12"/>
      <color indexed="51"/>
      <name val="Arial"/>
      <family val="2"/>
    </font>
    <font>
      <b/>
      <sz val="12"/>
      <color indexed="8"/>
      <name val="Arial"/>
      <family val="2"/>
    </font>
    <font>
      <u/>
      <sz val="10"/>
      <color theme="10"/>
      <name val="Arial"/>
      <family val="2"/>
    </font>
    <font>
      <sz val="14"/>
      <name val="Arial Black"/>
      <family val="2"/>
    </font>
    <font>
      <b/>
      <sz val="10"/>
      <color rgb="FFFFCC00"/>
      <name val="Arial"/>
      <family val="2"/>
    </font>
    <font>
      <sz val="10"/>
      <color rgb="FFFF0000"/>
      <name val="Arial"/>
      <family val="2"/>
    </font>
    <font>
      <sz val="8"/>
      <color rgb="FFFF0000"/>
      <name val="Arial"/>
      <family val="2"/>
    </font>
    <font>
      <sz val="10"/>
      <name val="Arial"/>
      <family val="2"/>
    </font>
  </fonts>
  <fills count="30">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1"/>
        <bgColor indexed="64"/>
      </patternFill>
    </fill>
    <fill>
      <patternFill patternType="solid">
        <fgColor rgb="FFFFFFCC"/>
        <bgColor indexed="64"/>
      </patternFill>
    </fill>
    <fill>
      <patternFill patternType="solid">
        <fgColor rgb="FF333399"/>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2"/>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s>
  <cellStyleXfs count="76">
    <xf numFmtId="0" fontId="0" fillId="0" borderId="0"/>
    <xf numFmtId="0" fontId="1"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165" fontId="7" fillId="14" borderId="0" applyNumberFormat="0" applyFont="0" applyBorder="0" applyAlignment="0">
      <alignment horizontal="right"/>
    </xf>
    <xf numFmtId="0" fontId="13" fillId="5" borderId="1" applyNumberFormat="0" applyAlignment="0" applyProtection="0"/>
    <xf numFmtId="0" fontId="14" fillId="15" borderId="2" applyNumberFormat="0" applyAlignment="0" applyProtection="0"/>
    <xf numFmtId="164" fontId="1" fillId="0" borderId="0" applyFont="0" applyFill="0" applyBorder="0" applyAlignment="0" applyProtection="0"/>
    <xf numFmtId="0" fontId="15" fillId="0" borderId="0" applyNumberFormat="0" applyFill="0" applyBorder="0" applyAlignment="0" applyProtection="0"/>
    <xf numFmtId="0" fontId="16" fillId="16"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3" borderId="1" applyNumberFormat="0" applyAlignment="0" applyProtection="0"/>
    <xf numFmtId="165" fontId="1" fillId="17" borderId="0" applyFont="0" applyBorder="0" applyAlignment="0">
      <alignment horizontal="right"/>
      <protection locked="0"/>
    </xf>
    <xf numFmtId="166" fontId="7" fillId="18" borderId="0" applyFont="0" applyBorder="0">
      <alignment horizontal="right"/>
      <protection locked="0"/>
    </xf>
    <xf numFmtId="165" fontId="7" fillId="19" borderId="0" applyFont="0" applyBorder="0">
      <alignment horizontal="right"/>
      <protection locked="0"/>
    </xf>
    <xf numFmtId="0" fontId="21" fillId="0" borderId="6" applyNumberFormat="0" applyFill="0" applyAlignment="0" applyProtection="0"/>
    <xf numFmtId="0" fontId="22" fillId="6" borderId="0" applyNumberFormat="0" applyBorder="0" applyAlignment="0" applyProtection="0"/>
    <xf numFmtId="0" fontId="1" fillId="20" borderId="0"/>
    <xf numFmtId="0" fontId="1" fillId="20" borderId="0"/>
    <xf numFmtId="0" fontId="1" fillId="0" borderId="0"/>
    <xf numFmtId="0" fontId="1" fillId="20" borderId="0"/>
    <xf numFmtId="0" fontId="1" fillId="20" borderId="0"/>
    <xf numFmtId="0" fontId="1" fillId="20" borderId="0"/>
    <xf numFmtId="0" fontId="1" fillId="20" borderId="0"/>
    <xf numFmtId="0" fontId="7" fillId="4" borderId="7" applyNumberFormat="0" applyFont="0" applyAlignment="0" applyProtection="0"/>
    <xf numFmtId="0" fontId="23" fillId="5"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7" fillId="0" borderId="0"/>
    <xf numFmtId="0" fontId="1" fillId="0" borderId="0"/>
    <xf numFmtId="164" fontId="1" fillId="0" borderId="0" applyFont="0" applyFill="0" applyBorder="0" applyAlignment="0" applyProtection="0"/>
    <xf numFmtId="0" fontId="1" fillId="0" borderId="0"/>
    <xf numFmtId="0" fontId="1" fillId="0" borderId="0"/>
    <xf numFmtId="0" fontId="42" fillId="20" borderId="0"/>
    <xf numFmtId="165" fontId="42" fillId="17" borderId="0" applyFont="0" applyBorder="0" applyAlignment="0">
      <alignment horizontal="right"/>
      <protection locked="0"/>
    </xf>
    <xf numFmtId="165" fontId="1" fillId="14" borderId="0" applyNumberFormat="0" applyFont="0" applyBorder="0" applyAlignment="0">
      <alignment horizontal="right"/>
    </xf>
    <xf numFmtId="0" fontId="42" fillId="20" borderId="0"/>
    <xf numFmtId="0" fontId="42" fillId="20" borderId="0"/>
    <xf numFmtId="0" fontId="1" fillId="20" borderId="0"/>
    <xf numFmtId="0" fontId="1" fillId="20" borderId="0"/>
    <xf numFmtId="0" fontId="1" fillId="0" borderId="0"/>
    <xf numFmtId="0" fontId="1" fillId="0" borderId="0"/>
    <xf numFmtId="0" fontId="1" fillId="20" borderId="0"/>
    <xf numFmtId="0" fontId="1" fillId="0" borderId="0"/>
    <xf numFmtId="0" fontId="1" fillId="0" borderId="0"/>
    <xf numFmtId="0" fontId="1" fillId="0" borderId="0" applyProtection="0"/>
    <xf numFmtId="0" fontId="1" fillId="0" borderId="0" applyFill="0"/>
    <xf numFmtId="0" fontId="61" fillId="0" borderId="0" applyNumberFormat="0" applyFill="0" applyBorder="0" applyAlignment="0" applyProtection="0">
      <alignment vertical="top"/>
      <protection locked="0"/>
    </xf>
    <xf numFmtId="9" fontId="66" fillId="0" borderId="0" applyFont="0" applyFill="0" applyBorder="0" applyAlignment="0" applyProtection="0"/>
  </cellStyleXfs>
  <cellXfs count="848">
    <xf numFmtId="0" fontId="0" fillId="0" borderId="0" xfId="0"/>
    <xf numFmtId="0" fontId="1" fillId="20" borderId="0" xfId="43"/>
    <xf numFmtId="0" fontId="2" fillId="20" borderId="0" xfId="46" applyFont="1"/>
    <xf numFmtId="0" fontId="28" fillId="20" borderId="0" xfId="45" applyFont="1" applyFill="1" applyBorder="1" applyAlignment="1"/>
    <xf numFmtId="0" fontId="1" fillId="20" borderId="0" xfId="46"/>
    <xf numFmtId="0" fontId="2" fillId="0" borderId="0" xfId="46" applyFont="1" applyFill="1" applyAlignment="1"/>
    <xf numFmtId="168" fontId="29" fillId="21" borderId="10" xfId="46" quotePrefix="1" applyNumberFormat="1" applyFont="1" applyFill="1" applyBorder="1" applyAlignment="1">
      <alignment horizontal="center" vertical="center" wrapText="1"/>
    </xf>
    <xf numFmtId="49" fontId="29" fillId="21" borderId="10" xfId="46" applyNumberFormat="1" applyFont="1" applyFill="1" applyBorder="1" applyAlignment="1">
      <alignment horizontal="center" vertical="center" wrapText="1"/>
    </xf>
    <xf numFmtId="2" fontId="29" fillId="21" borderId="10" xfId="46" applyNumberFormat="1" applyFont="1" applyFill="1" applyBorder="1" applyAlignment="1">
      <alignment horizontal="center" vertical="center" wrapText="1"/>
    </xf>
    <xf numFmtId="165" fontId="29" fillId="21" borderId="10" xfId="46" applyNumberFormat="1" applyFont="1" applyFill="1" applyBorder="1" applyAlignment="1">
      <alignment horizontal="center" vertical="center" wrapText="1"/>
    </xf>
    <xf numFmtId="167" fontId="9" fillId="21" borderId="17" xfId="30" applyNumberFormat="1" applyFont="1" applyFill="1" applyBorder="1" applyAlignment="1">
      <alignment horizontal="center" vertical="center"/>
    </xf>
    <xf numFmtId="0" fontId="4" fillId="20" borderId="0" xfId="46" applyFont="1"/>
    <xf numFmtId="49" fontId="29" fillId="22" borderId="10" xfId="46" applyNumberFormat="1" applyFont="1" applyFill="1" applyBorder="1"/>
    <xf numFmtId="0" fontId="2" fillId="20" borderId="0" xfId="48" applyFont="1"/>
    <xf numFmtId="0" fontId="1" fillId="20" borderId="0" xfId="48"/>
    <xf numFmtId="167" fontId="3" fillId="20" borderId="0" xfId="48" applyNumberFormat="1" applyFont="1" applyBorder="1" applyAlignment="1">
      <alignment horizontal="left"/>
    </xf>
    <xf numFmtId="49" fontId="7" fillId="20" borderId="0" xfId="48" applyNumberFormat="1" applyFont="1"/>
    <xf numFmtId="2" fontId="7" fillId="20" borderId="0" xfId="48" applyNumberFormat="1" applyFont="1" applyBorder="1"/>
    <xf numFmtId="165" fontId="7" fillId="20" borderId="0" xfId="48" applyNumberFormat="1" applyFont="1" applyBorder="1"/>
    <xf numFmtId="39" fontId="7" fillId="20" borderId="0" xfId="48" applyNumberFormat="1" applyFont="1"/>
    <xf numFmtId="0" fontId="7" fillId="20" borderId="0" xfId="48" applyFont="1"/>
    <xf numFmtId="49" fontId="29" fillId="21" borderId="10" xfId="48" applyNumberFormat="1" applyFont="1" applyFill="1" applyBorder="1" applyAlignment="1">
      <alignment horizontal="center" vertical="center" wrapText="1"/>
    </xf>
    <xf numFmtId="165" fontId="29" fillId="21" borderId="10" xfId="48" applyNumberFormat="1" applyFont="1" applyFill="1" applyBorder="1" applyAlignment="1">
      <alignment horizontal="center" vertical="center" wrapText="1"/>
    </xf>
    <xf numFmtId="0" fontId="4" fillId="20" borderId="0" xfId="48" applyFont="1"/>
    <xf numFmtId="168" fontId="29" fillId="21" borderId="10" xfId="48" quotePrefix="1" applyNumberFormat="1" applyFont="1" applyFill="1" applyBorder="1" applyAlignment="1">
      <alignment horizontal="center" vertical="center" wrapText="1"/>
    </xf>
    <xf numFmtId="2" fontId="29" fillId="21" borderId="10" xfId="48" applyNumberFormat="1" applyFont="1" applyFill="1" applyBorder="1" applyAlignment="1">
      <alignment horizontal="center" vertical="center" wrapText="1"/>
    </xf>
    <xf numFmtId="167" fontId="6" fillId="14" borderId="10" xfId="48" applyNumberFormat="1" applyFont="1" applyFill="1" applyBorder="1" applyAlignment="1">
      <alignment horizontal="left"/>
    </xf>
    <xf numFmtId="49" fontId="9" fillId="21" borderId="10" xfId="48" applyNumberFormat="1" applyFont="1" applyFill="1" applyBorder="1" applyAlignment="1"/>
    <xf numFmtId="169" fontId="6" fillId="19" borderId="10" xfId="48" applyNumberFormat="1" applyFont="1" applyFill="1" applyBorder="1" applyAlignment="1">
      <alignment horizontal="right"/>
    </xf>
    <xf numFmtId="49" fontId="9" fillId="22" borderId="10" xfId="48" applyNumberFormat="1" applyFont="1" applyFill="1" applyBorder="1"/>
    <xf numFmtId="169" fontId="30" fillId="14" borderId="10" xfId="48" applyNumberFormat="1" applyFont="1" applyFill="1" applyBorder="1" applyAlignment="1">
      <alignment horizontal="right"/>
    </xf>
    <xf numFmtId="0" fontId="2" fillId="20" borderId="0" xfId="47" applyFont="1"/>
    <xf numFmtId="0" fontId="1" fillId="20" borderId="0" xfId="47"/>
    <xf numFmtId="0" fontId="4" fillId="20" borderId="0" xfId="47" applyFont="1"/>
    <xf numFmtId="0" fontId="7" fillId="19" borderId="10" xfId="44" applyFont="1" applyFill="1" applyBorder="1" applyAlignment="1">
      <alignment horizontal="right" vertical="center" wrapText="1"/>
    </xf>
    <xf numFmtId="0" fontId="9" fillId="22" borderId="10" xfId="44" applyFont="1" applyFill="1" applyBorder="1" applyAlignment="1">
      <alignment horizontal="left" vertical="center" wrapText="1"/>
    </xf>
    <xf numFmtId="0" fontId="30" fillId="14" borderId="10" xfId="44" applyFont="1" applyFill="1" applyBorder="1" applyAlignment="1">
      <alignment horizontal="right" vertical="center" wrapText="1"/>
    </xf>
    <xf numFmtId="0" fontId="32" fillId="20" borderId="0" xfId="44" applyFont="1"/>
    <xf numFmtId="0" fontId="2" fillId="20" borderId="0" xfId="44" applyFont="1"/>
    <xf numFmtId="0" fontId="2" fillId="20" borderId="0" xfId="44" applyFont="1" applyAlignment="1">
      <alignment horizontal="left"/>
    </xf>
    <xf numFmtId="0" fontId="4" fillId="20" borderId="0" xfId="44" applyFont="1" applyFill="1" applyAlignment="1">
      <alignment horizontal="left" vertical="top" wrapText="1"/>
    </xf>
    <xf numFmtId="0" fontId="4" fillId="20" borderId="0" xfId="44" applyFont="1" applyBorder="1"/>
    <xf numFmtId="0" fontId="4" fillId="20" borderId="0" xfId="44" applyFont="1"/>
    <xf numFmtId="0" fontId="5" fillId="21" borderId="17" xfId="44" applyFont="1" applyFill="1" applyBorder="1" applyAlignment="1">
      <alignment vertical="top" wrapText="1"/>
    </xf>
    <xf numFmtId="0" fontId="7" fillId="14" borderId="10" xfId="44" applyFont="1" applyFill="1" applyBorder="1" applyAlignment="1">
      <alignment horizontal="right" vertical="center" wrapText="1"/>
    </xf>
    <xf numFmtId="0" fontId="9" fillId="21" borderId="10" xfId="44" applyFont="1" applyFill="1" applyBorder="1" applyAlignment="1">
      <alignment horizontal="left" vertical="center" wrapText="1"/>
    </xf>
    <xf numFmtId="3" fontId="31" fillId="14" borderId="10" xfId="44" applyNumberFormat="1" applyFont="1" applyFill="1" applyBorder="1" applyAlignment="1">
      <alignment horizontal="right" vertical="center" wrapText="1"/>
    </xf>
    <xf numFmtId="3" fontId="30" fillId="14" borderId="10" xfId="44" applyNumberFormat="1" applyFont="1" applyFill="1" applyBorder="1" applyAlignment="1">
      <alignment horizontal="right" vertical="center" wrapText="1"/>
    </xf>
    <xf numFmtId="0" fontId="7" fillId="14" borderId="12" xfId="44" applyFont="1" applyFill="1" applyBorder="1"/>
    <xf numFmtId="0" fontId="7" fillId="14" borderId="13" xfId="44" applyFont="1" applyFill="1" applyBorder="1"/>
    <xf numFmtId="0" fontId="29" fillId="21" borderId="10" xfId="44" applyFont="1" applyFill="1" applyBorder="1" applyAlignment="1">
      <alignment horizontal="center" wrapText="1"/>
    </xf>
    <xf numFmtId="0" fontId="7" fillId="19" borderId="10" xfId="44" applyFont="1" applyFill="1" applyBorder="1"/>
    <xf numFmtId="0" fontId="9" fillId="22" borderId="10" xfId="44" applyFont="1" applyFill="1" applyBorder="1"/>
    <xf numFmtId="0" fontId="30" fillId="14" borderId="10" xfId="44" applyFont="1" applyFill="1" applyBorder="1"/>
    <xf numFmtId="0" fontId="1" fillId="20" borderId="0" xfId="44"/>
    <xf numFmtId="0" fontId="9" fillId="20" borderId="0" xfId="44" applyFont="1"/>
    <xf numFmtId="0" fontId="7" fillId="20" borderId="0" xfId="44" applyFont="1"/>
    <xf numFmtId="0" fontId="9" fillId="21" borderId="10" xfId="44" applyFont="1" applyFill="1" applyBorder="1" applyAlignment="1">
      <alignment horizontal="center" vertical="center" wrapText="1"/>
    </xf>
    <xf numFmtId="0" fontId="31" fillId="19" borderId="10" xfId="44" applyFont="1" applyFill="1" applyBorder="1" applyAlignment="1">
      <alignment horizontal="right" vertical="center" wrapText="1"/>
    </xf>
    <xf numFmtId="0" fontId="29" fillId="22" borderId="10" xfId="44" applyFont="1" applyFill="1" applyBorder="1" applyAlignment="1">
      <alignment horizontal="right" vertical="center" wrapText="1"/>
    </xf>
    <xf numFmtId="0" fontId="38" fillId="20" borderId="0" xfId="44" applyFont="1" applyFill="1" applyBorder="1" applyAlignment="1">
      <alignment vertical="top" wrapText="1"/>
    </xf>
    <xf numFmtId="0" fontId="32" fillId="20" borderId="0" xfId="44" applyFont="1" applyFill="1"/>
    <xf numFmtId="0" fontId="29" fillId="22" borderId="17" xfId="44" applyFont="1" applyFill="1" applyBorder="1" applyAlignment="1">
      <alignment horizontal="right" vertical="center" wrapText="1"/>
    </xf>
    <xf numFmtId="0" fontId="30" fillId="21" borderId="10" xfId="44" applyFont="1" applyFill="1" applyBorder="1" applyAlignment="1">
      <alignment horizontal="right" vertical="center" wrapText="1"/>
    </xf>
    <xf numFmtId="0" fontId="32" fillId="0" borderId="0" xfId="44" applyFont="1" applyFill="1" applyBorder="1" applyAlignment="1">
      <alignment horizontal="right" vertical="center" wrapText="1"/>
    </xf>
    <xf numFmtId="0" fontId="32" fillId="0" borderId="0" xfId="44" applyFont="1" applyFill="1" applyBorder="1"/>
    <xf numFmtId="0" fontId="1" fillId="20" borderId="0" xfId="43" applyAlignment="1">
      <alignment horizontal="left" vertical="center"/>
    </xf>
    <xf numFmtId="0" fontId="2" fillId="20" borderId="0" xfId="43" applyFont="1" applyFill="1" applyBorder="1" applyAlignment="1">
      <alignment horizontal="left" vertical="center" wrapText="1"/>
    </xf>
    <xf numFmtId="0" fontId="1" fillId="0" borderId="0" xfId="43" applyFill="1" applyBorder="1"/>
    <xf numFmtId="0" fontId="7" fillId="0" borderId="0" xfId="43" applyFont="1" applyFill="1" applyBorder="1" applyAlignment="1">
      <alignment horizontal="right" vertical="center" wrapText="1"/>
    </xf>
    <xf numFmtId="0" fontId="7" fillId="0" borderId="0" xfId="43" applyFont="1" applyFill="1" applyBorder="1"/>
    <xf numFmtId="0" fontId="4" fillId="20" borderId="0" xfId="43" applyFont="1" applyFill="1" applyBorder="1"/>
    <xf numFmtId="0" fontId="32" fillId="20" borderId="0" xfId="43" applyFont="1" applyFill="1"/>
    <xf numFmtId="0" fontId="32" fillId="20" borderId="0" xfId="43" applyFont="1"/>
    <xf numFmtId="0" fontId="4" fillId="20" borderId="0" xfId="43" applyFont="1"/>
    <xf numFmtId="0" fontId="29" fillId="21" borderId="10" xfId="43" applyFont="1" applyFill="1" applyBorder="1" applyAlignment="1">
      <alignment horizontal="center" vertical="top" wrapText="1"/>
    </xf>
    <xf numFmtId="0" fontId="31" fillId="19" borderId="10" xfId="43" applyFont="1" applyFill="1" applyBorder="1" applyAlignment="1">
      <alignment horizontal="right" vertical="center" wrapText="1"/>
    </xf>
    <xf numFmtId="3" fontId="7" fillId="19" borderId="10" xfId="43" applyNumberFormat="1" applyFont="1" applyFill="1" applyBorder="1"/>
    <xf numFmtId="3" fontId="7" fillId="14" borderId="10" xfId="43" applyNumberFormat="1" applyFont="1" applyFill="1" applyBorder="1"/>
    <xf numFmtId="0" fontId="29" fillId="22" borderId="10" xfId="43" applyFont="1" applyFill="1" applyBorder="1" applyAlignment="1">
      <alignment horizontal="right"/>
    </xf>
    <xf numFmtId="3" fontId="31" fillId="14" borderId="10" xfId="43" applyNumberFormat="1" applyFont="1" applyFill="1" applyBorder="1"/>
    <xf numFmtId="0" fontId="29" fillId="21" borderId="13" xfId="43" applyFont="1" applyFill="1" applyBorder="1" applyAlignment="1">
      <alignment horizontal="center" vertical="top" wrapText="1"/>
    </xf>
    <xf numFmtId="3" fontId="7" fillId="19" borderId="10" xfId="43" applyNumberFormat="1" applyFont="1" applyFill="1" applyBorder="1" applyAlignment="1">
      <alignment horizontal="right" vertical="center" wrapText="1"/>
    </xf>
    <xf numFmtId="3" fontId="7" fillId="14" borderId="10" xfId="43" applyNumberFormat="1" applyFont="1" applyFill="1" applyBorder="1" applyAlignment="1">
      <alignment horizontal="right" vertical="center" wrapText="1"/>
    </xf>
    <xf numFmtId="3" fontId="30" fillId="14" borderId="10" xfId="43" applyNumberFormat="1" applyFont="1" applyFill="1" applyBorder="1"/>
    <xf numFmtId="0" fontId="4" fillId="20" borderId="0" xfId="43" applyFont="1" applyAlignment="1">
      <alignment horizontal="right"/>
    </xf>
    <xf numFmtId="0" fontId="29" fillId="22" borderId="10" xfId="43" applyFont="1" applyFill="1" applyBorder="1" applyAlignment="1">
      <alignment horizontal="right" vertical="center" wrapText="1"/>
    </xf>
    <xf numFmtId="3" fontId="7" fillId="19" borderId="11" xfId="43" applyNumberFormat="1" applyFont="1" applyFill="1" applyBorder="1"/>
    <xf numFmtId="0" fontId="7" fillId="19" borderId="10" xfId="43" applyFont="1" applyFill="1" applyBorder="1"/>
    <xf numFmtId="3" fontId="7" fillId="14" borderId="10" xfId="43" applyNumberFormat="1" applyFont="1" applyFill="1" applyBorder="1" applyAlignment="1">
      <alignment horizontal="right"/>
    </xf>
    <xf numFmtId="3" fontId="3" fillId="14" borderId="10" xfId="43" applyNumberFormat="1" applyFont="1" applyFill="1" applyBorder="1" applyAlignment="1">
      <alignment horizontal="right"/>
    </xf>
    <xf numFmtId="3" fontId="30" fillId="14" borderId="10" xfId="43" applyNumberFormat="1" applyFont="1" applyFill="1" applyBorder="1" applyAlignment="1">
      <alignment horizontal="right"/>
    </xf>
    <xf numFmtId="0" fontId="9" fillId="21" borderId="10" xfId="43" applyFont="1" applyFill="1" applyBorder="1" applyAlignment="1">
      <alignment horizontal="left" vertical="center" wrapText="1"/>
    </xf>
    <xf numFmtId="0" fontId="29" fillId="22" borderId="10" xfId="43" applyFont="1" applyFill="1" applyBorder="1" applyAlignment="1">
      <alignment horizontal="left" vertical="center" wrapText="1"/>
    </xf>
    <xf numFmtId="0" fontId="7" fillId="14" borderId="22" xfId="43" applyFont="1" applyFill="1" applyBorder="1"/>
    <xf numFmtId="0" fontId="7" fillId="14" borderId="0" xfId="43" applyFont="1" applyFill="1" applyBorder="1"/>
    <xf numFmtId="0" fontId="7" fillId="14" borderId="23" xfId="43" applyFont="1" applyFill="1" applyBorder="1"/>
    <xf numFmtId="0" fontId="7" fillId="14" borderId="14" xfId="43" applyFont="1" applyFill="1" applyBorder="1"/>
    <xf numFmtId="0" fontId="7" fillId="14" borderId="21" xfId="43" applyFont="1" applyFill="1" applyBorder="1"/>
    <xf numFmtId="0" fontId="7" fillId="14" borderId="16" xfId="43" applyFont="1" applyFill="1" applyBorder="1"/>
    <xf numFmtId="0" fontId="9" fillId="21" borderId="10" xfId="43" applyFont="1" applyFill="1" applyBorder="1"/>
    <xf numFmtId="3" fontId="7" fillId="19" borderId="10" xfId="43" applyNumberFormat="1" applyFont="1" applyFill="1" applyBorder="1" applyAlignment="1">
      <alignment horizontal="right"/>
    </xf>
    <xf numFmtId="0" fontId="37" fillId="20" borderId="0" xfId="43" applyFont="1"/>
    <xf numFmtId="0" fontId="37" fillId="20" borderId="0" xfId="43" applyFont="1" applyAlignment="1">
      <alignment horizontal="right"/>
    </xf>
    <xf numFmtId="0" fontId="9" fillId="21" borderId="10" xfId="43" applyFont="1" applyFill="1" applyBorder="1" applyAlignment="1">
      <alignment horizontal="right"/>
    </xf>
    <xf numFmtId="0" fontId="29" fillId="22" borderId="10" xfId="43" applyFont="1" applyFill="1" applyBorder="1"/>
    <xf numFmtId="0" fontId="7" fillId="14" borderId="10" xfId="43" applyFont="1" applyFill="1" applyBorder="1" applyAlignment="1">
      <alignment horizontal="right"/>
    </xf>
    <xf numFmtId="0" fontId="33" fillId="20" borderId="10" xfId="43" applyFont="1" applyFill="1" applyBorder="1" applyAlignment="1">
      <alignment horizontal="center"/>
    </xf>
    <xf numFmtId="0" fontId="35" fillId="19" borderId="10" xfId="47" applyFont="1" applyFill="1" applyBorder="1"/>
    <xf numFmtId="0" fontId="2" fillId="20" borderId="0" xfId="49" applyFont="1"/>
    <xf numFmtId="0" fontId="36" fillId="20" borderId="0" xfId="49" applyFont="1"/>
    <xf numFmtId="0" fontId="4" fillId="20" borderId="0" xfId="49" applyFont="1"/>
    <xf numFmtId="0" fontId="40" fillId="20" borderId="0" xfId="49" applyFont="1"/>
    <xf numFmtId="0" fontId="41" fillId="20" borderId="0" xfId="49" applyFont="1"/>
    <xf numFmtId="0" fontId="1" fillId="19" borderId="10" xfId="49" applyFont="1" applyFill="1" applyBorder="1"/>
    <xf numFmtId="0" fontId="8" fillId="20" borderId="0" xfId="44" applyFont="1" applyFill="1" applyBorder="1" applyAlignment="1">
      <alignment horizontal="left" vertical="center" wrapText="1"/>
    </xf>
    <xf numFmtId="0" fontId="8" fillId="0" borderId="0" xfId="43" applyFont="1" applyFill="1" applyBorder="1" applyAlignment="1">
      <alignment horizontal="left" vertical="center"/>
    </xf>
    <xf numFmtId="0" fontId="32" fillId="23" borderId="0" xfId="44" applyFont="1" applyFill="1"/>
    <xf numFmtId="167" fontId="6" fillId="14" borderId="10" xfId="46" applyNumberFormat="1" applyFont="1" applyFill="1" applyBorder="1" applyAlignment="1">
      <alignment horizontal="left"/>
    </xf>
    <xf numFmtId="0" fontId="1" fillId="20" borderId="0" xfId="46" applyFont="1"/>
    <xf numFmtId="167" fontId="6" fillId="19" borderId="10" xfId="46" applyNumberFormat="1" applyFont="1" applyFill="1" applyBorder="1" applyAlignment="1">
      <alignment horizontal="center"/>
    </xf>
    <xf numFmtId="0" fontId="2" fillId="20" borderId="0" xfId="60" applyFont="1"/>
    <xf numFmtId="0" fontId="42" fillId="20" borderId="0" xfId="60"/>
    <xf numFmtId="0" fontId="3" fillId="20" borderId="0" xfId="60" applyFont="1"/>
    <xf numFmtId="2" fontId="43" fillId="20" borderId="0" xfId="60" applyNumberFormat="1" applyFont="1" applyBorder="1" applyAlignment="1" applyProtection="1">
      <alignment horizontal="left"/>
    </xf>
    <xf numFmtId="0" fontId="27" fillId="20" borderId="0" xfId="60" applyFont="1" applyAlignment="1" applyProtection="1">
      <protection locked="0"/>
    </xf>
    <xf numFmtId="0" fontId="27" fillId="20" borderId="0" xfId="60" applyFont="1" applyProtection="1">
      <protection locked="0"/>
    </xf>
    <xf numFmtId="0" fontId="43" fillId="20" borderId="0" xfId="60" applyFont="1"/>
    <xf numFmtId="0" fontId="42" fillId="20" borderId="0" xfId="60" applyAlignment="1"/>
    <xf numFmtId="0" fontId="44" fillId="21" borderId="10" xfId="60" applyFont="1" applyFill="1" applyBorder="1"/>
    <xf numFmtId="0" fontId="8" fillId="21" borderId="10" xfId="60" applyFont="1" applyFill="1" applyBorder="1"/>
    <xf numFmtId="0" fontId="8" fillId="20" borderId="0" xfId="60" applyFont="1"/>
    <xf numFmtId="0" fontId="44" fillId="21" borderId="11" xfId="60" applyFont="1" applyFill="1" applyBorder="1"/>
    <xf numFmtId="0" fontId="8" fillId="21" borderId="12" xfId="60" applyFont="1" applyFill="1" applyBorder="1"/>
    <xf numFmtId="0" fontId="6" fillId="21" borderId="25" xfId="64" applyFont="1" applyFill="1" applyBorder="1" applyAlignment="1">
      <alignment horizontal="left" indent="1"/>
    </xf>
    <xf numFmtId="0" fontId="1" fillId="21" borderId="26" xfId="64" applyFont="1" applyFill="1" applyBorder="1" applyAlignment="1"/>
    <xf numFmtId="0" fontId="1" fillId="21" borderId="26" xfId="64" applyFont="1" applyFill="1" applyBorder="1"/>
    <xf numFmtId="0" fontId="1" fillId="21" borderId="27" xfId="64" applyFont="1" applyFill="1" applyBorder="1"/>
    <xf numFmtId="0" fontId="5" fillId="21" borderId="28" xfId="64" applyFont="1" applyFill="1" applyBorder="1" applyAlignment="1">
      <alignment horizontal="left" indent="1"/>
    </xf>
    <xf numFmtId="0" fontId="9" fillId="21" borderId="0" xfId="64" applyFont="1" applyFill="1" applyBorder="1"/>
    <xf numFmtId="0" fontId="9" fillId="21" borderId="0" xfId="64" applyFont="1" applyFill="1" applyBorder="1" applyAlignment="1">
      <alignment horizontal="right" indent="1"/>
    </xf>
    <xf numFmtId="0" fontId="1" fillId="19" borderId="15" xfId="64" applyFont="1" applyFill="1" applyBorder="1" applyAlignment="1" applyProtection="1">
      <alignment horizontal="left"/>
      <protection locked="0"/>
    </xf>
    <xf numFmtId="0" fontId="1" fillId="21" borderId="0" xfId="64" applyFont="1" applyFill="1" applyBorder="1"/>
    <xf numFmtId="0" fontId="1" fillId="21" borderId="29" xfId="64" applyFont="1" applyFill="1" applyBorder="1" applyProtection="1">
      <protection locked="0"/>
    </xf>
    <xf numFmtId="0" fontId="1" fillId="21" borderId="29" xfId="64" applyFont="1" applyFill="1" applyBorder="1"/>
    <xf numFmtId="0" fontId="6" fillId="21" borderId="28" xfId="64" applyFont="1" applyFill="1" applyBorder="1" applyAlignment="1">
      <alignment horizontal="left" indent="1"/>
    </xf>
    <xf numFmtId="0" fontId="6" fillId="21" borderId="30" xfId="64" applyFont="1" applyFill="1" applyBorder="1" applyAlignment="1">
      <alignment horizontal="left" indent="1"/>
    </xf>
    <xf numFmtId="0" fontId="1" fillId="21" borderId="31" xfId="64" applyFont="1" applyFill="1" applyBorder="1" applyAlignment="1"/>
    <xf numFmtId="0" fontId="1" fillId="21" borderId="31" xfId="64" applyFont="1" applyFill="1" applyBorder="1"/>
    <xf numFmtId="0" fontId="1" fillId="21" borderId="32" xfId="64" applyFont="1" applyFill="1" applyBorder="1"/>
    <xf numFmtId="169" fontId="1" fillId="19" borderId="10" xfId="48" applyNumberFormat="1" applyFont="1" applyFill="1" applyBorder="1" applyAlignment="1">
      <alignment horizontal="left"/>
    </xf>
    <xf numFmtId="169" fontId="31" fillId="19" borderId="10" xfId="46" applyNumberFormat="1" applyFont="1" applyFill="1" applyBorder="1" applyAlignment="1">
      <alignment horizontal="left"/>
    </xf>
    <xf numFmtId="0" fontId="29" fillId="21" borderId="10" xfId="44" applyFont="1" applyFill="1" applyBorder="1" applyAlignment="1">
      <alignment horizontal="center" vertical="top"/>
    </xf>
    <xf numFmtId="169" fontId="1" fillId="24" borderId="10" xfId="46" applyNumberFormat="1" applyFont="1" applyFill="1" applyBorder="1" applyAlignment="1">
      <alignment horizontal="right"/>
    </xf>
    <xf numFmtId="169" fontId="1" fillId="21" borderId="10" xfId="46" applyNumberFormat="1" applyFont="1" applyFill="1" applyBorder="1" applyAlignment="1">
      <alignment horizontal="right"/>
    </xf>
    <xf numFmtId="0" fontId="29" fillId="21" borderId="10" xfId="49" applyFont="1" applyFill="1" applyBorder="1" applyAlignment="1">
      <alignment horizontal="center" vertical="center"/>
    </xf>
    <xf numFmtId="0" fontId="31" fillId="19" borderId="10" xfId="49" applyFont="1" applyFill="1" applyBorder="1"/>
    <xf numFmtId="0" fontId="32" fillId="20" borderId="0" xfId="49" applyFont="1"/>
    <xf numFmtId="0" fontId="29" fillId="22" borderId="13" xfId="49" applyFont="1" applyFill="1" applyBorder="1"/>
    <xf numFmtId="49" fontId="50" fillId="21" borderId="10" xfId="48" applyNumberFormat="1" applyFont="1" applyFill="1" applyBorder="1" applyAlignment="1">
      <alignment horizontal="left" vertical="center" wrapText="1"/>
    </xf>
    <xf numFmtId="49" fontId="9" fillId="21" borderId="10" xfId="48" applyNumberFormat="1" applyFont="1" applyFill="1" applyBorder="1" applyAlignment="1">
      <alignment horizontal="left" vertical="center" wrapText="1"/>
    </xf>
    <xf numFmtId="167" fontId="1" fillId="14" borderId="10" xfId="48" applyNumberFormat="1" applyFont="1" applyFill="1" applyBorder="1" applyAlignment="1">
      <alignment horizontal="left"/>
    </xf>
    <xf numFmtId="0" fontId="1" fillId="25" borderId="0" xfId="46" applyFill="1"/>
    <xf numFmtId="165" fontId="29" fillId="25" borderId="0" xfId="46" applyNumberFormat="1" applyFont="1" applyFill="1" applyBorder="1" applyAlignment="1">
      <alignment horizontal="center" vertical="center" wrapText="1"/>
    </xf>
    <xf numFmtId="2" fontId="29" fillId="25" borderId="0" xfId="46" applyNumberFormat="1" applyFont="1" applyFill="1" applyBorder="1" applyAlignment="1">
      <alignment horizontal="center" vertical="center" wrapText="1"/>
    </xf>
    <xf numFmtId="169" fontId="1" fillId="25" borderId="0" xfId="46" applyNumberFormat="1" applyFont="1" applyFill="1" applyBorder="1" applyAlignment="1">
      <alignment horizontal="right"/>
    </xf>
    <xf numFmtId="0" fontId="3" fillId="25" borderId="0" xfId="46" applyFont="1" applyFill="1" applyBorder="1"/>
    <xf numFmtId="0" fontId="1" fillId="20" borderId="0" xfId="46" applyBorder="1"/>
    <xf numFmtId="0" fontId="1" fillId="25" borderId="0" xfId="46" applyFont="1" applyFill="1"/>
    <xf numFmtId="49" fontId="29" fillId="21" borderId="10" xfId="46" applyNumberFormat="1" applyFont="1" applyFill="1" applyBorder="1" applyAlignment="1">
      <alignment horizontal="center" vertical="center" wrapText="1"/>
    </xf>
    <xf numFmtId="0" fontId="29" fillId="21" borderId="10" xfId="43" applyFont="1" applyFill="1" applyBorder="1" applyAlignment="1">
      <alignment horizontal="center" vertical="top" wrapText="1"/>
    </xf>
    <xf numFmtId="49" fontId="29" fillId="21" borderId="10" xfId="46" applyNumberFormat="1" applyFont="1" applyFill="1" applyBorder="1" applyAlignment="1">
      <alignment horizontal="center" vertical="center" wrapText="1"/>
    </xf>
    <xf numFmtId="167" fontId="3" fillId="20" borderId="0" xfId="46" applyNumberFormat="1" applyFont="1" applyBorder="1" applyAlignment="1">
      <alignment horizontal="left"/>
    </xf>
    <xf numFmtId="49" fontId="1" fillId="20" borderId="0" xfId="46" applyNumberFormat="1" applyFont="1"/>
    <xf numFmtId="2" fontId="1" fillId="20" borderId="0" xfId="46" applyNumberFormat="1" applyFont="1" applyBorder="1"/>
    <xf numFmtId="165" fontId="1" fillId="20" borderId="0" xfId="46" applyNumberFormat="1" applyFont="1" applyBorder="1" applyAlignment="1">
      <alignment horizontal="center"/>
    </xf>
    <xf numFmtId="49" fontId="29" fillId="21" borderId="10" xfId="65" applyNumberFormat="1" applyFont="1" applyFill="1" applyBorder="1" applyAlignment="1">
      <alignment horizontal="center" vertical="center" wrapText="1"/>
    </xf>
    <xf numFmtId="165" fontId="29" fillId="21" borderId="11" xfId="46" applyNumberFormat="1" applyFont="1" applyFill="1" applyBorder="1" applyAlignment="1">
      <alignment horizontal="center" vertical="center" wrapText="1"/>
    </xf>
    <xf numFmtId="39" fontId="29" fillId="21" borderId="11" xfId="46" applyNumberFormat="1" applyFont="1" applyFill="1" applyBorder="1" applyAlignment="1">
      <alignment horizontal="center" vertical="center" wrapText="1"/>
    </xf>
    <xf numFmtId="39" fontId="29" fillId="21" borderId="13" xfId="46" applyNumberFormat="1" applyFont="1" applyFill="1" applyBorder="1" applyAlignment="1">
      <alignment horizontal="center" vertical="center" wrapText="1"/>
    </xf>
    <xf numFmtId="167" fontId="9" fillId="21" borderId="10" xfId="46" applyNumberFormat="1" applyFont="1" applyFill="1" applyBorder="1" applyAlignment="1">
      <alignment horizontal="left"/>
    </xf>
    <xf numFmtId="49" fontId="51" fillId="21" borderId="10" xfId="46" applyNumberFormat="1" applyFont="1" applyFill="1" applyBorder="1"/>
    <xf numFmtId="2" fontId="9" fillId="21" borderId="10" xfId="57" applyNumberFormat="1" applyFont="1" applyFill="1" applyBorder="1" applyAlignment="1">
      <alignment horizontal="center"/>
    </xf>
    <xf numFmtId="2" fontId="29" fillId="21" borderId="10" xfId="57" applyNumberFormat="1" applyFont="1" applyFill="1" applyBorder="1" applyAlignment="1">
      <alignment horizontal="center" vertical="center"/>
    </xf>
    <xf numFmtId="39" fontId="29" fillId="21" borderId="10" xfId="46" applyNumberFormat="1" applyFont="1" applyFill="1" applyBorder="1" applyAlignment="1">
      <alignment horizontal="center" vertical="center" wrapText="1"/>
    </xf>
    <xf numFmtId="0" fontId="9" fillId="21" borderId="10" xfId="46" applyFont="1" applyFill="1" applyBorder="1"/>
    <xf numFmtId="167" fontId="1" fillId="14" borderId="10" xfId="46" applyNumberFormat="1" applyFont="1" applyFill="1" applyBorder="1" applyAlignment="1">
      <alignment horizontal="left"/>
    </xf>
    <xf numFmtId="49" fontId="9" fillId="21" borderId="10" xfId="46" applyNumberFormat="1" applyFont="1" applyFill="1" applyBorder="1"/>
    <xf numFmtId="49" fontId="9" fillId="21" borderId="10" xfId="46" applyNumberFormat="1" applyFont="1" applyFill="1" applyBorder="1" applyAlignment="1">
      <alignment horizontal="left"/>
    </xf>
    <xf numFmtId="167" fontId="1" fillId="21" borderId="10" xfId="46" applyNumberFormat="1" applyFont="1" applyFill="1" applyBorder="1" applyAlignment="1">
      <alignment horizontal="left"/>
    </xf>
    <xf numFmtId="49" fontId="9" fillId="22" borderId="10" xfId="46" applyNumberFormat="1" applyFont="1" applyFill="1" applyBorder="1"/>
    <xf numFmtId="169" fontId="3" fillId="14" borderId="10" xfId="46" applyNumberFormat="1" applyFont="1" applyFill="1" applyBorder="1" applyAlignment="1">
      <alignment horizontal="right"/>
    </xf>
    <xf numFmtId="49" fontId="9" fillId="21" borderId="10" xfId="46" applyNumberFormat="1" applyFont="1" applyFill="1" applyBorder="1" applyAlignment="1">
      <alignment horizontal="left" wrapText="1"/>
    </xf>
    <xf numFmtId="49" fontId="29" fillId="21" borderId="10" xfId="46" applyNumberFormat="1" applyFont="1" applyFill="1" applyBorder="1"/>
    <xf numFmtId="0" fontId="3" fillId="14" borderId="18" xfId="46" applyFont="1" applyFill="1" applyBorder="1"/>
    <xf numFmtId="0" fontId="0" fillId="25" borderId="0" xfId="0" applyFill="1" applyBorder="1" applyAlignment="1">
      <alignment wrapText="1"/>
    </xf>
    <xf numFmtId="2" fontId="29" fillId="21" borderId="14" xfId="46" applyNumberFormat="1" applyFont="1" applyFill="1" applyBorder="1" applyAlignment="1">
      <alignment horizontal="center" vertical="center" wrapText="1"/>
    </xf>
    <xf numFmtId="165" fontId="29" fillId="21" borderId="15" xfId="46" applyNumberFormat="1" applyFont="1" applyFill="1" applyBorder="1" applyAlignment="1">
      <alignment horizontal="center" vertical="center" wrapText="1"/>
    </xf>
    <xf numFmtId="165" fontId="29" fillId="21" borderId="16" xfId="46" applyNumberFormat="1" applyFont="1" applyFill="1" applyBorder="1" applyAlignment="1">
      <alignment horizontal="center" vertical="center" wrapText="1"/>
    </xf>
    <xf numFmtId="167" fontId="6" fillId="21" borderId="10" xfId="46" applyNumberFormat="1" applyFont="1" applyFill="1" applyBorder="1" applyAlignment="1">
      <alignment horizontal="left"/>
    </xf>
    <xf numFmtId="49" fontId="52" fillId="21" borderId="11" xfId="46" applyNumberFormat="1" applyFont="1" applyFill="1" applyBorder="1"/>
    <xf numFmtId="167" fontId="9" fillId="21" borderId="17" xfId="57" applyNumberFormat="1" applyFont="1" applyFill="1" applyBorder="1" applyAlignment="1">
      <alignment vertical="center"/>
    </xf>
    <xf numFmtId="165" fontId="5" fillId="21" borderId="10" xfId="46" applyNumberFormat="1" applyFont="1" applyFill="1" applyBorder="1"/>
    <xf numFmtId="167" fontId="9" fillId="21" borderId="17" xfId="57" applyNumberFormat="1" applyFont="1" applyFill="1" applyBorder="1" applyAlignment="1">
      <alignment horizontal="center" vertical="center"/>
    </xf>
    <xf numFmtId="165" fontId="9" fillId="21" borderId="11" xfId="46" applyNumberFormat="1" applyFont="1" applyFill="1" applyBorder="1" applyAlignment="1"/>
    <xf numFmtId="37" fontId="1" fillId="19" borderId="10" xfId="46" applyNumberFormat="1" applyFont="1" applyFill="1" applyBorder="1" applyAlignment="1"/>
    <xf numFmtId="37" fontId="1" fillId="24" borderId="11" xfId="46" applyNumberFormat="1" applyFont="1" applyFill="1" applyBorder="1" applyAlignment="1"/>
    <xf numFmtId="165" fontId="9" fillId="21" borderId="11" xfId="46" applyNumberFormat="1" applyFont="1" applyFill="1" applyBorder="1"/>
    <xf numFmtId="165" fontId="9" fillId="22" borderId="10" xfId="46" applyNumberFormat="1" applyFont="1" applyFill="1" applyBorder="1"/>
    <xf numFmtId="169" fontId="31" fillId="14" borderId="10" xfId="46" applyNumberFormat="1" applyFont="1" applyFill="1" applyBorder="1" applyAlignment="1"/>
    <xf numFmtId="165" fontId="5" fillId="21" borderId="11" xfId="46" applyNumberFormat="1" applyFont="1" applyFill="1" applyBorder="1" applyAlignment="1"/>
    <xf numFmtId="169" fontId="1" fillId="21" borderId="10" xfId="46" applyNumberFormat="1" applyFont="1" applyFill="1" applyBorder="1" applyAlignment="1"/>
    <xf numFmtId="169" fontId="1" fillId="21" borderId="10" xfId="46" applyNumberFormat="1" applyFont="1" applyFill="1" applyBorder="1" applyAlignment="1">
      <alignment horizontal="center"/>
    </xf>
    <xf numFmtId="37" fontId="1" fillId="21" borderId="11" xfId="46" applyNumberFormat="1" applyFont="1" applyFill="1" applyBorder="1" applyAlignment="1"/>
    <xf numFmtId="37" fontId="1" fillId="21" borderId="10" xfId="46" applyNumberFormat="1" applyFont="1" applyFill="1" applyBorder="1" applyAlignment="1"/>
    <xf numFmtId="165" fontId="1" fillId="19" borderId="10" xfId="46" applyNumberFormat="1" applyFont="1" applyFill="1" applyBorder="1"/>
    <xf numFmtId="165" fontId="1" fillId="24" borderId="11" xfId="46" applyNumberFormat="1" applyFont="1" applyFill="1" applyBorder="1"/>
    <xf numFmtId="165" fontId="29" fillId="22" borderId="10" xfId="46" applyNumberFormat="1" applyFont="1" applyFill="1" applyBorder="1"/>
    <xf numFmtId="169" fontId="30" fillId="14" borderId="10" xfId="46" applyNumberFormat="1" applyFont="1" applyFill="1" applyBorder="1" applyAlignment="1"/>
    <xf numFmtId="0" fontId="9" fillId="21" borderId="10" xfId="46" quotePrefix="1" applyFont="1" applyFill="1" applyBorder="1" applyAlignment="1">
      <alignment horizontal="left"/>
    </xf>
    <xf numFmtId="167" fontId="1" fillId="21" borderId="10" xfId="46" quotePrefix="1" applyNumberFormat="1" applyFont="1" applyFill="1" applyBorder="1" applyAlignment="1">
      <alignment horizontal="left"/>
    </xf>
    <xf numFmtId="167" fontId="1" fillId="14" borderId="10" xfId="46" quotePrefix="1" applyNumberFormat="1" applyFont="1" applyFill="1" applyBorder="1" applyAlignment="1">
      <alignment horizontal="left"/>
    </xf>
    <xf numFmtId="167" fontId="9" fillId="21" borderId="10" xfId="46" quotePrefix="1" applyNumberFormat="1" applyFont="1" applyFill="1" applyBorder="1" applyAlignment="1">
      <alignment horizontal="left"/>
    </xf>
    <xf numFmtId="0" fontId="29" fillId="22" borderId="10" xfId="46" applyFont="1" applyFill="1" applyBorder="1"/>
    <xf numFmtId="167" fontId="1" fillId="21" borderId="11" xfId="46" applyNumberFormat="1" applyFont="1" applyFill="1" applyBorder="1" applyAlignment="1">
      <alignment horizontal="right"/>
    </xf>
    <xf numFmtId="167" fontId="1" fillId="20" borderId="0" xfId="46" applyNumberFormat="1" applyFont="1" applyAlignment="1">
      <alignment horizontal="left"/>
    </xf>
    <xf numFmtId="167" fontId="1" fillId="20" borderId="0" xfId="46" applyNumberFormat="1" applyFont="1"/>
    <xf numFmtId="0" fontId="1" fillId="20" borderId="0" xfId="46" applyFont="1" applyAlignment="1">
      <alignment horizontal="center"/>
    </xf>
    <xf numFmtId="0" fontId="1" fillId="14" borderId="23" xfId="46" applyFont="1" applyFill="1" applyBorder="1"/>
    <xf numFmtId="0" fontId="3" fillId="20" borderId="0" xfId="46" applyFont="1"/>
    <xf numFmtId="168" fontId="29" fillId="21" borderId="10" xfId="46" applyNumberFormat="1" applyFont="1" applyFill="1" applyBorder="1" applyAlignment="1">
      <alignment horizontal="center" vertical="center" wrapText="1"/>
    </xf>
    <xf numFmtId="165" fontId="9" fillId="21" borderId="10" xfId="46" applyNumberFormat="1" applyFont="1" applyFill="1" applyBorder="1" applyAlignment="1">
      <alignment horizontal="left"/>
    </xf>
    <xf numFmtId="0" fontId="1" fillId="14" borderId="20" xfId="46" applyFont="1" applyFill="1" applyBorder="1"/>
    <xf numFmtId="0" fontId="1" fillId="14" borderId="14" xfId="46" applyFont="1" applyFill="1" applyBorder="1"/>
    <xf numFmtId="0" fontId="1" fillId="14" borderId="16" xfId="46" applyFont="1" applyFill="1" applyBorder="1"/>
    <xf numFmtId="0" fontId="32" fillId="20" borderId="0" xfId="46" applyFont="1"/>
    <xf numFmtId="0" fontId="4" fillId="25" borderId="0" xfId="47" applyFont="1" applyFill="1" applyBorder="1" applyAlignment="1">
      <alignment horizontal="left" vertical="center"/>
    </xf>
    <xf numFmtId="0" fontId="2" fillId="20" borderId="0" xfId="46" applyFont="1" applyAlignment="1">
      <alignment horizontal="left"/>
    </xf>
    <xf numFmtId="165" fontId="29" fillId="21" borderId="13" xfId="46" applyNumberFormat="1" applyFont="1" applyFill="1" applyBorder="1" applyAlignment="1">
      <alignment horizontal="center" vertical="center" wrapText="1"/>
    </xf>
    <xf numFmtId="2" fontId="29" fillId="21" borderId="17" xfId="46" applyNumberFormat="1" applyFont="1" applyFill="1" applyBorder="1" applyAlignment="1">
      <alignment horizontal="center" vertical="center" wrapText="1"/>
    </xf>
    <xf numFmtId="165" fontId="29" fillId="21" borderId="17" xfId="46" applyNumberFormat="1" applyFont="1" applyFill="1" applyBorder="1" applyAlignment="1">
      <alignment horizontal="center" vertical="center" wrapText="1"/>
    </xf>
    <xf numFmtId="165" fontId="29" fillId="21" borderId="20" xfId="46" applyNumberFormat="1" applyFont="1" applyFill="1" applyBorder="1" applyAlignment="1">
      <alignment horizontal="center" vertical="center" wrapText="1"/>
    </xf>
    <xf numFmtId="49" fontId="29" fillId="22" borderId="10" xfId="46" applyNumberFormat="1" applyFont="1" applyFill="1" applyBorder="1" applyAlignment="1">
      <alignment horizontal="left"/>
    </xf>
    <xf numFmtId="171" fontId="1" fillId="19" borderId="10" xfId="46" applyNumberFormat="1" applyFont="1" applyFill="1" applyBorder="1" applyAlignment="1">
      <alignment horizontal="right"/>
    </xf>
    <xf numFmtId="49" fontId="29" fillId="22" borderId="10" xfId="46" quotePrefix="1" applyNumberFormat="1" applyFont="1" applyFill="1" applyBorder="1" applyAlignment="1">
      <alignment horizontal="left"/>
    </xf>
    <xf numFmtId="165" fontId="9" fillId="21" borderId="10" xfId="46" applyNumberFormat="1" applyFont="1" applyFill="1" applyBorder="1"/>
    <xf numFmtId="0" fontId="45" fillId="20" borderId="0" xfId="69" applyFont="1"/>
    <xf numFmtId="0" fontId="45" fillId="19" borderId="34" xfId="69" applyFont="1" applyFill="1" applyBorder="1"/>
    <xf numFmtId="0" fontId="45" fillId="19" borderId="35" xfId="69" applyFont="1" applyFill="1" applyBorder="1"/>
    <xf numFmtId="0" fontId="45" fillId="19" borderId="36" xfId="69" applyFont="1" applyFill="1" applyBorder="1"/>
    <xf numFmtId="0" fontId="45" fillId="20" borderId="0" xfId="69" applyFont="1" applyFill="1" applyBorder="1"/>
    <xf numFmtId="0" fontId="45" fillId="19" borderId="37" xfId="69" applyFont="1" applyFill="1" applyBorder="1"/>
    <xf numFmtId="0" fontId="47" fillId="19" borderId="38" xfId="69" applyFont="1" applyFill="1" applyBorder="1" applyAlignment="1">
      <alignment vertical="center"/>
    </xf>
    <xf numFmtId="0" fontId="47" fillId="20" borderId="0" xfId="69" applyFont="1" applyFill="1" applyBorder="1" applyAlignment="1">
      <alignment vertical="center"/>
    </xf>
    <xf numFmtId="0" fontId="48" fillId="19" borderId="38" xfId="69" applyFont="1" applyFill="1" applyBorder="1" applyAlignment="1">
      <alignment vertical="center"/>
    </xf>
    <xf numFmtId="0" fontId="48" fillId="20" borderId="0" xfId="69" applyFont="1" applyFill="1" applyBorder="1" applyAlignment="1">
      <alignment vertical="center"/>
    </xf>
    <xf numFmtId="0" fontId="45" fillId="19" borderId="0" xfId="69" applyFont="1" applyFill="1" applyBorder="1"/>
    <xf numFmtId="0" fontId="45" fillId="19" borderId="38" xfId="69" applyFont="1" applyFill="1" applyBorder="1" applyAlignment="1">
      <alignment vertical="center"/>
    </xf>
    <xf numFmtId="0" fontId="45" fillId="20" borderId="0" xfId="69" applyFont="1" applyFill="1" applyBorder="1" applyAlignment="1">
      <alignment vertical="center"/>
    </xf>
    <xf numFmtId="0" fontId="45" fillId="20" borderId="0" xfId="69" applyFont="1" applyAlignment="1">
      <alignment vertical="center"/>
    </xf>
    <xf numFmtId="0" fontId="49" fillId="26" borderId="39" xfId="69" applyFont="1" applyFill="1" applyBorder="1" applyAlignment="1">
      <alignment vertical="center"/>
    </xf>
    <xf numFmtId="0" fontId="3" fillId="26" borderId="33" xfId="69" applyFont="1" applyFill="1" applyBorder="1" applyAlignment="1">
      <alignment vertical="center"/>
    </xf>
    <xf numFmtId="0" fontId="3" fillId="26" borderId="40" xfId="69" applyFont="1" applyFill="1" applyBorder="1" applyAlignment="1">
      <alignment vertical="center"/>
    </xf>
    <xf numFmtId="0" fontId="4" fillId="20" borderId="0" xfId="69" applyFont="1" applyFill="1" applyBorder="1" applyAlignment="1">
      <alignment vertical="center"/>
    </xf>
    <xf numFmtId="0" fontId="49" fillId="26" borderId="37" xfId="69" applyFont="1" applyFill="1" applyBorder="1" applyAlignment="1">
      <alignment vertical="center"/>
    </xf>
    <xf numFmtId="0" fontId="3" fillId="26" borderId="38" xfId="69" applyFont="1" applyFill="1" applyBorder="1" applyAlignment="1">
      <alignment vertical="center"/>
    </xf>
    <xf numFmtId="0" fontId="3" fillId="26" borderId="41" xfId="69" applyFont="1" applyFill="1" applyBorder="1" applyAlignment="1">
      <alignment vertical="center"/>
    </xf>
    <xf numFmtId="0" fontId="3" fillId="26" borderId="42" xfId="69" applyFont="1" applyFill="1" applyBorder="1" applyAlignment="1">
      <alignment vertical="center"/>
    </xf>
    <xf numFmtId="0" fontId="3" fillId="26" borderId="43" xfId="69" applyFont="1" applyFill="1" applyBorder="1" applyAlignment="1">
      <alignment vertical="center"/>
    </xf>
    <xf numFmtId="0" fontId="45" fillId="20" borderId="0" xfId="69" applyFont="1" applyFill="1"/>
    <xf numFmtId="0" fontId="1" fillId="0" borderId="0" xfId="58"/>
    <xf numFmtId="0" fontId="1" fillId="25" borderId="0" xfId="58" applyFill="1" applyBorder="1" applyAlignment="1">
      <alignment wrapText="1"/>
    </xf>
    <xf numFmtId="0" fontId="1" fillId="25" borderId="0" xfId="58" applyFill="1"/>
    <xf numFmtId="0" fontId="4" fillId="0" borderId="0" xfId="73" applyFont="1" applyBorder="1"/>
    <xf numFmtId="0" fontId="5" fillId="20" borderId="21" xfId="71" applyFont="1" applyFill="1" applyBorder="1" applyAlignment="1" applyProtection="1"/>
    <xf numFmtId="167" fontId="29" fillId="21" borderId="17" xfId="57" applyNumberFormat="1" applyFont="1" applyFill="1" applyBorder="1" applyAlignment="1">
      <alignment horizontal="center" vertical="center"/>
    </xf>
    <xf numFmtId="168" fontId="29" fillId="21" borderId="10" xfId="65" applyNumberFormat="1" applyFont="1" applyFill="1" applyBorder="1" applyAlignment="1">
      <alignment horizontal="center" vertical="center" wrapText="1"/>
    </xf>
    <xf numFmtId="0" fontId="5" fillId="21" borderId="10" xfId="0" applyFont="1" applyFill="1" applyBorder="1" applyAlignment="1">
      <alignment horizontal="left" vertical="center" wrapText="1"/>
    </xf>
    <xf numFmtId="0" fontId="3" fillId="21" borderId="10" xfId="0" applyFont="1" applyFill="1" applyBorder="1" applyAlignment="1">
      <alignment horizontal="left" vertical="center" wrapText="1"/>
    </xf>
    <xf numFmtId="0" fontId="9" fillId="21" borderId="10" xfId="0" applyFont="1" applyFill="1" applyBorder="1" applyAlignment="1">
      <alignment horizontal="left" vertical="center" wrapText="1"/>
    </xf>
    <xf numFmtId="172" fontId="3" fillId="14" borderId="10" xfId="0" applyNumberFormat="1" applyFont="1" applyFill="1" applyBorder="1" applyAlignment="1">
      <alignment horizontal="right" vertical="center" wrapText="1"/>
    </xf>
    <xf numFmtId="0" fontId="3" fillId="14" borderId="10" xfId="0" applyFont="1" applyFill="1" applyBorder="1" applyAlignment="1">
      <alignment horizontal="right" vertical="center" wrapText="1"/>
    </xf>
    <xf numFmtId="0" fontId="29" fillId="22" borderId="10" xfId="0" applyFont="1" applyFill="1" applyBorder="1" applyAlignment="1">
      <alignment horizontal="left" vertical="center" wrapText="1"/>
    </xf>
    <xf numFmtId="0" fontId="30" fillId="14" borderId="10" xfId="0" applyFont="1" applyFill="1" applyBorder="1" applyAlignment="1">
      <alignment horizontal="right" vertical="center" wrapText="1"/>
    </xf>
    <xf numFmtId="168" fontId="29" fillId="21" borderId="15" xfId="0" applyNumberFormat="1" applyFont="1" applyFill="1" applyBorder="1" applyAlignment="1">
      <alignment horizontal="center" vertical="center" wrapText="1"/>
    </xf>
    <xf numFmtId="0" fontId="4" fillId="0" borderId="0" xfId="0" applyFont="1"/>
    <xf numFmtId="167" fontId="29" fillId="21" borderId="10" xfId="65" applyNumberFormat="1" applyFont="1" applyFill="1" applyBorder="1" applyAlignment="1">
      <alignment horizontal="center"/>
    </xf>
    <xf numFmtId="167" fontId="55" fillId="21" borderId="10" xfId="65" applyNumberFormat="1" applyFont="1" applyFill="1" applyBorder="1" applyAlignment="1">
      <alignment horizontal="center"/>
    </xf>
    <xf numFmtId="167" fontId="9" fillId="21" borderId="10" xfId="65" applyNumberFormat="1" applyFont="1" applyFill="1" applyBorder="1" applyAlignment="1">
      <alignment horizontal="left"/>
    </xf>
    <xf numFmtId="167" fontId="1" fillId="19" borderId="10" xfId="65" applyNumberFormat="1" applyFont="1" applyFill="1" applyBorder="1" applyAlignment="1">
      <alignment horizontal="left"/>
    </xf>
    <xf numFmtId="0" fontId="9" fillId="22" borderId="10" xfId="65" applyFont="1" applyFill="1" applyBorder="1" applyAlignment="1">
      <alignment horizontal="left" vertical="center" wrapText="1"/>
    </xf>
    <xf numFmtId="167" fontId="6" fillId="21" borderId="10" xfId="65" applyNumberFormat="1" applyFont="1" applyFill="1" applyBorder="1" applyAlignment="1">
      <alignment horizontal="left"/>
    </xf>
    <xf numFmtId="168" fontId="9" fillId="22" borderId="10" xfId="65" applyNumberFormat="1" applyFont="1" applyFill="1" applyBorder="1" applyAlignment="1">
      <alignment horizontal="left" vertical="center" wrapText="1"/>
    </xf>
    <xf numFmtId="0" fontId="29" fillId="21" borderId="10" xfId="0" applyFont="1" applyFill="1" applyBorder="1" applyAlignment="1">
      <alignment horizontal="center" vertical="center" wrapText="1"/>
    </xf>
    <xf numFmtId="0" fontId="1" fillId="0" borderId="0" xfId="56"/>
    <xf numFmtId="168" fontId="9" fillId="21" borderId="10" xfId="65" applyNumberFormat="1" applyFont="1" applyFill="1" applyBorder="1" applyAlignment="1">
      <alignment horizontal="left" vertical="center" wrapText="1"/>
    </xf>
    <xf numFmtId="167" fontId="1" fillId="24" borderId="10" xfId="65" applyNumberFormat="1" applyFont="1" applyFill="1" applyBorder="1" applyAlignment="1">
      <alignment horizontal="left"/>
    </xf>
    <xf numFmtId="168" fontId="29" fillId="21" borderId="10" xfId="0" applyNumberFormat="1" applyFont="1" applyFill="1" applyBorder="1" applyAlignment="1">
      <alignment horizontal="center" vertical="center" wrapText="1"/>
    </xf>
    <xf numFmtId="167" fontId="1" fillId="19" borderId="10" xfId="65" applyNumberFormat="1" applyFont="1" applyFill="1" applyBorder="1" applyAlignment="1"/>
    <xf numFmtId="0" fontId="2" fillId="0" borderId="0" xfId="56" applyFont="1"/>
    <xf numFmtId="0" fontId="1" fillId="0" borderId="0" xfId="56" applyBorder="1" applyAlignment="1">
      <alignment wrapText="1"/>
    </xf>
    <xf numFmtId="0" fontId="5" fillId="21" borderId="10" xfId="56" applyFont="1" applyFill="1" applyBorder="1" applyAlignment="1">
      <alignment horizontal="left" vertical="center" wrapText="1"/>
    </xf>
    <xf numFmtId="0" fontId="3" fillId="21" borderId="10" xfId="56" applyFont="1" applyFill="1" applyBorder="1" applyAlignment="1">
      <alignment horizontal="left" vertical="center" wrapText="1"/>
    </xf>
    <xf numFmtId="0" fontId="9" fillId="21" borderId="10" xfId="56" applyFont="1" applyFill="1" applyBorder="1" applyAlignment="1">
      <alignment horizontal="left" vertical="center" wrapText="1"/>
    </xf>
    <xf numFmtId="0" fontId="1" fillId="19" borderId="10" xfId="56" applyFont="1" applyFill="1" applyBorder="1" applyAlignment="1">
      <alignment horizontal="right" vertical="center" wrapText="1"/>
    </xf>
    <xf numFmtId="172" fontId="3" fillId="14" borderId="10" xfId="56" applyNumberFormat="1" applyFont="1" applyFill="1" applyBorder="1" applyAlignment="1">
      <alignment horizontal="right" vertical="center" wrapText="1"/>
    </xf>
    <xf numFmtId="0" fontId="29" fillId="22" borderId="10" xfId="56" applyFont="1" applyFill="1" applyBorder="1" applyAlignment="1">
      <alignment horizontal="left" vertical="center" wrapText="1"/>
    </xf>
    <xf numFmtId="0" fontId="30" fillId="14" borderId="10" xfId="56" applyFont="1" applyFill="1" applyBorder="1" applyAlignment="1">
      <alignment horizontal="right" vertical="center" wrapText="1"/>
    </xf>
    <xf numFmtId="0" fontId="4" fillId="0" borderId="0" xfId="56" applyFont="1"/>
    <xf numFmtId="168" fontId="29" fillId="21" borderId="10" xfId="56" applyNumberFormat="1" applyFont="1" applyFill="1" applyBorder="1" applyAlignment="1">
      <alignment horizontal="center" vertical="center" wrapText="1"/>
    </xf>
    <xf numFmtId="0" fontId="2" fillId="0" borderId="0" xfId="0" applyFont="1"/>
    <xf numFmtId="0" fontId="0" fillId="19" borderId="10" xfId="0" applyFill="1" applyBorder="1"/>
    <xf numFmtId="0" fontId="0" fillId="24" borderId="10" xfId="0" applyFill="1" applyBorder="1"/>
    <xf numFmtId="0" fontId="1" fillId="25" borderId="0" xfId="47" applyFill="1"/>
    <xf numFmtId="168" fontId="29" fillId="21" borderId="10" xfId="47" quotePrefix="1" applyNumberFormat="1" applyFont="1" applyFill="1" applyBorder="1" applyAlignment="1">
      <alignment horizontal="center" vertical="center" wrapText="1"/>
    </xf>
    <xf numFmtId="49" fontId="29" fillId="21" borderId="10" xfId="47" applyNumberFormat="1" applyFont="1" applyFill="1" applyBorder="1" applyAlignment="1">
      <alignment horizontal="center" vertical="center" wrapText="1"/>
    </xf>
    <xf numFmtId="2" fontId="29" fillId="21" borderId="10" xfId="47" applyNumberFormat="1" applyFont="1" applyFill="1" applyBorder="1" applyAlignment="1">
      <alignment horizontal="center" vertical="center" wrapText="1"/>
    </xf>
    <xf numFmtId="165" fontId="29" fillId="21" borderId="10" xfId="47" applyNumberFormat="1" applyFont="1" applyFill="1" applyBorder="1" applyAlignment="1">
      <alignment horizontal="center" vertical="center" wrapText="1"/>
    </xf>
    <xf numFmtId="39" fontId="29" fillId="21" borderId="11" xfId="47" applyNumberFormat="1" applyFont="1" applyFill="1" applyBorder="1" applyAlignment="1">
      <alignment horizontal="center" vertical="center" wrapText="1"/>
    </xf>
    <xf numFmtId="39" fontId="29" fillId="21" borderId="13" xfId="47" applyNumberFormat="1" applyFont="1" applyFill="1" applyBorder="1" applyAlignment="1">
      <alignment horizontal="center" vertical="center" wrapText="1"/>
    </xf>
    <xf numFmtId="165" fontId="29" fillId="21" borderId="11" xfId="47" applyNumberFormat="1" applyFont="1" applyFill="1" applyBorder="1" applyAlignment="1">
      <alignment horizontal="center" vertical="center" wrapText="1"/>
    </xf>
    <xf numFmtId="167" fontId="9" fillId="21" borderId="10" xfId="47" applyNumberFormat="1" applyFont="1" applyFill="1" applyBorder="1" applyAlignment="1">
      <alignment horizontal="left"/>
    </xf>
    <xf numFmtId="0" fontId="5" fillId="21" borderId="10" xfId="47" applyFont="1" applyFill="1" applyBorder="1" applyAlignment="1">
      <alignment horizontal="left" vertical="center" wrapText="1"/>
    </xf>
    <xf numFmtId="167" fontId="1" fillId="14" borderId="10" xfId="47" applyNumberFormat="1" applyFont="1" applyFill="1" applyBorder="1" applyAlignment="1">
      <alignment horizontal="left"/>
    </xf>
    <xf numFmtId="0" fontId="9" fillId="21" borderId="12" xfId="0" applyFont="1" applyFill="1" applyBorder="1" applyAlignment="1">
      <alignment horizontal="left" vertical="center" wrapText="1"/>
    </xf>
    <xf numFmtId="169" fontId="1" fillId="19" borderId="10" xfId="47" applyNumberFormat="1" applyFont="1" applyFill="1" applyBorder="1" applyAlignment="1">
      <alignment horizontal="right"/>
    </xf>
    <xf numFmtId="9" fontId="1" fillId="14" borderId="10" xfId="47" applyNumberFormat="1" applyFont="1" applyFill="1" applyBorder="1" applyAlignment="1">
      <alignment horizontal="right"/>
    </xf>
    <xf numFmtId="169" fontId="1" fillId="14" borderId="10" xfId="47" applyNumberFormat="1" applyFont="1" applyFill="1" applyBorder="1" applyAlignment="1">
      <alignment horizontal="right"/>
    </xf>
    <xf numFmtId="0" fontId="9" fillId="21" borderId="13" xfId="0" applyFont="1" applyFill="1" applyBorder="1" applyAlignment="1">
      <alignment horizontal="left" vertical="center" wrapText="1"/>
    </xf>
    <xf numFmtId="49" fontId="29" fillId="22" borderId="10" xfId="47" applyNumberFormat="1" applyFont="1" applyFill="1" applyBorder="1"/>
    <xf numFmtId="0" fontId="4" fillId="0" borderId="0" xfId="45" applyFont="1"/>
    <xf numFmtId="173" fontId="57" fillId="0" borderId="0" xfId="0" applyNumberFormat="1" applyFont="1" applyAlignment="1">
      <alignment horizontal="right" vertical="center"/>
    </xf>
    <xf numFmtId="0" fontId="32" fillId="0" borderId="0" xfId="45" applyFont="1"/>
    <xf numFmtId="0" fontId="58" fillId="0" borderId="0" xfId="72" applyFont="1" applyFill="1" applyBorder="1" applyAlignment="1">
      <alignment horizontal="left" vertical="top" wrapText="1"/>
    </xf>
    <xf numFmtId="173" fontId="1" fillId="0" borderId="0" xfId="68" applyNumberFormat="1" applyFont="1" applyFill="1" applyBorder="1" applyAlignment="1">
      <alignment wrapText="1"/>
    </xf>
    <xf numFmtId="0" fontId="1" fillId="0" borderId="0" xfId="45" applyFont="1" applyAlignment="1">
      <alignment wrapText="1"/>
    </xf>
    <xf numFmtId="0" fontId="29" fillId="21" borderId="10" xfId="72" applyFont="1" applyFill="1" applyBorder="1" applyAlignment="1">
      <alignment horizontal="center" vertical="top" wrapText="1"/>
    </xf>
    <xf numFmtId="0" fontId="59" fillId="19" borderId="10" xfId="72" applyFont="1" applyFill="1" applyBorder="1" applyAlignment="1">
      <alignment horizontal="left" vertical="top" wrapText="1"/>
    </xf>
    <xf numFmtId="0" fontId="4" fillId="0" borderId="0" xfId="47" applyFont="1" applyFill="1" applyBorder="1" applyAlignment="1">
      <alignment horizontal="left" vertical="center"/>
    </xf>
    <xf numFmtId="168" fontId="29" fillId="21" borderId="10" xfId="47" applyNumberFormat="1" applyFont="1" applyFill="1" applyBorder="1" applyAlignment="1">
      <alignment horizontal="center" vertical="center" wrapText="1"/>
    </xf>
    <xf numFmtId="0" fontId="1" fillId="0" borderId="0" xfId="45" applyAlignment="1"/>
    <xf numFmtId="0" fontId="1" fillId="0" borderId="0" xfId="45"/>
    <xf numFmtId="0" fontId="29" fillId="21" borderId="10" xfId="45" applyFont="1" applyFill="1" applyBorder="1" applyAlignment="1">
      <alignment horizontal="center"/>
    </xf>
    <xf numFmtId="0" fontId="1" fillId="14" borderId="10" xfId="45" applyFont="1" applyFill="1" applyBorder="1"/>
    <xf numFmtId="0" fontId="29" fillId="22" borderId="10" xfId="45" applyFont="1" applyFill="1" applyBorder="1" applyAlignment="1">
      <alignment horizontal="right"/>
    </xf>
    <xf numFmtId="167" fontId="3" fillId="20" borderId="0" xfId="47" applyNumberFormat="1" applyFont="1" applyBorder="1" applyAlignment="1">
      <alignment horizontal="left"/>
    </xf>
    <xf numFmtId="49" fontId="1" fillId="20" borderId="0" xfId="47" applyNumberFormat="1" applyFont="1"/>
    <xf numFmtId="2" fontId="1" fillId="20" borderId="0" xfId="47" applyNumberFormat="1" applyFont="1" applyBorder="1"/>
    <xf numFmtId="165" fontId="1" fillId="20" borderId="0" xfId="47" applyNumberFormat="1" applyFont="1" applyBorder="1" applyAlignment="1">
      <alignment horizontal="center"/>
    </xf>
    <xf numFmtId="0" fontId="1" fillId="20" borderId="0" xfId="47" applyFont="1"/>
    <xf numFmtId="165" fontId="1" fillId="20" borderId="0" xfId="47" applyNumberFormat="1" applyFont="1" applyBorder="1"/>
    <xf numFmtId="39" fontId="1" fillId="20" borderId="0" xfId="47" applyNumberFormat="1" applyFont="1"/>
    <xf numFmtId="49" fontId="5" fillId="21" borderId="10" xfId="47" applyNumberFormat="1" applyFont="1" applyFill="1" applyBorder="1"/>
    <xf numFmtId="49" fontId="9" fillId="21" borderId="10" xfId="47" applyNumberFormat="1" applyFont="1" applyFill="1" applyBorder="1" applyAlignment="1"/>
    <xf numFmtId="169" fontId="3" fillId="14" borderId="10" xfId="47" applyNumberFormat="1" applyFont="1" applyFill="1" applyBorder="1" applyAlignment="1">
      <alignment horizontal="right"/>
    </xf>
    <xf numFmtId="49" fontId="5" fillId="21" borderId="10" xfId="47" applyNumberFormat="1" applyFont="1" applyFill="1" applyBorder="1" applyAlignment="1"/>
    <xf numFmtId="49" fontId="9" fillId="21" borderId="10" xfId="47" applyNumberFormat="1" applyFont="1" applyFill="1" applyBorder="1" applyAlignment="1">
      <alignment vertical="top" wrapText="1"/>
    </xf>
    <xf numFmtId="49" fontId="9" fillId="21" borderId="10" xfId="47" applyNumberFormat="1" applyFont="1" applyFill="1" applyBorder="1"/>
    <xf numFmtId="167" fontId="6" fillId="21" borderId="10" xfId="47" applyNumberFormat="1" applyFont="1" applyFill="1" applyBorder="1" applyAlignment="1">
      <alignment horizontal="left"/>
    </xf>
    <xf numFmtId="49" fontId="6" fillId="21" borderId="10" xfId="47" applyNumberFormat="1" applyFont="1" applyFill="1" applyBorder="1"/>
    <xf numFmtId="49" fontId="9" fillId="22" borderId="10" xfId="47" applyNumberFormat="1" applyFont="1" applyFill="1" applyBorder="1"/>
    <xf numFmtId="169" fontId="1" fillId="24" borderId="10" xfId="47" applyNumberFormat="1" applyFont="1" applyFill="1" applyBorder="1" applyAlignment="1">
      <alignment horizontal="right"/>
    </xf>
    <xf numFmtId="173" fontId="57" fillId="20" borderId="0" xfId="47" applyNumberFormat="1" applyFont="1" applyAlignment="1">
      <alignment horizontal="right" vertical="center"/>
    </xf>
    <xf numFmtId="168" fontId="29" fillId="21" borderId="11" xfId="47" quotePrefix="1" applyNumberFormat="1" applyFont="1" applyFill="1" applyBorder="1" applyAlignment="1">
      <alignment horizontal="center" vertical="center" wrapText="1"/>
    </xf>
    <xf numFmtId="49" fontId="29" fillId="21" borderId="11" xfId="47" applyNumberFormat="1" applyFont="1" applyFill="1" applyBorder="1" applyAlignment="1">
      <alignment horizontal="center" vertical="center" wrapText="1"/>
    </xf>
    <xf numFmtId="0" fontId="29" fillId="21" borderId="10" xfId="72" applyFont="1" applyFill="1" applyBorder="1" applyAlignment="1">
      <alignment horizontal="center" vertical="center" wrapText="1"/>
    </xf>
    <xf numFmtId="0" fontId="29" fillId="25" borderId="0" xfId="45" applyFont="1" applyFill="1" applyBorder="1" applyAlignment="1">
      <alignment horizontal="center" vertical="center" wrapText="1"/>
    </xf>
    <xf numFmtId="0" fontId="0" fillId="25" borderId="0" xfId="0" applyFill="1" applyBorder="1" applyAlignment="1">
      <alignment horizontal="center" vertical="center" wrapText="1"/>
    </xf>
    <xf numFmtId="0" fontId="1" fillId="19" borderId="10" xfId="72" applyFont="1" applyFill="1" applyBorder="1" applyAlignment="1">
      <alignment horizontal="right" vertical="top" wrapText="1"/>
    </xf>
    <xf numFmtId="3" fontId="1" fillId="25" borderId="0" xfId="45" applyNumberFormat="1" applyFont="1" applyFill="1" applyBorder="1" applyAlignment="1">
      <alignment wrapText="1"/>
    </xf>
    <xf numFmtId="167" fontId="6" fillId="14" borderId="10" xfId="47" applyNumberFormat="1" applyFont="1" applyFill="1" applyBorder="1" applyAlignment="1">
      <alignment horizontal="left"/>
    </xf>
    <xf numFmtId="3" fontId="30" fillId="25" borderId="0" xfId="45" applyNumberFormat="1" applyFont="1" applyFill="1" applyBorder="1" applyAlignment="1">
      <alignment wrapText="1"/>
    </xf>
    <xf numFmtId="0" fontId="29" fillId="20" borderId="0" xfId="72" applyFont="1" applyFill="1" applyBorder="1" applyAlignment="1">
      <alignment horizontal="center" vertical="top" wrapText="1"/>
    </xf>
    <xf numFmtId="0" fontId="1" fillId="20" borderId="0" xfId="47" applyFill="1"/>
    <xf numFmtId="0" fontId="2" fillId="0" borderId="0" xfId="47" applyFont="1" applyFill="1" applyAlignment="1"/>
    <xf numFmtId="0" fontId="3" fillId="0" borderId="0" xfId="46" applyFont="1" applyFill="1" applyBorder="1"/>
    <xf numFmtId="0" fontId="1" fillId="0" borderId="0" xfId="46" applyFont="1" applyFill="1" applyBorder="1"/>
    <xf numFmtId="0" fontId="1" fillId="0" borderId="0" xfId="47" applyFill="1" applyBorder="1"/>
    <xf numFmtId="0" fontId="3" fillId="20" borderId="0" xfId="47" applyFont="1" applyFill="1"/>
    <xf numFmtId="9" fontId="3" fillId="14" borderId="10" xfId="47" applyNumberFormat="1" applyFont="1" applyFill="1" applyBorder="1" applyAlignment="1">
      <alignment horizontal="right"/>
    </xf>
    <xf numFmtId="39" fontId="29" fillId="21" borderId="10" xfId="47" applyNumberFormat="1" applyFont="1" applyFill="1" applyBorder="1" applyAlignment="1">
      <alignment horizontal="center" vertical="center" wrapText="1"/>
    </xf>
    <xf numFmtId="2" fontId="3" fillId="28" borderId="10" xfId="46" applyNumberFormat="1" applyFont="1" applyFill="1" applyBorder="1" applyAlignment="1">
      <alignment horizontal="center" vertical="center" wrapText="1"/>
    </xf>
    <xf numFmtId="39" fontId="29" fillId="21" borderId="20" xfId="46" applyNumberFormat="1" applyFont="1" applyFill="1" applyBorder="1" applyAlignment="1">
      <alignment horizontal="center" vertical="center" wrapText="1"/>
    </xf>
    <xf numFmtId="49" fontId="9" fillId="21" borderId="10" xfId="46" applyNumberFormat="1" applyFont="1" applyFill="1" applyBorder="1" applyAlignment="1"/>
    <xf numFmtId="169" fontId="6" fillId="19" borderId="10" xfId="46" applyNumberFormat="1" applyFont="1" applyFill="1" applyBorder="1" applyAlignment="1">
      <alignment horizontal="right"/>
    </xf>
    <xf numFmtId="169" fontId="6" fillId="14" borderId="10" xfId="46" applyNumberFormat="1" applyFont="1" applyFill="1" applyBorder="1" applyAlignment="1">
      <alignment horizontal="right"/>
    </xf>
    <xf numFmtId="49" fontId="9" fillId="21" borderId="10" xfId="46" applyNumberFormat="1" applyFont="1" applyFill="1" applyBorder="1" applyAlignment="1">
      <alignment vertical="center" wrapText="1"/>
    </xf>
    <xf numFmtId="49" fontId="9" fillId="22" borderId="10" xfId="46" applyNumberFormat="1" applyFont="1" applyFill="1" applyBorder="1" applyAlignment="1"/>
    <xf numFmtId="169" fontId="30" fillId="14" borderId="10" xfId="46" applyNumberFormat="1" applyFont="1" applyFill="1" applyBorder="1" applyAlignment="1">
      <alignment horizontal="right"/>
    </xf>
    <xf numFmtId="170" fontId="1" fillId="19" borderId="12" xfId="46" applyNumberFormat="1" applyFont="1" applyFill="1" applyBorder="1" applyAlignment="1">
      <alignment horizontal="right"/>
    </xf>
    <xf numFmtId="170" fontId="1" fillId="19" borderId="13" xfId="46" applyNumberFormat="1" applyFont="1" applyFill="1" applyBorder="1" applyAlignment="1">
      <alignment horizontal="right"/>
    </xf>
    <xf numFmtId="168" fontId="29" fillId="21" borderId="17" xfId="46" quotePrefix="1" applyNumberFormat="1" applyFont="1" applyFill="1" applyBorder="1" applyAlignment="1">
      <alignment horizontal="center" vertical="center" wrapText="1"/>
    </xf>
    <xf numFmtId="49" fontId="29" fillId="21" borderId="17" xfId="46" applyNumberFormat="1" applyFont="1" applyFill="1" applyBorder="1" applyAlignment="1">
      <alignment horizontal="center" vertical="center" wrapText="1"/>
    </xf>
    <xf numFmtId="169" fontId="6" fillId="14" borderId="11" xfId="46" applyNumberFormat="1" applyFont="1" applyFill="1" applyBorder="1" applyAlignment="1">
      <alignment horizontal="right"/>
    </xf>
    <xf numFmtId="0" fontId="2" fillId="20" borderId="0" xfId="48" applyFont="1" applyAlignment="1"/>
    <xf numFmtId="167" fontId="4" fillId="20" borderId="0" xfId="48" applyNumberFormat="1" applyFont="1" applyBorder="1" applyAlignment="1">
      <alignment horizontal="left"/>
    </xf>
    <xf numFmtId="49" fontId="1" fillId="20" borderId="0" xfId="48" applyNumberFormat="1" applyFont="1"/>
    <xf numFmtId="165" fontId="1" fillId="20" borderId="0" xfId="48" applyNumberFormat="1" applyFont="1" applyBorder="1"/>
    <xf numFmtId="39" fontId="1" fillId="20" borderId="0" xfId="48" applyNumberFormat="1" applyFont="1"/>
    <xf numFmtId="49" fontId="29" fillId="21" borderId="10" xfId="48" applyNumberFormat="1" applyFont="1" applyFill="1" applyBorder="1" applyAlignment="1">
      <alignment horizontal="center"/>
    </xf>
    <xf numFmtId="2" fontId="9" fillId="21" borderId="10" xfId="57" applyNumberFormat="1" applyFont="1" applyFill="1" applyBorder="1" applyAlignment="1">
      <alignment horizontal="center" wrapText="1"/>
    </xf>
    <xf numFmtId="174" fontId="1" fillId="14" borderId="10" xfId="48" applyNumberFormat="1" applyFont="1" applyFill="1" applyBorder="1"/>
    <xf numFmtId="174" fontId="1" fillId="19" borderId="10" xfId="48" applyNumberFormat="1" applyFont="1" applyFill="1" applyBorder="1"/>
    <xf numFmtId="174" fontId="1" fillId="19" borderId="10" xfId="48" applyNumberFormat="1" applyFont="1" applyFill="1" applyBorder="1" applyAlignment="1">
      <alignment horizontal="right"/>
    </xf>
    <xf numFmtId="174" fontId="1" fillId="14" borderId="10" xfId="48" applyNumberFormat="1" applyFont="1" applyFill="1" applyBorder="1" applyAlignment="1">
      <alignment horizontal="right"/>
    </xf>
    <xf numFmtId="0" fontId="29" fillId="14" borderId="11" xfId="48" applyFont="1" applyFill="1" applyBorder="1" applyAlignment="1">
      <alignment horizontal="right"/>
    </xf>
    <xf numFmtId="0" fontId="29" fillId="22" borderId="12" xfId="48" applyFont="1" applyFill="1" applyBorder="1" applyAlignment="1">
      <alignment horizontal="right"/>
    </xf>
    <xf numFmtId="0" fontId="3" fillId="21" borderId="10" xfId="48" applyFont="1" applyFill="1" applyBorder="1" applyAlignment="1">
      <alignment horizontal="right" wrapText="1"/>
    </xf>
    <xf numFmtId="0" fontId="2" fillId="20" borderId="0" xfId="43" applyFont="1" applyFill="1" applyBorder="1" applyAlignment="1">
      <alignment horizontal="left" vertical="center" wrapText="1"/>
    </xf>
    <xf numFmtId="0" fontId="1" fillId="24" borderId="22" xfId="66" applyFont="1" applyFill="1" applyBorder="1"/>
    <xf numFmtId="171" fontId="1" fillId="24" borderId="11" xfId="46" applyNumberFormat="1" applyFont="1" applyFill="1" applyBorder="1" applyAlignment="1">
      <alignment horizontal="right"/>
    </xf>
    <xf numFmtId="171" fontId="1" fillId="24" borderId="10" xfId="46" applyNumberFormat="1" applyFont="1" applyFill="1" applyBorder="1" applyAlignment="1">
      <alignment horizontal="right"/>
    </xf>
    <xf numFmtId="0" fontId="1" fillId="14" borderId="10" xfId="43" applyFont="1" applyFill="1" applyBorder="1" applyAlignment="1">
      <alignment vertical="top" wrapText="1"/>
    </xf>
    <xf numFmtId="167" fontId="1" fillId="24" borderId="10" xfId="46" applyNumberFormat="1" applyFont="1" applyFill="1" applyBorder="1" applyAlignment="1">
      <alignment horizontal="left"/>
    </xf>
    <xf numFmtId="167" fontId="3" fillId="24" borderId="10" xfId="46" applyNumberFormat="1" applyFont="1" applyFill="1" applyBorder="1" applyAlignment="1">
      <alignment horizontal="center"/>
    </xf>
    <xf numFmtId="167" fontId="30" fillId="24" borderId="10" xfId="46" applyNumberFormat="1" applyFont="1" applyFill="1" applyBorder="1" applyAlignment="1">
      <alignment horizontal="center"/>
    </xf>
    <xf numFmtId="0" fontId="1" fillId="24" borderId="16" xfId="46" applyFill="1" applyBorder="1"/>
    <xf numFmtId="0" fontId="3" fillId="24" borderId="18" xfId="46" applyFont="1" applyFill="1" applyBorder="1"/>
    <xf numFmtId="0" fontId="1" fillId="24" borderId="20" xfId="46" applyFill="1" applyBorder="1"/>
    <xf numFmtId="0" fontId="1" fillId="24" borderId="14" xfId="46" applyFill="1" applyBorder="1"/>
    <xf numFmtId="169" fontId="31" fillId="24" borderId="10" xfId="46" applyNumberFormat="1" applyFont="1" applyFill="1" applyBorder="1" applyAlignment="1"/>
    <xf numFmtId="171" fontId="53" fillId="24" borderId="11" xfId="46" applyNumberFormat="1" applyFont="1" applyFill="1" applyBorder="1" applyAlignment="1">
      <alignment horizontal="right"/>
    </xf>
    <xf numFmtId="0" fontId="9" fillId="24" borderId="10" xfId="46" applyFont="1" applyFill="1" applyBorder="1"/>
    <xf numFmtId="172" fontId="3" fillId="24" borderId="10" xfId="0" applyNumberFormat="1" applyFont="1" applyFill="1" applyBorder="1" applyAlignment="1">
      <alignment horizontal="right" vertical="center" wrapText="1"/>
    </xf>
    <xf numFmtId="0" fontId="3" fillId="25" borderId="12" xfId="46" applyFont="1" applyFill="1" applyBorder="1" applyAlignment="1">
      <alignment horizontal="left" wrapText="1"/>
    </xf>
    <xf numFmtId="0" fontId="3" fillId="25" borderId="0" xfId="46" applyFont="1" applyFill="1" applyBorder="1" applyAlignment="1">
      <alignment horizontal="left" wrapText="1"/>
    </xf>
    <xf numFmtId="0" fontId="0" fillId="25" borderId="0" xfId="0" applyFill="1" applyBorder="1"/>
    <xf numFmtId="0" fontId="8" fillId="25" borderId="0" xfId="0" applyFont="1" applyFill="1" applyBorder="1" applyAlignment="1">
      <alignment wrapText="1"/>
    </xf>
    <xf numFmtId="0" fontId="54" fillId="26" borderId="0" xfId="74" applyFont="1" applyFill="1" applyBorder="1" applyAlignment="1" applyProtection="1">
      <alignment vertical="center"/>
    </xf>
    <xf numFmtId="0" fontId="62" fillId="26" borderId="0" xfId="74" applyFont="1" applyFill="1" applyBorder="1" applyAlignment="1" applyProtection="1">
      <alignment vertical="center"/>
    </xf>
    <xf numFmtId="0" fontId="7" fillId="14" borderId="12" xfId="44" applyFont="1" applyFill="1" applyBorder="1" applyAlignment="1">
      <alignment vertical="center" wrapText="1"/>
    </xf>
    <xf numFmtId="0" fontId="7" fillId="14" borderId="11" xfId="44" applyFont="1" applyFill="1" applyBorder="1" applyAlignment="1">
      <alignment vertical="center"/>
    </xf>
    <xf numFmtId="0" fontId="29" fillId="29" borderId="10" xfId="0" applyFont="1" applyFill="1" applyBorder="1" applyAlignment="1">
      <alignment horizontal="center" vertical="center" wrapText="1"/>
    </xf>
    <xf numFmtId="49" fontId="9" fillId="29" borderId="10" xfId="47" applyNumberFormat="1" applyFont="1" applyFill="1" applyBorder="1" applyAlignment="1"/>
    <xf numFmtId="0" fontId="0" fillId="29" borderId="10" xfId="0" applyFill="1" applyBorder="1"/>
    <xf numFmtId="3" fontId="3" fillId="24" borderId="10" xfId="48" applyNumberFormat="1" applyFont="1" applyFill="1" applyBorder="1" applyAlignment="1">
      <alignment horizontal="right"/>
    </xf>
    <xf numFmtId="175" fontId="1" fillId="19" borderId="10" xfId="47" applyNumberFormat="1" applyFont="1" applyFill="1" applyBorder="1" applyAlignment="1">
      <alignment horizontal="right"/>
    </xf>
    <xf numFmtId="175" fontId="1" fillId="14" borderId="10" xfId="47" applyNumberFormat="1" applyFont="1" applyFill="1" applyBorder="1" applyAlignment="1">
      <alignment horizontal="right"/>
    </xf>
    <xf numFmtId="175" fontId="30" fillId="14" borderId="10" xfId="47" applyNumberFormat="1" applyFont="1" applyFill="1" applyBorder="1" applyAlignment="1">
      <alignment horizontal="right"/>
    </xf>
    <xf numFmtId="175" fontId="3" fillId="14" borderId="10" xfId="47" applyNumberFormat="1" applyFont="1" applyFill="1" applyBorder="1" applyAlignment="1">
      <alignment horizontal="right"/>
    </xf>
    <xf numFmtId="175" fontId="29" fillId="21" borderId="10" xfId="47" applyNumberFormat="1" applyFont="1" applyFill="1" applyBorder="1" applyAlignment="1">
      <alignment horizontal="center" vertical="center" wrapText="1"/>
    </xf>
    <xf numFmtId="175" fontId="3" fillId="21" borderId="10" xfId="47" applyNumberFormat="1" applyFont="1" applyFill="1" applyBorder="1" applyAlignment="1">
      <alignment horizontal="center" vertical="center" wrapText="1"/>
    </xf>
    <xf numFmtId="175" fontId="6" fillId="21" borderId="10" xfId="47" applyNumberFormat="1" applyFont="1" applyFill="1" applyBorder="1" applyAlignment="1">
      <alignment horizontal="right"/>
    </xf>
    <xf numFmtId="175" fontId="1" fillId="21" borderId="10" xfId="47" applyNumberFormat="1" applyFont="1" applyFill="1" applyBorder="1" applyAlignment="1">
      <alignment horizontal="right"/>
    </xf>
    <xf numFmtId="49" fontId="1" fillId="28" borderId="10" xfId="47" applyNumberFormat="1" applyFont="1" applyFill="1" applyBorder="1" applyAlignment="1">
      <alignment wrapText="1"/>
    </xf>
    <xf numFmtId="169" fontId="1" fillId="19" borderId="10" xfId="47" applyNumberFormat="1" applyFont="1" applyFill="1" applyBorder="1" applyAlignment="1">
      <alignment horizontal="right" wrapText="1"/>
    </xf>
    <xf numFmtId="49" fontId="1" fillId="28" borderId="10" xfId="47" applyNumberFormat="1" applyFont="1" applyFill="1" applyBorder="1" applyAlignment="1">
      <alignment horizontal="right" wrapText="1"/>
    </xf>
    <xf numFmtId="0" fontId="29" fillId="21" borderId="14" xfId="45" applyFont="1" applyFill="1" applyBorder="1" applyAlignment="1">
      <alignment horizontal="center" vertical="center" wrapText="1"/>
    </xf>
    <xf numFmtId="0" fontId="29" fillId="21" borderId="11" xfId="45" applyFont="1" applyFill="1" applyBorder="1" applyAlignment="1">
      <alignment horizontal="center" vertical="center" wrapText="1"/>
    </xf>
    <xf numFmtId="0" fontId="1" fillId="19" borderId="11" xfId="45" applyFont="1" applyFill="1" applyBorder="1" applyAlignment="1">
      <alignment wrapText="1"/>
    </xf>
    <xf numFmtId="3" fontId="1" fillId="19" borderId="11" xfId="45" applyNumberFormat="1" applyFont="1" applyFill="1" applyBorder="1" applyAlignment="1">
      <alignment wrapText="1"/>
    </xf>
    <xf numFmtId="0" fontId="30" fillId="14" borderId="11" xfId="45" applyFont="1" applyFill="1" applyBorder="1" applyAlignment="1">
      <alignment wrapText="1"/>
    </xf>
    <xf numFmtId="3" fontId="30" fillId="14" borderId="11" xfId="45" applyNumberFormat="1" applyFont="1" applyFill="1" applyBorder="1" applyAlignment="1">
      <alignment wrapText="1"/>
    </xf>
    <xf numFmtId="165" fontId="29" fillId="21" borderId="11" xfId="47" applyNumberFormat="1" applyFont="1" applyFill="1" applyBorder="1" applyAlignment="1">
      <alignment horizontal="center" vertical="center" wrapText="1"/>
    </xf>
    <xf numFmtId="0" fontId="29" fillId="21" borderId="10" xfId="0" applyFont="1" applyFill="1" applyBorder="1" applyAlignment="1">
      <alignment horizontal="center" vertical="center" wrapText="1"/>
    </xf>
    <xf numFmtId="0" fontId="29" fillId="21" borderId="10" xfId="44" applyFont="1" applyFill="1" applyBorder="1" applyAlignment="1">
      <alignment horizontal="center" vertical="top"/>
    </xf>
    <xf numFmtId="0" fontId="1" fillId="20" borderId="0" xfId="47" applyAlignment="1"/>
    <xf numFmtId="165" fontId="29" fillId="21" borderId="11" xfId="47" applyNumberFormat="1" applyFont="1" applyFill="1" applyBorder="1" applyAlignment="1">
      <alignment horizontal="center" vertical="center" wrapText="1"/>
    </xf>
    <xf numFmtId="0" fontId="32" fillId="20" borderId="0" xfId="44" applyFont="1" applyFill="1" applyBorder="1" applyAlignment="1">
      <alignment horizontal="right" vertical="center" wrapText="1"/>
    </xf>
    <xf numFmtId="0" fontId="37" fillId="20" borderId="0" xfId="44" applyFont="1" applyFill="1" applyBorder="1" applyAlignment="1">
      <alignment horizontal="center" vertical="center" wrapText="1"/>
    </xf>
    <xf numFmtId="0" fontId="1" fillId="20" borderId="0" xfId="44" applyFill="1" applyBorder="1" applyAlignment="1">
      <alignment horizontal="center" vertical="center" wrapText="1"/>
    </xf>
    <xf numFmtId="0" fontId="34" fillId="21" borderId="10" xfId="47" applyFont="1" applyFill="1" applyBorder="1" applyAlignment="1">
      <alignment horizontal="center" vertical="center" wrapText="1"/>
    </xf>
    <xf numFmtId="0" fontId="29" fillId="21" borderId="10" xfId="47" applyFont="1" applyFill="1" applyBorder="1" applyAlignment="1">
      <alignment horizontal="center" vertical="top" wrapText="1"/>
    </xf>
    <xf numFmtId="0" fontId="1" fillId="19" borderId="10" xfId="47" applyFill="1" applyBorder="1" applyAlignment="1"/>
    <xf numFmtId="0" fontId="55" fillId="21" borderId="10" xfId="0" applyFont="1" applyFill="1" applyBorder="1" applyAlignment="1">
      <alignment horizontal="center" vertical="center" wrapText="1"/>
    </xf>
    <xf numFmtId="168" fontId="63" fillId="21" borderId="10" xfId="65" applyNumberFormat="1" applyFont="1" applyFill="1" applyBorder="1" applyAlignment="1">
      <alignment horizontal="left" vertical="center" wrapText="1"/>
    </xf>
    <xf numFmtId="167" fontId="63" fillId="21" borderId="17" xfId="57" applyNumberFormat="1" applyFont="1" applyFill="1" applyBorder="1" applyAlignment="1">
      <alignment horizontal="left" vertical="center"/>
    </xf>
    <xf numFmtId="2" fontId="9" fillId="21" borderId="10" xfId="47" applyNumberFormat="1" applyFont="1" applyFill="1" applyBorder="1" applyAlignment="1">
      <alignment horizontal="center" vertical="center" wrapText="1"/>
    </xf>
    <xf numFmtId="0" fontId="29" fillId="21" borderId="10" xfId="49" applyFont="1" applyFill="1" applyBorder="1" applyAlignment="1">
      <alignment horizontal="center" vertical="center" wrapText="1"/>
    </xf>
    <xf numFmtId="0" fontId="63" fillId="21" borderId="10" xfId="44" applyFont="1" applyFill="1" applyBorder="1" applyAlignment="1">
      <alignment horizontal="left" vertical="center" wrapText="1"/>
    </xf>
    <xf numFmtId="0" fontId="5" fillId="21" borderId="28" xfId="60" applyFont="1" applyFill="1" applyBorder="1" applyAlignment="1" applyProtection="1">
      <alignment vertical="center"/>
      <protection locked="0"/>
    </xf>
    <xf numFmtId="0" fontId="6" fillId="21" borderId="0" xfId="60" applyFont="1" applyFill="1" applyBorder="1" applyAlignment="1">
      <alignment vertical="center"/>
    </xf>
    <xf numFmtId="0" fontId="6" fillId="21" borderId="29" xfId="60" applyFont="1" applyFill="1" applyBorder="1" applyAlignment="1">
      <alignment vertical="center"/>
    </xf>
    <xf numFmtId="0" fontId="5" fillId="19" borderId="10" xfId="47" applyFont="1" applyFill="1" applyBorder="1" applyAlignment="1">
      <alignment vertical="center" wrapText="1"/>
    </xf>
    <xf numFmtId="167" fontId="9" fillId="21" borderId="10" xfId="30" applyNumberFormat="1" applyFont="1" applyFill="1" applyBorder="1" applyAlignment="1">
      <alignment horizontal="center" vertical="center" wrapText="1"/>
    </xf>
    <xf numFmtId="0" fontId="7" fillId="19" borderId="10" xfId="47" applyFont="1" applyFill="1" applyBorder="1" applyAlignment="1">
      <alignment vertical="center" wrapText="1"/>
    </xf>
    <xf numFmtId="0" fontId="29" fillId="22" borderId="10" xfId="47" applyFont="1" applyFill="1" applyBorder="1" applyAlignment="1">
      <alignment vertical="center" wrapText="1"/>
    </xf>
    <xf numFmtId="0" fontId="30" fillId="14" borderId="10" xfId="47" applyFont="1" applyFill="1" applyBorder="1" applyAlignment="1">
      <alignment vertical="center" wrapText="1"/>
    </xf>
    <xf numFmtId="0" fontId="31" fillId="22" borderId="10" xfId="47" applyFont="1" applyFill="1" applyBorder="1" applyAlignment="1">
      <alignment vertical="center" wrapText="1"/>
    </xf>
    <xf numFmtId="0" fontId="1" fillId="19" borderId="10" xfId="47" applyFont="1" applyFill="1" applyBorder="1" applyAlignment="1">
      <alignment vertical="center" wrapText="1"/>
    </xf>
    <xf numFmtId="0" fontId="3" fillId="19" borderId="10" xfId="47" applyFont="1" applyFill="1" applyBorder="1" applyAlignment="1">
      <alignment vertical="center" wrapText="1"/>
    </xf>
    <xf numFmtId="176" fontId="1" fillId="19" borderId="10" xfId="47" applyNumberFormat="1" applyFont="1" applyFill="1" applyBorder="1" applyAlignment="1">
      <alignment horizontal="center" vertical="center" wrapText="1"/>
    </xf>
    <xf numFmtId="176" fontId="6" fillId="19" borderId="10" xfId="47" applyNumberFormat="1" applyFont="1" applyFill="1" applyBorder="1" applyAlignment="1">
      <alignment horizontal="center" vertical="center" wrapText="1"/>
    </xf>
    <xf numFmtId="0" fontId="1" fillId="19" borderId="11" xfId="47" applyFont="1" applyFill="1" applyBorder="1" applyAlignment="1">
      <alignment vertical="center" wrapText="1"/>
    </xf>
    <xf numFmtId="0" fontId="7" fillId="19" borderId="11" xfId="47" applyFont="1" applyFill="1" applyBorder="1" applyAlignment="1">
      <alignment vertical="center" wrapText="1"/>
    </xf>
    <xf numFmtId="0" fontId="1" fillId="19" borderId="13" xfId="47" applyFont="1" applyFill="1" applyBorder="1" applyAlignment="1">
      <alignment vertical="center" wrapText="1"/>
    </xf>
    <xf numFmtId="0" fontId="7" fillId="19" borderId="13" xfId="47" applyFont="1" applyFill="1" applyBorder="1" applyAlignment="1">
      <alignment vertical="center" wrapText="1"/>
    </xf>
    <xf numFmtId="0" fontId="1" fillId="19" borderId="12" xfId="47" applyFont="1" applyFill="1" applyBorder="1" applyAlignment="1">
      <alignment vertical="center" wrapText="1"/>
    </xf>
    <xf numFmtId="0" fontId="7" fillId="19" borderId="12" xfId="47" applyFont="1" applyFill="1" applyBorder="1" applyAlignment="1">
      <alignment vertical="center" wrapText="1"/>
    </xf>
    <xf numFmtId="0" fontId="1" fillId="19" borderId="11" xfId="47" applyFont="1" applyFill="1" applyBorder="1" applyAlignment="1">
      <alignment vertical="center"/>
    </xf>
    <xf numFmtId="169" fontId="1" fillId="19" borderId="10" xfId="47" applyNumberFormat="1" applyFont="1" applyFill="1" applyBorder="1" applyAlignment="1">
      <alignment horizontal="left"/>
    </xf>
    <xf numFmtId="167" fontId="0" fillId="19" borderId="10" xfId="0" applyNumberFormat="1" applyFill="1" applyBorder="1"/>
    <xf numFmtId="0" fontId="0" fillId="19" borderId="10" xfId="0" applyFill="1" applyBorder="1" applyAlignment="1">
      <alignment horizontal="right"/>
    </xf>
    <xf numFmtId="167" fontId="0" fillId="19" borderId="10" xfId="0" applyNumberFormat="1" applyFill="1" applyBorder="1" applyAlignment="1">
      <alignment horizontal="right"/>
    </xf>
    <xf numFmtId="165" fontId="29" fillId="21" borderId="17" xfId="46" applyNumberFormat="1" applyFont="1" applyFill="1" applyBorder="1" applyAlignment="1">
      <alignment horizontal="center" vertical="center" wrapText="1"/>
    </xf>
    <xf numFmtId="2" fontId="29" fillId="21" borderId="17" xfId="46" applyNumberFormat="1" applyFont="1" applyFill="1" applyBorder="1" applyAlignment="1">
      <alignment horizontal="center" vertical="center" wrapText="1"/>
    </xf>
    <xf numFmtId="177" fontId="1" fillId="19" borderId="10" xfId="47" applyNumberFormat="1" applyFont="1" applyFill="1" applyBorder="1" applyAlignment="1">
      <alignment vertical="center" wrapText="1"/>
    </xf>
    <xf numFmtId="177" fontId="30" fillId="14" borderId="10" xfId="47" applyNumberFormat="1" applyFont="1" applyFill="1" applyBorder="1" applyAlignment="1">
      <alignment vertical="center" wrapText="1"/>
    </xf>
    <xf numFmtId="177" fontId="39" fillId="14" borderId="10" xfId="47" applyNumberFormat="1" applyFont="1" applyFill="1" applyBorder="1"/>
    <xf numFmtId="175" fontId="1" fillId="19" borderId="10" xfId="46" applyNumberFormat="1" applyFont="1" applyFill="1" applyBorder="1" applyAlignment="1">
      <alignment horizontal="right"/>
    </xf>
    <xf numFmtId="175" fontId="3" fillId="14" borderId="10" xfId="46" applyNumberFormat="1" applyFont="1" applyFill="1" applyBorder="1" applyAlignment="1">
      <alignment horizontal="right"/>
    </xf>
    <xf numFmtId="175" fontId="1" fillId="24" borderId="10" xfId="46" applyNumberFormat="1" applyFont="1" applyFill="1" applyBorder="1" applyAlignment="1">
      <alignment horizontal="right"/>
    </xf>
    <xf numFmtId="175" fontId="1" fillId="19" borderId="10" xfId="46" applyNumberFormat="1" applyFont="1" applyFill="1" applyBorder="1" applyAlignment="1"/>
    <xf numFmtId="175" fontId="1" fillId="19" borderId="11" xfId="46" applyNumberFormat="1" applyFont="1" applyFill="1" applyBorder="1" applyAlignment="1"/>
    <xf numFmtId="175" fontId="1" fillId="19" borderId="10" xfId="46" applyNumberFormat="1" applyFont="1" applyFill="1" applyBorder="1"/>
    <xf numFmtId="175" fontId="31" fillId="14" borderId="10" xfId="46" applyNumberFormat="1" applyFont="1" applyFill="1" applyBorder="1" applyAlignment="1"/>
    <xf numFmtId="175" fontId="30" fillId="14" borderId="10" xfId="46" applyNumberFormat="1" applyFont="1" applyFill="1" applyBorder="1" applyAlignment="1"/>
    <xf numFmtId="175" fontId="1" fillId="21" borderId="10" xfId="46" applyNumberFormat="1" applyFont="1" applyFill="1" applyBorder="1" applyAlignment="1"/>
    <xf numFmtId="175" fontId="1" fillId="21" borderId="11" xfId="46" applyNumberFormat="1" applyFont="1" applyFill="1" applyBorder="1" applyAlignment="1"/>
    <xf numFmtId="175" fontId="31" fillId="14" borderId="10" xfId="46" applyNumberFormat="1" applyFont="1" applyFill="1" applyBorder="1" applyAlignment="1">
      <alignment horizontal="right"/>
    </xf>
    <xf numFmtId="175" fontId="30" fillId="14" borderId="10" xfId="46" applyNumberFormat="1" applyFont="1" applyFill="1" applyBorder="1" applyAlignment="1">
      <alignment horizontal="right"/>
    </xf>
    <xf numFmtId="175" fontId="1" fillId="21" borderId="10" xfId="46" applyNumberFormat="1" applyFont="1" applyFill="1" applyBorder="1" applyAlignment="1">
      <alignment horizontal="right"/>
    </xf>
    <xf numFmtId="175" fontId="1" fillId="19" borderId="11" xfId="46" applyNumberFormat="1" applyFont="1" applyFill="1" applyBorder="1" applyAlignment="1">
      <alignment horizontal="right"/>
    </xf>
    <xf numFmtId="175" fontId="1" fillId="24" borderId="11" xfId="46" applyNumberFormat="1" applyFont="1" applyFill="1" applyBorder="1" applyAlignment="1">
      <alignment horizontal="right"/>
    </xf>
    <xf numFmtId="171" fontId="1" fillId="19" borderId="10" xfId="46" applyNumberFormat="1" applyFont="1" applyFill="1" applyBorder="1"/>
    <xf numFmtId="171" fontId="31" fillId="24" borderId="10" xfId="46" applyNumberFormat="1" applyFont="1" applyFill="1" applyBorder="1" applyAlignment="1"/>
    <xf numFmtId="175" fontId="1" fillId="19" borderId="12" xfId="46" applyNumberFormat="1" applyFont="1" applyFill="1" applyBorder="1" applyAlignment="1"/>
    <xf numFmtId="169" fontId="1" fillId="19" borderId="10" xfId="46" applyNumberFormat="1" applyFont="1" applyFill="1" applyBorder="1" applyAlignment="1">
      <alignment horizontal="left" wrapText="1"/>
    </xf>
    <xf numFmtId="3" fontId="1" fillId="19" borderId="10" xfId="48" applyNumberFormat="1" applyFont="1" applyFill="1" applyBorder="1" applyAlignment="1">
      <alignment horizontal="right"/>
    </xf>
    <xf numFmtId="3" fontId="1" fillId="14" borderId="10" xfId="47" applyNumberFormat="1" applyFont="1" applyFill="1" applyBorder="1" applyAlignment="1">
      <alignment horizontal="right"/>
    </xf>
    <xf numFmtId="167" fontId="1" fillId="19" borderId="10" xfId="46" applyNumberFormat="1" applyFont="1" applyFill="1" applyBorder="1" applyAlignment="1">
      <alignment horizontal="center" wrapText="1"/>
    </xf>
    <xf numFmtId="170" fontId="1" fillId="19" borderId="10" xfId="30" applyNumberFormat="1" applyFont="1" applyFill="1" applyBorder="1" applyAlignment="1">
      <alignment horizontal="right" vertical="center" wrapText="1"/>
    </xf>
    <xf numFmtId="0" fontId="64" fillId="20" borderId="0" xfId="46" applyFont="1"/>
    <xf numFmtId="171" fontId="1" fillId="19" borderId="10" xfId="30" applyNumberFormat="1" applyFont="1" applyFill="1" applyBorder="1" applyAlignment="1">
      <alignment horizontal="left"/>
    </xf>
    <xf numFmtId="169" fontId="1" fillId="19" borderId="10" xfId="48" applyNumberFormat="1" applyFont="1" applyFill="1" applyBorder="1" applyAlignment="1">
      <alignment horizontal="right"/>
    </xf>
    <xf numFmtId="171" fontId="7" fillId="19" borderId="10" xfId="30" applyNumberFormat="1" applyFont="1" applyFill="1" applyBorder="1" applyAlignment="1">
      <alignment horizontal="right" vertical="center" wrapText="1"/>
    </xf>
    <xf numFmtId="171" fontId="31" fillId="14" borderId="10" xfId="30" applyNumberFormat="1" applyFont="1" applyFill="1" applyBorder="1" applyAlignment="1">
      <alignment horizontal="right" vertical="center" wrapText="1"/>
    </xf>
    <xf numFmtId="171" fontId="7" fillId="14" borderId="10" xfId="30" applyNumberFormat="1" applyFont="1" applyFill="1" applyBorder="1" applyAlignment="1">
      <alignment horizontal="right" vertical="center" wrapText="1"/>
    </xf>
    <xf numFmtId="0" fontId="64" fillId="0" borderId="0" xfId="0" applyFont="1"/>
    <xf numFmtId="0" fontId="65" fillId="20" borderId="0" xfId="44" applyFont="1" applyFill="1" applyBorder="1" applyAlignment="1">
      <alignment horizontal="left" vertical="center"/>
    </xf>
    <xf numFmtId="164" fontId="27" fillId="20" borderId="0" xfId="30" applyFont="1" applyFill="1" applyBorder="1" applyAlignment="1">
      <alignment vertical="center" wrapText="1"/>
    </xf>
    <xf numFmtId="165" fontId="65" fillId="20" borderId="0" xfId="47" applyNumberFormat="1" applyFont="1" applyBorder="1" applyAlignment="1">
      <alignment horizontal="left"/>
    </xf>
    <xf numFmtId="165" fontId="29" fillId="21" borderId="17" xfId="46" applyNumberFormat="1" applyFont="1" applyFill="1" applyBorder="1" applyAlignment="1">
      <alignment horizontal="center" vertical="center" wrapText="1"/>
    </xf>
    <xf numFmtId="2" fontId="29" fillId="21" borderId="17" xfId="46" applyNumberFormat="1" applyFont="1" applyFill="1" applyBorder="1" applyAlignment="1">
      <alignment horizontal="center" vertical="center" wrapText="1"/>
    </xf>
    <xf numFmtId="169" fontId="0" fillId="19" borderId="10" xfId="46" applyNumberFormat="1" applyFont="1" applyFill="1" applyBorder="1" applyAlignment="1">
      <alignment horizontal="left" wrapText="1"/>
    </xf>
    <xf numFmtId="9" fontId="3" fillId="24" borderId="10" xfId="75" applyNumberFormat="1" applyFont="1" applyFill="1" applyBorder="1" applyAlignment="1">
      <alignment horizontal="right"/>
    </xf>
    <xf numFmtId="9" fontId="6" fillId="21" borderId="10" xfId="75" applyNumberFormat="1" applyFont="1" applyFill="1" applyBorder="1" applyAlignment="1">
      <alignment horizontal="left"/>
    </xf>
    <xf numFmtId="0" fontId="64" fillId="0" borderId="0" xfId="56" applyFont="1"/>
    <xf numFmtId="0" fontId="9" fillId="21" borderId="17" xfId="0" applyFont="1" applyFill="1" applyBorder="1" applyAlignment="1">
      <alignment horizontal="left" vertical="center" wrapText="1"/>
    </xf>
    <xf numFmtId="0" fontId="1" fillId="28" borderId="13" xfId="0" applyFont="1" applyFill="1" applyBorder="1" applyAlignment="1">
      <alignment horizontal="left" vertical="top" wrapText="1"/>
    </xf>
    <xf numFmtId="175" fontId="1" fillId="28" borderId="10" xfId="46" applyNumberFormat="1" applyFont="1" applyFill="1" applyBorder="1" applyAlignment="1">
      <alignment horizontal="right"/>
    </xf>
    <xf numFmtId="169" fontId="64" fillId="20" borderId="0" xfId="47" applyNumberFormat="1" applyFont="1"/>
    <xf numFmtId="175" fontId="31" fillId="24" borderId="10" xfId="46" applyNumberFormat="1" applyFont="1" applyFill="1" applyBorder="1" applyAlignment="1"/>
    <xf numFmtId="171" fontId="1" fillId="19" borderId="10" xfId="30" applyNumberFormat="1" applyFont="1" applyFill="1" applyBorder="1" applyAlignment="1">
      <alignment horizontal="right" vertical="center" wrapText="1"/>
    </xf>
    <xf numFmtId="171" fontId="30" fillId="14" borderId="10" xfId="30" applyNumberFormat="1" applyFont="1" applyFill="1" applyBorder="1" applyAlignment="1">
      <alignment horizontal="right" vertical="center" wrapText="1"/>
    </xf>
    <xf numFmtId="171" fontId="6" fillId="21" borderId="10" xfId="65" applyNumberFormat="1" applyFont="1" applyFill="1" applyBorder="1" applyAlignment="1">
      <alignment horizontal="left"/>
    </xf>
    <xf numFmtId="171" fontId="1" fillId="19" borderId="10" xfId="65" applyNumberFormat="1" applyFont="1" applyFill="1" applyBorder="1" applyAlignment="1">
      <alignment horizontal="left"/>
    </xf>
    <xf numFmtId="171" fontId="1" fillId="24" borderId="10" xfId="65" applyNumberFormat="1" applyFont="1" applyFill="1" applyBorder="1" applyAlignment="1">
      <alignment horizontal="left"/>
    </xf>
    <xf numFmtId="171" fontId="30" fillId="14" borderId="10" xfId="0" applyNumberFormat="1" applyFont="1" applyFill="1" applyBorder="1" applyAlignment="1">
      <alignment horizontal="right" vertical="center" wrapText="1"/>
    </xf>
    <xf numFmtId="171" fontId="1" fillId="14" borderId="10" xfId="30" applyNumberFormat="1" applyFont="1" applyFill="1" applyBorder="1" applyAlignment="1">
      <alignment horizontal="right" vertical="center" wrapText="1"/>
    </xf>
    <xf numFmtId="171" fontId="1" fillId="19" borderId="10" xfId="30" applyNumberFormat="1" applyFont="1" applyFill="1" applyBorder="1"/>
    <xf numFmtId="171" fontId="30" fillId="14" borderId="10" xfId="30" applyNumberFormat="1" applyFont="1" applyFill="1" applyBorder="1"/>
    <xf numFmtId="171" fontId="0" fillId="24" borderId="10" xfId="30" applyNumberFormat="1" applyFont="1" applyFill="1" applyBorder="1"/>
    <xf numFmtId="171" fontId="0" fillId="29" borderId="10" xfId="30" applyNumberFormat="1" applyFont="1" applyFill="1" applyBorder="1"/>
    <xf numFmtId="0" fontId="1" fillId="19" borderId="10" xfId="72" applyFont="1" applyFill="1" applyBorder="1" applyAlignment="1">
      <alignment horizontal="left" vertical="top" wrapText="1"/>
    </xf>
    <xf numFmtId="49" fontId="1" fillId="28" borderId="10" xfId="47" applyNumberFormat="1" applyFont="1" applyFill="1" applyBorder="1" applyAlignment="1">
      <alignment vertical="center" wrapText="1"/>
    </xf>
    <xf numFmtId="49" fontId="1" fillId="28" borderId="10" xfId="47" applyNumberFormat="1" applyFont="1" applyFill="1" applyBorder="1" applyAlignment="1">
      <alignment vertical="top" wrapText="1"/>
    </xf>
    <xf numFmtId="0" fontId="1" fillId="20" borderId="0" xfId="49" applyFont="1"/>
    <xf numFmtId="0" fontId="5" fillId="21" borderId="10" xfId="0" applyFont="1" applyFill="1" applyBorder="1" applyAlignment="1">
      <alignment wrapText="1"/>
    </xf>
    <xf numFmtId="1" fontId="7" fillId="19" borderId="10" xfId="44" applyNumberFormat="1" applyFont="1" applyFill="1" applyBorder="1" applyAlignment="1">
      <alignment horizontal="right" vertical="center" wrapText="1"/>
    </xf>
    <xf numFmtId="168" fontId="29" fillId="21" borderId="10" xfId="0" applyNumberFormat="1" applyFont="1" applyFill="1" applyBorder="1" applyAlignment="1">
      <alignment horizontal="center" vertical="center" wrapText="1"/>
    </xf>
    <xf numFmtId="0" fontId="0" fillId="0" borderId="20" xfId="0" applyBorder="1"/>
    <xf numFmtId="0" fontId="0" fillId="0" borderId="23" xfId="0" applyBorder="1"/>
    <xf numFmtId="0" fontId="1" fillId="28" borderId="10" xfId="0" applyFont="1" applyFill="1" applyBorder="1" applyAlignment="1">
      <alignment horizontal="left" vertical="top" wrapText="1"/>
    </xf>
    <xf numFmtId="6" fontId="32" fillId="20" borderId="0" xfId="44" applyNumberFormat="1" applyFont="1"/>
    <xf numFmtId="3" fontId="32" fillId="20" borderId="0" xfId="44" applyNumberFormat="1" applyFont="1"/>
    <xf numFmtId="171" fontId="1" fillId="19" borderId="10" xfId="30" applyNumberFormat="1" applyFont="1" applyFill="1" applyBorder="1" applyAlignment="1">
      <alignment horizontal="right"/>
    </xf>
    <xf numFmtId="171" fontId="3" fillId="14" borderId="10" xfId="30" applyNumberFormat="1" applyFont="1" applyFill="1" applyBorder="1" applyAlignment="1">
      <alignment horizontal="right"/>
    </xf>
    <xf numFmtId="171" fontId="1" fillId="24" borderId="10" xfId="30" applyNumberFormat="1" applyFont="1" applyFill="1" applyBorder="1" applyAlignment="1">
      <alignment horizontal="right"/>
    </xf>
    <xf numFmtId="171" fontId="1" fillId="19" borderId="10" xfId="30" applyNumberFormat="1" applyFont="1" applyFill="1" applyBorder="1" applyAlignment="1">
      <alignment horizontal="center"/>
    </xf>
    <xf numFmtId="171" fontId="1" fillId="24" borderId="10" xfId="30" applyNumberFormat="1" applyFont="1" applyFill="1" applyBorder="1" applyAlignment="1">
      <alignment horizontal="center"/>
    </xf>
    <xf numFmtId="171" fontId="3" fillId="14" borderId="10" xfId="30" applyNumberFormat="1" applyFont="1" applyFill="1" applyBorder="1" applyAlignment="1">
      <alignment horizontal="center"/>
    </xf>
    <xf numFmtId="171" fontId="1" fillId="21" borderId="17" xfId="30" applyNumberFormat="1" applyFont="1" applyFill="1" applyBorder="1" applyAlignment="1">
      <alignment horizontal="center" vertical="center"/>
    </xf>
    <xf numFmtId="0" fontId="61" fillId="19" borderId="11" xfId="74" applyFill="1" applyBorder="1" applyAlignment="1" applyProtection="1">
      <alignment horizontal="left"/>
      <protection locked="0"/>
    </xf>
    <xf numFmtId="0" fontId="61" fillId="19" borderId="12" xfId="74" applyFill="1" applyBorder="1" applyAlignment="1" applyProtection="1">
      <alignment horizontal="left"/>
      <protection locked="0"/>
    </xf>
    <xf numFmtId="0" fontId="61" fillId="19" borderId="13" xfId="74" applyFill="1" applyBorder="1" applyAlignment="1" applyProtection="1">
      <alignment horizontal="left"/>
      <protection locked="0"/>
    </xf>
    <xf numFmtId="0" fontId="9" fillId="21" borderId="0" xfId="64" applyFont="1" applyFill="1" applyBorder="1" applyAlignment="1">
      <alignment horizontal="right" indent="1"/>
    </xf>
    <xf numFmtId="0" fontId="9" fillId="21" borderId="23" xfId="64" applyFont="1" applyFill="1" applyBorder="1" applyAlignment="1">
      <alignment horizontal="right" indent="1"/>
    </xf>
    <xf numFmtId="0" fontId="1" fillId="19" borderId="11" xfId="0" applyFont="1" applyFill="1" applyBorder="1" applyAlignment="1" applyProtection="1">
      <alignment horizontal="left"/>
      <protection locked="0"/>
    </xf>
    <xf numFmtId="0" fontId="1" fillId="19" borderId="12" xfId="0" applyFont="1" applyFill="1" applyBorder="1" applyAlignment="1" applyProtection="1">
      <alignment horizontal="left"/>
      <protection locked="0"/>
    </xf>
    <xf numFmtId="0" fontId="1" fillId="19" borderId="13" xfId="0" applyFont="1" applyFill="1" applyBorder="1" applyAlignment="1" applyProtection="1">
      <alignment horizontal="left"/>
      <protection locked="0"/>
    </xf>
    <xf numFmtId="0" fontId="1" fillId="19" borderId="10" xfId="0" applyFont="1" applyFill="1" applyBorder="1" applyAlignment="1" applyProtection="1">
      <alignment horizontal="left"/>
      <protection locked="0"/>
    </xf>
    <xf numFmtId="0" fontId="8" fillId="0" borderId="0" xfId="60" applyFont="1" applyFill="1" applyAlignment="1"/>
    <xf numFmtId="0" fontId="42" fillId="0" borderId="0" xfId="63" applyFill="1" applyAlignment="1"/>
    <xf numFmtId="0" fontId="8" fillId="19" borderId="12" xfId="60" applyFont="1" applyFill="1" applyBorder="1" applyAlignment="1"/>
    <xf numFmtId="0" fontId="42" fillId="19" borderId="12" xfId="63" applyFill="1" applyBorder="1" applyAlignment="1"/>
    <xf numFmtId="0" fontId="42" fillId="19" borderId="13" xfId="63" applyFill="1" applyBorder="1" applyAlignment="1"/>
    <xf numFmtId="0" fontId="8" fillId="19" borderId="10" xfId="43" applyFont="1" applyFill="1" applyBorder="1" applyAlignment="1"/>
    <xf numFmtId="0" fontId="1" fillId="19" borderId="10" xfId="43" applyFill="1" applyBorder="1" applyAlignment="1"/>
    <xf numFmtId="0" fontId="4" fillId="20" borderId="25" xfId="60" applyFont="1" applyBorder="1" applyAlignment="1" applyProtection="1">
      <alignment vertical="center"/>
      <protection locked="0"/>
    </xf>
    <xf numFmtId="0" fontId="42" fillId="20" borderId="26" xfId="60" applyBorder="1" applyAlignment="1">
      <alignment vertical="center"/>
    </xf>
    <xf numFmtId="0" fontId="42" fillId="20" borderId="27" xfId="60" applyBorder="1" applyAlignment="1">
      <alignment vertical="center"/>
    </xf>
    <xf numFmtId="165" fontId="3" fillId="19" borderId="28" xfId="61" applyFont="1" applyFill="1" applyBorder="1" applyAlignment="1">
      <alignment vertical="center"/>
      <protection locked="0"/>
    </xf>
    <xf numFmtId="0" fontId="42" fillId="19" borderId="0" xfId="60" applyFill="1" applyBorder="1" applyAlignment="1">
      <alignment vertical="center"/>
    </xf>
    <xf numFmtId="0" fontId="42" fillId="19" borderId="29" xfId="60" applyFill="1" applyBorder="1" applyAlignment="1">
      <alignment vertical="center"/>
    </xf>
    <xf numFmtId="165" fontId="3" fillId="14" borderId="30" xfId="62" applyFont="1" applyBorder="1" applyAlignment="1">
      <alignment vertical="center"/>
    </xf>
    <xf numFmtId="0" fontId="42" fillId="20" borderId="31" xfId="60" applyBorder="1" applyAlignment="1">
      <alignment vertical="center"/>
    </xf>
    <xf numFmtId="0" fontId="42" fillId="20" borderId="32" xfId="60" applyBorder="1" applyAlignment="1">
      <alignment vertical="center"/>
    </xf>
    <xf numFmtId="0" fontId="1" fillId="0" borderId="0" xfId="60" applyFont="1" applyFill="1" applyBorder="1" applyAlignment="1" applyProtection="1"/>
    <xf numFmtId="0" fontId="42" fillId="20" borderId="0" xfId="60" applyBorder="1" applyAlignment="1"/>
    <xf numFmtId="0" fontId="8" fillId="19" borderId="10" xfId="60" applyFont="1" applyFill="1" applyBorder="1" applyAlignment="1"/>
    <xf numFmtId="0" fontId="42" fillId="19" borderId="10" xfId="60" applyFill="1" applyBorder="1" applyAlignment="1"/>
    <xf numFmtId="0" fontId="46" fillId="19" borderId="0" xfId="69" applyFont="1" applyFill="1" applyBorder="1" applyAlignment="1">
      <alignment horizontal="center" vertical="center" wrapText="1"/>
    </xf>
    <xf numFmtId="0" fontId="0" fillId="0" borderId="0" xfId="0" applyBorder="1" applyAlignment="1">
      <alignment horizontal="center" vertical="center"/>
    </xf>
    <xf numFmtId="0" fontId="46" fillId="19" borderId="0" xfId="69" applyFont="1" applyFill="1" applyBorder="1" applyAlignment="1">
      <alignment horizontal="center" vertical="center"/>
    </xf>
    <xf numFmtId="0" fontId="2" fillId="0" borderId="0" xfId="46" applyFont="1" applyFill="1" applyAlignment="1"/>
    <xf numFmtId="0" fontId="4" fillId="0" borderId="0" xfId="47" applyFont="1" applyFill="1" applyBorder="1" applyAlignment="1">
      <alignment horizontal="left" vertical="center"/>
    </xf>
    <xf numFmtId="0" fontId="1" fillId="24" borderId="11" xfId="46" applyFont="1" applyFill="1" applyBorder="1" applyAlignment="1">
      <alignment horizontal="left" vertical="center" wrapText="1"/>
    </xf>
    <xf numFmtId="0" fontId="1" fillId="24" borderId="13" xfId="46" applyFont="1" applyFill="1" applyBorder="1" applyAlignment="1">
      <alignment horizontal="left" vertical="center" wrapText="1"/>
    </xf>
    <xf numFmtId="0" fontId="2" fillId="20" borderId="0" xfId="46" applyFont="1" applyAlignment="1"/>
    <xf numFmtId="0" fontId="1" fillId="24" borderId="12" xfId="46" applyFont="1" applyFill="1" applyBorder="1" applyAlignment="1">
      <alignment horizontal="left" vertical="center" wrapText="1"/>
    </xf>
    <xf numFmtId="165" fontId="29" fillId="21" borderId="17" xfId="46" applyNumberFormat="1" applyFont="1" applyFill="1" applyBorder="1" applyAlignment="1">
      <alignment horizontal="center" vertical="center" wrapText="1"/>
    </xf>
    <xf numFmtId="165" fontId="29" fillId="21" borderId="15" xfId="46" applyNumberFormat="1" applyFont="1" applyFill="1" applyBorder="1" applyAlignment="1">
      <alignment horizontal="center" vertical="center" wrapText="1"/>
    </xf>
    <xf numFmtId="0" fontId="1" fillId="20" borderId="0" xfId="46" applyAlignment="1"/>
    <xf numFmtId="168" fontId="29" fillId="21" borderId="17" xfId="46" applyNumberFormat="1" applyFont="1" applyFill="1" applyBorder="1" applyAlignment="1">
      <alignment horizontal="center" vertical="center" wrapText="1"/>
    </xf>
    <xf numFmtId="168" fontId="29" fillId="21" borderId="15" xfId="46" applyNumberFormat="1" applyFont="1" applyFill="1" applyBorder="1" applyAlignment="1">
      <alignment horizontal="center" vertical="center" wrapText="1"/>
    </xf>
    <xf numFmtId="49" fontId="29" fillId="21" borderId="17" xfId="46" applyNumberFormat="1" applyFont="1" applyFill="1" applyBorder="1" applyAlignment="1">
      <alignment horizontal="center" vertical="center" wrapText="1"/>
    </xf>
    <xf numFmtId="49" fontId="29" fillId="21" borderId="15" xfId="46" applyNumberFormat="1" applyFont="1" applyFill="1" applyBorder="1" applyAlignment="1">
      <alignment horizontal="center" vertical="center" wrapText="1"/>
    </xf>
    <xf numFmtId="2" fontId="29" fillId="21" borderId="17" xfId="46" applyNumberFormat="1" applyFont="1" applyFill="1" applyBorder="1" applyAlignment="1">
      <alignment horizontal="center" vertical="center" wrapText="1"/>
    </xf>
    <xf numFmtId="2" fontId="29" fillId="21" borderId="15" xfId="46" applyNumberFormat="1" applyFont="1" applyFill="1" applyBorder="1" applyAlignment="1">
      <alignment horizontal="center" vertical="center" wrapText="1"/>
    </xf>
    <xf numFmtId="0" fontId="1" fillId="24" borderId="11" xfId="47" applyFont="1" applyFill="1" applyBorder="1" applyAlignment="1">
      <alignment horizontal="left" vertical="center" wrapText="1"/>
    </xf>
    <xf numFmtId="0" fontId="1" fillId="24" borderId="13" xfId="47" applyFont="1" applyFill="1" applyBorder="1" applyAlignment="1">
      <alignment horizontal="left" vertical="center" wrapText="1"/>
    </xf>
    <xf numFmtId="167" fontId="1" fillId="28" borderId="10" xfId="65" applyNumberFormat="1" applyFont="1" applyFill="1" applyBorder="1" applyAlignment="1">
      <alignment horizontal="left" wrapText="1"/>
    </xf>
    <xf numFmtId="167" fontId="1" fillId="28" borderId="11" xfId="65" applyNumberFormat="1" applyFont="1" applyFill="1" applyBorder="1" applyAlignment="1">
      <alignment horizontal="center"/>
    </xf>
    <xf numFmtId="167" fontId="1" fillId="28" borderId="12" xfId="65" applyNumberFormat="1" applyFont="1" applyFill="1" applyBorder="1" applyAlignment="1">
      <alignment horizontal="center"/>
    </xf>
    <xf numFmtId="168" fontId="29" fillId="21" borderId="10" xfId="0" applyNumberFormat="1" applyFont="1" applyFill="1" applyBorder="1" applyAlignment="1">
      <alignment horizontal="center" vertical="center" wrapText="1"/>
    </xf>
    <xf numFmtId="0" fontId="0" fillId="0" borderId="10" xfId="0" applyBorder="1" applyAlignment="1"/>
    <xf numFmtId="167" fontId="29" fillId="21" borderId="11" xfId="65" applyNumberFormat="1" applyFont="1" applyFill="1" applyBorder="1" applyAlignment="1">
      <alignment horizontal="center"/>
    </xf>
    <xf numFmtId="0" fontId="9" fillId="21" borderId="12" xfId="0" applyFont="1" applyFill="1" applyBorder="1" applyAlignment="1">
      <alignment horizontal="center"/>
    </xf>
    <xf numFmtId="0" fontId="9" fillId="21" borderId="13" xfId="0" applyFont="1" applyFill="1" applyBorder="1" applyAlignment="1">
      <alignment horizontal="center"/>
    </xf>
    <xf numFmtId="167" fontId="1" fillId="19" borderId="17" xfId="65" applyNumberFormat="1" applyFont="1" applyFill="1" applyBorder="1" applyAlignment="1">
      <alignment horizontal="left"/>
    </xf>
    <xf numFmtId="0" fontId="0" fillId="0" borderId="17" xfId="0" applyBorder="1" applyAlignment="1"/>
    <xf numFmtId="168" fontId="29" fillId="21" borderId="15" xfId="0" applyNumberFormat="1" applyFont="1" applyFill="1" applyBorder="1" applyAlignment="1">
      <alignment horizontal="center" vertical="center" wrapText="1"/>
    </xf>
    <xf numFmtId="0" fontId="0" fillId="0" borderId="15" xfId="0" applyBorder="1" applyAlignment="1"/>
    <xf numFmtId="167" fontId="1" fillId="19" borderId="10" xfId="65" applyNumberFormat="1" applyFont="1" applyFill="1" applyBorder="1" applyAlignment="1">
      <alignment horizontal="left"/>
    </xf>
    <xf numFmtId="0" fontId="3" fillId="14" borderId="11" xfId="46" applyFont="1" applyFill="1" applyBorder="1" applyAlignment="1">
      <alignment horizontal="left" wrapText="1"/>
    </xf>
    <xf numFmtId="0" fontId="3" fillId="14" borderId="12" xfId="46" applyFont="1" applyFill="1" applyBorder="1" applyAlignment="1">
      <alignment horizontal="left" wrapText="1"/>
    </xf>
    <xf numFmtId="0" fontId="3" fillId="14" borderId="13" xfId="46" applyFont="1" applyFill="1" applyBorder="1" applyAlignment="1">
      <alignment horizontal="left" wrapText="1"/>
    </xf>
    <xf numFmtId="0" fontId="1" fillId="28" borderId="17" xfId="0" applyFont="1" applyFill="1" applyBorder="1" applyAlignment="1">
      <alignment horizontal="left" vertical="center" wrapText="1"/>
    </xf>
    <xf numFmtId="0" fontId="1" fillId="28" borderId="24" xfId="0" applyFont="1" applyFill="1" applyBorder="1" applyAlignment="1">
      <alignment horizontal="left" vertical="center" wrapText="1"/>
    </xf>
    <xf numFmtId="0" fontId="1" fillId="28" borderId="15" xfId="0" applyFont="1" applyFill="1" applyBorder="1" applyAlignment="1">
      <alignment horizontal="left" vertical="center" wrapText="1"/>
    </xf>
    <xf numFmtId="0" fontId="1" fillId="28" borderId="18" xfId="0" applyFont="1" applyFill="1" applyBorder="1" applyAlignment="1">
      <alignment horizontal="left" vertical="center" wrapText="1"/>
    </xf>
    <xf numFmtId="0" fontId="1" fillId="28" borderId="19" xfId="0" applyFont="1" applyFill="1" applyBorder="1" applyAlignment="1">
      <alignment horizontal="left" vertical="center" wrapText="1"/>
    </xf>
    <xf numFmtId="0" fontId="1" fillId="28" borderId="20" xfId="0" applyFont="1" applyFill="1" applyBorder="1" applyAlignment="1">
      <alignment horizontal="left" vertical="center" wrapText="1"/>
    </xf>
    <xf numFmtId="0" fontId="1" fillId="28" borderId="22" xfId="0" applyFont="1" applyFill="1" applyBorder="1" applyAlignment="1">
      <alignment horizontal="left" vertical="center" wrapText="1"/>
    </xf>
    <xf numFmtId="0" fontId="1" fillId="28" borderId="0" xfId="0" applyFont="1" applyFill="1" applyBorder="1" applyAlignment="1">
      <alignment horizontal="left" vertical="center" wrapText="1"/>
    </xf>
    <xf numFmtId="0" fontId="1" fillId="28" borderId="23" xfId="0" applyFont="1" applyFill="1" applyBorder="1" applyAlignment="1">
      <alignment horizontal="left" vertical="center" wrapText="1"/>
    </xf>
    <xf numFmtId="0" fontId="1" fillId="28" borderId="14" xfId="0" applyFont="1" applyFill="1" applyBorder="1" applyAlignment="1">
      <alignment horizontal="left" vertical="center" wrapText="1"/>
    </xf>
    <xf numFmtId="0" fontId="1" fillId="28" borderId="21" xfId="0" applyFont="1" applyFill="1" applyBorder="1" applyAlignment="1">
      <alignment horizontal="left" vertical="center" wrapText="1"/>
    </xf>
    <xf numFmtId="0" fontId="1" fillId="28" borderId="16" xfId="0" applyFont="1" applyFill="1" applyBorder="1" applyAlignment="1">
      <alignment horizontal="left" vertical="center" wrapText="1"/>
    </xf>
    <xf numFmtId="0" fontId="2" fillId="0" borderId="0" xfId="0" applyFont="1" applyAlignment="1"/>
    <xf numFmtId="0" fontId="0" fillId="0" borderId="0" xfId="0" applyAlignment="1"/>
    <xf numFmtId="0" fontId="1" fillId="24" borderId="11" xfId="58" applyFont="1" applyFill="1" applyBorder="1" applyAlignment="1">
      <alignment vertical="center" wrapText="1"/>
    </xf>
    <xf numFmtId="0" fontId="1" fillId="24" borderId="13" xfId="58" applyFill="1" applyBorder="1" applyAlignment="1">
      <alignment vertical="center" wrapText="1"/>
    </xf>
    <xf numFmtId="0" fontId="3" fillId="14" borderId="11" xfId="70" applyFont="1" applyFill="1" applyBorder="1" applyAlignment="1">
      <alignment vertical="center"/>
    </xf>
    <xf numFmtId="0" fontId="0" fillId="0" borderId="13" xfId="0" applyBorder="1" applyAlignment="1">
      <alignment vertical="center"/>
    </xf>
    <xf numFmtId="167" fontId="1" fillId="19" borderId="11" xfId="65" applyNumberFormat="1" applyFont="1" applyFill="1" applyBorder="1" applyAlignment="1">
      <alignment horizontal="left"/>
    </xf>
    <xf numFmtId="167" fontId="1" fillId="19" borderId="12" xfId="65" applyNumberFormat="1" applyFont="1" applyFill="1" applyBorder="1" applyAlignment="1">
      <alignment horizontal="left"/>
    </xf>
    <xf numFmtId="167" fontId="1" fillId="19" borderId="13" xfId="65" applyNumberFormat="1" applyFont="1" applyFill="1" applyBorder="1" applyAlignment="1">
      <alignment horizontal="left"/>
    </xf>
    <xf numFmtId="168" fontId="29" fillId="21" borderId="11" xfId="56" applyNumberFormat="1" applyFont="1" applyFill="1" applyBorder="1" applyAlignment="1">
      <alignment horizontal="center" vertical="center" wrapText="1"/>
    </xf>
    <xf numFmtId="168" fontId="29" fillId="21" borderId="12" xfId="56" applyNumberFormat="1" applyFont="1" applyFill="1" applyBorder="1" applyAlignment="1">
      <alignment horizontal="center" vertical="center" wrapText="1"/>
    </xf>
    <xf numFmtId="168" fontId="29" fillId="21" borderId="13" xfId="56" applyNumberFormat="1" applyFont="1" applyFill="1" applyBorder="1" applyAlignment="1">
      <alignment horizontal="center" vertical="center" wrapText="1"/>
    </xf>
    <xf numFmtId="0" fontId="1" fillId="24" borderId="10" xfId="58" applyFont="1" applyFill="1" applyBorder="1" applyAlignment="1">
      <alignment wrapText="1"/>
    </xf>
    <xf numFmtId="0" fontId="1" fillId="24" borderId="10" xfId="58" applyFill="1" applyBorder="1" applyAlignment="1">
      <alignment wrapText="1"/>
    </xf>
    <xf numFmtId="0" fontId="30" fillId="14" borderId="11" xfId="56" applyNumberFormat="1" applyFont="1" applyFill="1" applyBorder="1" applyAlignment="1">
      <alignment horizontal="left" vertical="top" wrapText="1"/>
    </xf>
    <xf numFmtId="0" fontId="1" fillId="0" borderId="13" xfId="56" applyBorder="1" applyAlignment="1">
      <alignment wrapText="1"/>
    </xf>
    <xf numFmtId="0" fontId="1" fillId="0" borderId="22" xfId="56" applyBorder="1" applyAlignment="1">
      <alignment horizontal="left" wrapText="1"/>
    </xf>
    <xf numFmtId="0" fontId="1" fillId="0" borderId="0" xfId="56" applyAlignment="1">
      <alignment horizontal="left" wrapText="1"/>
    </xf>
    <xf numFmtId="0" fontId="55" fillId="27" borderId="11" xfId="0" applyFont="1" applyFill="1" applyBorder="1" applyAlignment="1"/>
    <xf numFmtId="0" fontId="55" fillId="27" borderId="12" xfId="0" applyFont="1" applyFill="1" applyBorder="1" applyAlignment="1"/>
    <xf numFmtId="0" fontId="55" fillId="27" borderId="13" xfId="0" applyFont="1" applyFill="1" applyBorder="1" applyAlignment="1"/>
    <xf numFmtId="0" fontId="56" fillId="29" borderId="11" xfId="0" applyFont="1" applyFill="1" applyBorder="1" applyAlignment="1"/>
    <xf numFmtId="0" fontId="56" fillId="29" borderId="12" xfId="0" applyFont="1" applyFill="1" applyBorder="1" applyAlignment="1"/>
    <xf numFmtId="0" fontId="56" fillId="29" borderId="13" xfId="0" applyFont="1" applyFill="1" applyBorder="1" applyAlignment="1"/>
    <xf numFmtId="0" fontId="63" fillId="29" borderId="11" xfId="0" applyFont="1" applyFill="1" applyBorder="1" applyAlignment="1"/>
    <xf numFmtId="0" fontId="63" fillId="29" borderId="12" xfId="0" applyFont="1" applyFill="1" applyBorder="1" applyAlignment="1"/>
    <xf numFmtId="0" fontId="63" fillId="29" borderId="13" xfId="0" applyFont="1" applyFill="1" applyBorder="1" applyAlignment="1"/>
    <xf numFmtId="0" fontId="0" fillId="24" borderId="11" xfId="0" applyFill="1" applyBorder="1" applyAlignment="1">
      <alignment vertical="center" wrapText="1"/>
    </xf>
    <xf numFmtId="0" fontId="0" fillId="24" borderId="12" xfId="0" applyFill="1" applyBorder="1" applyAlignment="1">
      <alignment vertical="center" wrapText="1"/>
    </xf>
    <xf numFmtId="0" fontId="0" fillId="24" borderId="13" xfId="0" applyFill="1" applyBorder="1" applyAlignment="1">
      <alignment vertical="center" wrapText="1"/>
    </xf>
    <xf numFmtId="0" fontId="29" fillId="29" borderId="10" xfId="0" applyFont="1" applyFill="1" applyBorder="1" applyAlignment="1">
      <alignment horizontal="center" vertical="center" wrapText="1"/>
    </xf>
    <xf numFmtId="0" fontId="1" fillId="19" borderId="10" xfId="45" applyFont="1" applyFill="1" applyBorder="1" applyAlignment="1"/>
    <xf numFmtId="0" fontId="1" fillId="0" borderId="10" xfId="0" applyFont="1" applyBorder="1" applyAlignment="1"/>
    <xf numFmtId="0" fontId="29" fillId="22" borderId="11" xfId="45" applyFont="1" applyFill="1" applyBorder="1" applyAlignment="1">
      <alignment horizontal="right"/>
    </xf>
    <xf numFmtId="0" fontId="29" fillId="22" borderId="12" xfId="45" applyFont="1" applyFill="1" applyBorder="1" applyAlignment="1">
      <alignment horizontal="right"/>
    </xf>
    <xf numFmtId="0" fontId="3" fillId="14" borderId="10" xfId="45" applyFont="1" applyFill="1" applyBorder="1" applyAlignment="1"/>
    <xf numFmtId="0" fontId="29" fillId="21" borderId="10" xfId="45" applyFont="1" applyFill="1" applyBorder="1" applyAlignment="1">
      <alignment horizontal="center"/>
    </xf>
    <xf numFmtId="0" fontId="2" fillId="0" borderId="0" xfId="47" applyFont="1" applyFill="1" applyAlignment="1"/>
    <xf numFmtId="0" fontId="1" fillId="20" borderId="0" xfId="47" applyAlignment="1"/>
    <xf numFmtId="0" fontId="1" fillId="24" borderId="11" xfId="58" applyFont="1" applyFill="1" applyBorder="1" applyAlignment="1">
      <alignment horizontal="left" vertical="center" wrapText="1"/>
    </xf>
    <xf numFmtId="0" fontId="1" fillId="24" borderId="13" xfId="58" applyFill="1" applyBorder="1" applyAlignment="1">
      <alignment horizontal="left" vertical="center" wrapText="1"/>
    </xf>
    <xf numFmtId="165" fontId="29" fillId="21" borderId="11" xfId="47"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3" fillId="14" borderId="11" xfId="45" applyFont="1" applyFill="1" applyBorder="1" applyAlignment="1"/>
    <xf numFmtId="0" fontId="0" fillId="0" borderId="12" xfId="0" applyBorder="1" applyAlignment="1"/>
    <xf numFmtId="0" fontId="0" fillId="0" borderId="13" xfId="0" applyBorder="1" applyAlignment="1"/>
    <xf numFmtId="173" fontId="29" fillId="21" borderId="10" xfId="68" applyNumberFormat="1" applyFont="1" applyFill="1" applyBorder="1" applyAlignment="1">
      <alignment horizontal="center" vertical="center" wrapText="1"/>
    </xf>
    <xf numFmtId="0" fontId="29" fillId="21" borderId="10" xfId="0" applyFont="1" applyFill="1" applyBorder="1" applyAlignment="1">
      <alignment horizontal="center" vertical="center" wrapText="1"/>
    </xf>
    <xf numFmtId="173" fontId="31" fillId="19" borderId="11" xfId="68" applyNumberFormat="1" applyFont="1" applyFill="1" applyBorder="1" applyAlignment="1">
      <alignment horizontal="left" vertical="center" wrapText="1"/>
    </xf>
    <xf numFmtId="0" fontId="31" fillId="19" borderId="12" xfId="0" applyFont="1" applyFill="1" applyBorder="1" applyAlignment="1">
      <alignment horizontal="left" vertical="center" wrapText="1"/>
    </xf>
    <xf numFmtId="0" fontId="31" fillId="19" borderId="13" xfId="0" applyFont="1" applyFill="1" applyBorder="1" applyAlignment="1">
      <alignment horizontal="left" vertical="center" wrapText="1"/>
    </xf>
    <xf numFmtId="173" fontId="31" fillId="19" borderId="10" xfId="68" applyNumberFormat="1" applyFont="1" applyFill="1" applyBorder="1" applyAlignment="1">
      <alignment horizontal="left" vertical="center" wrapText="1"/>
    </xf>
    <xf numFmtId="0" fontId="31" fillId="19" borderId="10" xfId="0" applyFont="1" applyFill="1" applyBorder="1" applyAlignment="1">
      <alignment horizontal="left" vertical="center" wrapText="1"/>
    </xf>
    <xf numFmtId="173" fontId="60" fillId="19" borderId="10" xfId="68" applyNumberFormat="1" applyFont="1" applyFill="1" applyBorder="1" applyAlignment="1">
      <alignment horizontal="center" vertical="center" wrapText="1"/>
    </xf>
    <xf numFmtId="0" fontId="60" fillId="19" borderId="10" xfId="0" applyFont="1" applyFill="1" applyBorder="1" applyAlignment="1">
      <alignment horizontal="center" vertical="center" wrapText="1"/>
    </xf>
    <xf numFmtId="0" fontId="4" fillId="0" borderId="0" xfId="0" applyFont="1" applyFill="1" applyBorder="1" applyAlignment="1">
      <alignment horizontal="left" vertical="center"/>
    </xf>
    <xf numFmtId="0" fontId="1" fillId="24" borderId="22" xfId="58" applyFont="1" applyFill="1" applyBorder="1" applyAlignment="1">
      <alignment horizontal="left" wrapText="1"/>
    </xf>
    <xf numFmtId="0" fontId="1" fillId="24" borderId="0" xfId="58" applyFont="1" applyFill="1" applyBorder="1" applyAlignment="1">
      <alignment horizontal="left" wrapText="1"/>
    </xf>
    <xf numFmtId="0" fontId="1" fillId="20" borderId="0" xfId="47" applyAlignment="1">
      <alignment horizontal="left" wrapText="1"/>
    </xf>
    <xf numFmtId="0" fontId="29" fillId="22" borderId="19" xfId="45" applyFont="1" applyFill="1" applyBorder="1" applyAlignment="1">
      <alignment horizontal="right" wrapText="1"/>
    </xf>
    <xf numFmtId="0" fontId="1" fillId="20" borderId="19" xfId="47" applyBorder="1" applyAlignment="1">
      <alignment horizontal="right" wrapText="1"/>
    </xf>
    <xf numFmtId="0" fontId="1" fillId="20" borderId="20" xfId="47" applyBorder="1" applyAlignment="1">
      <alignment horizontal="right" wrapText="1"/>
    </xf>
    <xf numFmtId="0" fontId="3" fillId="14" borderId="11" xfId="46" applyFont="1" applyFill="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29" fillId="21" borderId="10" xfId="45" applyFont="1" applyFill="1" applyBorder="1" applyAlignment="1">
      <alignment horizontal="center" vertical="center" wrapText="1"/>
    </xf>
    <xf numFmtId="0" fontId="9" fillId="0" borderId="10" xfId="45" applyFont="1" applyBorder="1" applyAlignment="1">
      <alignment horizontal="center" vertical="center" wrapText="1"/>
    </xf>
    <xf numFmtId="0" fontId="1" fillId="19" borderId="11" xfId="45" applyFont="1" applyFill="1" applyBorder="1" applyAlignment="1">
      <alignment wrapText="1"/>
    </xf>
    <xf numFmtId="0" fontId="1" fillId="19" borderId="12" xfId="45" applyFont="1" applyFill="1" applyBorder="1" applyAlignment="1">
      <alignment wrapText="1"/>
    </xf>
    <xf numFmtId="0" fontId="1" fillId="19" borderId="13" xfId="45" applyFont="1" applyFill="1" applyBorder="1" applyAlignment="1">
      <alignment wrapText="1"/>
    </xf>
    <xf numFmtId="0" fontId="29" fillId="21" borderId="11" xfId="45" applyFont="1" applyFill="1" applyBorder="1" applyAlignment="1">
      <alignment horizontal="center" vertical="center" wrapText="1"/>
    </xf>
    <xf numFmtId="0" fontId="3" fillId="14" borderId="11" xfId="45" applyFont="1" applyFill="1" applyBorder="1" applyAlignment="1">
      <alignment vertical="center"/>
    </xf>
    <xf numFmtId="0" fontId="0" fillId="0" borderId="12" xfId="0" applyBorder="1" applyAlignment="1">
      <alignment vertical="center"/>
    </xf>
    <xf numFmtId="173" fontId="29" fillId="21" borderId="11" xfId="68" applyNumberFormat="1" applyFont="1" applyFill="1" applyBorder="1" applyAlignment="1">
      <alignment horizontal="center" vertical="center" wrapText="1"/>
    </xf>
    <xf numFmtId="173" fontId="29" fillId="21" borderId="12" xfId="68" applyNumberFormat="1" applyFont="1" applyFill="1" applyBorder="1" applyAlignment="1">
      <alignment horizontal="center" vertical="center" wrapText="1"/>
    </xf>
    <xf numFmtId="173" fontId="29" fillId="21" borderId="13" xfId="68" applyNumberFormat="1" applyFont="1" applyFill="1" applyBorder="1" applyAlignment="1">
      <alignment horizontal="center" vertical="center" wrapText="1"/>
    </xf>
    <xf numFmtId="165" fontId="29" fillId="21" borderId="12" xfId="47" applyNumberFormat="1" applyFont="1" applyFill="1" applyBorder="1" applyAlignment="1">
      <alignment horizontal="center" vertical="center" wrapText="1"/>
    </xf>
    <xf numFmtId="0" fontId="3" fillId="14" borderId="10" xfId="46" applyFont="1" applyFill="1" applyBorder="1" applyAlignment="1">
      <alignment vertical="center" wrapText="1"/>
    </xf>
    <xf numFmtId="0" fontId="0" fillId="0" borderId="10" xfId="0" applyBorder="1" applyAlignment="1">
      <alignment vertical="center" wrapText="1"/>
    </xf>
    <xf numFmtId="0" fontId="1" fillId="20" borderId="13" xfId="47" applyBorder="1" applyAlignment="1">
      <alignment horizontal="center" vertical="center" wrapText="1"/>
    </xf>
    <xf numFmtId="0" fontId="29" fillId="21" borderId="10" xfId="47" applyFont="1" applyFill="1" applyBorder="1" applyAlignment="1">
      <alignment horizontal="center" vertical="center" wrapText="1"/>
    </xf>
    <xf numFmtId="173" fontId="60" fillId="19" borderId="11" xfId="68" applyNumberFormat="1" applyFont="1" applyFill="1" applyBorder="1" applyAlignment="1">
      <alignment horizontal="left" vertical="top" wrapText="1"/>
    </xf>
    <xf numFmtId="0" fontId="60" fillId="19" borderId="12" xfId="47" applyFont="1" applyFill="1" applyBorder="1" applyAlignment="1">
      <alignment horizontal="left" vertical="top" wrapText="1"/>
    </xf>
    <xf numFmtId="0" fontId="60" fillId="19" borderId="13" xfId="47" applyFont="1" applyFill="1" applyBorder="1" applyAlignment="1">
      <alignment horizontal="left" vertical="top" wrapText="1"/>
    </xf>
    <xf numFmtId="173" fontId="60" fillId="19" borderId="11" xfId="68" applyNumberFormat="1" applyFont="1" applyFill="1" applyBorder="1" applyAlignment="1">
      <alignment horizontal="left" vertical="top"/>
    </xf>
    <xf numFmtId="0" fontId="60" fillId="19" borderId="12" xfId="47" applyFont="1" applyFill="1" applyBorder="1" applyAlignment="1">
      <alignment horizontal="left" vertical="top"/>
    </xf>
    <xf numFmtId="0" fontId="60" fillId="19" borderId="13" xfId="47" applyFont="1" applyFill="1" applyBorder="1" applyAlignment="1">
      <alignment horizontal="left" vertical="top"/>
    </xf>
    <xf numFmtId="173" fontId="60" fillId="19" borderId="10" xfId="68" applyNumberFormat="1" applyFont="1" applyFill="1" applyBorder="1" applyAlignment="1">
      <alignment horizontal="left" vertical="top" wrapText="1"/>
    </xf>
    <xf numFmtId="0" fontId="60" fillId="19" borderId="10" xfId="47" applyFont="1" applyFill="1" applyBorder="1" applyAlignment="1">
      <alignment horizontal="left" vertical="top" wrapText="1"/>
    </xf>
    <xf numFmtId="2" fontId="29" fillId="21" borderId="11" xfId="47" applyNumberFormat="1" applyFont="1" applyFill="1" applyBorder="1" applyAlignment="1">
      <alignment horizontal="center" vertical="center" wrapText="1"/>
    </xf>
    <xf numFmtId="0" fontId="1" fillId="20" borderId="12" xfId="47" applyBorder="1" applyAlignment="1">
      <alignment horizontal="center" vertical="center" wrapText="1"/>
    </xf>
    <xf numFmtId="0" fontId="3" fillId="24" borderId="11" xfId="45" applyFont="1" applyFill="1" applyBorder="1" applyAlignment="1">
      <alignment vertical="center"/>
    </xf>
    <xf numFmtId="0" fontId="1" fillId="24" borderId="12" xfId="58" applyFill="1" applyBorder="1" applyAlignment="1">
      <alignment vertical="center"/>
    </xf>
    <xf numFmtId="0" fontId="1" fillId="24" borderId="13" xfId="58" applyFill="1" applyBorder="1" applyAlignment="1">
      <alignment vertical="center"/>
    </xf>
    <xf numFmtId="0" fontId="1" fillId="24" borderId="12" xfId="58" applyFill="1" applyBorder="1" applyAlignment="1">
      <alignment vertical="center" wrapText="1"/>
    </xf>
    <xf numFmtId="0" fontId="1" fillId="24" borderId="11" xfId="47" applyFont="1" applyFill="1" applyBorder="1" applyAlignment="1">
      <alignment vertical="center" wrapText="1"/>
    </xf>
    <xf numFmtId="0" fontId="1" fillId="24" borderId="13" xfId="0" applyFont="1" applyFill="1" applyBorder="1" applyAlignment="1">
      <alignment vertical="center" wrapText="1"/>
    </xf>
    <xf numFmtId="0" fontId="1" fillId="0" borderId="13" xfId="56" applyBorder="1" applyAlignment="1">
      <alignment vertical="center" wrapText="1"/>
    </xf>
    <xf numFmtId="0" fontId="29" fillId="21" borderId="11" xfId="46" applyFont="1" applyFill="1" applyBorder="1" applyAlignment="1">
      <alignment horizontal="left"/>
    </xf>
    <xf numFmtId="0" fontId="29" fillId="21" borderId="12" xfId="46" applyFont="1" applyFill="1" applyBorder="1" applyAlignment="1">
      <alignment horizontal="left"/>
    </xf>
    <xf numFmtId="175" fontId="1" fillId="19" borderId="12" xfId="46" applyNumberFormat="1" applyFont="1" applyFill="1" applyBorder="1" applyAlignment="1">
      <alignment wrapText="1"/>
    </xf>
    <xf numFmtId="0" fontId="0" fillId="0" borderId="12" xfId="0" applyBorder="1" applyAlignment="1">
      <alignment wrapText="1"/>
    </xf>
    <xf numFmtId="0" fontId="0" fillId="0" borderId="13" xfId="0" applyBorder="1" applyAlignment="1">
      <alignment wrapText="1"/>
    </xf>
    <xf numFmtId="0" fontId="1" fillId="14" borderId="11" xfId="46" applyFont="1" applyFill="1" applyBorder="1" applyAlignment="1">
      <alignment vertical="center" wrapText="1"/>
    </xf>
    <xf numFmtId="0" fontId="1" fillId="0" borderId="12" xfId="67" applyFont="1" applyBorder="1" applyAlignment="1">
      <alignment vertical="center" wrapText="1"/>
    </xf>
    <xf numFmtId="0" fontId="1" fillId="0" borderId="13" xfId="67" applyFont="1" applyBorder="1" applyAlignment="1">
      <alignment vertical="center" wrapText="1"/>
    </xf>
    <xf numFmtId="0" fontId="3" fillId="14" borderId="12" xfId="46" applyFont="1" applyFill="1" applyBorder="1" applyAlignment="1">
      <alignment vertical="center" wrapText="1"/>
    </xf>
    <xf numFmtId="0" fontId="3" fillId="14" borderId="13" xfId="46" applyFont="1" applyFill="1" applyBorder="1" applyAlignment="1">
      <alignment vertical="center" wrapText="1"/>
    </xf>
    <xf numFmtId="0" fontId="2" fillId="20" borderId="0" xfId="48" applyFont="1" applyAlignment="1"/>
    <xf numFmtId="0" fontId="1" fillId="24" borderId="11" xfId="46" applyFont="1" applyFill="1" applyBorder="1" applyAlignment="1">
      <alignment vertical="center" wrapText="1"/>
    </xf>
    <xf numFmtId="0" fontId="1" fillId="24" borderId="12" xfId="0" applyFont="1" applyFill="1" applyBorder="1" applyAlignment="1">
      <alignment vertical="center" wrapText="1"/>
    </xf>
    <xf numFmtId="174" fontId="1" fillId="19" borderId="17" xfId="48" applyNumberFormat="1" applyFont="1" applyFill="1" applyBorder="1" applyAlignment="1">
      <alignment horizontal="center" vertical="top" wrapText="1"/>
    </xf>
    <xf numFmtId="174" fontId="1" fillId="19" borderId="24" xfId="48" applyNumberFormat="1" applyFont="1" applyFill="1" applyBorder="1" applyAlignment="1">
      <alignment horizontal="center" vertical="top" wrapText="1"/>
    </xf>
    <xf numFmtId="174" fontId="1" fillId="19" borderId="15" xfId="48" applyNumberFormat="1" applyFont="1" applyFill="1" applyBorder="1" applyAlignment="1">
      <alignment horizontal="center" vertical="top" wrapText="1"/>
    </xf>
    <xf numFmtId="0" fontId="2" fillId="0" borderId="0" xfId="48" applyFont="1" applyFill="1" applyAlignment="1"/>
    <xf numFmtId="0" fontId="1" fillId="24" borderId="13" xfId="46" applyFont="1" applyFill="1" applyBorder="1" applyAlignment="1">
      <alignment vertical="center" wrapText="1"/>
    </xf>
    <xf numFmtId="0" fontId="2" fillId="0" borderId="0" xfId="48" applyFont="1" applyFill="1" applyAlignment="1">
      <alignment horizontal="left" wrapText="1"/>
    </xf>
    <xf numFmtId="0" fontId="1" fillId="24" borderId="11" xfId="48" applyFont="1" applyFill="1" applyBorder="1" applyAlignment="1">
      <alignment vertical="center" wrapText="1"/>
    </xf>
    <xf numFmtId="0" fontId="1" fillId="24" borderId="12" xfId="48" applyFont="1" applyFill="1" applyBorder="1" applyAlignment="1">
      <alignment vertical="center" wrapText="1"/>
    </xf>
    <xf numFmtId="0" fontId="1" fillId="24" borderId="13" xfId="48" applyFont="1" applyFill="1" applyBorder="1" applyAlignment="1">
      <alignment vertical="center" wrapText="1"/>
    </xf>
    <xf numFmtId="0" fontId="1" fillId="14" borderId="11" xfId="44" applyFont="1" applyFill="1" applyBorder="1" applyAlignment="1">
      <alignment vertical="center" wrapText="1"/>
    </xf>
    <xf numFmtId="0" fontId="1" fillId="14" borderId="13" xfId="44" applyFont="1" applyFill="1" applyBorder="1" applyAlignment="1">
      <alignment vertical="center" wrapText="1"/>
    </xf>
    <xf numFmtId="0" fontId="7" fillId="19" borderId="10" xfId="44" applyFont="1" applyFill="1" applyBorder="1" applyAlignment="1">
      <alignment horizontal="center"/>
    </xf>
    <xf numFmtId="0" fontId="29" fillId="21" borderId="10" xfId="44" applyFont="1" applyFill="1" applyBorder="1" applyAlignment="1">
      <alignment horizontal="center" vertical="top"/>
    </xf>
    <xf numFmtId="0" fontId="3" fillId="24" borderId="11" xfId="0" applyFont="1" applyFill="1" applyBorder="1" applyAlignment="1">
      <alignment vertical="center" wrapText="1"/>
    </xf>
    <xf numFmtId="0" fontId="1" fillId="24" borderId="11" xfId="49" applyFont="1" applyFill="1" applyBorder="1" applyAlignment="1">
      <alignment horizontal="left" vertical="center" wrapText="1"/>
    </xf>
    <xf numFmtId="0" fontId="1" fillId="24" borderId="13" xfId="49" applyFont="1" applyFill="1" applyBorder="1" applyAlignment="1">
      <alignment horizontal="left" vertical="center" wrapText="1"/>
    </xf>
    <xf numFmtId="0" fontId="1" fillId="24" borderId="11" xfId="44" applyFont="1" applyFill="1" applyBorder="1" applyAlignment="1">
      <alignment vertical="center" wrapText="1"/>
    </xf>
    <xf numFmtId="0" fontId="8" fillId="24" borderId="12" xfId="44" applyFont="1" applyFill="1" applyBorder="1" applyAlignment="1">
      <alignment vertical="center" wrapText="1"/>
    </xf>
    <xf numFmtId="0" fontId="8" fillId="24" borderId="13" xfId="44" applyFont="1" applyFill="1" applyBorder="1" applyAlignment="1">
      <alignment vertical="center" wrapText="1"/>
    </xf>
    <xf numFmtId="0" fontId="29" fillId="21" borderId="11" xfId="44" applyFont="1" applyFill="1" applyBorder="1" applyAlignment="1">
      <alignment horizontal="center" vertical="center" wrapText="1"/>
    </xf>
    <xf numFmtId="0" fontId="29" fillId="21" borderId="10" xfId="44" applyFont="1" applyFill="1" applyBorder="1" applyAlignment="1">
      <alignment horizontal="center" vertical="center" wrapText="1"/>
    </xf>
    <xf numFmtId="0" fontId="29" fillId="21" borderId="14" xfId="44" applyFont="1" applyFill="1" applyBorder="1" applyAlignment="1">
      <alignment horizontal="center" vertical="top" wrapText="1"/>
    </xf>
    <xf numFmtId="0" fontId="9" fillId="21" borderId="21" xfId="44" applyFont="1" applyFill="1" applyBorder="1" applyAlignment="1">
      <alignment horizontal="center" vertical="top" wrapText="1"/>
    </xf>
    <xf numFmtId="0" fontId="1" fillId="20" borderId="16" xfId="47" applyBorder="1" applyAlignment="1">
      <alignment horizontal="center" wrapText="1"/>
    </xf>
    <xf numFmtId="0" fontId="29" fillId="21" borderId="17" xfId="44" applyFont="1" applyFill="1" applyBorder="1" applyAlignment="1">
      <alignment horizontal="center" vertical="center" wrapText="1"/>
    </xf>
    <xf numFmtId="0" fontId="29" fillId="21" borderId="24" xfId="44" applyFont="1" applyFill="1" applyBorder="1" applyAlignment="1">
      <alignment horizontal="center" vertical="center" wrapText="1"/>
    </xf>
    <xf numFmtId="0" fontId="29" fillId="21" borderId="15" xfId="44" applyFont="1" applyFill="1" applyBorder="1" applyAlignment="1">
      <alignment horizontal="center" vertical="center" wrapText="1"/>
    </xf>
    <xf numFmtId="0" fontId="29" fillId="21" borderId="11" xfId="44" applyFont="1" applyFill="1" applyBorder="1" applyAlignment="1">
      <alignment horizontal="center" vertical="top" wrapText="1"/>
    </xf>
    <xf numFmtId="0" fontId="9" fillId="20" borderId="12" xfId="44" applyFont="1" applyBorder="1"/>
    <xf numFmtId="0" fontId="9" fillId="20" borderId="13" xfId="44" applyFont="1" applyBorder="1"/>
    <xf numFmtId="0" fontId="9" fillId="20" borderId="12" xfId="44" applyFont="1" applyBorder="1" applyAlignment="1">
      <alignment horizontal="center" vertical="top" wrapText="1"/>
    </xf>
    <xf numFmtId="0" fontId="9" fillId="20" borderId="13" xfId="44" applyFont="1" applyBorder="1" applyAlignment="1">
      <alignment horizontal="center" vertical="top" wrapText="1"/>
    </xf>
    <xf numFmtId="10" fontId="31" fillId="14" borderId="10" xfId="43" applyNumberFormat="1" applyFont="1" applyFill="1" applyBorder="1"/>
    <xf numFmtId="3" fontId="30" fillId="14" borderId="10" xfId="43" applyNumberFormat="1" applyFont="1" applyFill="1" applyBorder="1" applyAlignment="1">
      <alignment horizontal="right"/>
    </xf>
    <xf numFmtId="0" fontId="3" fillId="14" borderId="18" xfId="43" applyFont="1" applyFill="1" applyBorder="1"/>
    <xf numFmtId="0" fontId="3" fillId="14" borderId="19" xfId="43" applyFont="1" applyFill="1" applyBorder="1"/>
    <xf numFmtId="0" fontId="3" fillId="14" borderId="20" xfId="43" applyFont="1" applyFill="1" applyBorder="1"/>
    <xf numFmtId="3" fontId="31" fillId="14" borderId="11" xfId="43" applyNumberFormat="1" applyFont="1" applyFill="1" applyBorder="1" applyAlignment="1">
      <alignment horizontal="right"/>
    </xf>
    <xf numFmtId="3" fontId="31" fillId="14" borderId="12" xfId="43" applyNumberFormat="1" applyFont="1" applyFill="1" applyBorder="1" applyAlignment="1">
      <alignment horizontal="right"/>
    </xf>
    <xf numFmtId="3" fontId="31" fillId="14" borderId="13" xfId="43" applyNumberFormat="1" applyFont="1" applyFill="1" applyBorder="1" applyAlignment="1">
      <alignment horizontal="right"/>
    </xf>
    <xf numFmtId="3" fontId="31" fillId="14" borderId="10" xfId="43" applyNumberFormat="1" applyFont="1" applyFill="1" applyBorder="1" applyAlignment="1">
      <alignment horizontal="right"/>
    </xf>
    <xf numFmtId="3" fontId="31" fillId="19" borderId="11" xfId="43" applyNumberFormat="1" applyFont="1" applyFill="1" applyBorder="1" applyAlignment="1">
      <alignment horizontal="right"/>
    </xf>
    <xf numFmtId="3" fontId="31" fillId="19" borderId="12" xfId="43" applyNumberFormat="1" applyFont="1" applyFill="1" applyBorder="1" applyAlignment="1">
      <alignment horizontal="right"/>
    </xf>
    <xf numFmtId="3" fontId="31" fillId="19" borderId="13" xfId="43" applyNumberFormat="1" applyFont="1" applyFill="1" applyBorder="1" applyAlignment="1">
      <alignment horizontal="right"/>
    </xf>
    <xf numFmtId="0" fontId="29" fillId="21" borderId="11" xfId="43" applyFont="1" applyFill="1" applyBorder="1" applyAlignment="1">
      <alignment horizontal="center" vertical="top" wrapText="1"/>
    </xf>
    <xf numFmtId="0" fontId="29" fillId="21" borderId="12" xfId="43" applyFont="1" applyFill="1" applyBorder="1" applyAlignment="1">
      <alignment horizontal="center" vertical="top" wrapText="1"/>
    </xf>
    <xf numFmtId="0" fontId="29" fillId="21" borderId="13" xfId="43" applyFont="1" applyFill="1" applyBorder="1" applyAlignment="1">
      <alignment horizontal="center" vertical="top" wrapText="1"/>
    </xf>
    <xf numFmtId="3" fontId="7" fillId="19" borderId="10" xfId="43" applyNumberFormat="1" applyFont="1" applyFill="1" applyBorder="1" applyAlignment="1">
      <alignment horizontal="right" vertical="center" wrapText="1"/>
    </xf>
    <xf numFmtId="0" fontId="7" fillId="19" borderId="10" xfId="43" applyFont="1" applyFill="1" applyBorder="1" applyAlignment="1">
      <alignment horizontal="center" vertical="center" wrapText="1"/>
    </xf>
    <xf numFmtId="3" fontId="7" fillId="14" borderId="11" xfId="43" applyNumberFormat="1" applyFont="1" applyFill="1" applyBorder="1" applyAlignment="1">
      <alignment horizontal="right" vertical="center" wrapText="1"/>
    </xf>
    <xf numFmtId="3" fontId="7" fillId="14" borderId="13" xfId="43" applyNumberFormat="1" applyFont="1" applyFill="1" applyBorder="1" applyAlignment="1">
      <alignment horizontal="right" vertical="center" wrapText="1"/>
    </xf>
    <xf numFmtId="0" fontId="9" fillId="22" borderId="11" xfId="43" applyFont="1" applyFill="1" applyBorder="1" applyAlignment="1">
      <alignment horizontal="center" vertical="center" wrapText="1"/>
    </xf>
    <xf numFmtId="0" fontId="9" fillId="22" borderId="13" xfId="43" applyFont="1" applyFill="1" applyBorder="1" applyAlignment="1">
      <alignment horizontal="center" vertical="center" wrapText="1"/>
    </xf>
    <xf numFmtId="3" fontId="3" fillId="14" borderId="11" xfId="43" applyNumberFormat="1" applyFont="1" applyFill="1" applyBorder="1" applyAlignment="1">
      <alignment horizontal="right"/>
    </xf>
    <xf numFmtId="3" fontId="3" fillId="14" borderId="13" xfId="43" applyNumberFormat="1" applyFont="1" applyFill="1" applyBorder="1" applyAlignment="1">
      <alignment horizontal="right"/>
    </xf>
    <xf numFmtId="0" fontId="29" fillId="22" borderId="11" xfId="43" applyFont="1" applyFill="1" applyBorder="1" applyAlignment="1">
      <alignment horizontal="right" vertical="center" wrapText="1"/>
    </xf>
    <xf numFmtId="0" fontId="29" fillId="22" borderId="12" xfId="43" applyFont="1" applyFill="1" applyBorder="1" applyAlignment="1">
      <alignment horizontal="right" vertical="center" wrapText="1"/>
    </xf>
    <xf numFmtId="0" fontId="29" fillId="22" borderId="13" xfId="43" applyFont="1" applyFill="1" applyBorder="1" applyAlignment="1">
      <alignment horizontal="right" vertical="center" wrapText="1"/>
    </xf>
    <xf numFmtId="0" fontId="29" fillId="21" borderId="10" xfId="43" applyFont="1" applyFill="1" applyBorder="1" applyAlignment="1">
      <alignment horizontal="center" vertical="top" wrapText="1"/>
    </xf>
    <xf numFmtId="3" fontId="7" fillId="19" borderId="11" xfId="43" applyNumberFormat="1" applyFont="1" applyFill="1" applyBorder="1" applyAlignment="1">
      <alignment horizontal="right"/>
    </xf>
    <xf numFmtId="3" fontId="7" fillId="19" borderId="13" xfId="43" applyNumberFormat="1" applyFont="1" applyFill="1" applyBorder="1" applyAlignment="1">
      <alignment horizontal="right"/>
    </xf>
    <xf numFmtId="0" fontId="2" fillId="20" borderId="0" xfId="43" applyFont="1" applyFill="1" applyBorder="1" applyAlignment="1">
      <alignment horizontal="left" vertical="center" wrapText="1"/>
    </xf>
    <xf numFmtId="0" fontId="3" fillId="14" borderId="11" xfId="43" applyFont="1" applyFill="1" applyBorder="1" applyAlignment="1">
      <alignment vertical="center" wrapText="1"/>
    </xf>
    <xf numFmtId="0" fontId="3" fillId="14" borderId="12" xfId="43" applyFont="1" applyFill="1" applyBorder="1" applyAlignment="1">
      <alignment vertical="center" wrapText="1"/>
    </xf>
    <xf numFmtId="0" fontId="3" fillId="14" borderId="13" xfId="43" applyFont="1" applyFill="1" applyBorder="1" applyAlignment="1">
      <alignment vertical="center" wrapText="1"/>
    </xf>
    <xf numFmtId="0" fontId="29" fillId="22" borderId="18" xfId="43" applyFont="1" applyFill="1" applyBorder="1" applyAlignment="1">
      <alignment horizontal="right"/>
    </xf>
    <xf numFmtId="0" fontId="29" fillId="22" borderId="19" xfId="43" applyFont="1" applyFill="1" applyBorder="1" applyAlignment="1">
      <alignment horizontal="right"/>
    </xf>
    <xf numFmtId="0" fontId="29" fillId="22" borderId="20" xfId="43" applyFont="1" applyFill="1" applyBorder="1" applyAlignment="1">
      <alignment horizontal="right"/>
    </xf>
    <xf numFmtId="0" fontId="1" fillId="24" borderId="11" xfId="43" applyFont="1" applyFill="1" applyBorder="1" applyAlignment="1">
      <alignment vertical="center" wrapText="1"/>
    </xf>
    <xf numFmtId="0" fontId="1" fillId="24" borderId="12" xfId="43" applyFont="1" applyFill="1" applyBorder="1" applyAlignment="1">
      <alignment vertical="center" wrapText="1"/>
    </xf>
    <xf numFmtId="0" fontId="1" fillId="24" borderId="13" xfId="43" applyFont="1" applyFill="1" applyBorder="1" applyAlignment="1">
      <alignment vertical="center" wrapText="1"/>
    </xf>
    <xf numFmtId="0" fontId="1" fillId="14" borderId="11" xfId="43" applyFont="1" applyFill="1" applyBorder="1" applyAlignment="1">
      <alignment horizontal="left" vertical="top" wrapText="1"/>
    </xf>
    <xf numFmtId="0" fontId="7" fillId="14" borderId="13" xfId="43" applyFont="1" applyFill="1" applyBorder="1" applyAlignment="1">
      <alignment horizontal="left" vertical="top" wrapText="1"/>
    </xf>
    <xf numFmtId="0" fontId="29" fillId="22" borderId="10" xfId="47" applyFont="1" applyFill="1" applyBorder="1" applyAlignment="1">
      <alignment vertical="center" wrapText="1"/>
    </xf>
    <xf numFmtId="0" fontId="1" fillId="24" borderId="12" xfId="46" applyFont="1" applyFill="1" applyBorder="1" applyAlignment="1">
      <alignment vertical="center" wrapText="1"/>
    </xf>
    <xf numFmtId="0" fontId="29" fillId="21" borderId="10" xfId="47" applyFont="1" applyFill="1" applyBorder="1" applyAlignment="1"/>
    <xf numFmtId="0" fontId="9" fillId="20" borderId="10" xfId="47" applyFont="1" applyBorder="1" applyAlignment="1"/>
    <xf numFmtId="0" fontId="34" fillId="21" borderId="10" xfId="47" applyFont="1" applyFill="1" applyBorder="1" applyAlignment="1">
      <alignment horizontal="center" vertical="center" wrapText="1"/>
    </xf>
    <xf numFmtId="0" fontId="0" fillId="0" borderId="10" xfId="0" applyBorder="1" applyAlignment="1">
      <alignment horizontal="center" vertical="center" wrapText="1"/>
    </xf>
    <xf numFmtId="169" fontId="31" fillId="19" borderId="10" xfId="46" applyNumberFormat="1" applyFont="1" applyFill="1" applyBorder="1" applyAlignment="1">
      <alignment horizontal="center"/>
    </xf>
    <xf numFmtId="49" fontId="29" fillId="21" borderId="10" xfId="46" applyNumberFormat="1" applyFont="1" applyFill="1" applyBorder="1" applyAlignment="1">
      <alignment horizontal="center" vertical="center" wrapText="1"/>
    </xf>
    <xf numFmtId="169" fontId="1" fillId="19" borderId="10" xfId="46" applyNumberFormat="1" applyFont="1" applyFill="1" applyBorder="1" applyAlignment="1">
      <alignment horizontal="center"/>
    </xf>
    <xf numFmtId="167" fontId="1" fillId="19" borderId="11" xfId="46"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67" fontId="6" fillId="19" borderId="11" xfId="46" applyNumberFormat="1" applyFont="1" applyFill="1" applyBorder="1" applyAlignment="1">
      <alignment horizontal="center" vertical="center" wrapText="1"/>
    </xf>
  </cellXfs>
  <cellStyles count="76">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Blockout" xfId="27"/>
    <cellStyle name="Blockout 2" xfId="62"/>
    <cellStyle name="Calculation" xfId="28" builtinId="22" customBuiltin="1"/>
    <cellStyle name="Check Cell" xfId="29" builtinId="23" customBuiltin="1"/>
    <cellStyle name="Comma" xfId="30" builtinId="3"/>
    <cellStyle name="Comma 2" xfId="57"/>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74" builtinId="8"/>
    <cellStyle name="Input" xfId="37" builtinId="20" customBuiltin="1"/>
    <cellStyle name="Input1" xfId="38"/>
    <cellStyle name="Input1 2" xfId="61"/>
    <cellStyle name="Input2" xfId="39"/>
    <cellStyle name="Input3" xfId="40"/>
    <cellStyle name="Linked Cell" xfId="41" builtinId="24" customBuiltin="1"/>
    <cellStyle name="Neutral" xfId="42" builtinId="28" customBuiltin="1"/>
    <cellStyle name="Normal" xfId="0" builtinId="0"/>
    <cellStyle name="Normal 2" xfId="55"/>
    <cellStyle name="Normal 2 2" xfId="59"/>
    <cellStyle name="Normal 3" xfId="56"/>
    <cellStyle name="Normal 4" xfId="58"/>
    <cellStyle name="Normal 5" xfId="67"/>
    <cellStyle name="Normal_20070904 - Suggested revised templates" xfId="68"/>
    <cellStyle name="Normal_2010 06 02 - Urgent RIN for Vic DNSPs revised proposals" xfId="69"/>
    <cellStyle name="Normal_2010 06 22 - AA - Scheme Templates for data collection 2" xfId="63"/>
    <cellStyle name="Normal_2010 06 22 - IE - Scheme Template for data collection" xfId="43"/>
    <cellStyle name="Normal_2010 06 22 - IE - Scheme Template for data collection 2" xfId="60"/>
    <cellStyle name="Normal_2010 10 21 - draft 2009-10 ActewAGL RIN - incentive schemes" xfId="44"/>
    <cellStyle name="Normal_Book1" xfId="45"/>
    <cellStyle name="Normal_Book1 2" xfId="70"/>
    <cellStyle name="Normal_D11 2371025  Financial information - 2012 Draft RIN - Ausgrid" xfId="46"/>
    <cellStyle name="Normal_D11 2371025  Financial information - 2012 Draft RIN - Ausgrid 2" xfId="64"/>
    <cellStyle name="Normal_D11 2371025  Financial information - 2012 Draft RIN - Ausgrid 2 2" xfId="66"/>
    <cellStyle name="Normal_D12 1569  Opex, DMIS, EBSS - 2012 draft RIN - Ausgrid" xfId="47"/>
    <cellStyle name="Normal_D12 16703  Overheads, Avoided Cost, ACS, Demand and Revenue - 2012 draft RIN - Ausgrid" xfId="48"/>
    <cellStyle name="Normal_D12 5269  Jurisdictional schemes - 2012 draft RIN - Ausgrid" xfId="49"/>
    <cellStyle name="Normal_Section 11-RAB" xfId="71"/>
    <cellStyle name="Normal_Sheet1" xfId="65"/>
    <cellStyle name="Normal_Sheet2" xfId="72"/>
    <cellStyle name="Normal_Sheet3" xfId="73"/>
    <cellStyle name="Note" xfId="50" builtinId="10" customBuiltin="1"/>
    <cellStyle name="Output" xfId="51" builtinId="21" customBuiltin="1"/>
    <cellStyle name="Percent" xfId="75" builtinId="5"/>
    <cellStyle name="Style 1" xfId="1"/>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C00"/>
      <color rgb="FF000000"/>
      <color rgb="FF333399"/>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4333"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30278066285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47625</xdr:rowOff>
    </xdr:from>
    <xdr:to>
      <xdr:col>0</xdr:col>
      <xdr:colOff>742950</xdr:colOff>
      <xdr:row>2</xdr:row>
      <xdr:rowOff>114300</xdr:rowOff>
    </xdr:to>
    <xdr:grpSp>
      <xdr:nvGrpSpPr>
        <xdr:cNvPr id="5" name="Group 4"/>
        <xdr:cNvGrpSpPr>
          <a:grpSpLocks/>
        </xdr:cNvGrpSpPr>
      </xdr:nvGrpSpPr>
      <xdr:grpSpPr bwMode="auto">
        <a:xfrm>
          <a:off x="9525" y="47625"/>
          <a:ext cx="733425" cy="5746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37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2" name="Group 1"/>
        <xdr:cNvGrpSpPr>
          <a:grpSpLocks/>
        </xdr:cNvGrpSpPr>
      </xdr:nvGrpSpPr>
      <xdr:grpSpPr bwMode="auto">
        <a:xfrm>
          <a:off x="0" y="19050"/>
          <a:ext cx="795618" cy="68692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6385" name="Group 1"/>
        <xdr:cNvGrpSpPr>
          <a:grpSpLocks/>
        </xdr:cNvGrpSpPr>
      </xdr:nvGrpSpPr>
      <xdr:grpSpPr bwMode="auto">
        <a:xfrm>
          <a:off x="0" y="0"/>
          <a:ext cx="800100" cy="0"/>
          <a:chOff x="0" y="2"/>
          <a:chExt cx="77" cy="61"/>
        </a:xfrm>
      </xdr:grpSpPr>
      <xdr:sp macro="" textlink="">
        <xdr:nvSpPr>
          <xdr:cNvPr id="1638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87"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6388" name="Group 4"/>
        <xdr:cNvGrpSpPr>
          <a:grpSpLocks/>
        </xdr:cNvGrpSpPr>
      </xdr:nvGrpSpPr>
      <xdr:grpSpPr bwMode="auto">
        <a:xfrm>
          <a:off x="0" y="19050"/>
          <a:ext cx="733425" cy="581025"/>
          <a:chOff x="0" y="2"/>
          <a:chExt cx="77" cy="61"/>
        </a:xfrm>
      </xdr:grpSpPr>
      <xdr:sp macro="" textlink="">
        <xdr:nvSpPr>
          <xdr:cNvPr id="1638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7409" name="Group 1"/>
        <xdr:cNvGrpSpPr>
          <a:grpSpLocks/>
        </xdr:cNvGrpSpPr>
      </xdr:nvGrpSpPr>
      <xdr:grpSpPr bwMode="auto">
        <a:xfrm>
          <a:off x="0" y="0"/>
          <a:ext cx="800100" cy="0"/>
          <a:chOff x="0" y="2"/>
          <a:chExt cx="77" cy="61"/>
        </a:xfrm>
      </xdr:grpSpPr>
      <xdr:sp macro="" textlink="">
        <xdr:nvSpPr>
          <xdr:cNvPr id="1741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1"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7412" name="Group 4"/>
        <xdr:cNvGrpSpPr>
          <a:grpSpLocks/>
        </xdr:cNvGrpSpPr>
      </xdr:nvGrpSpPr>
      <xdr:grpSpPr bwMode="auto">
        <a:xfrm>
          <a:off x="0" y="19050"/>
          <a:ext cx="733425" cy="581025"/>
          <a:chOff x="0" y="2"/>
          <a:chExt cx="77" cy="61"/>
        </a:xfrm>
      </xdr:grpSpPr>
      <xdr:sp macro="" textlink="">
        <xdr:nvSpPr>
          <xdr:cNvPr id="1741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1114425</xdr:colOff>
      <xdr:row>1</xdr:row>
      <xdr:rowOff>257175</xdr:rowOff>
    </xdr:from>
    <xdr:to>
      <xdr:col>3</xdr:col>
      <xdr:colOff>2238375</xdr:colOff>
      <xdr:row>2</xdr:row>
      <xdr:rowOff>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286375" y="552450"/>
          <a:ext cx="1123950" cy="504825"/>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8673" name="Group 1"/>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6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32769" name="Group 13"/>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2771"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9697" name="Group 1"/>
        <xdr:cNvGrpSpPr>
          <a:grpSpLocks/>
        </xdr:cNvGrpSpPr>
      </xdr:nvGrpSpPr>
      <xdr:grpSpPr bwMode="auto">
        <a:xfrm>
          <a:off x="9525" y="0"/>
          <a:ext cx="819150" cy="781050"/>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96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30721" name="Group 1"/>
        <xdr:cNvGrpSpPr>
          <a:grpSpLocks/>
        </xdr:cNvGrpSpPr>
      </xdr:nvGrpSpPr>
      <xdr:grpSpPr bwMode="auto">
        <a:xfrm>
          <a:off x="0" y="19050"/>
          <a:ext cx="838200" cy="75247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7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57150</xdr:colOff>
          <xdr:row>67</xdr:row>
          <xdr:rowOff>57150</xdr:rowOff>
        </xdr:from>
        <xdr:to>
          <xdr:col>4</xdr:col>
          <xdr:colOff>942975</xdr:colOff>
          <xdr:row>69</xdr:row>
          <xdr:rowOff>95250</xdr:rowOff>
        </xdr:to>
        <xdr:sp macro="" textlink="">
          <xdr:nvSpPr>
            <xdr:cNvPr id="30724" name="Object 4"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31745" name="Group 1"/>
        <xdr:cNvGrpSpPr>
          <a:grpSpLocks/>
        </xdr:cNvGrpSpPr>
      </xdr:nvGrpSpPr>
      <xdr:grpSpPr bwMode="auto">
        <a:xfrm>
          <a:off x="0" y="19050"/>
          <a:ext cx="733425" cy="496421"/>
          <a:chOff x="0" y="2"/>
          <a:chExt cx="77" cy="61"/>
        </a:xfrm>
      </xdr:grpSpPr>
      <xdr:sp macro="" textlink="">
        <xdr:nvSpPr>
          <xdr:cNvPr id="317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74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9217" name="Group 1"/>
        <xdr:cNvGrpSpPr>
          <a:grpSpLocks/>
        </xdr:cNvGrpSpPr>
      </xdr:nvGrpSpPr>
      <xdr:grpSpPr bwMode="auto">
        <a:xfrm>
          <a:off x="0" y="0"/>
          <a:ext cx="800100" cy="0"/>
          <a:chOff x="0" y="2"/>
          <a:chExt cx="77" cy="61"/>
        </a:xfrm>
      </xdr:grpSpPr>
      <xdr:sp macro="" textlink="">
        <xdr:nvSpPr>
          <xdr:cNvPr id="921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19"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0" name="Group 4"/>
        <xdr:cNvGrpSpPr>
          <a:grpSpLocks/>
        </xdr:cNvGrpSpPr>
      </xdr:nvGrpSpPr>
      <xdr:grpSpPr bwMode="auto">
        <a:xfrm>
          <a:off x="0" y="19050"/>
          <a:ext cx="733425" cy="574675"/>
          <a:chOff x="0" y="2"/>
          <a:chExt cx="77" cy="61"/>
        </a:xfrm>
      </xdr:grpSpPr>
      <xdr:sp macro="" textlink="">
        <xdr:nvSpPr>
          <xdr:cNvPr id="922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0</xdr:rowOff>
    </xdr:from>
    <xdr:to>
      <xdr:col>0</xdr:col>
      <xdr:colOff>800100</xdr:colOff>
      <xdr:row>0</xdr:row>
      <xdr:rowOff>0</xdr:rowOff>
    </xdr:to>
    <xdr:grpSp>
      <xdr:nvGrpSpPr>
        <xdr:cNvPr id="9223" name="Group 7"/>
        <xdr:cNvGrpSpPr>
          <a:grpSpLocks/>
        </xdr:cNvGrpSpPr>
      </xdr:nvGrpSpPr>
      <xdr:grpSpPr bwMode="auto">
        <a:xfrm>
          <a:off x="0" y="0"/>
          <a:ext cx="800100" cy="0"/>
          <a:chOff x="0" y="2"/>
          <a:chExt cx="77" cy="61"/>
        </a:xfrm>
      </xdr:grpSpPr>
      <xdr:sp macro="" textlink="">
        <xdr:nvSpPr>
          <xdr:cNvPr id="922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5"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6" name="Group 10"/>
        <xdr:cNvGrpSpPr>
          <a:grpSpLocks/>
        </xdr:cNvGrpSpPr>
      </xdr:nvGrpSpPr>
      <xdr:grpSpPr bwMode="auto">
        <a:xfrm>
          <a:off x="0" y="19050"/>
          <a:ext cx="733425" cy="574675"/>
          <a:chOff x="0" y="2"/>
          <a:chExt cx="77" cy="61"/>
        </a:xfrm>
      </xdr:grpSpPr>
      <xdr:sp macro="" textlink="">
        <xdr:nvSpPr>
          <xdr:cNvPr id="922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8"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905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219075</xdr:rowOff>
    </xdr:to>
    <xdr:grpSp>
      <xdr:nvGrpSpPr>
        <xdr:cNvPr id="2" name="Group 4"/>
        <xdr:cNvGrpSpPr>
          <a:grpSpLocks/>
        </xdr:cNvGrpSpPr>
      </xdr:nvGrpSpPr>
      <xdr:grpSpPr bwMode="auto">
        <a:xfrm>
          <a:off x="0" y="19050"/>
          <a:ext cx="695325" cy="708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723900</xdr:colOff>
      <xdr:row>2</xdr:row>
      <xdr:rowOff>209550</xdr:rowOff>
    </xdr:to>
    <xdr:grpSp>
      <xdr:nvGrpSpPr>
        <xdr:cNvPr id="2" name="Group 4"/>
        <xdr:cNvGrpSpPr>
          <a:grpSpLocks/>
        </xdr:cNvGrpSpPr>
      </xdr:nvGrpSpPr>
      <xdr:grpSpPr bwMode="auto">
        <a:xfrm>
          <a:off x="0" y="19050"/>
          <a:ext cx="723900" cy="69850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9050"/>
          <a:ext cx="771525" cy="7143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butl\Local%20Settings\Temporary%20Internet%20Files\OLK413B\Copy%20of%202010%2006%2028%20-%20AA%20-%20Template%20for%20data%20collection%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chen\2012-14%20Annual%20RIN%20-%20Essential%20-%20Opex%20and%20Capex%20(excluding%20reconciliation%20workshe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staso\Local%20Settings\Temporary%20Internet%20Files\Content.Outlook\5CBQIV2G\2012-14%20-%20Annual%20RIN%20-%20Essential%20-%20Financial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inserver\Coy1-Fin\Reg_Affairs\Regulatory%20Accounts\Regulatory%20Accounts%20201213\RIN%20Templates\ESSENTIAL%20-%202012-13%20annual%20RIN%20-%20financial%20templates%20-%20v5%20(Opex-Impairm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IMDATA\TRIM\TEMP\CONTEXT.2444\D12%20124479%20%20DRAFT%20-%20Final%20RIN%20-%202012-14%20-%20Essential%20Energy%20-%20Appendix%20B%20-%20Regulatory%20Accounting%20Stateme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RIMDATA\TRIM\TEMP\CONTEXT.3364\D12%2032511%20%20Final%20draft%20annual%20reporting%20RIN%20Financial%20Information%20Template%20issued%20to%20Essential%20Energy%20(2012-13%20to%202013-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inserver\Coy1-Fin\Reg_Affairs\2009%20Determination\WACC%20review%20Nov09\AER%20final%20decision%20Country%20Energy%20PTRM_Tribunal%20vari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inserver\Coy1-Fin\Reg_Affairs\Regulatory%20Accounts\Regulatory%20Accounts%20201213\Info%20from%20Finance\Reg_Accounts_2013_Worksheets_WPA_V01_2013_10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7. Capex"/>
      <sheetName val="8. Capex overheads"/>
      <sheetName val="11. Capex for tax dep'n"/>
      <sheetName val="12. Relocated"/>
      <sheetName val="13. Deleted"/>
      <sheetName val="14. Maintenance"/>
      <sheetName val="15. Maintenance overheads"/>
      <sheetName val="16. Operating costs"/>
      <sheetName val="17. Operating overheads"/>
      <sheetName val="18. Cost categories"/>
      <sheetName val="19. Opex step change"/>
      <sheetName val="21. Overheads allocation"/>
      <sheetName val="Financial Template Annotations"/>
      <sheetName val="Definitions"/>
    </sheetNames>
    <sheetDataSet>
      <sheetData sheetId="0">
        <row r="22">
          <cell r="C22" t="str">
            <v>Essential Energy</v>
          </cell>
        </row>
      </sheetData>
      <sheetData sheetId="1"/>
      <sheetData sheetId="2"/>
      <sheetData sheetId="3"/>
      <sheetData sheetId="4"/>
      <sheetData sheetId="5"/>
      <sheetData sheetId="6"/>
      <sheetData sheetId="7"/>
      <sheetData sheetId="8"/>
      <sheetData sheetId="9">
        <row r="19">
          <cell r="H19">
            <v>0</v>
          </cell>
        </row>
      </sheetData>
      <sheetData sheetId="10"/>
      <sheetData sheetId="1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20. Provisions"/>
      <sheetName val="Financial Template Annotations"/>
      <sheetName val="Definitions"/>
    </sheetNames>
    <sheetDataSet>
      <sheetData sheetId="0">
        <row r="22">
          <cell r="C22" t="str">
            <v>Essential Energy</v>
          </cell>
        </row>
      </sheetData>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Cover"/>
      <sheetName val="Contents"/>
      <sheetName val="1. Income"/>
      <sheetName val="2. Balance"/>
      <sheetName val="3. Cashflows"/>
      <sheetName val="4. Equity"/>
      <sheetName val="5. Capex"/>
      <sheetName val="6. Capex overheads"/>
      <sheetName val="7. Capex for tax dep'n"/>
      <sheetName val="8. Maintenance"/>
      <sheetName val="9. Maintenance overheads"/>
      <sheetName val="10. Operating costs"/>
      <sheetName val="11. Operating overheads"/>
      <sheetName val="12. Cost categories"/>
      <sheetName val="13. Opex step change"/>
      <sheetName val="14. Provisions"/>
      <sheetName val="15. Overheads allocation"/>
      <sheetName val="16. Avoided cost payments"/>
      <sheetName val="17. Altern Ctl &amp; other"/>
      <sheetName val="18. EBSS"/>
      <sheetName val="19. Juris Scheme"/>
      <sheetName val="20a. DMIS -DMIA"/>
      <sheetName val="20b. DMIS -  D-factor"/>
      <sheetName val="21. Self insurance"/>
      <sheetName val="22. CHAP"/>
    </sheetNames>
    <sheetDataSet>
      <sheetData sheetId="0" refreshError="1"/>
      <sheetData sheetId="1" refreshError="1"/>
      <sheetData sheetId="2" refreshError="1"/>
      <sheetData sheetId="3"/>
      <sheetData sheetId="4">
        <row r="12">
          <cell r="D12">
            <v>52638.78744</v>
          </cell>
          <cell r="E12">
            <v>13129.310559999998</v>
          </cell>
          <cell r="F12">
            <v>39509.478000000003</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7. Capex"/>
      <sheetName val="8. Capex overheads"/>
      <sheetName val="11. Capex for tax dep'n"/>
      <sheetName val="14. Maintenance"/>
      <sheetName val="15. Maintenance overheads"/>
      <sheetName val="16. Operating costs"/>
      <sheetName val="17. Operating overheads"/>
      <sheetName val="18. Cost categories"/>
      <sheetName val="19. Opex step change"/>
      <sheetName val="20. Provisions"/>
      <sheetName val="21. Overheads allocation"/>
    </sheetNames>
    <sheetDataSet>
      <sheetData sheetId="0">
        <row r="22">
          <cell r="C22" t="str">
            <v>Essential Energy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Income"/>
      <sheetName val="2. Balance"/>
      <sheetName val="3. Cashflows"/>
      <sheetName val="4. Equity"/>
      <sheetName val="5. Fixed assets 1"/>
      <sheetName val="6. Fixed assets 2"/>
      <sheetName val="7. Capex"/>
      <sheetName val="9. Depreciation"/>
      <sheetName val="10. WDV"/>
      <sheetName val="11. Capex for tax dep'n"/>
      <sheetName val="12. Asset installation"/>
      <sheetName val="13. Replacement volumes"/>
      <sheetName val="14. Maintenance"/>
      <sheetName val="15. Maintenance overheads"/>
      <sheetName val="16. Operating costs"/>
      <sheetName val="17. Operating overheads"/>
      <sheetName val="18. Cost categories"/>
      <sheetName val="19. Opex step change"/>
      <sheetName val="20. Provisions"/>
      <sheetName val="21. Overheads allocation"/>
      <sheetName val="22. Avoided cost payments"/>
      <sheetName val="23. Alternative Control &amp; other"/>
      <sheetName val="24. Demand and Revenue"/>
      <sheetName val="25. EBSS"/>
      <sheetName val="26. Juris Scheme"/>
      <sheetName val="27a. DMIS -DMIA"/>
      <sheetName val="27b. DMIS -  D-factor"/>
      <sheetName val="28. Self insurance"/>
      <sheetName val="29. CHAP"/>
    </sheetNames>
    <sheetDataSet>
      <sheetData sheetId="0">
        <row r="22">
          <cell r="C22" t="str">
            <v>Essential Energy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X factor"/>
      <sheetName val="Revenue summary"/>
      <sheetName val="Chart 1-revenues"/>
      <sheetName val="Chart 2-Price path"/>
      <sheetName val="Chart 3-Building blocks"/>
      <sheetName val="AER final decision Country Ener"/>
    </sheetNames>
    <sheetDataSet>
      <sheetData sheetId="0" refreshError="1"/>
      <sheetData sheetId="1">
        <row r="7">
          <cell r="P7">
            <v>47.5</v>
          </cell>
        </row>
        <row r="17">
          <cell r="P17" t="str">
            <v>N/A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sheetName val="CrossChecks"/>
      <sheetName val="External Links&amp;adjustments"/>
      <sheetName val="Equity"/>
      <sheetName val="Taxes2013"/>
      <sheetName val="1. Income"/>
      <sheetName val="2. Balance"/>
      <sheetName val="3. Cashflows"/>
      <sheetName val="4. Equity"/>
      <sheetName val="7. Capex for tax dep'n"/>
      <sheetName val="8. Maintenance_Draft"/>
      <sheetName val="10. Operating costs_Draft"/>
      <sheetName val="14. Provisions"/>
      <sheetName val="15. Overheads allocation"/>
      <sheetName val="22. CHAP"/>
      <sheetName val="Provisions"/>
      <sheetName val="Sec6Summary"/>
      <sheetName val="9-CostAllocPivot"/>
      <sheetName val="9-CostAllocData"/>
      <sheetName val="Streetlighting"/>
      <sheetName val="Impairment_2013"/>
      <sheetName val="100_IPART_Summary"/>
      <sheetName val="P&amp;L Data-2013"/>
      <sheetName val="P&amp;L Data-2013B"/>
      <sheetName val="BS Data-2013"/>
      <sheetName val="Allocation Rates"/>
    </sheetNames>
    <sheetDataSet>
      <sheetData sheetId="0"/>
      <sheetData sheetId="1"/>
      <sheetData sheetId="2"/>
      <sheetData sheetId="3"/>
      <sheetData sheetId="4"/>
      <sheetData sheetId="5">
        <row r="12">
          <cell r="D12">
            <v>1494514.27</v>
          </cell>
        </row>
      </sheetData>
      <sheetData sheetId="6">
        <row r="12">
          <cell r="D12">
            <v>52638.78744</v>
          </cell>
        </row>
      </sheetData>
      <sheetData sheetId="7">
        <row r="12">
          <cell r="G12">
            <v>-56586.342000000004</v>
          </cell>
        </row>
      </sheetData>
      <sheetData sheetId="8">
        <row r="12">
          <cell r="D12">
            <v>130485.43342</v>
          </cell>
        </row>
      </sheetData>
      <sheetData sheetId="9"/>
      <sheetData sheetId="10"/>
      <sheetData sheetId="11"/>
      <sheetData sheetId="12">
        <row r="14">
          <cell r="D14">
            <v>-67297</v>
          </cell>
        </row>
        <row r="23">
          <cell r="D23" t="str">
            <v>Self Explanatory</v>
          </cell>
        </row>
        <row r="25">
          <cell r="D25" t="str">
            <v>Self Explanatory</v>
          </cell>
        </row>
        <row r="41">
          <cell r="D41" t="str">
            <v>Self Explanatory</v>
          </cell>
        </row>
        <row r="43">
          <cell r="D43" t="str">
            <v>Self Explanatory</v>
          </cell>
        </row>
        <row r="48">
          <cell r="C48" t="str">
            <v>Environmental Remediation</v>
          </cell>
        </row>
      </sheetData>
      <sheetData sheetId="13">
        <row r="12">
          <cell r="C12" t="str">
            <v>Advertising, marketing and promotions</v>
          </cell>
        </row>
      </sheetData>
      <sheetData sheetId="14">
        <row r="13">
          <cell r="C13" t="str">
            <v>Property, Plant and Equipment - 2012</v>
          </cell>
        </row>
      </sheetData>
      <sheetData sheetId="15"/>
      <sheetData sheetId="16"/>
      <sheetData sheetId="17"/>
      <sheetData sheetId="18"/>
      <sheetData sheetId="19"/>
      <sheetData sheetId="20">
        <row r="230">
          <cell r="N230">
            <v>0</v>
          </cell>
        </row>
      </sheetData>
      <sheetData sheetId="21"/>
      <sheetData sheetId="22">
        <row r="32">
          <cell r="J32">
            <v>1400764</v>
          </cell>
        </row>
      </sheetData>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spDef>
    <a:ln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therine.waddell@essentialenergy.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43"/>
  <sheetViews>
    <sheetView tabSelected="1" view="pageBreakPreview" zoomScaleSheetLayoutView="100" workbookViewId="0">
      <selection activeCell="C22" sqref="C22:E22"/>
    </sheetView>
  </sheetViews>
  <sheetFormatPr defaultRowHeight="12.75" x14ac:dyDescent="0.2"/>
  <cols>
    <col min="1" max="1" width="26.5703125" style="122" customWidth="1"/>
    <col min="2" max="2" width="23.5703125" style="122" customWidth="1"/>
    <col min="3" max="3" width="9.140625" style="122"/>
    <col min="4" max="4" width="10.5703125" style="122" customWidth="1"/>
    <col min="5" max="5" width="11.7109375" style="122" customWidth="1"/>
    <col min="6" max="6" width="9.140625" style="122"/>
    <col min="7" max="7" width="4.42578125" style="122" customWidth="1"/>
    <col min="8" max="8" width="4.85546875" style="122" customWidth="1"/>
    <col min="9" max="255" width="9.140625" style="122"/>
    <col min="256" max="256" width="26.5703125" style="122" customWidth="1"/>
    <col min="257" max="257" width="23.5703125" style="122" customWidth="1"/>
    <col min="258" max="258" width="9.140625" style="122"/>
    <col min="259" max="259" width="10.5703125" style="122" customWidth="1"/>
    <col min="260" max="260" width="11.7109375" style="122" customWidth="1"/>
    <col min="261" max="261" width="9.140625" style="122"/>
    <col min="262" max="262" width="0" style="122" hidden="1" customWidth="1"/>
    <col min="263" max="263" width="4.42578125" style="122" customWidth="1"/>
    <col min="264" max="264" width="4.85546875" style="122" customWidth="1"/>
    <col min="265" max="511" width="9.140625" style="122"/>
    <col min="512" max="512" width="26.5703125" style="122" customWidth="1"/>
    <col min="513" max="513" width="23.5703125" style="122" customWidth="1"/>
    <col min="514" max="514" width="9.140625" style="122"/>
    <col min="515" max="515" width="10.5703125" style="122" customWidth="1"/>
    <col min="516" max="516" width="11.7109375" style="122" customWidth="1"/>
    <col min="517" max="517" width="9.140625" style="122"/>
    <col min="518" max="518" width="0" style="122" hidden="1" customWidth="1"/>
    <col min="519" max="519" width="4.42578125" style="122" customWidth="1"/>
    <col min="520" max="520" width="4.85546875" style="122" customWidth="1"/>
    <col min="521" max="767" width="9.140625" style="122"/>
    <col min="768" max="768" width="26.5703125" style="122" customWidth="1"/>
    <col min="769" max="769" width="23.5703125" style="122" customWidth="1"/>
    <col min="770" max="770" width="9.140625" style="122"/>
    <col min="771" max="771" width="10.5703125" style="122" customWidth="1"/>
    <col min="772" max="772" width="11.7109375" style="122" customWidth="1"/>
    <col min="773" max="773" width="9.140625" style="122"/>
    <col min="774" max="774" width="0" style="122" hidden="1" customWidth="1"/>
    <col min="775" max="775" width="4.42578125" style="122" customWidth="1"/>
    <col min="776" max="776" width="4.85546875" style="122" customWidth="1"/>
    <col min="777" max="1023" width="9.140625" style="122"/>
    <col min="1024" max="1024" width="26.5703125" style="122" customWidth="1"/>
    <col min="1025" max="1025" width="23.5703125" style="122" customWidth="1"/>
    <col min="1026" max="1026" width="9.140625" style="122"/>
    <col min="1027" max="1027" width="10.5703125" style="122" customWidth="1"/>
    <col min="1028" max="1028" width="11.7109375" style="122" customWidth="1"/>
    <col min="1029" max="1029" width="9.140625" style="122"/>
    <col min="1030" max="1030" width="0" style="122" hidden="1" customWidth="1"/>
    <col min="1031" max="1031" width="4.42578125" style="122" customWidth="1"/>
    <col min="1032" max="1032" width="4.85546875" style="122" customWidth="1"/>
    <col min="1033" max="1279" width="9.140625" style="122"/>
    <col min="1280" max="1280" width="26.5703125" style="122" customWidth="1"/>
    <col min="1281" max="1281" width="23.5703125" style="122" customWidth="1"/>
    <col min="1282" max="1282" width="9.140625" style="122"/>
    <col min="1283" max="1283" width="10.5703125" style="122" customWidth="1"/>
    <col min="1284" max="1284" width="11.7109375" style="122" customWidth="1"/>
    <col min="1285" max="1285" width="9.140625" style="122"/>
    <col min="1286" max="1286" width="0" style="122" hidden="1" customWidth="1"/>
    <col min="1287" max="1287" width="4.42578125" style="122" customWidth="1"/>
    <col min="1288" max="1288" width="4.85546875" style="122" customWidth="1"/>
    <col min="1289" max="1535" width="9.140625" style="122"/>
    <col min="1536" max="1536" width="26.5703125" style="122" customWidth="1"/>
    <col min="1537" max="1537" width="23.5703125" style="122" customWidth="1"/>
    <col min="1538" max="1538" width="9.140625" style="122"/>
    <col min="1539" max="1539" width="10.5703125" style="122" customWidth="1"/>
    <col min="1540" max="1540" width="11.7109375" style="122" customWidth="1"/>
    <col min="1541" max="1541" width="9.140625" style="122"/>
    <col min="1542" max="1542" width="0" style="122" hidden="1" customWidth="1"/>
    <col min="1543" max="1543" width="4.42578125" style="122" customWidth="1"/>
    <col min="1544" max="1544" width="4.85546875" style="122" customWidth="1"/>
    <col min="1545" max="1791" width="9.140625" style="122"/>
    <col min="1792" max="1792" width="26.5703125" style="122" customWidth="1"/>
    <col min="1793" max="1793" width="23.5703125" style="122" customWidth="1"/>
    <col min="1794" max="1794" width="9.140625" style="122"/>
    <col min="1795" max="1795" width="10.5703125" style="122" customWidth="1"/>
    <col min="1796" max="1796" width="11.7109375" style="122" customWidth="1"/>
    <col min="1797" max="1797" width="9.140625" style="122"/>
    <col min="1798" max="1798" width="0" style="122" hidden="1" customWidth="1"/>
    <col min="1799" max="1799" width="4.42578125" style="122" customWidth="1"/>
    <col min="1800" max="1800" width="4.85546875" style="122" customWidth="1"/>
    <col min="1801" max="2047" width="9.140625" style="122"/>
    <col min="2048" max="2048" width="26.5703125" style="122" customWidth="1"/>
    <col min="2049" max="2049" width="23.5703125" style="122" customWidth="1"/>
    <col min="2050" max="2050" width="9.140625" style="122"/>
    <col min="2051" max="2051" width="10.5703125" style="122" customWidth="1"/>
    <col min="2052" max="2052" width="11.7109375" style="122" customWidth="1"/>
    <col min="2053" max="2053" width="9.140625" style="122"/>
    <col min="2054" max="2054" width="0" style="122" hidden="1" customWidth="1"/>
    <col min="2055" max="2055" width="4.42578125" style="122" customWidth="1"/>
    <col min="2056" max="2056" width="4.85546875" style="122" customWidth="1"/>
    <col min="2057" max="2303" width="9.140625" style="122"/>
    <col min="2304" max="2304" width="26.5703125" style="122" customWidth="1"/>
    <col min="2305" max="2305" width="23.5703125" style="122" customWidth="1"/>
    <col min="2306" max="2306" width="9.140625" style="122"/>
    <col min="2307" max="2307" width="10.5703125" style="122" customWidth="1"/>
    <col min="2308" max="2308" width="11.7109375" style="122" customWidth="1"/>
    <col min="2309" max="2309" width="9.140625" style="122"/>
    <col min="2310" max="2310" width="0" style="122" hidden="1" customWidth="1"/>
    <col min="2311" max="2311" width="4.42578125" style="122" customWidth="1"/>
    <col min="2312" max="2312" width="4.85546875" style="122" customWidth="1"/>
    <col min="2313" max="2559" width="9.140625" style="122"/>
    <col min="2560" max="2560" width="26.5703125" style="122" customWidth="1"/>
    <col min="2561" max="2561" width="23.5703125" style="122" customWidth="1"/>
    <col min="2562" max="2562" width="9.140625" style="122"/>
    <col min="2563" max="2563" width="10.5703125" style="122" customWidth="1"/>
    <col min="2564" max="2564" width="11.7109375" style="122" customWidth="1"/>
    <col min="2565" max="2565" width="9.140625" style="122"/>
    <col min="2566" max="2566" width="0" style="122" hidden="1" customWidth="1"/>
    <col min="2567" max="2567" width="4.42578125" style="122" customWidth="1"/>
    <col min="2568" max="2568" width="4.85546875" style="122" customWidth="1"/>
    <col min="2569" max="2815" width="9.140625" style="122"/>
    <col min="2816" max="2816" width="26.5703125" style="122" customWidth="1"/>
    <col min="2817" max="2817" width="23.5703125" style="122" customWidth="1"/>
    <col min="2818" max="2818" width="9.140625" style="122"/>
    <col min="2819" max="2819" width="10.5703125" style="122" customWidth="1"/>
    <col min="2820" max="2820" width="11.7109375" style="122" customWidth="1"/>
    <col min="2821" max="2821" width="9.140625" style="122"/>
    <col min="2822" max="2822" width="0" style="122" hidden="1" customWidth="1"/>
    <col min="2823" max="2823" width="4.42578125" style="122" customWidth="1"/>
    <col min="2824" max="2824" width="4.85546875" style="122" customWidth="1"/>
    <col min="2825" max="3071" width="9.140625" style="122"/>
    <col min="3072" max="3072" width="26.5703125" style="122" customWidth="1"/>
    <col min="3073" max="3073" width="23.5703125" style="122" customWidth="1"/>
    <col min="3074" max="3074" width="9.140625" style="122"/>
    <col min="3075" max="3075" width="10.5703125" style="122" customWidth="1"/>
    <col min="3076" max="3076" width="11.7109375" style="122" customWidth="1"/>
    <col min="3077" max="3077" width="9.140625" style="122"/>
    <col min="3078" max="3078" width="0" style="122" hidden="1" customWidth="1"/>
    <col min="3079" max="3079" width="4.42578125" style="122" customWidth="1"/>
    <col min="3080" max="3080" width="4.85546875" style="122" customWidth="1"/>
    <col min="3081" max="3327" width="9.140625" style="122"/>
    <col min="3328" max="3328" width="26.5703125" style="122" customWidth="1"/>
    <col min="3329" max="3329" width="23.5703125" style="122" customWidth="1"/>
    <col min="3330" max="3330" width="9.140625" style="122"/>
    <col min="3331" max="3331" width="10.5703125" style="122" customWidth="1"/>
    <col min="3332" max="3332" width="11.7109375" style="122" customWidth="1"/>
    <col min="3333" max="3333" width="9.140625" style="122"/>
    <col min="3334" max="3334" width="0" style="122" hidden="1" customWidth="1"/>
    <col min="3335" max="3335" width="4.42578125" style="122" customWidth="1"/>
    <col min="3336" max="3336" width="4.85546875" style="122" customWidth="1"/>
    <col min="3337" max="3583" width="9.140625" style="122"/>
    <col min="3584" max="3584" width="26.5703125" style="122" customWidth="1"/>
    <col min="3585" max="3585" width="23.5703125" style="122" customWidth="1"/>
    <col min="3586" max="3586" width="9.140625" style="122"/>
    <col min="3587" max="3587" width="10.5703125" style="122" customWidth="1"/>
    <col min="3588" max="3588" width="11.7109375" style="122" customWidth="1"/>
    <col min="3589" max="3589" width="9.140625" style="122"/>
    <col min="3590" max="3590" width="0" style="122" hidden="1" customWidth="1"/>
    <col min="3591" max="3591" width="4.42578125" style="122" customWidth="1"/>
    <col min="3592" max="3592" width="4.85546875" style="122" customWidth="1"/>
    <col min="3593" max="3839" width="9.140625" style="122"/>
    <col min="3840" max="3840" width="26.5703125" style="122" customWidth="1"/>
    <col min="3841" max="3841" width="23.5703125" style="122" customWidth="1"/>
    <col min="3842" max="3842" width="9.140625" style="122"/>
    <col min="3843" max="3843" width="10.5703125" style="122" customWidth="1"/>
    <col min="3844" max="3844" width="11.7109375" style="122" customWidth="1"/>
    <col min="3845" max="3845" width="9.140625" style="122"/>
    <col min="3846" max="3846" width="0" style="122" hidden="1" customWidth="1"/>
    <col min="3847" max="3847" width="4.42578125" style="122" customWidth="1"/>
    <col min="3848" max="3848" width="4.85546875" style="122" customWidth="1"/>
    <col min="3849" max="4095" width="9.140625" style="122"/>
    <col min="4096" max="4096" width="26.5703125" style="122" customWidth="1"/>
    <col min="4097" max="4097" width="23.5703125" style="122" customWidth="1"/>
    <col min="4098" max="4098" width="9.140625" style="122"/>
    <col min="4099" max="4099" width="10.5703125" style="122" customWidth="1"/>
    <col min="4100" max="4100" width="11.7109375" style="122" customWidth="1"/>
    <col min="4101" max="4101" width="9.140625" style="122"/>
    <col min="4102" max="4102" width="0" style="122" hidden="1" customWidth="1"/>
    <col min="4103" max="4103" width="4.42578125" style="122" customWidth="1"/>
    <col min="4104" max="4104" width="4.85546875" style="122" customWidth="1"/>
    <col min="4105" max="4351" width="9.140625" style="122"/>
    <col min="4352" max="4352" width="26.5703125" style="122" customWidth="1"/>
    <col min="4353" max="4353" width="23.5703125" style="122" customWidth="1"/>
    <col min="4354" max="4354" width="9.140625" style="122"/>
    <col min="4355" max="4355" width="10.5703125" style="122" customWidth="1"/>
    <col min="4356" max="4356" width="11.7109375" style="122" customWidth="1"/>
    <col min="4357" max="4357" width="9.140625" style="122"/>
    <col min="4358" max="4358" width="0" style="122" hidden="1" customWidth="1"/>
    <col min="4359" max="4359" width="4.42578125" style="122" customWidth="1"/>
    <col min="4360" max="4360" width="4.85546875" style="122" customWidth="1"/>
    <col min="4361" max="4607" width="9.140625" style="122"/>
    <col min="4608" max="4608" width="26.5703125" style="122" customWidth="1"/>
    <col min="4609" max="4609" width="23.5703125" style="122" customWidth="1"/>
    <col min="4610" max="4610" width="9.140625" style="122"/>
    <col min="4611" max="4611" width="10.5703125" style="122" customWidth="1"/>
    <col min="4612" max="4612" width="11.7109375" style="122" customWidth="1"/>
    <col min="4613" max="4613" width="9.140625" style="122"/>
    <col min="4614" max="4614" width="0" style="122" hidden="1" customWidth="1"/>
    <col min="4615" max="4615" width="4.42578125" style="122" customWidth="1"/>
    <col min="4616" max="4616" width="4.85546875" style="122" customWidth="1"/>
    <col min="4617" max="4863" width="9.140625" style="122"/>
    <col min="4864" max="4864" width="26.5703125" style="122" customWidth="1"/>
    <col min="4865" max="4865" width="23.5703125" style="122" customWidth="1"/>
    <col min="4866" max="4866" width="9.140625" style="122"/>
    <col min="4867" max="4867" width="10.5703125" style="122" customWidth="1"/>
    <col min="4868" max="4868" width="11.7109375" style="122" customWidth="1"/>
    <col min="4869" max="4869" width="9.140625" style="122"/>
    <col min="4870" max="4870" width="0" style="122" hidden="1" customWidth="1"/>
    <col min="4871" max="4871" width="4.42578125" style="122" customWidth="1"/>
    <col min="4872" max="4872" width="4.85546875" style="122" customWidth="1"/>
    <col min="4873" max="5119" width="9.140625" style="122"/>
    <col min="5120" max="5120" width="26.5703125" style="122" customWidth="1"/>
    <col min="5121" max="5121" width="23.5703125" style="122" customWidth="1"/>
    <col min="5122" max="5122" width="9.140625" style="122"/>
    <col min="5123" max="5123" width="10.5703125" style="122" customWidth="1"/>
    <col min="5124" max="5124" width="11.7109375" style="122" customWidth="1"/>
    <col min="5125" max="5125" width="9.140625" style="122"/>
    <col min="5126" max="5126" width="0" style="122" hidden="1" customWidth="1"/>
    <col min="5127" max="5127" width="4.42578125" style="122" customWidth="1"/>
    <col min="5128" max="5128" width="4.85546875" style="122" customWidth="1"/>
    <col min="5129" max="5375" width="9.140625" style="122"/>
    <col min="5376" max="5376" width="26.5703125" style="122" customWidth="1"/>
    <col min="5377" max="5377" width="23.5703125" style="122" customWidth="1"/>
    <col min="5378" max="5378" width="9.140625" style="122"/>
    <col min="5379" max="5379" width="10.5703125" style="122" customWidth="1"/>
    <col min="5380" max="5380" width="11.7109375" style="122" customWidth="1"/>
    <col min="5381" max="5381" width="9.140625" style="122"/>
    <col min="5382" max="5382" width="0" style="122" hidden="1" customWidth="1"/>
    <col min="5383" max="5383" width="4.42578125" style="122" customWidth="1"/>
    <col min="5384" max="5384" width="4.85546875" style="122" customWidth="1"/>
    <col min="5385" max="5631" width="9.140625" style="122"/>
    <col min="5632" max="5632" width="26.5703125" style="122" customWidth="1"/>
    <col min="5633" max="5633" width="23.5703125" style="122" customWidth="1"/>
    <col min="5634" max="5634" width="9.140625" style="122"/>
    <col min="5635" max="5635" width="10.5703125" style="122" customWidth="1"/>
    <col min="5636" max="5636" width="11.7109375" style="122" customWidth="1"/>
    <col min="5637" max="5637" width="9.140625" style="122"/>
    <col min="5638" max="5638" width="0" style="122" hidden="1" customWidth="1"/>
    <col min="5639" max="5639" width="4.42578125" style="122" customWidth="1"/>
    <col min="5640" max="5640" width="4.85546875" style="122" customWidth="1"/>
    <col min="5641" max="5887" width="9.140625" style="122"/>
    <col min="5888" max="5888" width="26.5703125" style="122" customWidth="1"/>
    <col min="5889" max="5889" width="23.5703125" style="122" customWidth="1"/>
    <col min="5890" max="5890" width="9.140625" style="122"/>
    <col min="5891" max="5891" width="10.5703125" style="122" customWidth="1"/>
    <col min="5892" max="5892" width="11.7109375" style="122" customWidth="1"/>
    <col min="5893" max="5893" width="9.140625" style="122"/>
    <col min="5894" max="5894" width="0" style="122" hidden="1" customWidth="1"/>
    <col min="5895" max="5895" width="4.42578125" style="122" customWidth="1"/>
    <col min="5896" max="5896" width="4.85546875" style="122" customWidth="1"/>
    <col min="5897" max="6143" width="9.140625" style="122"/>
    <col min="6144" max="6144" width="26.5703125" style="122" customWidth="1"/>
    <col min="6145" max="6145" width="23.5703125" style="122" customWidth="1"/>
    <col min="6146" max="6146" width="9.140625" style="122"/>
    <col min="6147" max="6147" width="10.5703125" style="122" customWidth="1"/>
    <col min="6148" max="6148" width="11.7109375" style="122" customWidth="1"/>
    <col min="6149" max="6149" width="9.140625" style="122"/>
    <col min="6150" max="6150" width="0" style="122" hidden="1" customWidth="1"/>
    <col min="6151" max="6151" width="4.42578125" style="122" customWidth="1"/>
    <col min="6152" max="6152" width="4.85546875" style="122" customWidth="1"/>
    <col min="6153" max="6399" width="9.140625" style="122"/>
    <col min="6400" max="6400" width="26.5703125" style="122" customWidth="1"/>
    <col min="6401" max="6401" width="23.5703125" style="122" customWidth="1"/>
    <col min="6402" max="6402" width="9.140625" style="122"/>
    <col min="6403" max="6403" width="10.5703125" style="122" customWidth="1"/>
    <col min="6404" max="6404" width="11.7109375" style="122" customWidth="1"/>
    <col min="6405" max="6405" width="9.140625" style="122"/>
    <col min="6406" max="6406" width="0" style="122" hidden="1" customWidth="1"/>
    <col min="6407" max="6407" width="4.42578125" style="122" customWidth="1"/>
    <col min="6408" max="6408" width="4.85546875" style="122" customWidth="1"/>
    <col min="6409" max="6655" width="9.140625" style="122"/>
    <col min="6656" max="6656" width="26.5703125" style="122" customWidth="1"/>
    <col min="6657" max="6657" width="23.5703125" style="122" customWidth="1"/>
    <col min="6658" max="6658" width="9.140625" style="122"/>
    <col min="6659" max="6659" width="10.5703125" style="122" customWidth="1"/>
    <col min="6660" max="6660" width="11.7109375" style="122" customWidth="1"/>
    <col min="6661" max="6661" width="9.140625" style="122"/>
    <col min="6662" max="6662" width="0" style="122" hidden="1" customWidth="1"/>
    <col min="6663" max="6663" width="4.42578125" style="122" customWidth="1"/>
    <col min="6664" max="6664" width="4.85546875" style="122" customWidth="1"/>
    <col min="6665" max="6911" width="9.140625" style="122"/>
    <col min="6912" max="6912" width="26.5703125" style="122" customWidth="1"/>
    <col min="6913" max="6913" width="23.5703125" style="122" customWidth="1"/>
    <col min="6914" max="6914" width="9.140625" style="122"/>
    <col min="6915" max="6915" width="10.5703125" style="122" customWidth="1"/>
    <col min="6916" max="6916" width="11.7109375" style="122" customWidth="1"/>
    <col min="6917" max="6917" width="9.140625" style="122"/>
    <col min="6918" max="6918" width="0" style="122" hidden="1" customWidth="1"/>
    <col min="6919" max="6919" width="4.42578125" style="122" customWidth="1"/>
    <col min="6920" max="6920" width="4.85546875" style="122" customWidth="1"/>
    <col min="6921" max="7167" width="9.140625" style="122"/>
    <col min="7168" max="7168" width="26.5703125" style="122" customWidth="1"/>
    <col min="7169" max="7169" width="23.5703125" style="122" customWidth="1"/>
    <col min="7170" max="7170" width="9.140625" style="122"/>
    <col min="7171" max="7171" width="10.5703125" style="122" customWidth="1"/>
    <col min="7172" max="7172" width="11.7109375" style="122" customWidth="1"/>
    <col min="7173" max="7173" width="9.140625" style="122"/>
    <col min="7174" max="7174" width="0" style="122" hidden="1" customWidth="1"/>
    <col min="7175" max="7175" width="4.42578125" style="122" customWidth="1"/>
    <col min="7176" max="7176" width="4.85546875" style="122" customWidth="1"/>
    <col min="7177" max="7423" width="9.140625" style="122"/>
    <col min="7424" max="7424" width="26.5703125" style="122" customWidth="1"/>
    <col min="7425" max="7425" width="23.5703125" style="122" customWidth="1"/>
    <col min="7426" max="7426" width="9.140625" style="122"/>
    <col min="7427" max="7427" width="10.5703125" style="122" customWidth="1"/>
    <col min="7428" max="7428" width="11.7109375" style="122" customWidth="1"/>
    <col min="7429" max="7429" width="9.140625" style="122"/>
    <col min="7430" max="7430" width="0" style="122" hidden="1" customWidth="1"/>
    <col min="7431" max="7431" width="4.42578125" style="122" customWidth="1"/>
    <col min="7432" max="7432" width="4.85546875" style="122" customWidth="1"/>
    <col min="7433" max="7679" width="9.140625" style="122"/>
    <col min="7680" max="7680" width="26.5703125" style="122" customWidth="1"/>
    <col min="7681" max="7681" width="23.5703125" style="122" customWidth="1"/>
    <col min="7682" max="7682" width="9.140625" style="122"/>
    <col min="7683" max="7683" width="10.5703125" style="122" customWidth="1"/>
    <col min="7684" max="7684" width="11.7109375" style="122" customWidth="1"/>
    <col min="7685" max="7685" width="9.140625" style="122"/>
    <col min="7686" max="7686" width="0" style="122" hidden="1" customWidth="1"/>
    <col min="7687" max="7687" width="4.42578125" style="122" customWidth="1"/>
    <col min="7688" max="7688" width="4.85546875" style="122" customWidth="1"/>
    <col min="7689" max="7935" width="9.140625" style="122"/>
    <col min="7936" max="7936" width="26.5703125" style="122" customWidth="1"/>
    <col min="7937" max="7937" width="23.5703125" style="122" customWidth="1"/>
    <col min="7938" max="7938" width="9.140625" style="122"/>
    <col min="7939" max="7939" width="10.5703125" style="122" customWidth="1"/>
    <col min="7940" max="7940" width="11.7109375" style="122" customWidth="1"/>
    <col min="7941" max="7941" width="9.140625" style="122"/>
    <col min="7942" max="7942" width="0" style="122" hidden="1" customWidth="1"/>
    <col min="7943" max="7943" width="4.42578125" style="122" customWidth="1"/>
    <col min="7944" max="7944" width="4.85546875" style="122" customWidth="1"/>
    <col min="7945" max="8191" width="9.140625" style="122"/>
    <col min="8192" max="8192" width="26.5703125" style="122" customWidth="1"/>
    <col min="8193" max="8193" width="23.5703125" style="122" customWidth="1"/>
    <col min="8194" max="8194" width="9.140625" style="122"/>
    <col min="8195" max="8195" width="10.5703125" style="122" customWidth="1"/>
    <col min="8196" max="8196" width="11.7109375" style="122" customWidth="1"/>
    <col min="8197" max="8197" width="9.140625" style="122"/>
    <col min="8198" max="8198" width="0" style="122" hidden="1" customWidth="1"/>
    <col min="8199" max="8199" width="4.42578125" style="122" customWidth="1"/>
    <col min="8200" max="8200" width="4.85546875" style="122" customWidth="1"/>
    <col min="8201" max="8447" width="9.140625" style="122"/>
    <col min="8448" max="8448" width="26.5703125" style="122" customWidth="1"/>
    <col min="8449" max="8449" width="23.5703125" style="122" customWidth="1"/>
    <col min="8450" max="8450" width="9.140625" style="122"/>
    <col min="8451" max="8451" width="10.5703125" style="122" customWidth="1"/>
    <col min="8452" max="8452" width="11.7109375" style="122" customWidth="1"/>
    <col min="8453" max="8453" width="9.140625" style="122"/>
    <col min="8454" max="8454" width="0" style="122" hidden="1" customWidth="1"/>
    <col min="8455" max="8455" width="4.42578125" style="122" customWidth="1"/>
    <col min="8456" max="8456" width="4.85546875" style="122" customWidth="1"/>
    <col min="8457" max="8703" width="9.140625" style="122"/>
    <col min="8704" max="8704" width="26.5703125" style="122" customWidth="1"/>
    <col min="8705" max="8705" width="23.5703125" style="122" customWidth="1"/>
    <col min="8706" max="8706" width="9.140625" style="122"/>
    <col min="8707" max="8707" width="10.5703125" style="122" customWidth="1"/>
    <col min="8708" max="8708" width="11.7109375" style="122" customWidth="1"/>
    <col min="8709" max="8709" width="9.140625" style="122"/>
    <col min="8710" max="8710" width="0" style="122" hidden="1" customWidth="1"/>
    <col min="8711" max="8711" width="4.42578125" style="122" customWidth="1"/>
    <col min="8712" max="8712" width="4.85546875" style="122" customWidth="1"/>
    <col min="8713" max="8959" width="9.140625" style="122"/>
    <col min="8960" max="8960" width="26.5703125" style="122" customWidth="1"/>
    <col min="8961" max="8961" width="23.5703125" style="122" customWidth="1"/>
    <col min="8962" max="8962" width="9.140625" style="122"/>
    <col min="8963" max="8963" width="10.5703125" style="122" customWidth="1"/>
    <col min="8964" max="8964" width="11.7109375" style="122" customWidth="1"/>
    <col min="8965" max="8965" width="9.140625" style="122"/>
    <col min="8966" max="8966" width="0" style="122" hidden="1" customWidth="1"/>
    <col min="8967" max="8967" width="4.42578125" style="122" customWidth="1"/>
    <col min="8968" max="8968" width="4.85546875" style="122" customWidth="1"/>
    <col min="8969" max="9215" width="9.140625" style="122"/>
    <col min="9216" max="9216" width="26.5703125" style="122" customWidth="1"/>
    <col min="9217" max="9217" width="23.5703125" style="122" customWidth="1"/>
    <col min="9218" max="9218" width="9.140625" style="122"/>
    <col min="9219" max="9219" width="10.5703125" style="122" customWidth="1"/>
    <col min="9220" max="9220" width="11.7109375" style="122" customWidth="1"/>
    <col min="9221" max="9221" width="9.140625" style="122"/>
    <col min="9222" max="9222" width="0" style="122" hidden="1" customWidth="1"/>
    <col min="9223" max="9223" width="4.42578125" style="122" customWidth="1"/>
    <col min="9224" max="9224" width="4.85546875" style="122" customWidth="1"/>
    <col min="9225" max="9471" width="9.140625" style="122"/>
    <col min="9472" max="9472" width="26.5703125" style="122" customWidth="1"/>
    <col min="9473" max="9473" width="23.5703125" style="122" customWidth="1"/>
    <col min="9474" max="9474" width="9.140625" style="122"/>
    <col min="9475" max="9475" width="10.5703125" style="122" customWidth="1"/>
    <col min="9476" max="9476" width="11.7109375" style="122" customWidth="1"/>
    <col min="9477" max="9477" width="9.140625" style="122"/>
    <col min="9478" max="9478" width="0" style="122" hidden="1" customWidth="1"/>
    <col min="9479" max="9479" width="4.42578125" style="122" customWidth="1"/>
    <col min="9480" max="9480" width="4.85546875" style="122" customWidth="1"/>
    <col min="9481" max="9727" width="9.140625" style="122"/>
    <col min="9728" max="9728" width="26.5703125" style="122" customWidth="1"/>
    <col min="9729" max="9729" width="23.5703125" style="122" customWidth="1"/>
    <col min="9730" max="9730" width="9.140625" style="122"/>
    <col min="9731" max="9731" width="10.5703125" style="122" customWidth="1"/>
    <col min="9732" max="9732" width="11.7109375" style="122" customWidth="1"/>
    <col min="9733" max="9733" width="9.140625" style="122"/>
    <col min="9734" max="9734" width="0" style="122" hidden="1" customWidth="1"/>
    <col min="9735" max="9735" width="4.42578125" style="122" customWidth="1"/>
    <col min="9736" max="9736" width="4.85546875" style="122" customWidth="1"/>
    <col min="9737" max="9983" width="9.140625" style="122"/>
    <col min="9984" max="9984" width="26.5703125" style="122" customWidth="1"/>
    <col min="9985" max="9985" width="23.5703125" style="122" customWidth="1"/>
    <col min="9986" max="9986" width="9.140625" style="122"/>
    <col min="9987" max="9987" width="10.5703125" style="122" customWidth="1"/>
    <col min="9988" max="9988" width="11.7109375" style="122" customWidth="1"/>
    <col min="9989" max="9989" width="9.140625" style="122"/>
    <col min="9990" max="9990" width="0" style="122" hidden="1" customWidth="1"/>
    <col min="9991" max="9991" width="4.42578125" style="122" customWidth="1"/>
    <col min="9992" max="9992" width="4.85546875" style="122" customWidth="1"/>
    <col min="9993" max="10239" width="9.140625" style="122"/>
    <col min="10240" max="10240" width="26.5703125" style="122" customWidth="1"/>
    <col min="10241" max="10241" width="23.5703125" style="122" customWidth="1"/>
    <col min="10242" max="10242" width="9.140625" style="122"/>
    <col min="10243" max="10243" width="10.5703125" style="122" customWidth="1"/>
    <col min="10244" max="10244" width="11.7109375" style="122" customWidth="1"/>
    <col min="10245" max="10245" width="9.140625" style="122"/>
    <col min="10246" max="10246" width="0" style="122" hidden="1" customWidth="1"/>
    <col min="10247" max="10247" width="4.42578125" style="122" customWidth="1"/>
    <col min="10248" max="10248" width="4.85546875" style="122" customWidth="1"/>
    <col min="10249" max="10495" width="9.140625" style="122"/>
    <col min="10496" max="10496" width="26.5703125" style="122" customWidth="1"/>
    <col min="10497" max="10497" width="23.5703125" style="122" customWidth="1"/>
    <col min="10498" max="10498" width="9.140625" style="122"/>
    <col min="10499" max="10499" width="10.5703125" style="122" customWidth="1"/>
    <col min="10500" max="10500" width="11.7109375" style="122" customWidth="1"/>
    <col min="10501" max="10501" width="9.140625" style="122"/>
    <col min="10502" max="10502" width="0" style="122" hidden="1" customWidth="1"/>
    <col min="10503" max="10503" width="4.42578125" style="122" customWidth="1"/>
    <col min="10504" max="10504" width="4.85546875" style="122" customWidth="1"/>
    <col min="10505" max="10751" width="9.140625" style="122"/>
    <col min="10752" max="10752" width="26.5703125" style="122" customWidth="1"/>
    <col min="10753" max="10753" width="23.5703125" style="122" customWidth="1"/>
    <col min="10754" max="10754" width="9.140625" style="122"/>
    <col min="10755" max="10755" width="10.5703125" style="122" customWidth="1"/>
    <col min="10756" max="10756" width="11.7109375" style="122" customWidth="1"/>
    <col min="10757" max="10757" width="9.140625" style="122"/>
    <col min="10758" max="10758" width="0" style="122" hidden="1" customWidth="1"/>
    <col min="10759" max="10759" width="4.42578125" style="122" customWidth="1"/>
    <col min="10760" max="10760" width="4.85546875" style="122" customWidth="1"/>
    <col min="10761" max="11007" width="9.140625" style="122"/>
    <col min="11008" max="11008" width="26.5703125" style="122" customWidth="1"/>
    <col min="11009" max="11009" width="23.5703125" style="122" customWidth="1"/>
    <col min="11010" max="11010" width="9.140625" style="122"/>
    <col min="11011" max="11011" width="10.5703125" style="122" customWidth="1"/>
    <col min="11012" max="11012" width="11.7109375" style="122" customWidth="1"/>
    <col min="11013" max="11013" width="9.140625" style="122"/>
    <col min="11014" max="11014" width="0" style="122" hidden="1" customWidth="1"/>
    <col min="11015" max="11015" width="4.42578125" style="122" customWidth="1"/>
    <col min="11016" max="11016" width="4.85546875" style="122" customWidth="1"/>
    <col min="11017" max="11263" width="9.140625" style="122"/>
    <col min="11264" max="11264" width="26.5703125" style="122" customWidth="1"/>
    <col min="11265" max="11265" width="23.5703125" style="122" customWidth="1"/>
    <col min="11266" max="11266" width="9.140625" style="122"/>
    <col min="11267" max="11267" width="10.5703125" style="122" customWidth="1"/>
    <col min="11268" max="11268" width="11.7109375" style="122" customWidth="1"/>
    <col min="11269" max="11269" width="9.140625" style="122"/>
    <col min="11270" max="11270" width="0" style="122" hidden="1" customWidth="1"/>
    <col min="11271" max="11271" width="4.42578125" style="122" customWidth="1"/>
    <col min="11272" max="11272" width="4.85546875" style="122" customWidth="1"/>
    <col min="11273" max="11519" width="9.140625" style="122"/>
    <col min="11520" max="11520" width="26.5703125" style="122" customWidth="1"/>
    <col min="11521" max="11521" width="23.5703125" style="122" customWidth="1"/>
    <col min="11522" max="11522" width="9.140625" style="122"/>
    <col min="11523" max="11523" width="10.5703125" style="122" customWidth="1"/>
    <col min="11524" max="11524" width="11.7109375" style="122" customWidth="1"/>
    <col min="11525" max="11525" width="9.140625" style="122"/>
    <col min="11526" max="11526" width="0" style="122" hidden="1" customWidth="1"/>
    <col min="11527" max="11527" width="4.42578125" style="122" customWidth="1"/>
    <col min="11528" max="11528" width="4.85546875" style="122" customWidth="1"/>
    <col min="11529" max="11775" width="9.140625" style="122"/>
    <col min="11776" max="11776" width="26.5703125" style="122" customWidth="1"/>
    <col min="11777" max="11777" width="23.5703125" style="122" customWidth="1"/>
    <col min="11778" max="11778" width="9.140625" style="122"/>
    <col min="11779" max="11779" width="10.5703125" style="122" customWidth="1"/>
    <col min="11780" max="11780" width="11.7109375" style="122" customWidth="1"/>
    <col min="11781" max="11781" width="9.140625" style="122"/>
    <col min="11782" max="11782" width="0" style="122" hidden="1" customWidth="1"/>
    <col min="11783" max="11783" width="4.42578125" style="122" customWidth="1"/>
    <col min="11784" max="11784" width="4.85546875" style="122" customWidth="1"/>
    <col min="11785" max="12031" width="9.140625" style="122"/>
    <col min="12032" max="12032" width="26.5703125" style="122" customWidth="1"/>
    <col min="12033" max="12033" width="23.5703125" style="122" customWidth="1"/>
    <col min="12034" max="12034" width="9.140625" style="122"/>
    <col min="12035" max="12035" width="10.5703125" style="122" customWidth="1"/>
    <col min="12036" max="12036" width="11.7109375" style="122" customWidth="1"/>
    <col min="12037" max="12037" width="9.140625" style="122"/>
    <col min="12038" max="12038" width="0" style="122" hidden="1" customWidth="1"/>
    <col min="12039" max="12039" width="4.42578125" style="122" customWidth="1"/>
    <col min="12040" max="12040" width="4.85546875" style="122" customWidth="1"/>
    <col min="12041" max="12287" width="9.140625" style="122"/>
    <col min="12288" max="12288" width="26.5703125" style="122" customWidth="1"/>
    <col min="12289" max="12289" width="23.5703125" style="122" customWidth="1"/>
    <col min="12290" max="12290" width="9.140625" style="122"/>
    <col min="12291" max="12291" width="10.5703125" style="122" customWidth="1"/>
    <col min="12292" max="12292" width="11.7109375" style="122" customWidth="1"/>
    <col min="12293" max="12293" width="9.140625" style="122"/>
    <col min="12294" max="12294" width="0" style="122" hidden="1" customWidth="1"/>
    <col min="12295" max="12295" width="4.42578125" style="122" customWidth="1"/>
    <col min="12296" max="12296" width="4.85546875" style="122" customWidth="1"/>
    <col min="12297" max="12543" width="9.140625" style="122"/>
    <col min="12544" max="12544" width="26.5703125" style="122" customWidth="1"/>
    <col min="12545" max="12545" width="23.5703125" style="122" customWidth="1"/>
    <col min="12546" max="12546" width="9.140625" style="122"/>
    <col min="12547" max="12547" width="10.5703125" style="122" customWidth="1"/>
    <col min="12548" max="12548" width="11.7109375" style="122" customWidth="1"/>
    <col min="12549" max="12549" width="9.140625" style="122"/>
    <col min="12550" max="12550" width="0" style="122" hidden="1" customWidth="1"/>
    <col min="12551" max="12551" width="4.42578125" style="122" customWidth="1"/>
    <col min="12552" max="12552" width="4.85546875" style="122" customWidth="1"/>
    <col min="12553" max="12799" width="9.140625" style="122"/>
    <col min="12800" max="12800" width="26.5703125" style="122" customWidth="1"/>
    <col min="12801" max="12801" width="23.5703125" style="122" customWidth="1"/>
    <col min="12802" max="12802" width="9.140625" style="122"/>
    <col min="12803" max="12803" width="10.5703125" style="122" customWidth="1"/>
    <col min="12804" max="12804" width="11.7109375" style="122" customWidth="1"/>
    <col min="12805" max="12805" width="9.140625" style="122"/>
    <col min="12806" max="12806" width="0" style="122" hidden="1" customWidth="1"/>
    <col min="12807" max="12807" width="4.42578125" style="122" customWidth="1"/>
    <col min="12808" max="12808" width="4.85546875" style="122" customWidth="1"/>
    <col min="12809" max="13055" width="9.140625" style="122"/>
    <col min="13056" max="13056" width="26.5703125" style="122" customWidth="1"/>
    <col min="13057" max="13057" width="23.5703125" style="122" customWidth="1"/>
    <col min="13058" max="13058" width="9.140625" style="122"/>
    <col min="13059" max="13059" width="10.5703125" style="122" customWidth="1"/>
    <col min="13060" max="13060" width="11.7109375" style="122" customWidth="1"/>
    <col min="13061" max="13061" width="9.140625" style="122"/>
    <col min="13062" max="13062" width="0" style="122" hidden="1" customWidth="1"/>
    <col min="13063" max="13063" width="4.42578125" style="122" customWidth="1"/>
    <col min="13064" max="13064" width="4.85546875" style="122" customWidth="1"/>
    <col min="13065" max="13311" width="9.140625" style="122"/>
    <col min="13312" max="13312" width="26.5703125" style="122" customWidth="1"/>
    <col min="13313" max="13313" width="23.5703125" style="122" customWidth="1"/>
    <col min="13314" max="13314" width="9.140625" style="122"/>
    <col min="13315" max="13315" width="10.5703125" style="122" customWidth="1"/>
    <col min="13316" max="13316" width="11.7109375" style="122" customWidth="1"/>
    <col min="13317" max="13317" width="9.140625" style="122"/>
    <col min="13318" max="13318" width="0" style="122" hidden="1" customWidth="1"/>
    <col min="13319" max="13319" width="4.42578125" style="122" customWidth="1"/>
    <col min="13320" max="13320" width="4.85546875" style="122" customWidth="1"/>
    <col min="13321" max="13567" width="9.140625" style="122"/>
    <col min="13568" max="13568" width="26.5703125" style="122" customWidth="1"/>
    <col min="13569" max="13569" width="23.5703125" style="122" customWidth="1"/>
    <col min="13570" max="13570" width="9.140625" style="122"/>
    <col min="13571" max="13571" width="10.5703125" style="122" customWidth="1"/>
    <col min="13572" max="13572" width="11.7109375" style="122" customWidth="1"/>
    <col min="13573" max="13573" width="9.140625" style="122"/>
    <col min="13574" max="13574" width="0" style="122" hidden="1" customWidth="1"/>
    <col min="13575" max="13575" width="4.42578125" style="122" customWidth="1"/>
    <col min="13576" max="13576" width="4.85546875" style="122" customWidth="1"/>
    <col min="13577" max="13823" width="9.140625" style="122"/>
    <col min="13824" max="13824" width="26.5703125" style="122" customWidth="1"/>
    <col min="13825" max="13825" width="23.5703125" style="122" customWidth="1"/>
    <col min="13826" max="13826" width="9.140625" style="122"/>
    <col min="13827" max="13827" width="10.5703125" style="122" customWidth="1"/>
    <col min="13828" max="13828" width="11.7109375" style="122" customWidth="1"/>
    <col min="13829" max="13829" width="9.140625" style="122"/>
    <col min="13830" max="13830" width="0" style="122" hidden="1" customWidth="1"/>
    <col min="13831" max="13831" width="4.42578125" style="122" customWidth="1"/>
    <col min="13832" max="13832" width="4.85546875" style="122" customWidth="1"/>
    <col min="13833" max="14079" width="9.140625" style="122"/>
    <col min="14080" max="14080" width="26.5703125" style="122" customWidth="1"/>
    <col min="14081" max="14081" width="23.5703125" style="122" customWidth="1"/>
    <col min="14082" max="14082" width="9.140625" style="122"/>
    <col min="14083" max="14083" width="10.5703125" style="122" customWidth="1"/>
    <col min="14084" max="14084" width="11.7109375" style="122" customWidth="1"/>
    <col min="14085" max="14085" width="9.140625" style="122"/>
    <col min="14086" max="14086" width="0" style="122" hidden="1" customWidth="1"/>
    <col min="14087" max="14087" width="4.42578125" style="122" customWidth="1"/>
    <col min="14088" max="14088" width="4.85546875" style="122" customWidth="1"/>
    <col min="14089" max="14335" width="9.140625" style="122"/>
    <col min="14336" max="14336" width="26.5703125" style="122" customWidth="1"/>
    <col min="14337" max="14337" width="23.5703125" style="122" customWidth="1"/>
    <col min="14338" max="14338" width="9.140625" style="122"/>
    <col min="14339" max="14339" width="10.5703125" style="122" customWidth="1"/>
    <col min="14340" max="14340" width="11.7109375" style="122" customWidth="1"/>
    <col min="14341" max="14341" width="9.140625" style="122"/>
    <col min="14342" max="14342" width="0" style="122" hidden="1" customWidth="1"/>
    <col min="14343" max="14343" width="4.42578125" style="122" customWidth="1"/>
    <col min="14344" max="14344" width="4.85546875" style="122" customWidth="1"/>
    <col min="14345" max="14591" width="9.140625" style="122"/>
    <col min="14592" max="14592" width="26.5703125" style="122" customWidth="1"/>
    <col min="14593" max="14593" width="23.5703125" style="122" customWidth="1"/>
    <col min="14594" max="14594" width="9.140625" style="122"/>
    <col min="14595" max="14595" width="10.5703125" style="122" customWidth="1"/>
    <col min="14596" max="14596" width="11.7109375" style="122" customWidth="1"/>
    <col min="14597" max="14597" width="9.140625" style="122"/>
    <col min="14598" max="14598" width="0" style="122" hidden="1" customWidth="1"/>
    <col min="14599" max="14599" width="4.42578125" style="122" customWidth="1"/>
    <col min="14600" max="14600" width="4.85546875" style="122" customWidth="1"/>
    <col min="14601" max="14847" width="9.140625" style="122"/>
    <col min="14848" max="14848" width="26.5703125" style="122" customWidth="1"/>
    <col min="14849" max="14849" width="23.5703125" style="122" customWidth="1"/>
    <col min="14850" max="14850" width="9.140625" style="122"/>
    <col min="14851" max="14851" width="10.5703125" style="122" customWidth="1"/>
    <col min="14852" max="14852" width="11.7109375" style="122" customWidth="1"/>
    <col min="14853" max="14853" width="9.140625" style="122"/>
    <col min="14854" max="14854" width="0" style="122" hidden="1" customWidth="1"/>
    <col min="14855" max="14855" width="4.42578125" style="122" customWidth="1"/>
    <col min="14856" max="14856" width="4.85546875" style="122" customWidth="1"/>
    <col min="14857" max="15103" width="9.140625" style="122"/>
    <col min="15104" max="15104" width="26.5703125" style="122" customWidth="1"/>
    <col min="15105" max="15105" width="23.5703125" style="122" customWidth="1"/>
    <col min="15106" max="15106" width="9.140625" style="122"/>
    <col min="15107" max="15107" width="10.5703125" style="122" customWidth="1"/>
    <col min="15108" max="15108" width="11.7109375" style="122" customWidth="1"/>
    <col min="15109" max="15109" width="9.140625" style="122"/>
    <col min="15110" max="15110" width="0" style="122" hidden="1" customWidth="1"/>
    <col min="15111" max="15111" width="4.42578125" style="122" customWidth="1"/>
    <col min="15112" max="15112" width="4.85546875" style="122" customWidth="1"/>
    <col min="15113" max="15359" width="9.140625" style="122"/>
    <col min="15360" max="15360" width="26.5703125" style="122" customWidth="1"/>
    <col min="15361" max="15361" width="23.5703125" style="122" customWidth="1"/>
    <col min="15362" max="15362" width="9.140625" style="122"/>
    <col min="15363" max="15363" width="10.5703125" style="122" customWidth="1"/>
    <col min="15364" max="15364" width="11.7109375" style="122" customWidth="1"/>
    <col min="15365" max="15365" width="9.140625" style="122"/>
    <col min="15366" max="15366" width="0" style="122" hidden="1" customWidth="1"/>
    <col min="15367" max="15367" width="4.42578125" style="122" customWidth="1"/>
    <col min="15368" max="15368" width="4.85546875" style="122" customWidth="1"/>
    <col min="15369" max="15615" width="9.140625" style="122"/>
    <col min="15616" max="15616" width="26.5703125" style="122" customWidth="1"/>
    <col min="15617" max="15617" width="23.5703125" style="122" customWidth="1"/>
    <col min="15618" max="15618" width="9.140625" style="122"/>
    <col min="15619" max="15619" width="10.5703125" style="122" customWidth="1"/>
    <col min="15620" max="15620" width="11.7109375" style="122" customWidth="1"/>
    <col min="15621" max="15621" width="9.140625" style="122"/>
    <col min="15622" max="15622" width="0" style="122" hidden="1" customWidth="1"/>
    <col min="15623" max="15623" width="4.42578125" style="122" customWidth="1"/>
    <col min="15624" max="15624" width="4.85546875" style="122" customWidth="1"/>
    <col min="15625" max="15871" width="9.140625" style="122"/>
    <col min="15872" max="15872" width="26.5703125" style="122" customWidth="1"/>
    <col min="15873" max="15873" width="23.5703125" style="122" customWidth="1"/>
    <col min="15874" max="15874" width="9.140625" style="122"/>
    <col min="15875" max="15875" width="10.5703125" style="122" customWidth="1"/>
    <col min="15876" max="15876" width="11.7109375" style="122" customWidth="1"/>
    <col min="15877" max="15877" width="9.140625" style="122"/>
    <col min="15878" max="15878" width="0" style="122" hidden="1" customWidth="1"/>
    <col min="15879" max="15879" width="4.42578125" style="122" customWidth="1"/>
    <col min="15880" max="15880" width="4.85546875" style="122" customWidth="1"/>
    <col min="15881" max="16127" width="9.140625" style="122"/>
    <col min="16128" max="16128" width="26.5703125" style="122" customWidth="1"/>
    <col min="16129" max="16129" width="23.5703125" style="122" customWidth="1"/>
    <col min="16130" max="16130" width="9.140625" style="122"/>
    <col min="16131" max="16131" width="10.5703125" style="122" customWidth="1"/>
    <col min="16132" max="16132" width="11.7109375" style="122" customWidth="1"/>
    <col min="16133" max="16133" width="9.140625" style="122"/>
    <col min="16134" max="16134" width="0" style="122" hidden="1" customWidth="1"/>
    <col min="16135" max="16135" width="4.42578125" style="122" customWidth="1"/>
    <col min="16136" max="16136" width="4.85546875" style="122" customWidth="1"/>
    <col min="16137" max="16384" width="9.140625" style="122"/>
  </cols>
  <sheetData>
    <row r="8" spans="1:8" ht="20.25" x14ac:dyDescent="0.3">
      <c r="A8" s="121" t="s">
        <v>116</v>
      </c>
    </row>
    <row r="9" spans="1:8" ht="20.25" x14ac:dyDescent="0.3">
      <c r="A9" s="121" t="s">
        <v>117</v>
      </c>
    </row>
    <row r="11" spans="1:8" x14ac:dyDescent="0.2">
      <c r="A11" s="123" t="s">
        <v>118</v>
      </c>
    </row>
    <row r="12" spans="1:8" ht="13.5" thickBot="1" x14ac:dyDescent="0.25"/>
    <row r="13" spans="1:8" ht="15.75" x14ac:dyDescent="0.2">
      <c r="A13" s="589" t="s">
        <v>119</v>
      </c>
      <c r="B13" s="590"/>
      <c r="C13" s="590"/>
      <c r="D13" s="590"/>
      <c r="E13" s="590"/>
      <c r="F13" s="590"/>
      <c r="G13" s="590"/>
      <c r="H13" s="591"/>
    </row>
    <row r="14" spans="1:8" x14ac:dyDescent="0.2">
      <c r="A14" s="470" t="s">
        <v>462</v>
      </c>
      <c r="B14" s="471"/>
      <c r="C14" s="471"/>
      <c r="D14" s="471"/>
      <c r="E14" s="471"/>
      <c r="F14" s="471"/>
      <c r="G14" s="471"/>
      <c r="H14" s="472"/>
    </row>
    <row r="15" spans="1:8" x14ac:dyDescent="0.2">
      <c r="A15" s="592" t="s">
        <v>460</v>
      </c>
      <c r="B15" s="593"/>
      <c r="C15" s="593"/>
      <c r="D15" s="593"/>
      <c r="E15" s="593"/>
      <c r="F15" s="593"/>
      <c r="G15" s="593"/>
      <c r="H15" s="594"/>
    </row>
    <row r="16" spans="1:8" ht="13.5" thickBot="1" x14ac:dyDescent="0.25">
      <c r="A16" s="595" t="s">
        <v>459</v>
      </c>
      <c r="B16" s="596"/>
      <c r="C16" s="596"/>
      <c r="D16" s="596"/>
      <c r="E16" s="596"/>
      <c r="F16" s="596"/>
      <c r="G16" s="596"/>
      <c r="H16" s="597"/>
    </row>
    <row r="17" spans="1:9" x14ac:dyDescent="0.2">
      <c r="A17" s="598"/>
      <c r="B17" s="599"/>
      <c r="C17" s="599"/>
      <c r="D17" s="599"/>
      <c r="E17" s="599"/>
      <c r="F17" s="599"/>
      <c r="G17" s="599"/>
      <c r="H17" s="599"/>
    </row>
    <row r="18" spans="1:9" x14ac:dyDescent="0.2">
      <c r="A18" s="124" t="s">
        <v>120</v>
      </c>
      <c r="B18" s="125"/>
      <c r="C18" s="125"/>
      <c r="D18" s="126"/>
      <c r="E18" s="126"/>
      <c r="F18" s="126"/>
    </row>
    <row r="19" spans="1:9" x14ac:dyDescent="0.2">
      <c r="A19" s="127" t="s">
        <v>430</v>
      </c>
    </row>
    <row r="21" spans="1:9" x14ac:dyDescent="0.2">
      <c r="I21" s="128"/>
    </row>
    <row r="22" spans="1:9" ht="18" x14ac:dyDescent="0.25">
      <c r="A22" s="129" t="s">
        <v>121</v>
      </c>
      <c r="B22" s="130"/>
      <c r="C22" s="600" t="s">
        <v>122</v>
      </c>
      <c r="D22" s="601"/>
      <c r="E22" s="601"/>
    </row>
    <row r="23" spans="1:9" ht="18" x14ac:dyDescent="0.25">
      <c r="A23" s="131"/>
      <c r="B23" s="131"/>
    </row>
    <row r="24" spans="1:9" ht="18" x14ac:dyDescent="0.25">
      <c r="A24" s="129" t="s">
        <v>123</v>
      </c>
      <c r="B24" s="130"/>
      <c r="C24" s="587" t="s">
        <v>513</v>
      </c>
      <c r="D24" s="588"/>
      <c r="E24" s="588"/>
    </row>
    <row r="25" spans="1:9" ht="18" x14ac:dyDescent="0.25">
      <c r="A25" s="131"/>
      <c r="B25" s="131"/>
      <c r="C25" s="582"/>
      <c r="D25" s="583"/>
      <c r="E25" s="583"/>
    </row>
    <row r="26" spans="1:9" ht="18" x14ac:dyDescent="0.25">
      <c r="A26" s="132" t="s">
        <v>124</v>
      </c>
      <c r="B26" s="133"/>
      <c r="C26" s="584" t="s">
        <v>125</v>
      </c>
      <c r="D26" s="585"/>
      <c r="E26" s="586"/>
    </row>
    <row r="29" spans="1:9" ht="13.5" thickBot="1" x14ac:dyDescent="0.25"/>
    <row r="30" spans="1:9" x14ac:dyDescent="0.2">
      <c r="A30" s="134"/>
      <c r="B30" s="135"/>
      <c r="C30" s="135"/>
      <c r="D30" s="135"/>
      <c r="E30" s="136"/>
      <c r="F30" s="136"/>
      <c r="G30" s="137"/>
    </row>
    <row r="31" spans="1:9" x14ac:dyDescent="0.2">
      <c r="A31" s="138" t="s">
        <v>126</v>
      </c>
      <c r="B31" s="576" t="s">
        <v>127</v>
      </c>
      <c r="C31" s="577"/>
      <c r="D31" s="578" t="s">
        <v>514</v>
      </c>
      <c r="E31" s="579"/>
      <c r="F31" s="579"/>
      <c r="G31" s="580"/>
    </row>
    <row r="32" spans="1:9" x14ac:dyDescent="0.2">
      <c r="A32" s="138"/>
      <c r="B32" s="576" t="s">
        <v>128</v>
      </c>
      <c r="C32" s="577"/>
      <c r="D32" s="578" t="s">
        <v>515</v>
      </c>
      <c r="E32" s="579"/>
      <c r="F32" s="579"/>
      <c r="G32" s="580"/>
    </row>
    <row r="33" spans="1:7" x14ac:dyDescent="0.2">
      <c r="A33" s="138"/>
      <c r="B33" s="139"/>
      <c r="C33" s="140" t="s">
        <v>129</v>
      </c>
      <c r="D33" s="141" t="s">
        <v>516</v>
      </c>
      <c r="E33" s="140" t="s">
        <v>130</v>
      </c>
      <c r="F33" s="141">
        <v>2444</v>
      </c>
      <c r="G33" s="143"/>
    </row>
    <row r="34" spans="1:7" x14ac:dyDescent="0.2">
      <c r="A34" s="138"/>
      <c r="B34" s="139"/>
      <c r="C34" s="139"/>
      <c r="D34" s="139"/>
      <c r="E34" s="142"/>
      <c r="F34" s="139"/>
      <c r="G34" s="144"/>
    </row>
    <row r="35" spans="1:7" x14ac:dyDescent="0.2">
      <c r="A35" s="138" t="s">
        <v>131</v>
      </c>
      <c r="B35" s="576" t="s">
        <v>127</v>
      </c>
      <c r="C35" s="577"/>
      <c r="D35" s="578" t="s">
        <v>588</v>
      </c>
      <c r="E35" s="579"/>
      <c r="F35" s="579"/>
      <c r="G35" s="580"/>
    </row>
    <row r="36" spans="1:7" x14ac:dyDescent="0.2">
      <c r="A36" s="138"/>
      <c r="B36" s="576" t="s">
        <v>128</v>
      </c>
      <c r="C36" s="577"/>
      <c r="D36" s="581" t="s">
        <v>515</v>
      </c>
      <c r="E36" s="581"/>
      <c r="F36" s="581"/>
      <c r="G36" s="581"/>
    </row>
    <row r="37" spans="1:7" x14ac:dyDescent="0.2">
      <c r="A37" s="145"/>
      <c r="B37" s="139"/>
      <c r="C37" s="140" t="s">
        <v>129</v>
      </c>
      <c r="D37" s="141" t="s">
        <v>516</v>
      </c>
      <c r="E37" s="140" t="s">
        <v>130</v>
      </c>
      <c r="F37" s="141">
        <v>2444</v>
      </c>
      <c r="G37" s="143"/>
    </row>
    <row r="38" spans="1:7" ht="13.5" thickBot="1" x14ac:dyDescent="0.25">
      <c r="A38" s="146"/>
      <c r="B38" s="147"/>
      <c r="C38" s="147"/>
      <c r="D38" s="147"/>
      <c r="E38" s="148"/>
      <c r="F38" s="148"/>
      <c r="G38" s="149"/>
    </row>
    <row r="39" spans="1:7" x14ac:dyDescent="0.2">
      <c r="A39" s="134"/>
      <c r="B39" s="135"/>
      <c r="C39" s="135"/>
      <c r="D39" s="135"/>
      <c r="E39" s="136"/>
      <c r="F39" s="136"/>
      <c r="G39" s="137"/>
    </row>
    <row r="40" spans="1:7" x14ac:dyDescent="0.2">
      <c r="A40" s="138" t="s">
        <v>132</v>
      </c>
      <c r="B40" s="578" t="s">
        <v>517</v>
      </c>
      <c r="C40" s="579"/>
      <c r="D40" s="579"/>
      <c r="E40" s="579"/>
      <c r="F40" s="580"/>
      <c r="G40" s="144"/>
    </row>
    <row r="41" spans="1:7" x14ac:dyDescent="0.2">
      <c r="A41" s="138" t="s">
        <v>133</v>
      </c>
      <c r="B41" s="578" t="s">
        <v>518</v>
      </c>
      <c r="C41" s="579"/>
      <c r="D41" s="579"/>
      <c r="E41" s="579"/>
      <c r="F41" s="580"/>
      <c r="G41" s="144"/>
    </row>
    <row r="42" spans="1:7" x14ac:dyDescent="0.2">
      <c r="A42" s="138" t="s">
        <v>134</v>
      </c>
      <c r="B42" s="573" t="s">
        <v>519</v>
      </c>
      <c r="C42" s="574"/>
      <c r="D42" s="574"/>
      <c r="E42" s="574"/>
      <c r="F42" s="575"/>
      <c r="G42" s="144"/>
    </row>
    <row r="43" spans="1:7" ht="13.5" thickBot="1" x14ac:dyDescent="0.25">
      <c r="A43" s="146"/>
      <c r="B43" s="147"/>
      <c r="C43" s="147"/>
      <c r="D43" s="147"/>
      <c r="E43" s="148"/>
      <c r="F43" s="148"/>
      <c r="G43" s="149"/>
    </row>
  </sheetData>
  <mergeCells count="19">
    <mergeCell ref="C24:E24"/>
    <mergeCell ref="A13:H13"/>
    <mergeCell ref="A15:H15"/>
    <mergeCell ref="A16:H16"/>
    <mergeCell ref="A17:H17"/>
    <mergeCell ref="C22:E22"/>
    <mergeCell ref="C25:E25"/>
    <mergeCell ref="C26:E26"/>
    <mergeCell ref="B31:C31"/>
    <mergeCell ref="B32:C32"/>
    <mergeCell ref="D31:G31"/>
    <mergeCell ref="D32:G32"/>
    <mergeCell ref="B42:F42"/>
    <mergeCell ref="B35:C35"/>
    <mergeCell ref="B36:C36"/>
    <mergeCell ref="B40:F40"/>
    <mergeCell ref="B41:F41"/>
    <mergeCell ref="D35:G35"/>
    <mergeCell ref="D36:G36"/>
  </mergeCells>
  <dataValidations count="1">
    <dataValidation type="list" allowBlank="1" showInputMessage="1" showErrorMessage="1" sqref="IX26:IZ26 ST26:SV26 ACP26:ACR26 AML26:AMN26 AWH26:AWJ26 BGD26:BGF26 BPZ26:BQB26 BZV26:BZX26 CJR26:CJT26 CTN26:CTP26 DDJ26:DDL26 DNF26:DNH26 DXB26:DXD26 EGX26:EGZ26 EQT26:EQV26 FAP26:FAR26 FKL26:FKN26 FUH26:FUJ26 GED26:GEF26 GNZ26:GOB26 GXV26:GXX26 HHR26:HHT26 HRN26:HRP26 IBJ26:IBL26 ILF26:ILH26 IVB26:IVD26 JEX26:JEZ26 JOT26:JOV26 JYP26:JYR26 KIL26:KIN26 KSH26:KSJ26 LCD26:LCF26 LLZ26:LMB26 LVV26:LVX26 MFR26:MFT26 MPN26:MPP26 MZJ26:MZL26 NJF26:NJH26 NTB26:NTD26 OCX26:OCZ26 OMT26:OMV26 OWP26:OWR26 PGL26:PGN26 PQH26:PQJ26 QAD26:QAF26 QJZ26:QKB26 QTV26:QTX26 RDR26:RDT26 RNN26:RNP26 RXJ26:RXL26 SHF26:SHH26 SRB26:SRD26 TAX26:TAZ26 TKT26:TKV26 TUP26:TUR26 UEL26:UEN26 UOH26:UOJ26 UYD26:UYF26 VHZ26:VIB26 VRV26:VRX26 WBR26:WBT26 WLN26:WLP26 WVJ26:WVL26 IX65562:IZ65562 ST65562:SV65562 ACP65562:ACR65562 AML65562:AMN65562 AWH65562:AWJ65562 BGD65562:BGF65562 BPZ65562:BQB65562 BZV65562:BZX65562 CJR65562:CJT65562 CTN65562:CTP65562 DDJ65562:DDL65562 DNF65562:DNH65562 DXB65562:DXD65562 EGX65562:EGZ65562 EQT65562:EQV65562 FAP65562:FAR65562 FKL65562:FKN65562 FUH65562:FUJ65562 GED65562:GEF65562 GNZ65562:GOB65562 GXV65562:GXX65562 HHR65562:HHT65562 HRN65562:HRP65562 IBJ65562:IBL65562 ILF65562:ILH65562 IVB65562:IVD65562 JEX65562:JEZ65562 JOT65562:JOV65562 JYP65562:JYR65562 KIL65562:KIN65562 KSH65562:KSJ65562 LCD65562:LCF65562 LLZ65562:LMB65562 LVV65562:LVX65562 MFR65562:MFT65562 MPN65562:MPP65562 MZJ65562:MZL65562 NJF65562:NJH65562 NTB65562:NTD65562 OCX65562:OCZ65562 OMT65562:OMV65562 OWP65562:OWR65562 PGL65562:PGN65562 PQH65562:PQJ65562 QAD65562:QAF65562 QJZ65562:QKB65562 QTV65562:QTX65562 RDR65562:RDT65562 RNN65562:RNP65562 RXJ65562:RXL65562 SHF65562:SHH65562 SRB65562:SRD65562 TAX65562:TAZ65562 TKT65562:TKV65562 TUP65562:TUR65562 UEL65562:UEN65562 UOH65562:UOJ65562 UYD65562:UYF65562 VHZ65562:VIB65562 VRV65562:VRX65562 WBR65562:WBT65562 WLN65562:WLP65562 WVJ65562:WVL65562 IX131098:IZ131098 ST131098:SV131098 ACP131098:ACR131098 AML131098:AMN131098 AWH131098:AWJ131098 BGD131098:BGF131098 BPZ131098:BQB131098 BZV131098:BZX131098 CJR131098:CJT131098 CTN131098:CTP131098 DDJ131098:DDL131098 DNF131098:DNH131098 DXB131098:DXD131098 EGX131098:EGZ131098 EQT131098:EQV131098 FAP131098:FAR131098 FKL131098:FKN131098 FUH131098:FUJ131098 GED131098:GEF131098 GNZ131098:GOB131098 GXV131098:GXX131098 HHR131098:HHT131098 HRN131098:HRP131098 IBJ131098:IBL131098 ILF131098:ILH131098 IVB131098:IVD131098 JEX131098:JEZ131098 JOT131098:JOV131098 JYP131098:JYR131098 KIL131098:KIN131098 KSH131098:KSJ131098 LCD131098:LCF131098 LLZ131098:LMB131098 LVV131098:LVX131098 MFR131098:MFT131098 MPN131098:MPP131098 MZJ131098:MZL131098 NJF131098:NJH131098 NTB131098:NTD131098 OCX131098:OCZ131098 OMT131098:OMV131098 OWP131098:OWR131098 PGL131098:PGN131098 PQH131098:PQJ131098 QAD131098:QAF131098 QJZ131098:QKB131098 QTV131098:QTX131098 RDR131098:RDT131098 RNN131098:RNP131098 RXJ131098:RXL131098 SHF131098:SHH131098 SRB131098:SRD131098 TAX131098:TAZ131098 TKT131098:TKV131098 TUP131098:TUR131098 UEL131098:UEN131098 UOH131098:UOJ131098 UYD131098:UYF131098 VHZ131098:VIB131098 VRV131098:VRX131098 WBR131098:WBT131098 WLN131098:WLP131098 WVJ131098:WVL131098 IX196634:IZ196634 ST196634:SV196634 ACP196634:ACR196634 AML196634:AMN196634 AWH196634:AWJ196634 BGD196634:BGF196634 BPZ196634:BQB196634 BZV196634:BZX196634 CJR196634:CJT196634 CTN196634:CTP196634 DDJ196634:DDL196634 DNF196634:DNH196634 DXB196634:DXD196634 EGX196634:EGZ196634 EQT196634:EQV196634 FAP196634:FAR196634 FKL196634:FKN196634 FUH196634:FUJ196634 GED196634:GEF196634 GNZ196634:GOB196634 GXV196634:GXX196634 HHR196634:HHT196634 HRN196634:HRP196634 IBJ196634:IBL196634 ILF196634:ILH196634 IVB196634:IVD196634 JEX196634:JEZ196634 JOT196634:JOV196634 JYP196634:JYR196634 KIL196634:KIN196634 KSH196634:KSJ196634 LCD196634:LCF196634 LLZ196634:LMB196634 LVV196634:LVX196634 MFR196634:MFT196634 MPN196634:MPP196634 MZJ196634:MZL196634 NJF196634:NJH196634 NTB196634:NTD196634 OCX196634:OCZ196634 OMT196634:OMV196634 OWP196634:OWR196634 PGL196634:PGN196634 PQH196634:PQJ196634 QAD196634:QAF196634 QJZ196634:QKB196634 QTV196634:QTX196634 RDR196634:RDT196634 RNN196634:RNP196634 RXJ196634:RXL196634 SHF196634:SHH196634 SRB196634:SRD196634 TAX196634:TAZ196634 TKT196634:TKV196634 TUP196634:TUR196634 UEL196634:UEN196634 UOH196634:UOJ196634 UYD196634:UYF196634 VHZ196634:VIB196634 VRV196634:VRX196634 WBR196634:WBT196634 WLN196634:WLP196634 WVJ196634:WVL196634 IX262170:IZ262170 ST262170:SV262170 ACP262170:ACR262170 AML262170:AMN262170 AWH262170:AWJ262170 BGD262170:BGF262170 BPZ262170:BQB262170 BZV262170:BZX262170 CJR262170:CJT262170 CTN262170:CTP262170 DDJ262170:DDL262170 DNF262170:DNH262170 DXB262170:DXD262170 EGX262170:EGZ262170 EQT262170:EQV262170 FAP262170:FAR262170 FKL262170:FKN262170 FUH262170:FUJ262170 GED262170:GEF262170 GNZ262170:GOB262170 GXV262170:GXX262170 HHR262170:HHT262170 HRN262170:HRP262170 IBJ262170:IBL262170 ILF262170:ILH262170 IVB262170:IVD262170 JEX262170:JEZ262170 JOT262170:JOV262170 JYP262170:JYR262170 KIL262170:KIN262170 KSH262170:KSJ262170 LCD262170:LCF262170 LLZ262170:LMB262170 LVV262170:LVX262170 MFR262170:MFT262170 MPN262170:MPP262170 MZJ262170:MZL262170 NJF262170:NJH262170 NTB262170:NTD262170 OCX262170:OCZ262170 OMT262170:OMV262170 OWP262170:OWR262170 PGL262170:PGN262170 PQH262170:PQJ262170 QAD262170:QAF262170 QJZ262170:QKB262170 QTV262170:QTX262170 RDR262170:RDT262170 RNN262170:RNP262170 RXJ262170:RXL262170 SHF262170:SHH262170 SRB262170:SRD262170 TAX262170:TAZ262170 TKT262170:TKV262170 TUP262170:TUR262170 UEL262170:UEN262170 UOH262170:UOJ262170 UYD262170:UYF262170 VHZ262170:VIB262170 VRV262170:VRX262170 WBR262170:WBT262170 WLN262170:WLP262170 WVJ262170:WVL262170 IX327706:IZ327706 ST327706:SV327706 ACP327706:ACR327706 AML327706:AMN327706 AWH327706:AWJ327706 BGD327706:BGF327706 BPZ327706:BQB327706 BZV327706:BZX327706 CJR327706:CJT327706 CTN327706:CTP327706 DDJ327706:DDL327706 DNF327706:DNH327706 DXB327706:DXD327706 EGX327706:EGZ327706 EQT327706:EQV327706 FAP327706:FAR327706 FKL327706:FKN327706 FUH327706:FUJ327706 GED327706:GEF327706 GNZ327706:GOB327706 GXV327706:GXX327706 HHR327706:HHT327706 HRN327706:HRP327706 IBJ327706:IBL327706 ILF327706:ILH327706 IVB327706:IVD327706 JEX327706:JEZ327706 JOT327706:JOV327706 JYP327706:JYR327706 KIL327706:KIN327706 KSH327706:KSJ327706 LCD327706:LCF327706 LLZ327706:LMB327706 LVV327706:LVX327706 MFR327706:MFT327706 MPN327706:MPP327706 MZJ327706:MZL327706 NJF327706:NJH327706 NTB327706:NTD327706 OCX327706:OCZ327706 OMT327706:OMV327706 OWP327706:OWR327706 PGL327706:PGN327706 PQH327706:PQJ327706 QAD327706:QAF327706 QJZ327706:QKB327706 QTV327706:QTX327706 RDR327706:RDT327706 RNN327706:RNP327706 RXJ327706:RXL327706 SHF327706:SHH327706 SRB327706:SRD327706 TAX327706:TAZ327706 TKT327706:TKV327706 TUP327706:TUR327706 UEL327706:UEN327706 UOH327706:UOJ327706 UYD327706:UYF327706 VHZ327706:VIB327706 VRV327706:VRX327706 WBR327706:WBT327706 WLN327706:WLP327706 WVJ327706:WVL327706 IX393242:IZ393242 ST393242:SV393242 ACP393242:ACR393242 AML393242:AMN393242 AWH393242:AWJ393242 BGD393242:BGF393242 BPZ393242:BQB393242 BZV393242:BZX393242 CJR393242:CJT393242 CTN393242:CTP393242 DDJ393242:DDL393242 DNF393242:DNH393242 DXB393242:DXD393242 EGX393242:EGZ393242 EQT393242:EQV393242 FAP393242:FAR393242 FKL393242:FKN393242 FUH393242:FUJ393242 GED393242:GEF393242 GNZ393242:GOB393242 GXV393242:GXX393242 HHR393242:HHT393242 HRN393242:HRP393242 IBJ393242:IBL393242 ILF393242:ILH393242 IVB393242:IVD393242 JEX393242:JEZ393242 JOT393242:JOV393242 JYP393242:JYR393242 KIL393242:KIN393242 KSH393242:KSJ393242 LCD393242:LCF393242 LLZ393242:LMB393242 LVV393242:LVX393242 MFR393242:MFT393242 MPN393242:MPP393242 MZJ393242:MZL393242 NJF393242:NJH393242 NTB393242:NTD393242 OCX393242:OCZ393242 OMT393242:OMV393242 OWP393242:OWR393242 PGL393242:PGN393242 PQH393242:PQJ393242 QAD393242:QAF393242 QJZ393242:QKB393242 QTV393242:QTX393242 RDR393242:RDT393242 RNN393242:RNP393242 RXJ393242:RXL393242 SHF393242:SHH393242 SRB393242:SRD393242 TAX393242:TAZ393242 TKT393242:TKV393242 TUP393242:TUR393242 UEL393242:UEN393242 UOH393242:UOJ393242 UYD393242:UYF393242 VHZ393242:VIB393242 VRV393242:VRX393242 WBR393242:WBT393242 WLN393242:WLP393242 WVJ393242:WVL393242 IX458778:IZ458778 ST458778:SV458778 ACP458778:ACR458778 AML458778:AMN458778 AWH458778:AWJ458778 BGD458778:BGF458778 BPZ458778:BQB458778 BZV458778:BZX458778 CJR458778:CJT458778 CTN458778:CTP458778 DDJ458778:DDL458778 DNF458778:DNH458778 DXB458778:DXD458778 EGX458778:EGZ458778 EQT458778:EQV458778 FAP458778:FAR458778 FKL458778:FKN458778 FUH458778:FUJ458778 GED458778:GEF458778 GNZ458778:GOB458778 GXV458778:GXX458778 HHR458778:HHT458778 HRN458778:HRP458778 IBJ458778:IBL458778 ILF458778:ILH458778 IVB458778:IVD458778 JEX458778:JEZ458778 JOT458778:JOV458778 JYP458778:JYR458778 KIL458778:KIN458778 KSH458778:KSJ458778 LCD458778:LCF458778 LLZ458778:LMB458778 LVV458778:LVX458778 MFR458778:MFT458778 MPN458778:MPP458778 MZJ458778:MZL458778 NJF458778:NJH458778 NTB458778:NTD458778 OCX458778:OCZ458778 OMT458778:OMV458778 OWP458778:OWR458778 PGL458778:PGN458778 PQH458778:PQJ458778 QAD458778:QAF458778 QJZ458778:QKB458778 QTV458778:QTX458778 RDR458778:RDT458778 RNN458778:RNP458778 RXJ458778:RXL458778 SHF458778:SHH458778 SRB458778:SRD458778 TAX458778:TAZ458778 TKT458778:TKV458778 TUP458778:TUR458778 UEL458778:UEN458778 UOH458778:UOJ458778 UYD458778:UYF458778 VHZ458778:VIB458778 VRV458778:VRX458778 WBR458778:WBT458778 WLN458778:WLP458778 WVJ458778:WVL458778 IX524314:IZ524314 ST524314:SV524314 ACP524314:ACR524314 AML524314:AMN524314 AWH524314:AWJ524314 BGD524314:BGF524314 BPZ524314:BQB524314 BZV524314:BZX524314 CJR524314:CJT524314 CTN524314:CTP524314 DDJ524314:DDL524314 DNF524314:DNH524314 DXB524314:DXD524314 EGX524314:EGZ524314 EQT524314:EQV524314 FAP524314:FAR524314 FKL524314:FKN524314 FUH524314:FUJ524314 GED524314:GEF524314 GNZ524314:GOB524314 GXV524314:GXX524314 HHR524314:HHT524314 HRN524314:HRP524314 IBJ524314:IBL524314 ILF524314:ILH524314 IVB524314:IVD524314 JEX524314:JEZ524314 JOT524314:JOV524314 JYP524314:JYR524314 KIL524314:KIN524314 KSH524314:KSJ524314 LCD524314:LCF524314 LLZ524314:LMB524314 LVV524314:LVX524314 MFR524314:MFT524314 MPN524314:MPP524314 MZJ524314:MZL524314 NJF524314:NJH524314 NTB524314:NTD524314 OCX524314:OCZ524314 OMT524314:OMV524314 OWP524314:OWR524314 PGL524314:PGN524314 PQH524314:PQJ524314 QAD524314:QAF524314 QJZ524314:QKB524314 QTV524314:QTX524314 RDR524314:RDT524314 RNN524314:RNP524314 RXJ524314:RXL524314 SHF524314:SHH524314 SRB524314:SRD524314 TAX524314:TAZ524314 TKT524314:TKV524314 TUP524314:TUR524314 UEL524314:UEN524314 UOH524314:UOJ524314 UYD524314:UYF524314 VHZ524314:VIB524314 VRV524314:VRX524314 WBR524314:WBT524314 WLN524314:WLP524314 WVJ524314:WVL524314 IX589850:IZ589850 ST589850:SV589850 ACP589850:ACR589850 AML589850:AMN589850 AWH589850:AWJ589850 BGD589850:BGF589850 BPZ589850:BQB589850 BZV589850:BZX589850 CJR589850:CJT589850 CTN589850:CTP589850 DDJ589850:DDL589850 DNF589850:DNH589850 DXB589850:DXD589850 EGX589850:EGZ589850 EQT589850:EQV589850 FAP589850:FAR589850 FKL589850:FKN589850 FUH589850:FUJ589850 GED589850:GEF589850 GNZ589850:GOB589850 GXV589850:GXX589850 HHR589850:HHT589850 HRN589850:HRP589850 IBJ589850:IBL589850 ILF589850:ILH589850 IVB589850:IVD589850 JEX589850:JEZ589850 JOT589850:JOV589850 JYP589850:JYR589850 KIL589850:KIN589850 KSH589850:KSJ589850 LCD589850:LCF589850 LLZ589850:LMB589850 LVV589850:LVX589850 MFR589850:MFT589850 MPN589850:MPP589850 MZJ589850:MZL589850 NJF589850:NJH589850 NTB589850:NTD589850 OCX589850:OCZ589850 OMT589850:OMV589850 OWP589850:OWR589850 PGL589850:PGN589850 PQH589850:PQJ589850 QAD589850:QAF589850 QJZ589850:QKB589850 QTV589850:QTX589850 RDR589850:RDT589850 RNN589850:RNP589850 RXJ589850:RXL589850 SHF589850:SHH589850 SRB589850:SRD589850 TAX589850:TAZ589850 TKT589850:TKV589850 TUP589850:TUR589850 UEL589850:UEN589850 UOH589850:UOJ589850 UYD589850:UYF589850 VHZ589850:VIB589850 VRV589850:VRX589850 WBR589850:WBT589850 WLN589850:WLP589850 WVJ589850:WVL589850 IX655386:IZ655386 ST655386:SV655386 ACP655386:ACR655386 AML655386:AMN655386 AWH655386:AWJ655386 BGD655386:BGF655386 BPZ655386:BQB655386 BZV655386:BZX655386 CJR655386:CJT655386 CTN655386:CTP655386 DDJ655386:DDL655386 DNF655386:DNH655386 DXB655386:DXD655386 EGX655386:EGZ655386 EQT655386:EQV655386 FAP655386:FAR655386 FKL655386:FKN655386 FUH655386:FUJ655386 GED655386:GEF655386 GNZ655386:GOB655386 GXV655386:GXX655386 HHR655386:HHT655386 HRN655386:HRP655386 IBJ655386:IBL655386 ILF655386:ILH655386 IVB655386:IVD655386 JEX655386:JEZ655386 JOT655386:JOV655386 JYP655386:JYR655386 KIL655386:KIN655386 KSH655386:KSJ655386 LCD655386:LCF655386 LLZ655386:LMB655386 LVV655386:LVX655386 MFR655386:MFT655386 MPN655386:MPP655386 MZJ655386:MZL655386 NJF655386:NJH655386 NTB655386:NTD655386 OCX655386:OCZ655386 OMT655386:OMV655386 OWP655386:OWR655386 PGL655386:PGN655386 PQH655386:PQJ655386 QAD655386:QAF655386 QJZ655386:QKB655386 QTV655386:QTX655386 RDR655386:RDT655386 RNN655386:RNP655386 RXJ655386:RXL655386 SHF655386:SHH655386 SRB655386:SRD655386 TAX655386:TAZ655386 TKT655386:TKV655386 TUP655386:TUR655386 UEL655386:UEN655386 UOH655386:UOJ655386 UYD655386:UYF655386 VHZ655386:VIB655386 VRV655386:VRX655386 WBR655386:WBT655386 WLN655386:WLP655386 WVJ655386:WVL655386 IX720922:IZ720922 ST720922:SV720922 ACP720922:ACR720922 AML720922:AMN720922 AWH720922:AWJ720922 BGD720922:BGF720922 BPZ720922:BQB720922 BZV720922:BZX720922 CJR720922:CJT720922 CTN720922:CTP720922 DDJ720922:DDL720922 DNF720922:DNH720922 DXB720922:DXD720922 EGX720922:EGZ720922 EQT720922:EQV720922 FAP720922:FAR720922 FKL720922:FKN720922 FUH720922:FUJ720922 GED720922:GEF720922 GNZ720922:GOB720922 GXV720922:GXX720922 HHR720922:HHT720922 HRN720922:HRP720922 IBJ720922:IBL720922 ILF720922:ILH720922 IVB720922:IVD720922 JEX720922:JEZ720922 JOT720922:JOV720922 JYP720922:JYR720922 KIL720922:KIN720922 KSH720922:KSJ720922 LCD720922:LCF720922 LLZ720922:LMB720922 LVV720922:LVX720922 MFR720922:MFT720922 MPN720922:MPP720922 MZJ720922:MZL720922 NJF720922:NJH720922 NTB720922:NTD720922 OCX720922:OCZ720922 OMT720922:OMV720922 OWP720922:OWR720922 PGL720922:PGN720922 PQH720922:PQJ720922 QAD720922:QAF720922 QJZ720922:QKB720922 QTV720922:QTX720922 RDR720922:RDT720922 RNN720922:RNP720922 RXJ720922:RXL720922 SHF720922:SHH720922 SRB720922:SRD720922 TAX720922:TAZ720922 TKT720922:TKV720922 TUP720922:TUR720922 UEL720922:UEN720922 UOH720922:UOJ720922 UYD720922:UYF720922 VHZ720922:VIB720922 VRV720922:VRX720922 WBR720922:WBT720922 WLN720922:WLP720922 WVJ720922:WVL720922 IX786458:IZ786458 ST786458:SV786458 ACP786458:ACR786458 AML786458:AMN786458 AWH786458:AWJ786458 BGD786458:BGF786458 BPZ786458:BQB786458 BZV786458:BZX786458 CJR786458:CJT786458 CTN786458:CTP786458 DDJ786458:DDL786458 DNF786458:DNH786458 DXB786458:DXD786458 EGX786458:EGZ786458 EQT786458:EQV786458 FAP786458:FAR786458 FKL786458:FKN786458 FUH786458:FUJ786458 GED786458:GEF786458 GNZ786458:GOB786458 GXV786458:GXX786458 HHR786458:HHT786458 HRN786458:HRP786458 IBJ786458:IBL786458 ILF786458:ILH786458 IVB786458:IVD786458 JEX786458:JEZ786458 JOT786458:JOV786458 JYP786458:JYR786458 KIL786458:KIN786458 KSH786458:KSJ786458 LCD786458:LCF786458 LLZ786458:LMB786458 LVV786458:LVX786458 MFR786458:MFT786458 MPN786458:MPP786458 MZJ786458:MZL786458 NJF786458:NJH786458 NTB786458:NTD786458 OCX786458:OCZ786458 OMT786458:OMV786458 OWP786458:OWR786458 PGL786458:PGN786458 PQH786458:PQJ786458 QAD786458:QAF786458 QJZ786458:QKB786458 QTV786458:QTX786458 RDR786458:RDT786458 RNN786458:RNP786458 RXJ786458:RXL786458 SHF786458:SHH786458 SRB786458:SRD786458 TAX786458:TAZ786458 TKT786458:TKV786458 TUP786458:TUR786458 UEL786458:UEN786458 UOH786458:UOJ786458 UYD786458:UYF786458 VHZ786458:VIB786458 VRV786458:VRX786458 WBR786458:WBT786458 WLN786458:WLP786458 WVJ786458:WVL786458 IX851994:IZ851994 ST851994:SV851994 ACP851994:ACR851994 AML851994:AMN851994 AWH851994:AWJ851994 BGD851994:BGF851994 BPZ851994:BQB851994 BZV851994:BZX851994 CJR851994:CJT851994 CTN851994:CTP851994 DDJ851994:DDL851994 DNF851994:DNH851994 DXB851994:DXD851994 EGX851994:EGZ851994 EQT851994:EQV851994 FAP851994:FAR851994 FKL851994:FKN851994 FUH851994:FUJ851994 GED851994:GEF851994 GNZ851994:GOB851994 GXV851994:GXX851994 HHR851994:HHT851994 HRN851994:HRP851994 IBJ851994:IBL851994 ILF851994:ILH851994 IVB851994:IVD851994 JEX851994:JEZ851994 JOT851994:JOV851994 JYP851994:JYR851994 KIL851994:KIN851994 KSH851994:KSJ851994 LCD851994:LCF851994 LLZ851994:LMB851994 LVV851994:LVX851994 MFR851994:MFT851994 MPN851994:MPP851994 MZJ851994:MZL851994 NJF851994:NJH851994 NTB851994:NTD851994 OCX851994:OCZ851994 OMT851994:OMV851994 OWP851994:OWR851994 PGL851994:PGN851994 PQH851994:PQJ851994 QAD851994:QAF851994 QJZ851994:QKB851994 QTV851994:QTX851994 RDR851994:RDT851994 RNN851994:RNP851994 RXJ851994:RXL851994 SHF851994:SHH851994 SRB851994:SRD851994 TAX851994:TAZ851994 TKT851994:TKV851994 TUP851994:TUR851994 UEL851994:UEN851994 UOH851994:UOJ851994 UYD851994:UYF851994 VHZ851994:VIB851994 VRV851994:VRX851994 WBR851994:WBT851994 WLN851994:WLP851994 WVJ851994:WVL851994 IX917530:IZ917530 ST917530:SV917530 ACP917530:ACR917530 AML917530:AMN917530 AWH917530:AWJ917530 BGD917530:BGF917530 BPZ917530:BQB917530 BZV917530:BZX917530 CJR917530:CJT917530 CTN917530:CTP917530 DDJ917530:DDL917530 DNF917530:DNH917530 DXB917530:DXD917530 EGX917530:EGZ917530 EQT917530:EQV917530 FAP917530:FAR917530 FKL917530:FKN917530 FUH917530:FUJ917530 GED917530:GEF917530 GNZ917530:GOB917530 GXV917530:GXX917530 HHR917530:HHT917530 HRN917530:HRP917530 IBJ917530:IBL917530 ILF917530:ILH917530 IVB917530:IVD917530 JEX917530:JEZ917530 JOT917530:JOV917530 JYP917530:JYR917530 KIL917530:KIN917530 KSH917530:KSJ917530 LCD917530:LCF917530 LLZ917530:LMB917530 LVV917530:LVX917530 MFR917530:MFT917530 MPN917530:MPP917530 MZJ917530:MZL917530 NJF917530:NJH917530 NTB917530:NTD917530 OCX917530:OCZ917530 OMT917530:OMV917530 OWP917530:OWR917530 PGL917530:PGN917530 PQH917530:PQJ917530 QAD917530:QAF917530 QJZ917530:QKB917530 QTV917530:QTX917530 RDR917530:RDT917530 RNN917530:RNP917530 RXJ917530:RXL917530 SHF917530:SHH917530 SRB917530:SRD917530 TAX917530:TAZ917530 TKT917530:TKV917530 TUP917530:TUR917530 UEL917530:UEN917530 UOH917530:UOJ917530 UYD917530:UYF917530 VHZ917530:VIB917530 VRV917530:VRX917530 WBR917530:WBT917530 WLN917530:WLP917530 WVJ917530:WVL917530 IX983066:IZ983066 ST983066:SV983066 ACP983066:ACR983066 AML983066:AMN983066 AWH983066:AWJ983066 BGD983066:BGF983066 BPZ983066:BQB983066 BZV983066:BZX983066 CJR983066:CJT983066 CTN983066:CTP983066 DDJ983066:DDL983066 DNF983066:DNH983066 DXB983066:DXD983066 EGX983066:EGZ983066 EQT983066:EQV983066 FAP983066:FAR983066 FKL983066:FKN983066 FUH983066:FUJ983066 GED983066:GEF983066 GNZ983066:GOB983066 GXV983066:GXX983066 HHR983066:HHT983066 HRN983066:HRP983066 IBJ983066:IBL983066 ILF983066:ILH983066 IVB983066:IVD983066 JEX983066:JEZ983066 JOT983066:JOV983066 JYP983066:JYR983066 KIL983066:KIN983066 KSH983066:KSJ983066 LCD983066:LCF983066 LLZ983066:LMB983066 LVV983066:LVX983066 MFR983066:MFT983066 MPN983066:MPP983066 MZJ983066:MZL983066 NJF983066:NJH983066 NTB983066:NTD983066 OCX983066:OCZ983066 OMT983066:OMV983066 OWP983066:OWR983066 PGL983066:PGN983066 PQH983066:PQJ983066 QAD983066:QAF983066 QJZ983066:QKB983066 QTV983066:QTX983066 RDR983066:RDT983066 RNN983066:RNP983066 RXJ983066:RXL983066 SHF983066:SHH983066 SRB983066:SRD983066 TAX983066:TAZ983066 TKT983066:TKV983066 TUP983066:TUR983066 UEL983066:UEN983066 UOH983066:UOJ983066 UYD983066:UYF983066 VHZ983066:VIB983066 VRV983066:VRX983066 WBR983066:WBT983066 WLN983066:WLP983066 WVJ983066:WVL983066 C983066:E983066 C917530:E917530 C851994:E851994 C786458:E786458 C720922:E720922 C655386:E655386 C589850:E589850 C524314:E524314 C458778:E458778 C393242:E393242 C327706:E327706 C262170:E262170 C196634:E196634 C131098:E131098 C65562:E65562 C26:E26">
      <formula1>"2012-13, 2013-14"</formula1>
    </dataValidation>
  </dataValidations>
  <hyperlinks>
    <hyperlink ref="B42" r:id="rId1"/>
  </hyperlinks>
  <pageMargins left="0.35433070866141736" right="0.35433070866141736" top="0.59055118110236227" bottom="0.59055118110236227" header="0.51181102362204722" footer="0.11811023622047245"/>
  <pageSetup paperSize="9" scale="98" fitToHeight="100" orientation="portrait" r:id="rId2"/>
  <headerFooter scaleWithDoc="0" alignWithMargins="0">
    <oddFooter>&amp;L&amp;8&amp;D&amp;C&amp;8&amp; Template: &amp;A&amp;F&amp;R&amp;8&amp;P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
  <sheetViews>
    <sheetView showGridLines="0" view="pageBreakPreview" topLeftCell="C1" zoomScale="90" zoomScaleSheetLayoutView="90" workbookViewId="0">
      <selection activeCell="D38" sqref="D38:G41"/>
    </sheetView>
  </sheetViews>
  <sheetFormatPr defaultRowHeight="12.75" x14ac:dyDescent="0.2"/>
  <cols>
    <col min="1" max="1" width="12" style="32" customWidth="1"/>
    <col min="2" max="2" width="16.42578125" style="32" bestFit="1" customWidth="1"/>
    <col min="3" max="3" width="41.28515625" style="32" customWidth="1"/>
    <col min="4" max="8" width="15.7109375" style="32" customWidth="1"/>
    <col min="9" max="9" width="13" style="32" customWidth="1"/>
    <col min="10" max="12" width="15.7109375" style="32" customWidth="1"/>
    <col min="13" max="13" width="20.7109375" style="32" customWidth="1"/>
    <col min="14" max="14" width="2.7109375" style="32" customWidth="1"/>
    <col min="15" max="255" width="9.140625" style="32"/>
    <col min="256" max="256" width="12" style="32" customWidth="1"/>
    <col min="257" max="257" width="16.42578125" style="32" bestFit="1" customWidth="1"/>
    <col min="258" max="258" width="41.28515625" style="32" customWidth="1"/>
    <col min="259" max="269" width="20.7109375" style="32" customWidth="1"/>
    <col min="270" max="270" width="2.7109375" style="32" customWidth="1"/>
    <col min="271" max="511" width="9.140625" style="32"/>
    <col min="512" max="512" width="12" style="32" customWidth="1"/>
    <col min="513" max="513" width="16.42578125" style="32" bestFit="1" customWidth="1"/>
    <col min="514" max="514" width="41.28515625" style="32" customWidth="1"/>
    <col min="515" max="525" width="20.7109375" style="32" customWidth="1"/>
    <col min="526" max="526" width="2.7109375" style="32" customWidth="1"/>
    <col min="527" max="767" width="9.140625" style="32"/>
    <col min="768" max="768" width="12" style="32" customWidth="1"/>
    <col min="769" max="769" width="16.42578125" style="32" bestFit="1" customWidth="1"/>
    <col min="770" max="770" width="41.28515625" style="32" customWidth="1"/>
    <col min="771" max="781" width="20.7109375" style="32" customWidth="1"/>
    <col min="782" max="782" width="2.7109375" style="32" customWidth="1"/>
    <col min="783" max="1023" width="9.140625" style="32"/>
    <col min="1024" max="1024" width="12" style="32" customWidth="1"/>
    <col min="1025" max="1025" width="16.42578125" style="32" bestFit="1" customWidth="1"/>
    <col min="1026" max="1026" width="41.28515625" style="32" customWidth="1"/>
    <col min="1027" max="1037" width="20.7109375" style="32" customWidth="1"/>
    <col min="1038" max="1038" width="2.7109375" style="32" customWidth="1"/>
    <col min="1039" max="1279" width="9.140625" style="32"/>
    <col min="1280" max="1280" width="12" style="32" customWidth="1"/>
    <col min="1281" max="1281" width="16.42578125" style="32" bestFit="1" customWidth="1"/>
    <col min="1282" max="1282" width="41.28515625" style="32" customWidth="1"/>
    <col min="1283" max="1293" width="20.7109375" style="32" customWidth="1"/>
    <col min="1294" max="1294" width="2.7109375" style="32" customWidth="1"/>
    <col min="1295" max="1535" width="9.140625" style="32"/>
    <col min="1536" max="1536" width="12" style="32" customWidth="1"/>
    <col min="1537" max="1537" width="16.42578125" style="32" bestFit="1" customWidth="1"/>
    <col min="1538" max="1538" width="41.28515625" style="32" customWidth="1"/>
    <col min="1539" max="1549" width="20.7109375" style="32" customWidth="1"/>
    <col min="1550" max="1550" width="2.7109375" style="32" customWidth="1"/>
    <col min="1551" max="1791" width="9.140625" style="32"/>
    <col min="1792" max="1792" width="12" style="32" customWidth="1"/>
    <col min="1793" max="1793" width="16.42578125" style="32" bestFit="1" customWidth="1"/>
    <col min="1794" max="1794" width="41.28515625" style="32" customWidth="1"/>
    <col min="1795" max="1805" width="20.7109375" style="32" customWidth="1"/>
    <col min="1806" max="1806" width="2.7109375" style="32" customWidth="1"/>
    <col min="1807" max="2047" width="9.140625" style="32"/>
    <col min="2048" max="2048" width="12" style="32" customWidth="1"/>
    <col min="2049" max="2049" width="16.42578125" style="32" bestFit="1" customWidth="1"/>
    <col min="2050" max="2050" width="41.28515625" style="32" customWidth="1"/>
    <col min="2051" max="2061" width="20.7109375" style="32" customWidth="1"/>
    <col min="2062" max="2062" width="2.7109375" style="32" customWidth="1"/>
    <col min="2063" max="2303" width="9.140625" style="32"/>
    <col min="2304" max="2304" width="12" style="32" customWidth="1"/>
    <col min="2305" max="2305" width="16.42578125" style="32" bestFit="1" customWidth="1"/>
    <col min="2306" max="2306" width="41.28515625" style="32" customWidth="1"/>
    <col min="2307" max="2317" width="20.7109375" style="32" customWidth="1"/>
    <col min="2318" max="2318" width="2.7109375" style="32" customWidth="1"/>
    <col min="2319" max="2559" width="9.140625" style="32"/>
    <col min="2560" max="2560" width="12" style="32" customWidth="1"/>
    <col min="2561" max="2561" width="16.42578125" style="32" bestFit="1" customWidth="1"/>
    <col min="2562" max="2562" width="41.28515625" style="32" customWidth="1"/>
    <col min="2563" max="2573" width="20.7109375" style="32" customWidth="1"/>
    <col min="2574" max="2574" width="2.7109375" style="32" customWidth="1"/>
    <col min="2575" max="2815" width="9.140625" style="32"/>
    <col min="2816" max="2816" width="12" style="32" customWidth="1"/>
    <col min="2817" max="2817" width="16.42578125" style="32" bestFit="1" customWidth="1"/>
    <col min="2818" max="2818" width="41.28515625" style="32" customWidth="1"/>
    <col min="2819" max="2829" width="20.7109375" style="32" customWidth="1"/>
    <col min="2830" max="2830" width="2.7109375" style="32" customWidth="1"/>
    <col min="2831" max="3071" width="9.140625" style="32"/>
    <col min="3072" max="3072" width="12" style="32" customWidth="1"/>
    <col min="3073" max="3073" width="16.42578125" style="32" bestFit="1" customWidth="1"/>
    <col min="3074" max="3074" width="41.28515625" style="32" customWidth="1"/>
    <col min="3075" max="3085" width="20.7109375" style="32" customWidth="1"/>
    <col min="3086" max="3086" width="2.7109375" style="32" customWidth="1"/>
    <col min="3087" max="3327" width="9.140625" style="32"/>
    <col min="3328" max="3328" width="12" style="32" customWidth="1"/>
    <col min="3329" max="3329" width="16.42578125" style="32" bestFit="1" customWidth="1"/>
    <col min="3330" max="3330" width="41.28515625" style="32" customWidth="1"/>
    <col min="3331" max="3341" width="20.7109375" style="32" customWidth="1"/>
    <col min="3342" max="3342" width="2.7109375" style="32" customWidth="1"/>
    <col min="3343" max="3583" width="9.140625" style="32"/>
    <col min="3584" max="3584" width="12" style="32" customWidth="1"/>
    <col min="3585" max="3585" width="16.42578125" style="32" bestFit="1" customWidth="1"/>
    <col min="3586" max="3586" width="41.28515625" style="32" customWidth="1"/>
    <col min="3587" max="3597" width="20.7109375" style="32" customWidth="1"/>
    <col min="3598" max="3598" width="2.7109375" style="32" customWidth="1"/>
    <col min="3599" max="3839" width="9.140625" style="32"/>
    <col min="3840" max="3840" width="12" style="32" customWidth="1"/>
    <col min="3841" max="3841" width="16.42578125" style="32" bestFit="1" customWidth="1"/>
    <col min="3842" max="3842" width="41.28515625" style="32" customWidth="1"/>
    <col min="3843" max="3853" width="20.7109375" style="32" customWidth="1"/>
    <col min="3854" max="3854" width="2.7109375" style="32" customWidth="1"/>
    <col min="3855" max="4095" width="9.140625" style="32"/>
    <col min="4096" max="4096" width="12" style="32" customWidth="1"/>
    <col min="4097" max="4097" width="16.42578125" style="32" bestFit="1" customWidth="1"/>
    <col min="4098" max="4098" width="41.28515625" style="32" customWidth="1"/>
    <col min="4099" max="4109" width="20.7109375" style="32" customWidth="1"/>
    <col min="4110" max="4110" width="2.7109375" style="32" customWidth="1"/>
    <col min="4111" max="4351" width="9.140625" style="32"/>
    <col min="4352" max="4352" width="12" style="32" customWidth="1"/>
    <col min="4353" max="4353" width="16.42578125" style="32" bestFit="1" customWidth="1"/>
    <col min="4354" max="4354" width="41.28515625" style="32" customWidth="1"/>
    <col min="4355" max="4365" width="20.7109375" style="32" customWidth="1"/>
    <col min="4366" max="4366" width="2.7109375" style="32" customWidth="1"/>
    <col min="4367" max="4607" width="9.140625" style="32"/>
    <col min="4608" max="4608" width="12" style="32" customWidth="1"/>
    <col min="4609" max="4609" width="16.42578125" style="32" bestFit="1" customWidth="1"/>
    <col min="4610" max="4610" width="41.28515625" style="32" customWidth="1"/>
    <col min="4611" max="4621" width="20.7109375" style="32" customWidth="1"/>
    <col min="4622" max="4622" width="2.7109375" style="32" customWidth="1"/>
    <col min="4623" max="4863" width="9.140625" style="32"/>
    <col min="4864" max="4864" width="12" style="32" customWidth="1"/>
    <col min="4865" max="4865" width="16.42578125" style="32" bestFit="1" customWidth="1"/>
    <col min="4866" max="4866" width="41.28515625" style="32" customWidth="1"/>
    <col min="4867" max="4877" width="20.7109375" style="32" customWidth="1"/>
    <col min="4878" max="4878" width="2.7109375" style="32" customWidth="1"/>
    <col min="4879" max="5119" width="9.140625" style="32"/>
    <col min="5120" max="5120" width="12" style="32" customWidth="1"/>
    <col min="5121" max="5121" width="16.42578125" style="32" bestFit="1" customWidth="1"/>
    <col min="5122" max="5122" width="41.28515625" style="32" customWidth="1"/>
    <col min="5123" max="5133" width="20.7109375" style="32" customWidth="1"/>
    <col min="5134" max="5134" width="2.7109375" style="32" customWidth="1"/>
    <col min="5135" max="5375" width="9.140625" style="32"/>
    <col min="5376" max="5376" width="12" style="32" customWidth="1"/>
    <col min="5377" max="5377" width="16.42578125" style="32" bestFit="1" customWidth="1"/>
    <col min="5378" max="5378" width="41.28515625" style="32" customWidth="1"/>
    <col min="5379" max="5389" width="20.7109375" style="32" customWidth="1"/>
    <col min="5390" max="5390" width="2.7109375" style="32" customWidth="1"/>
    <col min="5391" max="5631" width="9.140625" style="32"/>
    <col min="5632" max="5632" width="12" style="32" customWidth="1"/>
    <col min="5633" max="5633" width="16.42578125" style="32" bestFit="1" customWidth="1"/>
    <col min="5634" max="5634" width="41.28515625" style="32" customWidth="1"/>
    <col min="5635" max="5645" width="20.7109375" style="32" customWidth="1"/>
    <col min="5646" max="5646" width="2.7109375" style="32" customWidth="1"/>
    <col min="5647" max="5887" width="9.140625" style="32"/>
    <col min="5888" max="5888" width="12" style="32" customWidth="1"/>
    <col min="5889" max="5889" width="16.42578125" style="32" bestFit="1" customWidth="1"/>
    <col min="5890" max="5890" width="41.28515625" style="32" customWidth="1"/>
    <col min="5891" max="5901" width="20.7109375" style="32" customWidth="1"/>
    <col min="5902" max="5902" width="2.7109375" style="32" customWidth="1"/>
    <col min="5903" max="6143" width="9.140625" style="32"/>
    <col min="6144" max="6144" width="12" style="32" customWidth="1"/>
    <col min="6145" max="6145" width="16.42578125" style="32" bestFit="1" customWidth="1"/>
    <col min="6146" max="6146" width="41.28515625" style="32" customWidth="1"/>
    <col min="6147" max="6157" width="20.7109375" style="32" customWidth="1"/>
    <col min="6158" max="6158" width="2.7109375" style="32" customWidth="1"/>
    <col min="6159" max="6399" width="9.140625" style="32"/>
    <col min="6400" max="6400" width="12" style="32" customWidth="1"/>
    <col min="6401" max="6401" width="16.42578125" style="32" bestFit="1" customWidth="1"/>
    <col min="6402" max="6402" width="41.28515625" style="32" customWidth="1"/>
    <col min="6403" max="6413" width="20.7109375" style="32" customWidth="1"/>
    <col min="6414" max="6414" width="2.7109375" style="32" customWidth="1"/>
    <col min="6415" max="6655" width="9.140625" style="32"/>
    <col min="6656" max="6656" width="12" style="32" customWidth="1"/>
    <col min="6657" max="6657" width="16.42578125" style="32" bestFit="1" customWidth="1"/>
    <col min="6658" max="6658" width="41.28515625" style="32" customWidth="1"/>
    <col min="6659" max="6669" width="20.7109375" style="32" customWidth="1"/>
    <col min="6670" max="6670" width="2.7109375" style="32" customWidth="1"/>
    <col min="6671" max="6911" width="9.140625" style="32"/>
    <col min="6912" max="6912" width="12" style="32" customWidth="1"/>
    <col min="6913" max="6913" width="16.42578125" style="32" bestFit="1" customWidth="1"/>
    <col min="6914" max="6914" width="41.28515625" style="32" customWidth="1"/>
    <col min="6915" max="6925" width="20.7109375" style="32" customWidth="1"/>
    <col min="6926" max="6926" width="2.7109375" style="32" customWidth="1"/>
    <col min="6927" max="7167" width="9.140625" style="32"/>
    <col min="7168" max="7168" width="12" style="32" customWidth="1"/>
    <col min="7169" max="7169" width="16.42578125" style="32" bestFit="1" customWidth="1"/>
    <col min="7170" max="7170" width="41.28515625" style="32" customWidth="1"/>
    <col min="7171" max="7181" width="20.7109375" style="32" customWidth="1"/>
    <col min="7182" max="7182" width="2.7109375" style="32" customWidth="1"/>
    <col min="7183" max="7423" width="9.140625" style="32"/>
    <col min="7424" max="7424" width="12" style="32" customWidth="1"/>
    <col min="7425" max="7425" width="16.42578125" style="32" bestFit="1" customWidth="1"/>
    <col min="7426" max="7426" width="41.28515625" style="32" customWidth="1"/>
    <col min="7427" max="7437" width="20.7109375" style="32" customWidth="1"/>
    <col min="7438" max="7438" width="2.7109375" style="32" customWidth="1"/>
    <col min="7439" max="7679" width="9.140625" style="32"/>
    <col min="7680" max="7680" width="12" style="32" customWidth="1"/>
    <col min="7681" max="7681" width="16.42578125" style="32" bestFit="1" customWidth="1"/>
    <col min="7682" max="7682" width="41.28515625" style="32" customWidth="1"/>
    <col min="7683" max="7693" width="20.7109375" style="32" customWidth="1"/>
    <col min="7694" max="7694" width="2.7109375" style="32" customWidth="1"/>
    <col min="7695" max="7935" width="9.140625" style="32"/>
    <col min="7936" max="7936" width="12" style="32" customWidth="1"/>
    <col min="7937" max="7937" width="16.42578125" style="32" bestFit="1" customWidth="1"/>
    <col min="7938" max="7938" width="41.28515625" style="32" customWidth="1"/>
    <col min="7939" max="7949" width="20.7109375" style="32" customWidth="1"/>
    <col min="7950" max="7950" width="2.7109375" style="32" customWidth="1"/>
    <col min="7951" max="8191" width="9.140625" style="32"/>
    <col min="8192" max="8192" width="12" style="32" customWidth="1"/>
    <col min="8193" max="8193" width="16.42578125" style="32" bestFit="1" customWidth="1"/>
    <col min="8194" max="8194" width="41.28515625" style="32" customWidth="1"/>
    <col min="8195" max="8205" width="20.7109375" style="32" customWidth="1"/>
    <col min="8206" max="8206" width="2.7109375" style="32" customWidth="1"/>
    <col min="8207" max="8447" width="9.140625" style="32"/>
    <col min="8448" max="8448" width="12" style="32" customWidth="1"/>
    <col min="8449" max="8449" width="16.42578125" style="32" bestFit="1" customWidth="1"/>
    <col min="8450" max="8450" width="41.28515625" style="32" customWidth="1"/>
    <col min="8451" max="8461" width="20.7109375" style="32" customWidth="1"/>
    <col min="8462" max="8462" width="2.7109375" style="32" customWidth="1"/>
    <col min="8463" max="8703" width="9.140625" style="32"/>
    <col min="8704" max="8704" width="12" style="32" customWidth="1"/>
    <col min="8705" max="8705" width="16.42578125" style="32" bestFit="1" customWidth="1"/>
    <col min="8706" max="8706" width="41.28515625" style="32" customWidth="1"/>
    <col min="8707" max="8717" width="20.7109375" style="32" customWidth="1"/>
    <col min="8718" max="8718" width="2.7109375" style="32" customWidth="1"/>
    <col min="8719" max="8959" width="9.140625" style="32"/>
    <col min="8960" max="8960" width="12" style="32" customWidth="1"/>
    <col min="8961" max="8961" width="16.42578125" style="32" bestFit="1" customWidth="1"/>
    <col min="8962" max="8962" width="41.28515625" style="32" customWidth="1"/>
    <col min="8963" max="8973" width="20.7109375" style="32" customWidth="1"/>
    <col min="8974" max="8974" width="2.7109375" style="32" customWidth="1"/>
    <col min="8975" max="9215" width="9.140625" style="32"/>
    <col min="9216" max="9216" width="12" style="32" customWidth="1"/>
    <col min="9217" max="9217" width="16.42578125" style="32" bestFit="1" customWidth="1"/>
    <col min="9218" max="9218" width="41.28515625" style="32" customWidth="1"/>
    <col min="9219" max="9229" width="20.7109375" style="32" customWidth="1"/>
    <col min="9230" max="9230" width="2.7109375" style="32" customWidth="1"/>
    <col min="9231" max="9471" width="9.140625" style="32"/>
    <col min="9472" max="9472" width="12" style="32" customWidth="1"/>
    <col min="9473" max="9473" width="16.42578125" style="32" bestFit="1" customWidth="1"/>
    <col min="9474" max="9474" width="41.28515625" style="32" customWidth="1"/>
    <col min="9475" max="9485" width="20.7109375" style="32" customWidth="1"/>
    <col min="9486" max="9486" width="2.7109375" style="32" customWidth="1"/>
    <col min="9487" max="9727" width="9.140625" style="32"/>
    <col min="9728" max="9728" width="12" style="32" customWidth="1"/>
    <col min="9729" max="9729" width="16.42578125" style="32" bestFit="1" customWidth="1"/>
    <col min="9730" max="9730" width="41.28515625" style="32" customWidth="1"/>
    <col min="9731" max="9741" width="20.7109375" style="32" customWidth="1"/>
    <col min="9742" max="9742" width="2.7109375" style="32" customWidth="1"/>
    <col min="9743" max="9983" width="9.140625" style="32"/>
    <col min="9984" max="9984" width="12" style="32" customWidth="1"/>
    <col min="9985" max="9985" width="16.42578125" style="32" bestFit="1" customWidth="1"/>
    <col min="9986" max="9986" width="41.28515625" style="32" customWidth="1"/>
    <col min="9987" max="9997" width="20.7109375" style="32" customWidth="1"/>
    <col min="9998" max="9998" width="2.7109375" style="32" customWidth="1"/>
    <col min="9999" max="10239" width="9.140625" style="32"/>
    <col min="10240" max="10240" width="12" style="32" customWidth="1"/>
    <col min="10241" max="10241" width="16.42578125" style="32" bestFit="1" customWidth="1"/>
    <col min="10242" max="10242" width="41.28515625" style="32" customWidth="1"/>
    <col min="10243" max="10253" width="20.7109375" style="32" customWidth="1"/>
    <col min="10254" max="10254" width="2.7109375" style="32" customWidth="1"/>
    <col min="10255" max="10495" width="9.140625" style="32"/>
    <col min="10496" max="10496" width="12" style="32" customWidth="1"/>
    <col min="10497" max="10497" width="16.42578125" style="32" bestFit="1" customWidth="1"/>
    <col min="10498" max="10498" width="41.28515625" style="32" customWidth="1"/>
    <col min="10499" max="10509" width="20.7109375" style="32" customWidth="1"/>
    <col min="10510" max="10510" width="2.7109375" style="32" customWidth="1"/>
    <col min="10511" max="10751" width="9.140625" style="32"/>
    <col min="10752" max="10752" width="12" style="32" customWidth="1"/>
    <col min="10753" max="10753" width="16.42578125" style="32" bestFit="1" customWidth="1"/>
    <col min="10754" max="10754" width="41.28515625" style="32" customWidth="1"/>
    <col min="10755" max="10765" width="20.7109375" style="32" customWidth="1"/>
    <col min="10766" max="10766" width="2.7109375" style="32" customWidth="1"/>
    <col min="10767" max="11007" width="9.140625" style="32"/>
    <col min="11008" max="11008" width="12" style="32" customWidth="1"/>
    <col min="11009" max="11009" width="16.42578125" style="32" bestFit="1" customWidth="1"/>
    <col min="11010" max="11010" width="41.28515625" style="32" customWidth="1"/>
    <col min="11011" max="11021" width="20.7109375" style="32" customWidth="1"/>
    <col min="11022" max="11022" width="2.7109375" style="32" customWidth="1"/>
    <col min="11023" max="11263" width="9.140625" style="32"/>
    <col min="11264" max="11264" width="12" style="32" customWidth="1"/>
    <col min="11265" max="11265" width="16.42578125" style="32" bestFit="1" customWidth="1"/>
    <col min="11266" max="11266" width="41.28515625" style="32" customWidth="1"/>
    <col min="11267" max="11277" width="20.7109375" style="32" customWidth="1"/>
    <col min="11278" max="11278" width="2.7109375" style="32" customWidth="1"/>
    <col min="11279" max="11519" width="9.140625" style="32"/>
    <col min="11520" max="11520" width="12" style="32" customWidth="1"/>
    <col min="11521" max="11521" width="16.42578125" style="32" bestFit="1" customWidth="1"/>
    <col min="11522" max="11522" width="41.28515625" style="32" customWidth="1"/>
    <col min="11523" max="11533" width="20.7109375" style="32" customWidth="1"/>
    <col min="11534" max="11534" width="2.7109375" style="32" customWidth="1"/>
    <col min="11535" max="11775" width="9.140625" style="32"/>
    <col min="11776" max="11776" width="12" style="32" customWidth="1"/>
    <col min="11777" max="11777" width="16.42578125" style="32" bestFit="1" customWidth="1"/>
    <col min="11778" max="11778" width="41.28515625" style="32" customWidth="1"/>
    <col min="11779" max="11789" width="20.7109375" style="32" customWidth="1"/>
    <col min="11790" max="11790" width="2.7109375" style="32" customWidth="1"/>
    <col min="11791" max="12031" width="9.140625" style="32"/>
    <col min="12032" max="12032" width="12" style="32" customWidth="1"/>
    <col min="12033" max="12033" width="16.42578125" style="32" bestFit="1" customWidth="1"/>
    <col min="12034" max="12034" width="41.28515625" style="32" customWidth="1"/>
    <col min="12035" max="12045" width="20.7109375" style="32" customWidth="1"/>
    <col min="12046" max="12046" width="2.7109375" style="32" customWidth="1"/>
    <col min="12047" max="12287" width="9.140625" style="32"/>
    <col min="12288" max="12288" width="12" style="32" customWidth="1"/>
    <col min="12289" max="12289" width="16.42578125" style="32" bestFit="1" customWidth="1"/>
    <col min="12290" max="12290" width="41.28515625" style="32" customWidth="1"/>
    <col min="12291" max="12301" width="20.7109375" style="32" customWidth="1"/>
    <col min="12302" max="12302" width="2.7109375" style="32" customWidth="1"/>
    <col min="12303" max="12543" width="9.140625" style="32"/>
    <col min="12544" max="12544" width="12" style="32" customWidth="1"/>
    <col min="12545" max="12545" width="16.42578125" style="32" bestFit="1" customWidth="1"/>
    <col min="12546" max="12546" width="41.28515625" style="32" customWidth="1"/>
    <col min="12547" max="12557" width="20.7109375" style="32" customWidth="1"/>
    <col min="12558" max="12558" width="2.7109375" style="32" customWidth="1"/>
    <col min="12559" max="12799" width="9.140625" style="32"/>
    <col min="12800" max="12800" width="12" style="32" customWidth="1"/>
    <col min="12801" max="12801" width="16.42578125" style="32" bestFit="1" customWidth="1"/>
    <col min="12802" max="12802" width="41.28515625" style="32" customWidth="1"/>
    <col min="12803" max="12813" width="20.7109375" style="32" customWidth="1"/>
    <col min="12814" max="12814" width="2.7109375" style="32" customWidth="1"/>
    <col min="12815" max="13055" width="9.140625" style="32"/>
    <col min="13056" max="13056" width="12" style="32" customWidth="1"/>
    <col min="13057" max="13057" width="16.42578125" style="32" bestFit="1" customWidth="1"/>
    <col min="13058" max="13058" width="41.28515625" style="32" customWidth="1"/>
    <col min="13059" max="13069" width="20.7109375" style="32" customWidth="1"/>
    <col min="13070" max="13070" width="2.7109375" style="32" customWidth="1"/>
    <col min="13071" max="13311" width="9.140625" style="32"/>
    <col min="13312" max="13312" width="12" style="32" customWidth="1"/>
    <col min="13313" max="13313" width="16.42578125" style="32" bestFit="1" customWidth="1"/>
    <col min="13314" max="13314" width="41.28515625" style="32" customWidth="1"/>
    <col min="13315" max="13325" width="20.7109375" style="32" customWidth="1"/>
    <col min="13326" max="13326" width="2.7109375" style="32" customWidth="1"/>
    <col min="13327" max="13567" width="9.140625" style="32"/>
    <col min="13568" max="13568" width="12" style="32" customWidth="1"/>
    <col min="13569" max="13569" width="16.42578125" style="32" bestFit="1" customWidth="1"/>
    <col min="13570" max="13570" width="41.28515625" style="32" customWidth="1"/>
    <col min="13571" max="13581" width="20.7109375" style="32" customWidth="1"/>
    <col min="13582" max="13582" width="2.7109375" style="32" customWidth="1"/>
    <col min="13583" max="13823" width="9.140625" style="32"/>
    <col min="13824" max="13824" width="12" style="32" customWidth="1"/>
    <col min="13825" max="13825" width="16.42578125" style="32" bestFit="1" customWidth="1"/>
    <col min="13826" max="13826" width="41.28515625" style="32" customWidth="1"/>
    <col min="13827" max="13837" width="20.7109375" style="32" customWidth="1"/>
    <col min="13838" max="13838" width="2.7109375" style="32" customWidth="1"/>
    <col min="13839" max="14079" width="9.140625" style="32"/>
    <col min="14080" max="14080" width="12" style="32" customWidth="1"/>
    <col min="14081" max="14081" width="16.42578125" style="32" bestFit="1" customWidth="1"/>
    <col min="14082" max="14082" width="41.28515625" style="32" customWidth="1"/>
    <col min="14083" max="14093" width="20.7109375" style="32" customWidth="1"/>
    <col min="14094" max="14094" width="2.7109375" style="32" customWidth="1"/>
    <col min="14095" max="14335" width="9.140625" style="32"/>
    <col min="14336" max="14336" width="12" style="32" customWidth="1"/>
    <col min="14337" max="14337" width="16.42578125" style="32" bestFit="1" customWidth="1"/>
    <col min="14338" max="14338" width="41.28515625" style="32" customWidth="1"/>
    <col min="14339" max="14349" width="20.7109375" style="32" customWidth="1"/>
    <col min="14350" max="14350" width="2.7109375" style="32" customWidth="1"/>
    <col min="14351" max="14591" width="9.140625" style="32"/>
    <col min="14592" max="14592" width="12" style="32" customWidth="1"/>
    <col min="14593" max="14593" width="16.42578125" style="32" bestFit="1" customWidth="1"/>
    <col min="14594" max="14594" width="41.28515625" style="32" customWidth="1"/>
    <col min="14595" max="14605" width="20.7109375" style="32" customWidth="1"/>
    <col min="14606" max="14606" width="2.7109375" style="32" customWidth="1"/>
    <col min="14607" max="14847" width="9.140625" style="32"/>
    <col min="14848" max="14848" width="12" style="32" customWidth="1"/>
    <col min="14849" max="14849" width="16.42578125" style="32" bestFit="1" customWidth="1"/>
    <col min="14850" max="14850" width="41.28515625" style="32" customWidth="1"/>
    <col min="14851" max="14861" width="20.7109375" style="32" customWidth="1"/>
    <col min="14862" max="14862" width="2.7109375" style="32" customWidth="1"/>
    <col min="14863" max="15103" width="9.140625" style="32"/>
    <col min="15104" max="15104" width="12" style="32" customWidth="1"/>
    <col min="15105" max="15105" width="16.42578125" style="32" bestFit="1" customWidth="1"/>
    <col min="15106" max="15106" width="41.28515625" style="32" customWidth="1"/>
    <col min="15107" max="15117" width="20.7109375" style="32" customWidth="1"/>
    <col min="15118" max="15118" width="2.7109375" style="32" customWidth="1"/>
    <col min="15119" max="15359" width="9.140625" style="32"/>
    <col min="15360" max="15360" width="12" style="32" customWidth="1"/>
    <col min="15361" max="15361" width="16.42578125" style="32" bestFit="1" customWidth="1"/>
    <col min="15362" max="15362" width="41.28515625" style="32" customWidth="1"/>
    <col min="15363" max="15373" width="20.7109375" style="32" customWidth="1"/>
    <col min="15374" max="15374" width="2.7109375" style="32" customWidth="1"/>
    <col min="15375" max="15615" width="9.140625" style="32"/>
    <col min="15616" max="15616" width="12" style="32" customWidth="1"/>
    <col min="15617" max="15617" width="16.42578125" style="32" bestFit="1" customWidth="1"/>
    <col min="15618" max="15618" width="41.28515625" style="32" customWidth="1"/>
    <col min="15619" max="15629" width="20.7109375" style="32" customWidth="1"/>
    <col min="15630" max="15630" width="2.7109375" style="32" customWidth="1"/>
    <col min="15631" max="15871" width="9.140625" style="32"/>
    <col min="15872" max="15872" width="12" style="32" customWidth="1"/>
    <col min="15873" max="15873" width="16.42578125" style="32" bestFit="1" customWidth="1"/>
    <col min="15874" max="15874" width="41.28515625" style="32" customWidth="1"/>
    <col min="15875" max="15885" width="20.7109375" style="32" customWidth="1"/>
    <col min="15886" max="15886" width="2.7109375" style="32" customWidth="1"/>
    <col min="15887" max="16127" width="9.140625" style="32"/>
    <col min="16128" max="16128" width="12" style="32" customWidth="1"/>
    <col min="16129" max="16129" width="16.42578125" style="32" bestFit="1" customWidth="1"/>
    <col min="16130" max="16130" width="41.28515625" style="32" customWidth="1"/>
    <col min="16131" max="16141" width="20.7109375" style="32" customWidth="1"/>
    <col min="16142" max="16142" width="2.7109375" style="32" customWidth="1"/>
    <col min="16143" max="16384" width="9.140625" style="32"/>
  </cols>
  <sheetData>
    <row r="1" spans="2:13" ht="20.25" x14ac:dyDescent="0.3">
      <c r="B1" s="2" t="str">
        <f>[6]Cover!C22</f>
        <v>Essential Energy</v>
      </c>
      <c r="C1" s="3"/>
      <c r="D1" s="3"/>
      <c r="E1" s="3"/>
      <c r="F1" s="3"/>
      <c r="G1" s="3"/>
      <c r="H1" s="3"/>
      <c r="I1" s="3"/>
      <c r="J1" s="3"/>
      <c r="K1" s="3"/>
      <c r="L1" s="3"/>
      <c r="M1" s="3"/>
    </row>
    <row r="2" spans="2:13" ht="20.25" x14ac:dyDescent="0.3">
      <c r="B2" s="687" t="s">
        <v>339</v>
      </c>
      <c r="C2" s="687"/>
      <c r="D2" s="688"/>
      <c r="E2" s="688"/>
    </row>
    <row r="3" spans="2:13" ht="20.25" x14ac:dyDescent="0.3">
      <c r="B3" s="2" t="str">
        <f>Cover!C26</f>
        <v>2012-13</v>
      </c>
    </row>
    <row r="4" spans="2:13" ht="12.75" customHeight="1" x14ac:dyDescent="0.3">
      <c r="B4" s="31"/>
    </row>
    <row r="5" spans="2:13" ht="69.75" customHeight="1" x14ac:dyDescent="0.2">
      <c r="B5" s="689" t="s">
        <v>340</v>
      </c>
      <c r="C5" s="690"/>
    </row>
    <row r="6" spans="2:13" s="313" customFormat="1" ht="12.75" customHeight="1" x14ac:dyDescent="0.2">
      <c r="B6" s="271"/>
      <c r="C6" s="271"/>
    </row>
    <row r="7" spans="2:13" ht="19.5" customHeight="1" x14ac:dyDescent="0.2">
      <c r="B7" s="606" t="s">
        <v>341</v>
      </c>
      <c r="C7" s="606"/>
      <c r="D7" s="606"/>
      <c r="E7" s="606"/>
    </row>
    <row r="8" spans="2:13" ht="12.75" customHeight="1" x14ac:dyDescent="0.3">
      <c r="B8" s="31"/>
    </row>
    <row r="9" spans="2:13" ht="60" customHeight="1" x14ac:dyDescent="0.2">
      <c r="B9" s="314" t="s">
        <v>87</v>
      </c>
      <c r="C9" s="315" t="s">
        <v>88</v>
      </c>
      <c r="D9" s="316" t="s">
        <v>177</v>
      </c>
      <c r="E9" s="316" t="s">
        <v>178</v>
      </c>
      <c r="F9" s="317" t="s">
        <v>207</v>
      </c>
      <c r="G9" s="691" t="s">
        <v>180</v>
      </c>
      <c r="H9" s="692"/>
      <c r="I9" s="693"/>
      <c r="J9" s="318" t="s">
        <v>181</v>
      </c>
      <c r="K9" s="317" t="s">
        <v>182</v>
      </c>
      <c r="L9" s="319" t="s">
        <v>183</v>
      </c>
    </row>
    <row r="10" spans="2:13" x14ac:dyDescent="0.2">
      <c r="B10" s="314"/>
      <c r="C10" s="315"/>
      <c r="D10" s="316"/>
      <c r="E10" s="316"/>
      <c r="F10" s="317"/>
      <c r="G10" s="317" t="s">
        <v>282</v>
      </c>
      <c r="H10" s="317" t="s">
        <v>297</v>
      </c>
      <c r="I10" s="320" t="s">
        <v>284</v>
      </c>
      <c r="J10" s="318" t="s">
        <v>141</v>
      </c>
      <c r="K10" s="317"/>
      <c r="L10" s="319"/>
    </row>
    <row r="11" spans="2:13" x14ac:dyDescent="0.2">
      <c r="B11" s="321"/>
      <c r="C11" s="322" t="s">
        <v>342</v>
      </c>
      <c r="D11" s="203" t="s">
        <v>89</v>
      </c>
      <c r="E11" s="203" t="s">
        <v>89</v>
      </c>
      <c r="F11" s="203" t="s">
        <v>89</v>
      </c>
      <c r="G11" s="203" t="s">
        <v>89</v>
      </c>
      <c r="H11" s="203" t="s">
        <v>89</v>
      </c>
      <c r="I11" s="203"/>
      <c r="J11" s="203" t="s">
        <v>89</v>
      </c>
      <c r="K11" s="203" t="s">
        <v>89</v>
      </c>
      <c r="L11" s="203" t="s">
        <v>89</v>
      </c>
    </row>
    <row r="12" spans="2:13" x14ac:dyDescent="0.2">
      <c r="B12" s="323"/>
      <c r="C12" s="324" t="s">
        <v>343</v>
      </c>
      <c r="D12" s="436">
        <v>38011.494742709663</v>
      </c>
      <c r="E12" s="499">
        <f>L12</f>
        <v>0</v>
      </c>
      <c r="F12" s="502">
        <f>SUM(H12,J12)</f>
        <v>38011.490662709672</v>
      </c>
      <c r="G12" s="436">
        <v>45293.838718468956</v>
      </c>
      <c r="H12" s="436">
        <v>38011.490662709672</v>
      </c>
      <c r="I12" s="326">
        <f t="shared" ref="I12:I17" si="0">(H12-G12)/G12</f>
        <v>-0.16078010302955056</v>
      </c>
      <c r="J12" s="436">
        <v>0</v>
      </c>
      <c r="K12" s="327"/>
      <c r="L12" s="436">
        <v>0</v>
      </c>
      <c r="M12" s="32" t="s">
        <v>466</v>
      </c>
    </row>
    <row r="13" spans="2:13" ht="12.75" customHeight="1" x14ac:dyDescent="0.2">
      <c r="B13" s="323"/>
      <c r="C13" s="324" t="s">
        <v>344</v>
      </c>
      <c r="D13" s="436">
        <v>0</v>
      </c>
      <c r="E13" s="499">
        <f t="shared" ref="E13:E17" si="1">L13</f>
        <v>0</v>
      </c>
      <c r="F13" s="502">
        <f t="shared" ref="F13:F17" si="2">SUM(H13,J13)</f>
        <v>0</v>
      </c>
      <c r="G13" s="436">
        <v>2708.0945980742949</v>
      </c>
      <c r="H13" s="436">
        <v>0</v>
      </c>
      <c r="I13" s="326">
        <f t="shared" si="0"/>
        <v>-1</v>
      </c>
      <c r="J13" s="436">
        <v>0</v>
      </c>
      <c r="K13" s="327"/>
      <c r="L13" s="436">
        <v>0</v>
      </c>
      <c r="M13" s="32" t="s">
        <v>466</v>
      </c>
    </row>
    <row r="14" spans="2:13" x14ac:dyDescent="0.2">
      <c r="B14" s="323"/>
      <c r="C14" s="328" t="s">
        <v>345</v>
      </c>
      <c r="D14" s="436">
        <v>74254.664445806178</v>
      </c>
      <c r="E14" s="499">
        <f t="shared" si="1"/>
        <v>2.9500699999999997</v>
      </c>
      <c r="F14" s="502">
        <f t="shared" si="2"/>
        <v>74251.714375806187</v>
      </c>
      <c r="G14" s="436">
        <v>80081.792042451663</v>
      </c>
      <c r="H14" s="436">
        <v>74251.714375806187</v>
      </c>
      <c r="I14" s="326">
        <f t="shared" si="0"/>
        <v>-7.2801538501472723E-2</v>
      </c>
      <c r="J14" s="436">
        <v>0</v>
      </c>
      <c r="K14" s="327"/>
      <c r="L14" s="436">
        <v>2.9500699999999997</v>
      </c>
      <c r="M14" s="32" t="s">
        <v>466</v>
      </c>
    </row>
    <row r="15" spans="2:13" x14ac:dyDescent="0.2">
      <c r="B15" s="323"/>
      <c r="C15" s="328" t="s">
        <v>346</v>
      </c>
      <c r="D15" s="436">
        <v>171370.70254829808</v>
      </c>
      <c r="E15" s="499">
        <f t="shared" si="1"/>
        <v>0</v>
      </c>
      <c r="F15" s="502">
        <f t="shared" si="2"/>
        <v>171370.70254829808</v>
      </c>
      <c r="G15" s="436">
        <v>110838.65477190258</v>
      </c>
      <c r="H15" s="436">
        <v>171370.70254829808</v>
      </c>
      <c r="I15" s="326">
        <f t="shared" si="0"/>
        <v>0.54612759331088767</v>
      </c>
      <c r="J15" s="436">
        <v>0</v>
      </c>
      <c r="K15" s="327"/>
      <c r="L15" s="436">
        <v>0</v>
      </c>
      <c r="M15" s="32" t="s">
        <v>466</v>
      </c>
    </row>
    <row r="16" spans="2:13" x14ac:dyDescent="0.2">
      <c r="B16" s="323"/>
      <c r="C16" s="328" t="s">
        <v>347</v>
      </c>
      <c r="D16" s="436">
        <v>72716.468418533346</v>
      </c>
      <c r="E16" s="499">
        <f t="shared" si="1"/>
        <v>0</v>
      </c>
      <c r="F16" s="502">
        <f t="shared" si="2"/>
        <v>72716.464547556709</v>
      </c>
      <c r="G16" s="436">
        <v>55415.47677168042</v>
      </c>
      <c r="H16" s="436">
        <v>72716.464547556709</v>
      </c>
      <c r="I16" s="326">
        <f t="shared" si="0"/>
        <v>0.3122049792544202</v>
      </c>
      <c r="J16" s="436">
        <v>0</v>
      </c>
      <c r="K16" s="327"/>
      <c r="L16" s="436">
        <v>0</v>
      </c>
      <c r="M16" s="32" t="s">
        <v>466</v>
      </c>
    </row>
    <row r="17" spans="2:13" ht="25.5" x14ac:dyDescent="0.2">
      <c r="B17" s="323"/>
      <c r="C17" s="328" t="s">
        <v>348</v>
      </c>
      <c r="D17" s="436">
        <v>55284.747647181714</v>
      </c>
      <c r="E17" s="499">
        <f t="shared" si="1"/>
        <v>67.270840000004682</v>
      </c>
      <c r="F17" s="502">
        <f t="shared" si="2"/>
        <v>55217.47451404055</v>
      </c>
      <c r="G17" s="436">
        <v>104745.90962664352</v>
      </c>
      <c r="H17" s="436">
        <v>43076.756594040533</v>
      </c>
      <c r="I17" s="326">
        <f t="shared" si="0"/>
        <v>-0.58874998797009459</v>
      </c>
      <c r="J17" s="436">
        <v>12140.717920000017</v>
      </c>
      <c r="K17" s="327"/>
      <c r="L17" s="436">
        <v>67.270840000004682</v>
      </c>
      <c r="M17" s="32" t="s">
        <v>466</v>
      </c>
    </row>
    <row r="18" spans="2:13" x14ac:dyDescent="0.2">
      <c r="B18" s="321"/>
      <c r="C18" s="329" t="s">
        <v>101</v>
      </c>
      <c r="D18" s="438">
        <f>SUM(D12:D17)</f>
        <v>411638.07780252898</v>
      </c>
      <c r="E18" s="438">
        <f>SUM(E12:E17)</f>
        <v>70.220910000004679</v>
      </c>
      <c r="F18" s="438">
        <f>SUM(F12:F17)</f>
        <v>411567.84664841119</v>
      </c>
      <c r="G18" s="438">
        <f>SUM(G12:G17)</f>
        <v>399083.76652922144</v>
      </c>
      <c r="H18" s="438">
        <f>SUM(H12:H17)</f>
        <v>399427.12872841116</v>
      </c>
      <c r="I18" s="438"/>
      <c r="J18" s="438">
        <f>SUM(J12:J17)</f>
        <v>12140.717920000017</v>
      </c>
      <c r="K18" s="438"/>
      <c r="L18" s="438">
        <f>SUM(L12:L17)</f>
        <v>70.220910000004679</v>
      </c>
    </row>
    <row r="20" spans="2:13" ht="19.5" x14ac:dyDescent="0.25">
      <c r="B20" s="330" t="s">
        <v>349</v>
      </c>
      <c r="C20" s="331"/>
      <c r="D20" s="331"/>
      <c r="E20" s="332"/>
      <c r="F20" s="332"/>
      <c r="G20" s="332"/>
      <c r="H20" s="332"/>
      <c r="I20" s="332"/>
      <c r="J20" s="332"/>
      <c r="K20" s="332"/>
    </row>
    <row r="21" spans="2:13" ht="19.5" x14ac:dyDescent="0.25">
      <c r="B21" s="330"/>
      <c r="C21" s="331"/>
      <c r="D21" s="331"/>
      <c r="E21" s="332"/>
      <c r="F21" s="332"/>
      <c r="G21" s="332"/>
      <c r="H21" s="332"/>
      <c r="I21" s="332"/>
      <c r="J21" s="332"/>
      <c r="K21" s="332"/>
    </row>
    <row r="22" spans="2:13" ht="15" x14ac:dyDescent="0.2">
      <c r="B22" s="694" t="s">
        <v>294</v>
      </c>
      <c r="C22" s="695"/>
      <c r="D22" s="696"/>
      <c r="E22" s="332"/>
      <c r="F22" s="332"/>
      <c r="G22" s="332"/>
      <c r="H22" s="332"/>
      <c r="I22" s="332"/>
      <c r="J22" s="332"/>
      <c r="K22" s="332"/>
    </row>
    <row r="23" spans="2:13" ht="15" x14ac:dyDescent="0.2">
      <c r="B23" s="333"/>
      <c r="C23" s="334"/>
      <c r="D23" s="334"/>
      <c r="E23" s="334"/>
      <c r="F23" s="335"/>
      <c r="G23" s="335"/>
      <c r="H23" s="335"/>
      <c r="I23" s="335"/>
      <c r="J23" s="335"/>
      <c r="K23" s="335"/>
    </row>
    <row r="24" spans="2:13" x14ac:dyDescent="0.2">
      <c r="B24" s="336" t="s">
        <v>350</v>
      </c>
      <c r="C24" s="697" t="s">
        <v>295</v>
      </c>
      <c r="D24" s="698"/>
      <c r="E24" s="698"/>
      <c r="F24" s="698"/>
      <c r="G24" s="698"/>
      <c r="H24" s="698"/>
      <c r="I24" s="698"/>
      <c r="J24" s="698"/>
      <c r="K24" s="698"/>
    </row>
    <row r="25" spans="2:13" x14ac:dyDescent="0.2">
      <c r="B25" s="554" t="s">
        <v>343</v>
      </c>
      <c r="C25" s="699" t="s">
        <v>587</v>
      </c>
      <c r="D25" s="700"/>
      <c r="E25" s="700"/>
      <c r="F25" s="700"/>
      <c r="G25" s="700"/>
      <c r="H25" s="700"/>
      <c r="I25" s="700"/>
      <c r="J25" s="700"/>
      <c r="K25" s="701"/>
    </row>
    <row r="26" spans="2:13" x14ac:dyDescent="0.2">
      <c r="B26" s="554" t="s">
        <v>344</v>
      </c>
      <c r="C26" s="702" t="s">
        <v>566</v>
      </c>
      <c r="D26" s="703"/>
      <c r="E26" s="703"/>
      <c r="F26" s="703"/>
      <c r="G26" s="703"/>
      <c r="H26" s="703"/>
      <c r="I26" s="703"/>
      <c r="J26" s="703"/>
      <c r="K26" s="703"/>
    </row>
    <row r="27" spans="2:13" ht="25.5" x14ac:dyDescent="0.2">
      <c r="B27" s="554" t="s">
        <v>346</v>
      </c>
      <c r="C27" s="699" t="s">
        <v>582</v>
      </c>
      <c r="D27" s="700"/>
      <c r="E27" s="700"/>
      <c r="F27" s="700"/>
      <c r="G27" s="700"/>
      <c r="H27" s="700"/>
      <c r="I27" s="700"/>
      <c r="J27" s="700"/>
      <c r="K27" s="701"/>
    </row>
    <row r="28" spans="2:13" ht="25.5" x14ac:dyDescent="0.2">
      <c r="B28" s="554" t="s">
        <v>347</v>
      </c>
      <c r="C28" s="702" t="s">
        <v>584</v>
      </c>
      <c r="D28" s="703"/>
      <c r="E28" s="703"/>
      <c r="F28" s="703"/>
      <c r="G28" s="703"/>
      <c r="H28" s="703"/>
      <c r="I28" s="703"/>
      <c r="J28" s="703"/>
      <c r="K28" s="703"/>
    </row>
    <row r="29" spans="2:13" ht="51" x14ac:dyDescent="0.2">
      <c r="B29" s="554" t="s">
        <v>348</v>
      </c>
      <c r="C29" s="702" t="s">
        <v>583</v>
      </c>
      <c r="D29" s="703"/>
      <c r="E29" s="703"/>
      <c r="F29" s="703"/>
      <c r="G29" s="703"/>
      <c r="H29" s="703"/>
      <c r="I29" s="703"/>
      <c r="J29" s="703"/>
      <c r="K29" s="703"/>
    </row>
    <row r="30" spans="2:13" ht="15.75" x14ac:dyDescent="0.2">
      <c r="B30" s="337"/>
      <c r="C30" s="704"/>
      <c r="D30" s="705"/>
      <c r="E30" s="705"/>
      <c r="F30" s="705"/>
      <c r="G30" s="705"/>
      <c r="H30" s="705"/>
      <c r="I30" s="705"/>
      <c r="J30" s="705"/>
      <c r="K30" s="705"/>
    </row>
    <row r="32" spans="2:13" ht="15.75" x14ac:dyDescent="0.2">
      <c r="B32" s="706" t="s">
        <v>351</v>
      </c>
      <c r="C32" s="706"/>
      <c r="D32" s="706"/>
      <c r="E32" s="706"/>
    </row>
    <row r="33" spans="2:9" ht="12.75" customHeight="1" x14ac:dyDescent="0.2">
      <c r="B33" s="338"/>
      <c r="C33" s="338"/>
      <c r="D33" s="338"/>
      <c r="E33" s="338"/>
    </row>
    <row r="34" spans="2:9" ht="24.75" customHeight="1" x14ac:dyDescent="0.2">
      <c r="B34" s="635" t="s">
        <v>352</v>
      </c>
      <c r="C34" s="636"/>
      <c r="D34" s="636"/>
      <c r="E34" s="637"/>
    </row>
    <row r="35" spans="2:9" ht="12.75" customHeight="1" x14ac:dyDescent="0.2">
      <c r="B35" s="338"/>
      <c r="C35" s="338"/>
      <c r="D35" s="338"/>
      <c r="E35" s="338"/>
    </row>
    <row r="36" spans="2:9" ht="51" x14ac:dyDescent="0.2">
      <c r="B36" s="339" t="s">
        <v>96</v>
      </c>
      <c r="C36" s="315" t="s">
        <v>88</v>
      </c>
      <c r="D36" s="316" t="s">
        <v>177</v>
      </c>
      <c r="E36" s="316" t="s">
        <v>178</v>
      </c>
      <c r="F36" s="317" t="s">
        <v>207</v>
      </c>
    </row>
    <row r="37" spans="2:9" x14ac:dyDescent="0.2">
      <c r="B37" s="314"/>
      <c r="C37" s="315"/>
      <c r="D37" s="316"/>
      <c r="E37" s="203" t="s">
        <v>89</v>
      </c>
      <c r="F37" s="203" t="s">
        <v>89</v>
      </c>
    </row>
    <row r="38" spans="2:9" x14ac:dyDescent="0.2">
      <c r="B38" s="323"/>
      <c r="C38" s="490" t="s">
        <v>467</v>
      </c>
      <c r="D38" s="436">
        <v>22396.278561492043</v>
      </c>
      <c r="E38" s="436">
        <v>0.32681000000229687</v>
      </c>
      <c r="F38" s="436">
        <v>22395.951751492041</v>
      </c>
    </row>
    <row r="39" spans="2:9" x14ac:dyDescent="0.2">
      <c r="B39" s="323"/>
      <c r="C39" s="490" t="s">
        <v>468</v>
      </c>
      <c r="D39" s="436">
        <v>347.66141516332465</v>
      </c>
      <c r="E39" s="436">
        <v>9.3623900000000617</v>
      </c>
      <c r="F39" s="436">
        <v>338.29902516332459</v>
      </c>
    </row>
    <row r="40" spans="2:9" x14ac:dyDescent="0.2">
      <c r="B40" s="323"/>
      <c r="C40" s="490" t="s">
        <v>469</v>
      </c>
      <c r="D40" s="436">
        <v>32540.807670526341</v>
      </c>
      <c r="E40" s="436">
        <v>57.581640000000334</v>
      </c>
      <c r="F40" s="436">
        <v>32483.226030526341</v>
      </c>
    </row>
    <row r="41" spans="2:9" x14ac:dyDescent="0.2">
      <c r="B41" s="323"/>
      <c r="C41" s="325"/>
      <c r="D41" s="325"/>
      <c r="E41" s="325"/>
      <c r="F41" s="325"/>
    </row>
    <row r="42" spans="2:9" x14ac:dyDescent="0.2">
      <c r="B42" s="323"/>
      <c r="C42" s="325"/>
      <c r="D42" s="325"/>
      <c r="E42" s="325"/>
      <c r="F42" s="325"/>
    </row>
    <row r="43" spans="2:9" x14ac:dyDescent="0.2">
      <c r="B43" s="323"/>
      <c r="C43" s="325"/>
      <c r="D43" s="325"/>
      <c r="E43" s="325"/>
      <c r="F43" s="325"/>
    </row>
    <row r="45" spans="2:9" ht="15.75" x14ac:dyDescent="0.25">
      <c r="B45" s="330" t="s">
        <v>353</v>
      </c>
      <c r="E45" s="340"/>
      <c r="G45" s="341"/>
      <c r="H45" s="341"/>
      <c r="I45" s="341"/>
    </row>
    <row r="46" spans="2:9" ht="15.75" x14ac:dyDescent="0.25">
      <c r="B46" s="330"/>
      <c r="E46" s="340"/>
      <c r="G46" s="341"/>
      <c r="H46" s="341"/>
      <c r="I46" s="341"/>
    </row>
    <row r="47" spans="2:9" ht="25.5" customHeight="1" x14ac:dyDescent="0.2">
      <c r="B47" s="635" t="s">
        <v>352</v>
      </c>
      <c r="C47" s="636"/>
      <c r="D47" s="636"/>
      <c r="E47" s="637"/>
    </row>
    <row r="48" spans="2:9" ht="12.75" customHeight="1" x14ac:dyDescent="0.2">
      <c r="B48" s="338"/>
      <c r="C48" s="338"/>
      <c r="D48" s="338"/>
      <c r="E48" s="338"/>
    </row>
    <row r="50" spans="2:12" x14ac:dyDescent="0.2">
      <c r="B50" s="342" t="s">
        <v>354</v>
      </c>
      <c r="C50" s="686" t="s">
        <v>323</v>
      </c>
      <c r="D50" s="686"/>
      <c r="E50" s="686"/>
      <c r="F50" s="686"/>
      <c r="G50" s="686" t="s">
        <v>355</v>
      </c>
      <c r="H50" s="686"/>
      <c r="I50" s="686"/>
      <c r="J50" s="686"/>
      <c r="K50" s="626"/>
      <c r="L50" s="626"/>
    </row>
    <row r="51" spans="2:12" x14ac:dyDescent="0.2">
      <c r="B51" s="343"/>
      <c r="C51" s="681"/>
      <c r="D51" s="681"/>
      <c r="E51" s="681"/>
      <c r="F51" s="681"/>
      <c r="G51" s="681"/>
      <c r="H51" s="681"/>
      <c r="I51" s="681"/>
      <c r="J51" s="681"/>
      <c r="K51" s="682"/>
      <c r="L51" s="682"/>
    </row>
    <row r="52" spans="2:12" x14ac:dyDescent="0.2">
      <c r="B52" s="343"/>
      <c r="C52" s="681"/>
      <c r="D52" s="681"/>
      <c r="E52" s="681"/>
      <c r="F52" s="681"/>
      <c r="G52" s="681"/>
      <c r="H52" s="681"/>
      <c r="I52" s="681"/>
      <c r="J52" s="681"/>
      <c r="K52" s="682"/>
      <c r="L52" s="682"/>
    </row>
    <row r="53" spans="2:12" x14ac:dyDescent="0.2">
      <c r="B53" s="343"/>
      <c r="C53" s="681"/>
      <c r="D53" s="681"/>
      <c r="E53" s="681"/>
      <c r="F53" s="681"/>
      <c r="G53" s="681"/>
      <c r="H53" s="681"/>
      <c r="I53" s="681"/>
      <c r="J53" s="681"/>
      <c r="K53" s="682"/>
      <c r="L53" s="682"/>
    </row>
    <row r="54" spans="2:12" x14ac:dyDescent="0.2">
      <c r="B54" s="343"/>
      <c r="C54" s="681"/>
      <c r="D54" s="681"/>
      <c r="E54" s="681"/>
      <c r="F54" s="681"/>
      <c r="G54" s="681"/>
      <c r="H54" s="681"/>
      <c r="I54" s="681"/>
      <c r="J54" s="681"/>
      <c r="K54" s="682"/>
      <c r="L54" s="682"/>
    </row>
    <row r="55" spans="2:12" x14ac:dyDescent="0.2">
      <c r="B55" s="344"/>
      <c r="C55" s="683" t="s">
        <v>356</v>
      </c>
      <c r="D55" s="684"/>
      <c r="E55" s="684"/>
      <c r="F55" s="684"/>
      <c r="G55" s="685">
        <f>SUM(G51:J54)</f>
        <v>0</v>
      </c>
      <c r="H55" s="685"/>
      <c r="I55" s="685"/>
      <c r="J55" s="685"/>
      <c r="K55" s="626"/>
      <c r="L55" s="626"/>
    </row>
  </sheetData>
  <mergeCells count="27">
    <mergeCell ref="B47:E47"/>
    <mergeCell ref="B2:E2"/>
    <mergeCell ref="B5:C5"/>
    <mergeCell ref="B7:E7"/>
    <mergeCell ref="G9:I9"/>
    <mergeCell ref="B22:D22"/>
    <mergeCell ref="C24:K24"/>
    <mergeCell ref="C25:K25"/>
    <mergeCell ref="C29:K29"/>
    <mergeCell ref="C30:K30"/>
    <mergeCell ref="B32:E32"/>
    <mergeCell ref="B34:E34"/>
    <mergeCell ref="C26:K26"/>
    <mergeCell ref="C27:K27"/>
    <mergeCell ref="C28:K28"/>
    <mergeCell ref="C50:F50"/>
    <mergeCell ref="G50:L50"/>
    <mergeCell ref="C51:F51"/>
    <mergeCell ref="G51:L51"/>
    <mergeCell ref="C52:F52"/>
    <mergeCell ref="G52:L52"/>
    <mergeCell ref="C53:F53"/>
    <mergeCell ref="G53:L53"/>
    <mergeCell ref="C54:F54"/>
    <mergeCell ref="G54:L54"/>
    <mergeCell ref="C55:F55"/>
    <mergeCell ref="G55:L55"/>
  </mergeCells>
  <pageMargins left="0.35433070866141736" right="0.35433070866141736" top="0.59055118110236227" bottom="0.59055118110236227" header="0.51181102362204722" footer="0.11811023622047245"/>
  <pageSetup paperSize="9" scale="72" fitToHeight="100" orientation="landscape" r:id="rId1"/>
  <headerFooter scaleWithDoc="0" alignWithMargins="0">
    <oddFooter>&amp;L&amp;8&amp;D&amp;C&amp;8&amp; Template: &amp;A&amp;F&amp;R&amp;8&amp;P of &amp;N</oddFooter>
  </headerFooter>
  <rowBreaks count="2" manualBreakCount="2">
    <brk id="19" max="16383" man="1"/>
    <brk id="3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view="pageBreakPreview" topLeftCell="B1" zoomScale="90" zoomScaleSheetLayoutView="90" workbookViewId="0">
      <selection activeCell="D26" sqref="D26:F28"/>
    </sheetView>
  </sheetViews>
  <sheetFormatPr defaultRowHeight="12.75" x14ac:dyDescent="0.2"/>
  <cols>
    <col min="1" max="1" width="12" style="32" customWidth="1"/>
    <col min="2" max="2" width="16.42578125" style="32" bestFit="1" customWidth="1"/>
    <col min="3" max="3" width="41.28515625" style="32" customWidth="1"/>
    <col min="4" max="12" width="15.7109375" style="32" customWidth="1"/>
    <col min="13" max="13" width="3.42578125" style="32" customWidth="1"/>
    <col min="14" max="256" width="9.140625" style="32"/>
    <col min="257" max="257" width="12" style="32" customWidth="1"/>
    <col min="258" max="258" width="16.42578125" style="32" bestFit="1" customWidth="1"/>
    <col min="259" max="259" width="41.28515625" style="32" customWidth="1"/>
    <col min="260" max="268" width="20.7109375" style="32" customWidth="1"/>
    <col min="269" max="269" width="3.42578125" style="32" customWidth="1"/>
    <col min="270" max="512" width="9.140625" style="32"/>
    <col min="513" max="513" width="12" style="32" customWidth="1"/>
    <col min="514" max="514" width="16.42578125" style="32" bestFit="1" customWidth="1"/>
    <col min="515" max="515" width="41.28515625" style="32" customWidth="1"/>
    <col min="516" max="524" width="20.7109375" style="32" customWidth="1"/>
    <col min="525" max="525" width="3.42578125" style="32" customWidth="1"/>
    <col min="526" max="768" width="9.140625" style="32"/>
    <col min="769" max="769" width="12" style="32" customWidth="1"/>
    <col min="770" max="770" width="16.42578125" style="32" bestFit="1" customWidth="1"/>
    <col min="771" max="771" width="41.28515625" style="32" customWidth="1"/>
    <col min="772" max="780" width="20.7109375" style="32" customWidth="1"/>
    <col min="781" max="781" width="3.42578125" style="32" customWidth="1"/>
    <col min="782" max="1024" width="9.140625" style="32"/>
    <col min="1025" max="1025" width="12" style="32" customWidth="1"/>
    <col min="1026" max="1026" width="16.42578125" style="32" bestFit="1" customWidth="1"/>
    <col min="1027" max="1027" width="41.28515625" style="32" customWidth="1"/>
    <col min="1028" max="1036" width="20.7109375" style="32" customWidth="1"/>
    <col min="1037" max="1037" width="3.42578125" style="32" customWidth="1"/>
    <col min="1038" max="1280" width="9.140625" style="32"/>
    <col min="1281" max="1281" width="12" style="32" customWidth="1"/>
    <col min="1282" max="1282" width="16.42578125" style="32" bestFit="1" customWidth="1"/>
    <col min="1283" max="1283" width="41.28515625" style="32" customWidth="1"/>
    <col min="1284" max="1292" width="20.7109375" style="32" customWidth="1"/>
    <col min="1293" max="1293" width="3.42578125" style="32" customWidth="1"/>
    <col min="1294" max="1536" width="9.140625" style="32"/>
    <col min="1537" max="1537" width="12" style="32" customWidth="1"/>
    <col min="1538" max="1538" width="16.42578125" style="32" bestFit="1" customWidth="1"/>
    <col min="1539" max="1539" width="41.28515625" style="32" customWidth="1"/>
    <col min="1540" max="1548" width="20.7109375" style="32" customWidth="1"/>
    <col min="1549" max="1549" width="3.42578125" style="32" customWidth="1"/>
    <col min="1550" max="1792" width="9.140625" style="32"/>
    <col min="1793" max="1793" width="12" style="32" customWidth="1"/>
    <col min="1794" max="1794" width="16.42578125" style="32" bestFit="1" customWidth="1"/>
    <col min="1795" max="1795" width="41.28515625" style="32" customWidth="1"/>
    <col min="1796" max="1804" width="20.7109375" style="32" customWidth="1"/>
    <col min="1805" max="1805" width="3.42578125" style="32" customWidth="1"/>
    <col min="1806" max="2048" width="9.140625" style="32"/>
    <col min="2049" max="2049" width="12" style="32" customWidth="1"/>
    <col min="2050" max="2050" width="16.42578125" style="32" bestFit="1" customWidth="1"/>
    <col min="2051" max="2051" width="41.28515625" style="32" customWidth="1"/>
    <col min="2052" max="2060" width="20.7109375" style="32" customWidth="1"/>
    <col min="2061" max="2061" width="3.42578125" style="32" customWidth="1"/>
    <col min="2062" max="2304" width="9.140625" style="32"/>
    <col min="2305" max="2305" width="12" style="32" customWidth="1"/>
    <col min="2306" max="2306" width="16.42578125" style="32" bestFit="1" customWidth="1"/>
    <col min="2307" max="2307" width="41.28515625" style="32" customWidth="1"/>
    <col min="2308" max="2316" width="20.7109375" style="32" customWidth="1"/>
    <col min="2317" max="2317" width="3.42578125" style="32" customWidth="1"/>
    <col min="2318" max="2560" width="9.140625" style="32"/>
    <col min="2561" max="2561" width="12" style="32" customWidth="1"/>
    <col min="2562" max="2562" width="16.42578125" style="32" bestFit="1" customWidth="1"/>
    <col min="2563" max="2563" width="41.28515625" style="32" customWidth="1"/>
    <col min="2564" max="2572" width="20.7109375" style="32" customWidth="1"/>
    <col min="2573" max="2573" width="3.42578125" style="32" customWidth="1"/>
    <col min="2574" max="2816" width="9.140625" style="32"/>
    <col min="2817" max="2817" width="12" style="32" customWidth="1"/>
    <col min="2818" max="2818" width="16.42578125" style="32" bestFit="1" customWidth="1"/>
    <col min="2819" max="2819" width="41.28515625" style="32" customWidth="1"/>
    <col min="2820" max="2828" width="20.7109375" style="32" customWidth="1"/>
    <col min="2829" max="2829" width="3.42578125" style="32" customWidth="1"/>
    <col min="2830" max="3072" width="9.140625" style="32"/>
    <col min="3073" max="3073" width="12" style="32" customWidth="1"/>
    <col min="3074" max="3074" width="16.42578125" style="32" bestFit="1" customWidth="1"/>
    <col min="3075" max="3075" width="41.28515625" style="32" customWidth="1"/>
    <col min="3076" max="3084" width="20.7109375" style="32" customWidth="1"/>
    <col min="3085" max="3085" width="3.42578125" style="32" customWidth="1"/>
    <col min="3086" max="3328" width="9.140625" style="32"/>
    <col min="3329" max="3329" width="12" style="32" customWidth="1"/>
    <col min="3330" max="3330" width="16.42578125" style="32" bestFit="1" customWidth="1"/>
    <col min="3331" max="3331" width="41.28515625" style="32" customWidth="1"/>
    <col min="3332" max="3340" width="20.7109375" style="32" customWidth="1"/>
    <col min="3341" max="3341" width="3.42578125" style="32" customWidth="1"/>
    <col min="3342" max="3584" width="9.140625" style="32"/>
    <col min="3585" max="3585" width="12" style="32" customWidth="1"/>
    <col min="3586" max="3586" width="16.42578125" style="32" bestFit="1" customWidth="1"/>
    <col min="3587" max="3587" width="41.28515625" style="32" customWidth="1"/>
    <col min="3588" max="3596" width="20.7109375" style="32" customWidth="1"/>
    <col min="3597" max="3597" width="3.42578125" style="32" customWidth="1"/>
    <col min="3598" max="3840" width="9.140625" style="32"/>
    <col min="3841" max="3841" width="12" style="32" customWidth="1"/>
    <col min="3842" max="3842" width="16.42578125" style="32" bestFit="1" customWidth="1"/>
    <col min="3843" max="3843" width="41.28515625" style="32" customWidth="1"/>
    <col min="3844" max="3852" width="20.7109375" style="32" customWidth="1"/>
    <col min="3853" max="3853" width="3.42578125" style="32" customWidth="1"/>
    <col min="3854" max="4096" width="9.140625" style="32"/>
    <col min="4097" max="4097" width="12" style="32" customWidth="1"/>
    <col min="4098" max="4098" width="16.42578125" style="32" bestFit="1" customWidth="1"/>
    <col min="4099" max="4099" width="41.28515625" style="32" customWidth="1"/>
    <col min="4100" max="4108" width="20.7109375" style="32" customWidth="1"/>
    <col min="4109" max="4109" width="3.42578125" style="32" customWidth="1"/>
    <col min="4110" max="4352" width="9.140625" style="32"/>
    <col min="4353" max="4353" width="12" style="32" customWidth="1"/>
    <col min="4354" max="4354" width="16.42578125" style="32" bestFit="1" customWidth="1"/>
    <col min="4355" max="4355" width="41.28515625" style="32" customWidth="1"/>
    <col min="4356" max="4364" width="20.7109375" style="32" customWidth="1"/>
    <col min="4365" max="4365" width="3.42578125" style="32" customWidth="1"/>
    <col min="4366" max="4608" width="9.140625" style="32"/>
    <col min="4609" max="4609" width="12" style="32" customWidth="1"/>
    <col min="4610" max="4610" width="16.42578125" style="32" bestFit="1" customWidth="1"/>
    <col min="4611" max="4611" width="41.28515625" style="32" customWidth="1"/>
    <col min="4612" max="4620" width="20.7109375" style="32" customWidth="1"/>
    <col min="4621" max="4621" width="3.42578125" style="32" customWidth="1"/>
    <col min="4622" max="4864" width="9.140625" style="32"/>
    <col min="4865" max="4865" width="12" style="32" customWidth="1"/>
    <col min="4866" max="4866" width="16.42578125" style="32" bestFit="1" customWidth="1"/>
    <col min="4867" max="4867" width="41.28515625" style="32" customWidth="1"/>
    <col min="4868" max="4876" width="20.7109375" style="32" customWidth="1"/>
    <col min="4877" max="4877" width="3.42578125" style="32" customWidth="1"/>
    <col min="4878" max="5120" width="9.140625" style="32"/>
    <col min="5121" max="5121" width="12" style="32" customWidth="1"/>
    <col min="5122" max="5122" width="16.42578125" style="32" bestFit="1" customWidth="1"/>
    <col min="5123" max="5123" width="41.28515625" style="32" customWidth="1"/>
    <col min="5124" max="5132" width="20.7109375" style="32" customWidth="1"/>
    <col min="5133" max="5133" width="3.42578125" style="32" customWidth="1"/>
    <col min="5134" max="5376" width="9.140625" style="32"/>
    <col min="5377" max="5377" width="12" style="32" customWidth="1"/>
    <col min="5378" max="5378" width="16.42578125" style="32" bestFit="1" customWidth="1"/>
    <col min="5379" max="5379" width="41.28515625" style="32" customWidth="1"/>
    <col min="5380" max="5388" width="20.7109375" style="32" customWidth="1"/>
    <col min="5389" max="5389" width="3.42578125" style="32" customWidth="1"/>
    <col min="5390" max="5632" width="9.140625" style="32"/>
    <col min="5633" max="5633" width="12" style="32" customWidth="1"/>
    <col min="5634" max="5634" width="16.42578125" style="32" bestFit="1" customWidth="1"/>
    <col min="5635" max="5635" width="41.28515625" style="32" customWidth="1"/>
    <col min="5636" max="5644" width="20.7109375" style="32" customWidth="1"/>
    <col min="5645" max="5645" width="3.42578125" style="32" customWidth="1"/>
    <col min="5646" max="5888" width="9.140625" style="32"/>
    <col min="5889" max="5889" width="12" style="32" customWidth="1"/>
    <col min="5890" max="5890" width="16.42578125" style="32" bestFit="1" customWidth="1"/>
    <col min="5891" max="5891" width="41.28515625" style="32" customWidth="1"/>
    <col min="5892" max="5900" width="20.7109375" style="32" customWidth="1"/>
    <col min="5901" max="5901" width="3.42578125" style="32" customWidth="1"/>
    <col min="5902" max="6144" width="9.140625" style="32"/>
    <col min="6145" max="6145" width="12" style="32" customWidth="1"/>
    <col min="6146" max="6146" width="16.42578125" style="32" bestFit="1" customWidth="1"/>
    <col min="6147" max="6147" width="41.28515625" style="32" customWidth="1"/>
    <col min="6148" max="6156" width="20.7109375" style="32" customWidth="1"/>
    <col min="6157" max="6157" width="3.42578125" style="32" customWidth="1"/>
    <col min="6158" max="6400" width="9.140625" style="32"/>
    <col min="6401" max="6401" width="12" style="32" customWidth="1"/>
    <col min="6402" max="6402" width="16.42578125" style="32" bestFit="1" customWidth="1"/>
    <col min="6403" max="6403" width="41.28515625" style="32" customWidth="1"/>
    <col min="6404" max="6412" width="20.7109375" style="32" customWidth="1"/>
    <col min="6413" max="6413" width="3.42578125" style="32" customWidth="1"/>
    <col min="6414" max="6656" width="9.140625" style="32"/>
    <col min="6657" max="6657" width="12" style="32" customWidth="1"/>
    <col min="6658" max="6658" width="16.42578125" style="32" bestFit="1" customWidth="1"/>
    <col min="6659" max="6659" width="41.28515625" style="32" customWidth="1"/>
    <col min="6660" max="6668" width="20.7109375" style="32" customWidth="1"/>
    <col min="6669" max="6669" width="3.42578125" style="32" customWidth="1"/>
    <col min="6670" max="6912" width="9.140625" style="32"/>
    <col min="6913" max="6913" width="12" style="32" customWidth="1"/>
    <col min="6914" max="6914" width="16.42578125" style="32" bestFit="1" customWidth="1"/>
    <col min="6915" max="6915" width="41.28515625" style="32" customWidth="1"/>
    <col min="6916" max="6924" width="20.7109375" style="32" customWidth="1"/>
    <col min="6925" max="6925" width="3.42578125" style="32" customWidth="1"/>
    <col min="6926" max="7168" width="9.140625" style="32"/>
    <col min="7169" max="7169" width="12" style="32" customWidth="1"/>
    <col min="7170" max="7170" width="16.42578125" style="32" bestFit="1" customWidth="1"/>
    <col min="7171" max="7171" width="41.28515625" style="32" customWidth="1"/>
    <col min="7172" max="7180" width="20.7109375" style="32" customWidth="1"/>
    <col min="7181" max="7181" width="3.42578125" style="32" customWidth="1"/>
    <col min="7182" max="7424" width="9.140625" style="32"/>
    <col min="7425" max="7425" width="12" style="32" customWidth="1"/>
    <col min="7426" max="7426" width="16.42578125" style="32" bestFit="1" customWidth="1"/>
    <col min="7427" max="7427" width="41.28515625" style="32" customWidth="1"/>
    <col min="7428" max="7436" width="20.7109375" style="32" customWidth="1"/>
    <col min="7437" max="7437" width="3.42578125" style="32" customWidth="1"/>
    <col min="7438" max="7680" width="9.140625" style="32"/>
    <col min="7681" max="7681" width="12" style="32" customWidth="1"/>
    <col min="7682" max="7682" width="16.42578125" style="32" bestFit="1" customWidth="1"/>
    <col min="7683" max="7683" width="41.28515625" style="32" customWidth="1"/>
    <col min="7684" max="7692" width="20.7109375" style="32" customWidth="1"/>
    <col min="7693" max="7693" width="3.42578125" style="32" customWidth="1"/>
    <col min="7694" max="7936" width="9.140625" style="32"/>
    <col min="7937" max="7937" width="12" style="32" customWidth="1"/>
    <col min="7938" max="7938" width="16.42578125" style="32" bestFit="1" customWidth="1"/>
    <col min="7939" max="7939" width="41.28515625" style="32" customWidth="1"/>
    <col min="7940" max="7948" width="20.7109375" style="32" customWidth="1"/>
    <col min="7949" max="7949" width="3.42578125" style="32" customWidth="1"/>
    <col min="7950" max="8192" width="9.140625" style="32"/>
    <col min="8193" max="8193" width="12" style="32" customWidth="1"/>
    <col min="8194" max="8194" width="16.42578125" style="32" bestFit="1" customWidth="1"/>
    <col min="8195" max="8195" width="41.28515625" style="32" customWidth="1"/>
    <col min="8196" max="8204" width="20.7109375" style="32" customWidth="1"/>
    <col min="8205" max="8205" width="3.42578125" style="32" customWidth="1"/>
    <col min="8206" max="8448" width="9.140625" style="32"/>
    <col min="8449" max="8449" width="12" style="32" customWidth="1"/>
    <col min="8450" max="8450" width="16.42578125" style="32" bestFit="1" customWidth="1"/>
    <col min="8451" max="8451" width="41.28515625" style="32" customWidth="1"/>
    <col min="8452" max="8460" width="20.7109375" style="32" customWidth="1"/>
    <col min="8461" max="8461" width="3.42578125" style="32" customWidth="1"/>
    <col min="8462" max="8704" width="9.140625" style="32"/>
    <col min="8705" max="8705" width="12" style="32" customWidth="1"/>
    <col min="8706" max="8706" width="16.42578125" style="32" bestFit="1" customWidth="1"/>
    <col min="8707" max="8707" width="41.28515625" style="32" customWidth="1"/>
    <col min="8708" max="8716" width="20.7109375" style="32" customWidth="1"/>
    <col min="8717" max="8717" width="3.42578125" style="32" customWidth="1"/>
    <col min="8718" max="8960" width="9.140625" style="32"/>
    <col min="8961" max="8961" width="12" style="32" customWidth="1"/>
    <col min="8962" max="8962" width="16.42578125" style="32" bestFit="1" customWidth="1"/>
    <col min="8963" max="8963" width="41.28515625" style="32" customWidth="1"/>
    <col min="8964" max="8972" width="20.7109375" style="32" customWidth="1"/>
    <col min="8973" max="8973" width="3.42578125" style="32" customWidth="1"/>
    <col min="8974" max="9216" width="9.140625" style="32"/>
    <col min="9217" max="9217" width="12" style="32" customWidth="1"/>
    <col min="9218" max="9218" width="16.42578125" style="32" bestFit="1" customWidth="1"/>
    <col min="9219" max="9219" width="41.28515625" style="32" customWidth="1"/>
    <col min="9220" max="9228" width="20.7109375" style="32" customWidth="1"/>
    <col min="9229" max="9229" width="3.42578125" style="32" customWidth="1"/>
    <col min="9230" max="9472" width="9.140625" style="32"/>
    <col min="9473" max="9473" width="12" style="32" customWidth="1"/>
    <col min="9474" max="9474" width="16.42578125" style="32" bestFit="1" customWidth="1"/>
    <col min="9475" max="9475" width="41.28515625" style="32" customWidth="1"/>
    <col min="9476" max="9484" width="20.7109375" style="32" customWidth="1"/>
    <col min="9485" max="9485" width="3.42578125" style="32" customWidth="1"/>
    <col min="9486" max="9728" width="9.140625" style="32"/>
    <col min="9729" max="9729" width="12" style="32" customWidth="1"/>
    <col min="9730" max="9730" width="16.42578125" style="32" bestFit="1" customWidth="1"/>
    <col min="9731" max="9731" width="41.28515625" style="32" customWidth="1"/>
    <col min="9732" max="9740" width="20.7109375" style="32" customWidth="1"/>
    <col min="9741" max="9741" width="3.42578125" style="32" customWidth="1"/>
    <col min="9742" max="9984" width="9.140625" style="32"/>
    <col min="9985" max="9985" width="12" style="32" customWidth="1"/>
    <col min="9986" max="9986" width="16.42578125" style="32" bestFit="1" customWidth="1"/>
    <col min="9987" max="9987" width="41.28515625" style="32" customWidth="1"/>
    <col min="9988" max="9996" width="20.7109375" style="32" customWidth="1"/>
    <col min="9997" max="9997" width="3.42578125" style="32" customWidth="1"/>
    <col min="9998" max="10240" width="9.140625" style="32"/>
    <col min="10241" max="10241" width="12" style="32" customWidth="1"/>
    <col min="10242" max="10242" width="16.42578125" style="32" bestFit="1" customWidth="1"/>
    <col min="10243" max="10243" width="41.28515625" style="32" customWidth="1"/>
    <col min="10244" max="10252" width="20.7109375" style="32" customWidth="1"/>
    <col min="10253" max="10253" width="3.42578125" style="32" customWidth="1"/>
    <col min="10254" max="10496" width="9.140625" style="32"/>
    <col min="10497" max="10497" width="12" style="32" customWidth="1"/>
    <col min="10498" max="10498" width="16.42578125" style="32" bestFit="1" customWidth="1"/>
    <col min="10499" max="10499" width="41.28515625" style="32" customWidth="1"/>
    <col min="10500" max="10508" width="20.7109375" style="32" customWidth="1"/>
    <col min="10509" max="10509" width="3.42578125" style="32" customWidth="1"/>
    <col min="10510" max="10752" width="9.140625" style="32"/>
    <col min="10753" max="10753" width="12" style="32" customWidth="1"/>
    <col min="10754" max="10754" width="16.42578125" style="32" bestFit="1" customWidth="1"/>
    <col min="10755" max="10755" width="41.28515625" style="32" customWidth="1"/>
    <col min="10756" max="10764" width="20.7109375" style="32" customWidth="1"/>
    <col min="10765" max="10765" width="3.42578125" style="32" customWidth="1"/>
    <col min="10766" max="11008" width="9.140625" style="32"/>
    <col min="11009" max="11009" width="12" style="32" customWidth="1"/>
    <col min="11010" max="11010" width="16.42578125" style="32" bestFit="1" customWidth="1"/>
    <col min="11011" max="11011" width="41.28515625" style="32" customWidth="1"/>
    <col min="11012" max="11020" width="20.7109375" style="32" customWidth="1"/>
    <col min="11021" max="11021" width="3.42578125" style="32" customWidth="1"/>
    <col min="11022" max="11264" width="9.140625" style="32"/>
    <col min="11265" max="11265" width="12" style="32" customWidth="1"/>
    <col min="11266" max="11266" width="16.42578125" style="32" bestFit="1" customWidth="1"/>
    <col min="11267" max="11267" width="41.28515625" style="32" customWidth="1"/>
    <col min="11268" max="11276" width="20.7109375" style="32" customWidth="1"/>
    <col min="11277" max="11277" width="3.42578125" style="32" customWidth="1"/>
    <col min="11278" max="11520" width="9.140625" style="32"/>
    <col min="11521" max="11521" width="12" style="32" customWidth="1"/>
    <col min="11522" max="11522" width="16.42578125" style="32" bestFit="1" customWidth="1"/>
    <col min="11523" max="11523" width="41.28515625" style="32" customWidth="1"/>
    <col min="11524" max="11532" width="20.7109375" style="32" customWidth="1"/>
    <col min="11533" max="11533" width="3.42578125" style="32" customWidth="1"/>
    <col min="11534" max="11776" width="9.140625" style="32"/>
    <col min="11777" max="11777" width="12" style="32" customWidth="1"/>
    <col min="11778" max="11778" width="16.42578125" style="32" bestFit="1" customWidth="1"/>
    <col min="11779" max="11779" width="41.28515625" style="32" customWidth="1"/>
    <col min="11780" max="11788" width="20.7109375" style="32" customWidth="1"/>
    <col min="11789" max="11789" width="3.42578125" style="32" customWidth="1"/>
    <col min="11790" max="12032" width="9.140625" style="32"/>
    <col min="12033" max="12033" width="12" style="32" customWidth="1"/>
    <col min="12034" max="12034" width="16.42578125" style="32" bestFit="1" customWidth="1"/>
    <col min="12035" max="12035" width="41.28515625" style="32" customWidth="1"/>
    <col min="12036" max="12044" width="20.7109375" style="32" customWidth="1"/>
    <col min="12045" max="12045" width="3.42578125" style="32" customWidth="1"/>
    <col min="12046" max="12288" width="9.140625" style="32"/>
    <col min="12289" max="12289" width="12" style="32" customWidth="1"/>
    <col min="12290" max="12290" width="16.42578125" style="32" bestFit="1" customWidth="1"/>
    <col min="12291" max="12291" width="41.28515625" style="32" customWidth="1"/>
    <col min="12292" max="12300" width="20.7109375" style="32" customWidth="1"/>
    <col min="12301" max="12301" width="3.42578125" style="32" customWidth="1"/>
    <col min="12302" max="12544" width="9.140625" style="32"/>
    <col min="12545" max="12545" width="12" style="32" customWidth="1"/>
    <col min="12546" max="12546" width="16.42578125" style="32" bestFit="1" customWidth="1"/>
    <col min="12547" max="12547" width="41.28515625" style="32" customWidth="1"/>
    <col min="12548" max="12556" width="20.7109375" style="32" customWidth="1"/>
    <col min="12557" max="12557" width="3.42578125" style="32" customWidth="1"/>
    <col min="12558" max="12800" width="9.140625" style="32"/>
    <col min="12801" max="12801" width="12" style="32" customWidth="1"/>
    <col min="12802" max="12802" width="16.42578125" style="32" bestFit="1" customWidth="1"/>
    <col min="12803" max="12803" width="41.28515625" style="32" customWidth="1"/>
    <col min="12804" max="12812" width="20.7109375" style="32" customWidth="1"/>
    <col min="12813" max="12813" width="3.42578125" style="32" customWidth="1"/>
    <col min="12814" max="13056" width="9.140625" style="32"/>
    <col min="13057" max="13057" width="12" style="32" customWidth="1"/>
    <col min="13058" max="13058" width="16.42578125" style="32" bestFit="1" customWidth="1"/>
    <col min="13059" max="13059" width="41.28515625" style="32" customWidth="1"/>
    <col min="13060" max="13068" width="20.7109375" style="32" customWidth="1"/>
    <col min="13069" max="13069" width="3.42578125" style="32" customWidth="1"/>
    <col min="13070" max="13312" width="9.140625" style="32"/>
    <col min="13313" max="13313" width="12" style="32" customWidth="1"/>
    <col min="13314" max="13314" width="16.42578125" style="32" bestFit="1" customWidth="1"/>
    <col min="13315" max="13315" width="41.28515625" style="32" customWidth="1"/>
    <col min="13316" max="13324" width="20.7109375" style="32" customWidth="1"/>
    <col min="13325" max="13325" width="3.42578125" style="32" customWidth="1"/>
    <col min="13326" max="13568" width="9.140625" style="32"/>
    <col min="13569" max="13569" width="12" style="32" customWidth="1"/>
    <col min="13570" max="13570" width="16.42578125" style="32" bestFit="1" customWidth="1"/>
    <col min="13571" max="13571" width="41.28515625" style="32" customWidth="1"/>
    <col min="13572" max="13580" width="20.7109375" style="32" customWidth="1"/>
    <col min="13581" max="13581" width="3.42578125" style="32" customWidth="1"/>
    <col min="13582" max="13824" width="9.140625" style="32"/>
    <col min="13825" max="13825" width="12" style="32" customWidth="1"/>
    <col min="13826" max="13826" width="16.42578125" style="32" bestFit="1" customWidth="1"/>
    <col min="13827" max="13827" width="41.28515625" style="32" customWidth="1"/>
    <col min="13828" max="13836" width="20.7109375" style="32" customWidth="1"/>
    <col min="13837" max="13837" width="3.42578125" style="32" customWidth="1"/>
    <col min="13838" max="14080" width="9.140625" style="32"/>
    <col min="14081" max="14081" width="12" style="32" customWidth="1"/>
    <col min="14082" max="14082" width="16.42578125" style="32" bestFit="1" customWidth="1"/>
    <col min="14083" max="14083" width="41.28515625" style="32" customWidth="1"/>
    <col min="14084" max="14092" width="20.7109375" style="32" customWidth="1"/>
    <col min="14093" max="14093" width="3.42578125" style="32" customWidth="1"/>
    <col min="14094" max="14336" width="9.140625" style="32"/>
    <col min="14337" max="14337" width="12" style="32" customWidth="1"/>
    <col min="14338" max="14338" width="16.42578125" style="32" bestFit="1" customWidth="1"/>
    <col min="14339" max="14339" width="41.28515625" style="32" customWidth="1"/>
    <col min="14340" max="14348" width="20.7109375" style="32" customWidth="1"/>
    <col min="14349" max="14349" width="3.42578125" style="32" customWidth="1"/>
    <col min="14350" max="14592" width="9.140625" style="32"/>
    <col min="14593" max="14593" width="12" style="32" customWidth="1"/>
    <col min="14594" max="14594" width="16.42578125" style="32" bestFit="1" customWidth="1"/>
    <col min="14595" max="14595" width="41.28515625" style="32" customWidth="1"/>
    <col min="14596" max="14604" width="20.7109375" style="32" customWidth="1"/>
    <col min="14605" max="14605" width="3.42578125" style="32" customWidth="1"/>
    <col min="14606" max="14848" width="9.140625" style="32"/>
    <col min="14849" max="14849" width="12" style="32" customWidth="1"/>
    <col min="14850" max="14850" width="16.42578125" style="32" bestFit="1" customWidth="1"/>
    <col min="14851" max="14851" width="41.28515625" style="32" customWidth="1"/>
    <col min="14852" max="14860" width="20.7109375" style="32" customWidth="1"/>
    <col min="14861" max="14861" width="3.42578125" style="32" customWidth="1"/>
    <col min="14862" max="15104" width="9.140625" style="32"/>
    <col min="15105" max="15105" width="12" style="32" customWidth="1"/>
    <col min="15106" max="15106" width="16.42578125" style="32" bestFit="1" customWidth="1"/>
    <col min="15107" max="15107" width="41.28515625" style="32" customWidth="1"/>
    <col min="15108" max="15116" width="20.7109375" style="32" customWidth="1"/>
    <col min="15117" max="15117" width="3.42578125" style="32" customWidth="1"/>
    <col min="15118" max="15360" width="9.140625" style="32"/>
    <col min="15361" max="15361" width="12" style="32" customWidth="1"/>
    <col min="15362" max="15362" width="16.42578125" style="32" bestFit="1" customWidth="1"/>
    <col min="15363" max="15363" width="41.28515625" style="32" customWidth="1"/>
    <col min="15364" max="15372" width="20.7109375" style="32" customWidth="1"/>
    <col min="15373" max="15373" width="3.42578125" style="32" customWidth="1"/>
    <col min="15374" max="15616" width="9.140625" style="32"/>
    <col min="15617" max="15617" width="12" style="32" customWidth="1"/>
    <col min="15618" max="15618" width="16.42578125" style="32" bestFit="1" customWidth="1"/>
    <col min="15619" max="15619" width="41.28515625" style="32" customWidth="1"/>
    <col min="15620" max="15628" width="20.7109375" style="32" customWidth="1"/>
    <col min="15629" max="15629" width="3.42578125" style="32" customWidth="1"/>
    <col min="15630" max="15872" width="9.140625" style="32"/>
    <col min="15873" max="15873" width="12" style="32" customWidth="1"/>
    <col min="15874" max="15874" width="16.42578125" style="32" bestFit="1" customWidth="1"/>
    <col min="15875" max="15875" width="41.28515625" style="32" customWidth="1"/>
    <col min="15876" max="15884" width="20.7109375" style="32" customWidth="1"/>
    <col min="15885" max="15885" width="3.42578125" style="32" customWidth="1"/>
    <col min="15886" max="16128" width="9.140625" style="32"/>
    <col min="16129" max="16129" width="12" style="32" customWidth="1"/>
    <col min="16130" max="16130" width="16.42578125" style="32" bestFit="1" customWidth="1"/>
    <col min="16131" max="16131" width="41.28515625" style="32" customWidth="1"/>
    <col min="16132" max="16140" width="20.7109375" style="32" customWidth="1"/>
    <col min="16141" max="16141" width="3.42578125" style="32" customWidth="1"/>
    <col min="16142" max="16384" width="9.140625" style="32"/>
  </cols>
  <sheetData>
    <row r="1" spans="2:12" ht="20.25" x14ac:dyDescent="0.3">
      <c r="B1" s="2" t="str">
        <f>[6]Cover!C22</f>
        <v>Essential Energy</v>
      </c>
      <c r="C1" s="3"/>
      <c r="D1" s="3"/>
      <c r="E1" s="3"/>
      <c r="F1" s="3"/>
      <c r="G1" s="3"/>
      <c r="H1" s="3"/>
      <c r="I1" s="3"/>
      <c r="J1" s="3"/>
      <c r="K1" s="3"/>
      <c r="L1" s="3"/>
    </row>
    <row r="2" spans="2:12" ht="20.25" x14ac:dyDescent="0.3">
      <c r="B2" s="687" t="s">
        <v>455</v>
      </c>
      <c r="C2" s="687"/>
      <c r="D2" s="688"/>
    </row>
    <row r="3" spans="2:12" ht="20.25" x14ac:dyDescent="0.3">
      <c r="B3" s="2" t="str">
        <f>Cover!C26</f>
        <v>2012-13</v>
      </c>
    </row>
    <row r="4" spans="2:12" ht="20.25" x14ac:dyDescent="0.3">
      <c r="B4" s="2"/>
    </row>
    <row r="5" spans="2:12" ht="54" customHeight="1" x14ac:dyDescent="0.2">
      <c r="B5" s="707" t="s">
        <v>357</v>
      </c>
      <c r="C5" s="708"/>
      <c r="D5" s="708"/>
      <c r="E5" s="708"/>
    </row>
    <row r="6" spans="2:12" ht="12.75" customHeight="1" x14ac:dyDescent="0.3">
      <c r="B6" s="31"/>
    </row>
    <row r="7" spans="2:12" ht="19.5" customHeight="1" x14ac:dyDescent="0.2">
      <c r="B7" s="606" t="s">
        <v>358</v>
      </c>
      <c r="C7" s="606"/>
      <c r="D7" s="606"/>
      <c r="E7" s="606"/>
    </row>
    <row r="8" spans="2:12" x14ac:dyDescent="0.2">
      <c r="B8" s="345"/>
      <c r="C8" s="346"/>
      <c r="D8" s="347"/>
      <c r="E8" s="347"/>
      <c r="F8" s="348"/>
      <c r="G8" s="348"/>
      <c r="H8" s="531"/>
      <c r="I8" s="348"/>
      <c r="J8" s="349"/>
      <c r="K8" s="349"/>
      <c r="L8" s="349"/>
    </row>
    <row r="9" spans="2:12" ht="51" x14ac:dyDescent="0.2">
      <c r="B9" s="314" t="s">
        <v>87</v>
      </c>
      <c r="C9" s="315" t="s">
        <v>88</v>
      </c>
      <c r="D9" s="316" t="s">
        <v>177</v>
      </c>
      <c r="E9" s="316" t="s">
        <v>178</v>
      </c>
      <c r="F9" s="317" t="s">
        <v>207</v>
      </c>
      <c r="G9" s="691" t="s">
        <v>180</v>
      </c>
      <c r="H9" s="692"/>
      <c r="I9" s="693"/>
      <c r="J9" s="318" t="s">
        <v>181</v>
      </c>
      <c r="K9" s="317" t="s">
        <v>182</v>
      </c>
      <c r="L9" s="319" t="s">
        <v>183</v>
      </c>
    </row>
    <row r="10" spans="2:12" x14ac:dyDescent="0.2">
      <c r="B10" s="314"/>
      <c r="C10" s="315"/>
      <c r="D10" s="316"/>
      <c r="E10" s="316"/>
      <c r="F10" s="317"/>
      <c r="G10" s="317" t="s">
        <v>282</v>
      </c>
      <c r="H10" s="317" t="s">
        <v>297</v>
      </c>
      <c r="I10" s="320" t="s">
        <v>284</v>
      </c>
      <c r="J10" s="318" t="s">
        <v>141</v>
      </c>
      <c r="K10" s="317"/>
      <c r="L10" s="319"/>
    </row>
    <row r="11" spans="2:12" x14ac:dyDescent="0.2">
      <c r="B11" s="321"/>
      <c r="C11" s="322" t="s">
        <v>359</v>
      </c>
      <c r="D11" s="203" t="s">
        <v>89</v>
      </c>
      <c r="E11" s="203" t="s">
        <v>89</v>
      </c>
      <c r="F11" s="203" t="s">
        <v>89</v>
      </c>
      <c r="G11" s="203" t="s">
        <v>89</v>
      </c>
      <c r="H11" s="203" t="s">
        <v>89</v>
      </c>
      <c r="I11" s="203"/>
      <c r="J11" s="203" t="s">
        <v>89</v>
      </c>
      <c r="K11" s="203" t="s">
        <v>89</v>
      </c>
      <c r="L11" s="203" t="s">
        <v>89</v>
      </c>
    </row>
    <row r="12" spans="2:12" x14ac:dyDescent="0.2">
      <c r="B12" s="323"/>
      <c r="C12" s="324" t="s">
        <v>343</v>
      </c>
      <c r="D12" s="436">
        <v>12074.758061088156</v>
      </c>
      <c r="E12" s="436">
        <f>L12</f>
        <v>1.1250155610534535E-3</v>
      </c>
      <c r="F12" s="436">
        <f>SUM(H12,J12)</f>
        <v>12074.756936072596</v>
      </c>
      <c r="G12" s="436"/>
      <c r="H12" s="436">
        <v>12074.756936072596</v>
      </c>
      <c r="I12" s="326" t="e">
        <f t="shared" ref="I12:I17" si="0">(H12-G12)/G12</f>
        <v>#DIV/0!</v>
      </c>
      <c r="J12" s="436">
        <v>0</v>
      </c>
      <c r="K12" s="327"/>
      <c r="L12" s="436">
        <v>1.1250155610534535E-3</v>
      </c>
    </row>
    <row r="13" spans="2:12" ht="10.5" customHeight="1" x14ac:dyDescent="0.2">
      <c r="B13" s="323"/>
      <c r="C13" s="324" t="s">
        <v>344</v>
      </c>
      <c r="D13" s="436">
        <v>0</v>
      </c>
      <c r="E13" s="436">
        <f t="shared" ref="E13:E17" si="1">L13</f>
        <v>0</v>
      </c>
      <c r="F13" s="436">
        <f t="shared" ref="F13:F17" si="2">SUM(H13,J13)</f>
        <v>0</v>
      </c>
      <c r="G13" s="436"/>
      <c r="H13" s="436">
        <v>0</v>
      </c>
      <c r="I13" s="326" t="e">
        <f t="shared" si="0"/>
        <v>#DIV/0!</v>
      </c>
      <c r="J13" s="436">
        <v>0</v>
      </c>
      <c r="K13" s="327"/>
      <c r="L13" s="436">
        <v>0</v>
      </c>
    </row>
    <row r="14" spans="2:12" x14ac:dyDescent="0.2">
      <c r="B14" s="323"/>
      <c r="C14" s="328" t="s">
        <v>345</v>
      </c>
      <c r="D14" s="436">
        <v>23587.665413203562</v>
      </c>
      <c r="E14" s="436">
        <f t="shared" si="1"/>
        <v>0.81344967063651008</v>
      </c>
      <c r="F14" s="436">
        <f t="shared" si="2"/>
        <v>23586.851963532925</v>
      </c>
      <c r="G14" s="436"/>
      <c r="H14" s="436">
        <v>23586.851963532925</v>
      </c>
      <c r="I14" s="326" t="e">
        <f t="shared" si="0"/>
        <v>#DIV/0!</v>
      </c>
      <c r="J14" s="436">
        <v>0</v>
      </c>
      <c r="K14" s="327"/>
      <c r="L14" s="436">
        <v>0.81344967063651008</v>
      </c>
    </row>
    <row r="15" spans="2:12" x14ac:dyDescent="0.2">
      <c r="B15" s="323"/>
      <c r="C15" s="328" t="s">
        <v>346</v>
      </c>
      <c r="D15" s="436">
        <v>54437.738251204581</v>
      </c>
      <c r="E15" s="436">
        <f t="shared" si="1"/>
        <v>0</v>
      </c>
      <c r="F15" s="436">
        <f t="shared" si="2"/>
        <v>54437.738251204581</v>
      </c>
      <c r="G15" s="436"/>
      <c r="H15" s="436">
        <v>54437.738251204581</v>
      </c>
      <c r="I15" s="326" t="e">
        <f t="shared" si="0"/>
        <v>#DIV/0!</v>
      </c>
      <c r="J15" s="436">
        <v>0</v>
      </c>
      <c r="K15" s="327"/>
      <c r="L15" s="436">
        <v>0</v>
      </c>
    </row>
    <row r="16" spans="2:12" x14ac:dyDescent="0.2">
      <c r="B16" s="323"/>
      <c r="C16" s="328" t="s">
        <v>347</v>
      </c>
      <c r="D16" s="436">
        <v>23099.164649829552</v>
      </c>
      <c r="E16" s="436">
        <f t="shared" si="1"/>
        <v>0</v>
      </c>
      <c r="F16" s="436">
        <f t="shared" si="2"/>
        <v>23099.164649829552</v>
      </c>
      <c r="G16" s="436"/>
      <c r="H16" s="436">
        <v>23099.164649829552</v>
      </c>
      <c r="I16" s="326" t="e">
        <f t="shared" si="0"/>
        <v>#DIV/0!</v>
      </c>
      <c r="J16" s="436">
        <v>0</v>
      </c>
      <c r="K16" s="327"/>
      <c r="L16" s="436">
        <v>0</v>
      </c>
    </row>
    <row r="17" spans="2:12" ht="25.5" x14ac:dyDescent="0.2">
      <c r="B17" s="323"/>
      <c r="C17" s="328" t="s">
        <v>360</v>
      </c>
      <c r="D17" s="436">
        <v>17652.636523915986</v>
      </c>
      <c r="E17" s="436">
        <f t="shared" si="1"/>
        <v>18.442592411462456</v>
      </c>
      <c r="F17" s="436">
        <f t="shared" si="2"/>
        <v>17634.193931504524</v>
      </c>
      <c r="G17" s="436"/>
      <c r="H17" s="436">
        <v>13683.793613145435</v>
      </c>
      <c r="I17" s="326" t="e">
        <f t="shared" si="0"/>
        <v>#DIV/0!</v>
      </c>
      <c r="J17" s="436">
        <v>3950.4003183590876</v>
      </c>
      <c r="K17" s="327"/>
      <c r="L17" s="436">
        <v>18.442592411462456</v>
      </c>
    </row>
    <row r="18" spans="2:12" x14ac:dyDescent="0.2">
      <c r="B18" s="321"/>
      <c r="C18" s="329" t="s">
        <v>101</v>
      </c>
      <c r="D18" s="438">
        <v>130851.96289924183</v>
      </c>
      <c r="E18" s="438">
        <f>SUM(E12:E17)</f>
        <v>19.25716709766002</v>
      </c>
      <c r="F18" s="438">
        <f>SUM(F12:F17)</f>
        <v>130832.70573214418</v>
      </c>
      <c r="G18" s="438">
        <f>SUM(G12:G17)</f>
        <v>0</v>
      </c>
      <c r="H18" s="438">
        <f>SUM(H12:H17)</f>
        <v>126882.30541378508</v>
      </c>
      <c r="I18" s="438"/>
      <c r="J18" s="438">
        <f>SUM(J12:J17)</f>
        <v>3950.4003183590876</v>
      </c>
      <c r="K18" s="438"/>
      <c r="L18" s="438">
        <f>SUM(L12:L17)</f>
        <v>19.25716709766002</v>
      </c>
    </row>
    <row r="20" spans="2:12" ht="15.75" customHeight="1" x14ac:dyDescent="0.2">
      <c r="B20" s="706" t="s">
        <v>361</v>
      </c>
      <c r="C20" s="706"/>
      <c r="D20" s="706"/>
      <c r="E20" s="706"/>
      <c r="I20" s="709" t="s">
        <v>578</v>
      </c>
      <c r="J20" s="709"/>
      <c r="K20" s="709"/>
    </row>
    <row r="21" spans="2:12" ht="12.75" customHeight="1" x14ac:dyDescent="0.2">
      <c r="B21" s="338"/>
      <c r="C21" s="338"/>
      <c r="D21" s="338"/>
      <c r="E21" s="338"/>
      <c r="I21" s="709"/>
      <c r="J21" s="709"/>
      <c r="K21" s="709"/>
    </row>
    <row r="22" spans="2:12" ht="24.75" customHeight="1" x14ac:dyDescent="0.2">
      <c r="B22" s="635" t="s">
        <v>362</v>
      </c>
      <c r="C22" s="636"/>
      <c r="D22" s="636"/>
      <c r="E22" s="637"/>
    </row>
    <row r="24" spans="2:12" ht="51" x14ac:dyDescent="0.2">
      <c r="B24" s="339" t="s">
        <v>96</v>
      </c>
      <c r="C24" s="315" t="s">
        <v>88</v>
      </c>
      <c r="D24" s="316" t="s">
        <v>177</v>
      </c>
      <c r="E24" s="316" t="s">
        <v>178</v>
      </c>
      <c r="F24" s="317" t="s">
        <v>207</v>
      </c>
    </row>
    <row r="25" spans="2:12" x14ac:dyDescent="0.2">
      <c r="B25" s="314"/>
      <c r="C25" s="315"/>
      <c r="D25" s="316"/>
      <c r="E25" s="203" t="s">
        <v>89</v>
      </c>
      <c r="F25" s="203" t="s">
        <v>89</v>
      </c>
    </row>
    <row r="26" spans="2:12" x14ac:dyDescent="0.2">
      <c r="B26" s="323"/>
      <c r="C26" s="490" t="s">
        <v>467</v>
      </c>
      <c r="D26" s="436">
        <v>7114.4039451041072</v>
      </c>
      <c r="E26" s="436">
        <v>9.0114297918597819E-2</v>
      </c>
      <c r="F26" s="436">
        <v>7114.3138308061889</v>
      </c>
    </row>
    <row r="27" spans="2:12" x14ac:dyDescent="0.2">
      <c r="B27" s="323"/>
      <c r="C27" s="490" t="s">
        <v>468</v>
      </c>
      <c r="D27" s="436">
        <v>110.0458840275825</v>
      </c>
      <c r="E27" s="436">
        <v>2.5815770682968737</v>
      </c>
      <c r="F27" s="436">
        <v>107.46430695928562</v>
      </c>
    </row>
    <row r="28" spans="2:12" x14ac:dyDescent="0.2">
      <c r="B28" s="323"/>
      <c r="C28" s="490" t="s">
        <v>469</v>
      </c>
      <c r="D28" s="436">
        <v>10428.293303795659</v>
      </c>
      <c r="E28" s="436">
        <v>15.877510056612431</v>
      </c>
      <c r="F28" s="436">
        <v>10412.415793739046</v>
      </c>
    </row>
    <row r="29" spans="2:12" x14ac:dyDescent="0.2">
      <c r="B29" s="323"/>
      <c r="C29" s="325"/>
      <c r="D29" s="325"/>
      <c r="E29" s="325"/>
      <c r="F29" s="325"/>
    </row>
    <row r="30" spans="2:12" x14ac:dyDescent="0.2">
      <c r="B30" s="323"/>
      <c r="C30" s="325"/>
      <c r="D30" s="325"/>
      <c r="E30" s="325"/>
      <c r="F30" s="325"/>
    </row>
    <row r="31" spans="2:12" x14ac:dyDescent="0.2">
      <c r="B31" s="323"/>
      <c r="C31" s="325"/>
      <c r="D31" s="325"/>
      <c r="E31" s="325"/>
      <c r="F31" s="325"/>
    </row>
  </sheetData>
  <mergeCells count="7">
    <mergeCell ref="B22:E22"/>
    <mergeCell ref="B2:D2"/>
    <mergeCell ref="B7:E7"/>
    <mergeCell ref="G9:I9"/>
    <mergeCell ref="B20:E20"/>
    <mergeCell ref="B5:E5"/>
    <mergeCell ref="I20:K21"/>
  </mergeCells>
  <pageMargins left="0.35433070866141736" right="0.35433070866141736" top="0.59055118110236227" bottom="0.59055118110236227" header="0.51181102362204722" footer="0.11811023622047245"/>
  <pageSetup paperSize="9" scale="71" fitToHeight="100" orientation="landscape" r:id="rId1"/>
  <headerFooter scaleWithDoc="0" alignWithMargins="0">
    <oddFooter>&amp;L&amp;8&amp;D&amp;C&amp;8&amp; Template: &amp;A&amp;F&amp;R&amp;8&amp;P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3"/>
  <sheetViews>
    <sheetView view="pageBreakPreview" zoomScale="90" zoomScaleSheetLayoutView="90" workbookViewId="0">
      <selection activeCell="D20" sqref="D20:L20"/>
    </sheetView>
  </sheetViews>
  <sheetFormatPr defaultRowHeight="12.75" x14ac:dyDescent="0.2"/>
  <cols>
    <col min="1" max="1" width="11.140625" style="32" customWidth="1"/>
    <col min="2" max="2" width="16.42578125" style="32" bestFit="1" customWidth="1"/>
    <col min="3" max="3" width="41.28515625" style="32" customWidth="1"/>
    <col min="4" max="12" width="15.7109375" style="32" customWidth="1"/>
    <col min="13" max="14" width="20.7109375" style="32" customWidth="1"/>
    <col min="15" max="15" width="8.85546875" style="32" customWidth="1"/>
    <col min="16" max="16" width="15.140625" style="32" customWidth="1"/>
    <col min="17" max="17" width="24.5703125" style="32" customWidth="1"/>
    <col min="18" max="256" width="9.140625" style="32"/>
    <col min="257" max="257" width="17.140625" style="32" customWidth="1"/>
    <col min="258" max="258" width="16.42578125" style="32" bestFit="1" customWidth="1"/>
    <col min="259" max="259" width="41.28515625" style="32" customWidth="1"/>
    <col min="260" max="270" width="20.7109375" style="32" customWidth="1"/>
    <col min="271" max="271" width="8.85546875" style="32" customWidth="1"/>
    <col min="272" max="272" width="15.140625" style="32" customWidth="1"/>
    <col min="273" max="273" width="24.5703125" style="32" customWidth="1"/>
    <col min="274" max="512" width="9.140625" style="32"/>
    <col min="513" max="513" width="17.140625" style="32" customWidth="1"/>
    <col min="514" max="514" width="16.42578125" style="32" bestFit="1" customWidth="1"/>
    <col min="515" max="515" width="41.28515625" style="32" customWidth="1"/>
    <col min="516" max="526" width="20.7109375" style="32" customWidth="1"/>
    <col min="527" max="527" width="8.85546875" style="32" customWidth="1"/>
    <col min="528" max="528" width="15.140625" style="32" customWidth="1"/>
    <col min="529" max="529" width="24.5703125" style="32" customWidth="1"/>
    <col min="530" max="768" width="9.140625" style="32"/>
    <col min="769" max="769" width="17.140625" style="32" customWidth="1"/>
    <col min="770" max="770" width="16.42578125" style="32" bestFit="1" customWidth="1"/>
    <col min="771" max="771" width="41.28515625" style="32" customWidth="1"/>
    <col min="772" max="782" width="20.7109375" style="32" customWidth="1"/>
    <col min="783" max="783" width="8.85546875" style="32" customWidth="1"/>
    <col min="784" max="784" width="15.140625" style="32" customWidth="1"/>
    <col min="785" max="785" width="24.5703125" style="32" customWidth="1"/>
    <col min="786" max="1024" width="9.140625" style="32"/>
    <col min="1025" max="1025" width="17.140625" style="32" customWidth="1"/>
    <col min="1026" max="1026" width="16.42578125" style="32" bestFit="1" customWidth="1"/>
    <col min="1027" max="1027" width="41.28515625" style="32" customWidth="1"/>
    <col min="1028" max="1038" width="20.7109375" style="32" customWidth="1"/>
    <col min="1039" max="1039" width="8.85546875" style="32" customWidth="1"/>
    <col min="1040" max="1040" width="15.140625" style="32" customWidth="1"/>
    <col min="1041" max="1041" width="24.5703125" style="32" customWidth="1"/>
    <col min="1042" max="1280" width="9.140625" style="32"/>
    <col min="1281" max="1281" width="17.140625" style="32" customWidth="1"/>
    <col min="1282" max="1282" width="16.42578125" style="32" bestFit="1" customWidth="1"/>
    <col min="1283" max="1283" width="41.28515625" style="32" customWidth="1"/>
    <col min="1284" max="1294" width="20.7109375" style="32" customWidth="1"/>
    <col min="1295" max="1295" width="8.85546875" style="32" customWidth="1"/>
    <col min="1296" max="1296" width="15.140625" style="32" customWidth="1"/>
    <col min="1297" max="1297" width="24.5703125" style="32" customWidth="1"/>
    <col min="1298" max="1536" width="9.140625" style="32"/>
    <col min="1537" max="1537" width="17.140625" style="32" customWidth="1"/>
    <col min="1538" max="1538" width="16.42578125" style="32" bestFit="1" customWidth="1"/>
    <col min="1539" max="1539" width="41.28515625" style="32" customWidth="1"/>
    <col min="1540" max="1550" width="20.7109375" style="32" customWidth="1"/>
    <col min="1551" max="1551" width="8.85546875" style="32" customWidth="1"/>
    <col min="1552" max="1552" width="15.140625" style="32" customWidth="1"/>
    <col min="1553" max="1553" width="24.5703125" style="32" customWidth="1"/>
    <col min="1554" max="1792" width="9.140625" style="32"/>
    <col min="1793" max="1793" width="17.140625" style="32" customWidth="1"/>
    <col min="1794" max="1794" width="16.42578125" style="32" bestFit="1" customWidth="1"/>
    <col min="1795" max="1795" width="41.28515625" style="32" customWidth="1"/>
    <col min="1796" max="1806" width="20.7109375" style="32" customWidth="1"/>
    <col min="1807" max="1807" width="8.85546875" style="32" customWidth="1"/>
    <col min="1808" max="1808" width="15.140625" style="32" customWidth="1"/>
    <col min="1809" max="1809" width="24.5703125" style="32" customWidth="1"/>
    <col min="1810" max="2048" width="9.140625" style="32"/>
    <col min="2049" max="2049" width="17.140625" style="32" customWidth="1"/>
    <col min="2050" max="2050" width="16.42578125" style="32" bestFit="1" customWidth="1"/>
    <col min="2051" max="2051" width="41.28515625" style="32" customWidth="1"/>
    <col min="2052" max="2062" width="20.7109375" style="32" customWidth="1"/>
    <col min="2063" max="2063" width="8.85546875" style="32" customWidth="1"/>
    <col min="2064" max="2064" width="15.140625" style="32" customWidth="1"/>
    <col min="2065" max="2065" width="24.5703125" style="32" customWidth="1"/>
    <col min="2066" max="2304" width="9.140625" style="32"/>
    <col min="2305" max="2305" width="17.140625" style="32" customWidth="1"/>
    <col min="2306" max="2306" width="16.42578125" style="32" bestFit="1" customWidth="1"/>
    <col min="2307" max="2307" width="41.28515625" style="32" customWidth="1"/>
    <col min="2308" max="2318" width="20.7109375" style="32" customWidth="1"/>
    <col min="2319" max="2319" width="8.85546875" style="32" customWidth="1"/>
    <col min="2320" max="2320" width="15.140625" style="32" customWidth="1"/>
    <col min="2321" max="2321" width="24.5703125" style="32" customWidth="1"/>
    <col min="2322" max="2560" width="9.140625" style="32"/>
    <col min="2561" max="2561" width="17.140625" style="32" customWidth="1"/>
    <col min="2562" max="2562" width="16.42578125" style="32" bestFit="1" customWidth="1"/>
    <col min="2563" max="2563" width="41.28515625" style="32" customWidth="1"/>
    <col min="2564" max="2574" width="20.7109375" style="32" customWidth="1"/>
    <col min="2575" max="2575" width="8.85546875" style="32" customWidth="1"/>
    <col min="2576" max="2576" width="15.140625" style="32" customWidth="1"/>
    <col min="2577" max="2577" width="24.5703125" style="32" customWidth="1"/>
    <col min="2578" max="2816" width="9.140625" style="32"/>
    <col min="2817" max="2817" width="17.140625" style="32" customWidth="1"/>
    <col min="2818" max="2818" width="16.42578125" style="32" bestFit="1" customWidth="1"/>
    <col min="2819" max="2819" width="41.28515625" style="32" customWidth="1"/>
    <col min="2820" max="2830" width="20.7109375" style="32" customWidth="1"/>
    <col min="2831" max="2831" width="8.85546875" style="32" customWidth="1"/>
    <col min="2832" max="2832" width="15.140625" style="32" customWidth="1"/>
    <col min="2833" max="2833" width="24.5703125" style="32" customWidth="1"/>
    <col min="2834" max="3072" width="9.140625" style="32"/>
    <col min="3073" max="3073" width="17.140625" style="32" customWidth="1"/>
    <col min="3074" max="3074" width="16.42578125" style="32" bestFit="1" customWidth="1"/>
    <col min="3075" max="3075" width="41.28515625" style="32" customWidth="1"/>
    <col min="3076" max="3086" width="20.7109375" style="32" customWidth="1"/>
    <col min="3087" max="3087" width="8.85546875" style="32" customWidth="1"/>
    <col min="3088" max="3088" width="15.140625" style="32" customWidth="1"/>
    <col min="3089" max="3089" width="24.5703125" style="32" customWidth="1"/>
    <col min="3090" max="3328" width="9.140625" style="32"/>
    <col min="3329" max="3329" width="17.140625" style="32" customWidth="1"/>
    <col min="3330" max="3330" width="16.42578125" style="32" bestFit="1" customWidth="1"/>
    <col min="3331" max="3331" width="41.28515625" style="32" customWidth="1"/>
    <col min="3332" max="3342" width="20.7109375" style="32" customWidth="1"/>
    <col min="3343" max="3343" width="8.85546875" style="32" customWidth="1"/>
    <col min="3344" max="3344" width="15.140625" style="32" customWidth="1"/>
    <col min="3345" max="3345" width="24.5703125" style="32" customWidth="1"/>
    <col min="3346" max="3584" width="9.140625" style="32"/>
    <col min="3585" max="3585" width="17.140625" style="32" customWidth="1"/>
    <col min="3586" max="3586" width="16.42578125" style="32" bestFit="1" customWidth="1"/>
    <col min="3587" max="3587" width="41.28515625" style="32" customWidth="1"/>
    <col min="3588" max="3598" width="20.7109375" style="32" customWidth="1"/>
    <col min="3599" max="3599" width="8.85546875" style="32" customWidth="1"/>
    <col min="3600" max="3600" width="15.140625" style="32" customWidth="1"/>
    <col min="3601" max="3601" width="24.5703125" style="32" customWidth="1"/>
    <col min="3602" max="3840" width="9.140625" style="32"/>
    <col min="3841" max="3841" width="17.140625" style="32" customWidth="1"/>
    <col min="3842" max="3842" width="16.42578125" style="32" bestFit="1" customWidth="1"/>
    <col min="3843" max="3843" width="41.28515625" style="32" customWidth="1"/>
    <col min="3844" max="3854" width="20.7109375" style="32" customWidth="1"/>
    <col min="3855" max="3855" width="8.85546875" style="32" customWidth="1"/>
    <col min="3856" max="3856" width="15.140625" style="32" customWidth="1"/>
    <col min="3857" max="3857" width="24.5703125" style="32" customWidth="1"/>
    <col min="3858" max="4096" width="9.140625" style="32"/>
    <col min="4097" max="4097" width="17.140625" style="32" customWidth="1"/>
    <col min="4098" max="4098" width="16.42578125" style="32" bestFit="1" customWidth="1"/>
    <col min="4099" max="4099" width="41.28515625" style="32" customWidth="1"/>
    <col min="4100" max="4110" width="20.7109375" style="32" customWidth="1"/>
    <col min="4111" max="4111" width="8.85546875" style="32" customWidth="1"/>
    <col min="4112" max="4112" width="15.140625" style="32" customWidth="1"/>
    <col min="4113" max="4113" width="24.5703125" style="32" customWidth="1"/>
    <col min="4114" max="4352" width="9.140625" style="32"/>
    <col min="4353" max="4353" width="17.140625" style="32" customWidth="1"/>
    <col min="4354" max="4354" width="16.42578125" style="32" bestFit="1" customWidth="1"/>
    <col min="4355" max="4355" width="41.28515625" style="32" customWidth="1"/>
    <col min="4356" max="4366" width="20.7109375" style="32" customWidth="1"/>
    <col min="4367" max="4367" width="8.85546875" style="32" customWidth="1"/>
    <col min="4368" max="4368" width="15.140625" style="32" customWidth="1"/>
    <col min="4369" max="4369" width="24.5703125" style="32" customWidth="1"/>
    <col min="4370" max="4608" width="9.140625" style="32"/>
    <col min="4609" max="4609" width="17.140625" style="32" customWidth="1"/>
    <col min="4610" max="4610" width="16.42578125" style="32" bestFit="1" customWidth="1"/>
    <col min="4611" max="4611" width="41.28515625" style="32" customWidth="1"/>
    <col min="4612" max="4622" width="20.7109375" style="32" customWidth="1"/>
    <col min="4623" max="4623" width="8.85546875" style="32" customWidth="1"/>
    <col min="4624" max="4624" width="15.140625" style="32" customWidth="1"/>
    <col min="4625" max="4625" width="24.5703125" style="32" customWidth="1"/>
    <col min="4626" max="4864" width="9.140625" style="32"/>
    <col min="4865" max="4865" width="17.140625" style="32" customWidth="1"/>
    <col min="4866" max="4866" width="16.42578125" style="32" bestFit="1" customWidth="1"/>
    <col min="4867" max="4867" width="41.28515625" style="32" customWidth="1"/>
    <col min="4868" max="4878" width="20.7109375" style="32" customWidth="1"/>
    <col min="4879" max="4879" width="8.85546875" style="32" customWidth="1"/>
    <col min="4880" max="4880" width="15.140625" style="32" customWidth="1"/>
    <col min="4881" max="4881" width="24.5703125" style="32" customWidth="1"/>
    <col min="4882" max="5120" width="9.140625" style="32"/>
    <col min="5121" max="5121" width="17.140625" style="32" customWidth="1"/>
    <col min="5122" max="5122" width="16.42578125" style="32" bestFit="1" customWidth="1"/>
    <col min="5123" max="5123" width="41.28515625" style="32" customWidth="1"/>
    <col min="5124" max="5134" width="20.7109375" style="32" customWidth="1"/>
    <col min="5135" max="5135" width="8.85546875" style="32" customWidth="1"/>
    <col min="5136" max="5136" width="15.140625" style="32" customWidth="1"/>
    <col min="5137" max="5137" width="24.5703125" style="32" customWidth="1"/>
    <col min="5138" max="5376" width="9.140625" style="32"/>
    <col min="5377" max="5377" width="17.140625" style="32" customWidth="1"/>
    <col min="5378" max="5378" width="16.42578125" style="32" bestFit="1" customWidth="1"/>
    <col min="5379" max="5379" width="41.28515625" style="32" customWidth="1"/>
    <col min="5380" max="5390" width="20.7109375" style="32" customWidth="1"/>
    <col min="5391" max="5391" width="8.85546875" style="32" customWidth="1"/>
    <col min="5392" max="5392" width="15.140625" style="32" customWidth="1"/>
    <col min="5393" max="5393" width="24.5703125" style="32" customWidth="1"/>
    <col min="5394" max="5632" width="9.140625" style="32"/>
    <col min="5633" max="5633" width="17.140625" style="32" customWidth="1"/>
    <col min="5634" max="5634" width="16.42578125" style="32" bestFit="1" customWidth="1"/>
    <col min="5635" max="5635" width="41.28515625" style="32" customWidth="1"/>
    <col min="5636" max="5646" width="20.7109375" style="32" customWidth="1"/>
    <col min="5647" max="5647" width="8.85546875" style="32" customWidth="1"/>
    <col min="5648" max="5648" width="15.140625" style="32" customWidth="1"/>
    <col min="5649" max="5649" width="24.5703125" style="32" customWidth="1"/>
    <col min="5650" max="5888" width="9.140625" style="32"/>
    <col min="5889" max="5889" width="17.140625" style="32" customWidth="1"/>
    <col min="5890" max="5890" width="16.42578125" style="32" bestFit="1" customWidth="1"/>
    <col min="5891" max="5891" width="41.28515625" style="32" customWidth="1"/>
    <col min="5892" max="5902" width="20.7109375" style="32" customWidth="1"/>
    <col min="5903" max="5903" width="8.85546875" style="32" customWidth="1"/>
    <col min="5904" max="5904" width="15.140625" style="32" customWidth="1"/>
    <col min="5905" max="5905" width="24.5703125" style="32" customWidth="1"/>
    <col min="5906" max="6144" width="9.140625" style="32"/>
    <col min="6145" max="6145" width="17.140625" style="32" customWidth="1"/>
    <col min="6146" max="6146" width="16.42578125" style="32" bestFit="1" customWidth="1"/>
    <col min="6147" max="6147" width="41.28515625" style="32" customWidth="1"/>
    <col min="6148" max="6158" width="20.7109375" style="32" customWidth="1"/>
    <col min="6159" max="6159" width="8.85546875" style="32" customWidth="1"/>
    <col min="6160" max="6160" width="15.140625" style="32" customWidth="1"/>
    <col min="6161" max="6161" width="24.5703125" style="32" customWidth="1"/>
    <col min="6162" max="6400" width="9.140625" style="32"/>
    <col min="6401" max="6401" width="17.140625" style="32" customWidth="1"/>
    <col min="6402" max="6402" width="16.42578125" style="32" bestFit="1" customWidth="1"/>
    <col min="6403" max="6403" width="41.28515625" style="32" customWidth="1"/>
    <col min="6404" max="6414" width="20.7109375" style="32" customWidth="1"/>
    <col min="6415" max="6415" width="8.85546875" style="32" customWidth="1"/>
    <col min="6416" max="6416" width="15.140625" style="32" customWidth="1"/>
    <col min="6417" max="6417" width="24.5703125" style="32" customWidth="1"/>
    <col min="6418" max="6656" width="9.140625" style="32"/>
    <col min="6657" max="6657" width="17.140625" style="32" customWidth="1"/>
    <col min="6658" max="6658" width="16.42578125" style="32" bestFit="1" customWidth="1"/>
    <col min="6659" max="6659" width="41.28515625" style="32" customWidth="1"/>
    <col min="6660" max="6670" width="20.7109375" style="32" customWidth="1"/>
    <col min="6671" max="6671" width="8.85546875" style="32" customWidth="1"/>
    <col min="6672" max="6672" width="15.140625" style="32" customWidth="1"/>
    <col min="6673" max="6673" width="24.5703125" style="32" customWidth="1"/>
    <col min="6674" max="6912" width="9.140625" style="32"/>
    <col min="6913" max="6913" width="17.140625" style="32" customWidth="1"/>
    <col min="6914" max="6914" width="16.42578125" style="32" bestFit="1" customWidth="1"/>
    <col min="6915" max="6915" width="41.28515625" style="32" customWidth="1"/>
    <col min="6916" max="6926" width="20.7109375" style="32" customWidth="1"/>
    <col min="6927" max="6927" width="8.85546875" style="32" customWidth="1"/>
    <col min="6928" max="6928" width="15.140625" style="32" customWidth="1"/>
    <col min="6929" max="6929" width="24.5703125" style="32" customWidth="1"/>
    <col min="6930" max="7168" width="9.140625" style="32"/>
    <col min="7169" max="7169" width="17.140625" style="32" customWidth="1"/>
    <col min="7170" max="7170" width="16.42578125" style="32" bestFit="1" customWidth="1"/>
    <col min="7171" max="7171" width="41.28515625" style="32" customWidth="1"/>
    <col min="7172" max="7182" width="20.7109375" style="32" customWidth="1"/>
    <col min="7183" max="7183" width="8.85546875" style="32" customWidth="1"/>
    <col min="7184" max="7184" width="15.140625" style="32" customWidth="1"/>
    <col min="7185" max="7185" width="24.5703125" style="32" customWidth="1"/>
    <col min="7186" max="7424" width="9.140625" style="32"/>
    <col min="7425" max="7425" width="17.140625" style="32" customWidth="1"/>
    <col min="7426" max="7426" width="16.42578125" style="32" bestFit="1" customWidth="1"/>
    <col min="7427" max="7427" width="41.28515625" style="32" customWidth="1"/>
    <col min="7428" max="7438" width="20.7109375" style="32" customWidth="1"/>
    <col min="7439" max="7439" width="8.85546875" style="32" customWidth="1"/>
    <col min="7440" max="7440" width="15.140625" style="32" customWidth="1"/>
    <col min="7441" max="7441" width="24.5703125" style="32" customWidth="1"/>
    <col min="7442" max="7680" width="9.140625" style="32"/>
    <col min="7681" max="7681" width="17.140625" style="32" customWidth="1"/>
    <col min="7682" max="7682" width="16.42578125" style="32" bestFit="1" customWidth="1"/>
    <col min="7683" max="7683" width="41.28515625" style="32" customWidth="1"/>
    <col min="7684" max="7694" width="20.7109375" style="32" customWidth="1"/>
    <col min="7695" max="7695" width="8.85546875" style="32" customWidth="1"/>
    <col min="7696" max="7696" width="15.140625" style="32" customWidth="1"/>
    <col min="7697" max="7697" width="24.5703125" style="32" customWidth="1"/>
    <col min="7698" max="7936" width="9.140625" style="32"/>
    <col min="7937" max="7937" width="17.140625" style="32" customWidth="1"/>
    <col min="7938" max="7938" width="16.42578125" style="32" bestFit="1" customWidth="1"/>
    <col min="7939" max="7939" width="41.28515625" style="32" customWidth="1"/>
    <col min="7940" max="7950" width="20.7109375" style="32" customWidth="1"/>
    <col min="7951" max="7951" width="8.85546875" style="32" customWidth="1"/>
    <col min="7952" max="7952" width="15.140625" style="32" customWidth="1"/>
    <col min="7953" max="7953" width="24.5703125" style="32" customWidth="1"/>
    <col min="7954" max="8192" width="9.140625" style="32"/>
    <col min="8193" max="8193" width="17.140625" style="32" customWidth="1"/>
    <col min="8194" max="8194" width="16.42578125" style="32" bestFit="1" customWidth="1"/>
    <col min="8195" max="8195" width="41.28515625" style="32" customWidth="1"/>
    <col min="8196" max="8206" width="20.7109375" style="32" customWidth="1"/>
    <col min="8207" max="8207" width="8.85546875" style="32" customWidth="1"/>
    <col min="8208" max="8208" width="15.140625" style="32" customWidth="1"/>
    <col min="8209" max="8209" width="24.5703125" style="32" customWidth="1"/>
    <col min="8210" max="8448" width="9.140625" style="32"/>
    <col min="8449" max="8449" width="17.140625" style="32" customWidth="1"/>
    <col min="8450" max="8450" width="16.42578125" style="32" bestFit="1" customWidth="1"/>
    <col min="8451" max="8451" width="41.28515625" style="32" customWidth="1"/>
    <col min="8452" max="8462" width="20.7109375" style="32" customWidth="1"/>
    <col min="8463" max="8463" width="8.85546875" style="32" customWidth="1"/>
    <col min="8464" max="8464" width="15.140625" style="32" customWidth="1"/>
    <col min="8465" max="8465" width="24.5703125" style="32" customWidth="1"/>
    <col min="8466" max="8704" width="9.140625" style="32"/>
    <col min="8705" max="8705" width="17.140625" style="32" customWidth="1"/>
    <col min="8706" max="8706" width="16.42578125" style="32" bestFit="1" customWidth="1"/>
    <col min="8707" max="8707" width="41.28515625" style="32" customWidth="1"/>
    <col min="8708" max="8718" width="20.7109375" style="32" customWidth="1"/>
    <col min="8719" max="8719" width="8.85546875" style="32" customWidth="1"/>
    <col min="8720" max="8720" width="15.140625" style="32" customWidth="1"/>
    <col min="8721" max="8721" width="24.5703125" style="32" customWidth="1"/>
    <col min="8722" max="8960" width="9.140625" style="32"/>
    <col min="8961" max="8961" width="17.140625" style="32" customWidth="1"/>
    <col min="8962" max="8962" width="16.42578125" style="32" bestFit="1" customWidth="1"/>
    <col min="8963" max="8963" width="41.28515625" style="32" customWidth="1"/>
    <col min="8964" max="8974" width="20.7109375" style="32" customWidth="1"/>
    <col min="8975" max="8975" width="8.85546875" style="32" customWidth="1"/>
    <col min="8976" max="8976" width="15.140625" style="32" customWidth="1"/>
    <col min="8977" max="8977" width="24.5703125" style="32" customWidth="1"/>
    <col min="8978" max="9216" width="9.140625" style="32"/>
    <col min="9217" max="9217" width="17.140625" style="32" customWidth="1"/>
    <col min="9218" max="9218" width="16.42578125" style="32" bestFit="1" customWidth="1"/>
    <col min="9219" max="9219" width="41.28515625" style="32" customWidth="1"/>
    <col min="9220" max="9230" width="20.7109375" style="32" customWidth="1"/>
    <col min="9231" max="9231" width="8.85546875" style="32" customWidth="1"/>
    <col min="9232" max="9232" width="15.140625" style="32" customWidth="1"/>
    <col min="9233" max="9233" width="24.5703125" style="32" customWidth="1"/>
    <col min="9234" max="9472" width="9.140625" style="32"/>
    <col min="9473" max="9473" width="17.140625" style="32" customWidth="1"/>
    <col min="9474" max="9474" width="16.42578125" style="32" bestFit="1" customWidth="1"/>
    <col min="9475" max="9475" width="41.28515625" style="32" customWidth="1"/>
    <col min="9476" max="9486" width="20.7109375" style="32" customWidth="1"/>
    <col min="9487" max="9487" width="8.85546875" style="32" customWidth="1"/>
    <col min="9488" max="9488" width="15.140625" style="32" customWidth="1"/>
    <col min="9489" max="9489" width="24.5703125" style="32" customWidth="1"/>
    <col min="9490" max="9728" width="9.140625" style="32"/>
    <col min="9729" max="9729" width="17.140625" style="32" customWidth="1"/>
    <col min="9730" max="9730" width="16.42578125" style="32" bestFit="1" customWidth="1"/>
    <col min="9731" max="9731" width="41.28515625" style="32" customWidth="1"/>
    <col min="9732" max="9742" width="20.7109375" style="32" customWidth="1"/>
    <col min="9743" max="9743" width="8.85546875" style="32" customWidth="1"/>
    <col min="9744" max="9744" width="15.140625" style="32" customWidth="1"/>
    <col min="9745" max="9745" width="24.5703125" style="32" customWidth="1"/>
    <col min="9746" max="9984" width="9.140625" style="32"/>
    <col min="9985" max="9985" width="17.140625" style="32" customWidth="1"/>
    <col min="9986" max="9986" width="16.42578125" style="32" bestFit="1" customWidth="1"/>
    <col min="9987" max="9987" width="41.28515625" style="32" customWidth="1"/>
    <col min="9988" max="9998" width="20.7109375" style="32" customWidth="1"/>
    <col min="9999" max="9999" width="8.85546875" style="32" customWidth="1"/>
    <col min="10000" max="10000" width="15.140625" style="32" customWidth="1"/>
    <col min="10001" max="10001" width="24.5703125" style="32" customWidth="1"/>
    <col min="10002" max="10240" width="9.140625" style="32"/>
    <col min="10241" max="10241" width="17.140625" style="32" customWidth="1"/>
    <col min="10242" max="10242" width="16.42578125" style="32" bestFit="1" customWidth="1"/>
    <col min="10243" max="10243" width="41.28515625" style="32" customWidth="1"/>
    <col min="10244" max="10254" width="20.7109375" style="32" customWidth="1"/>
    <col min="10255" max="10255" width="8.85546875" style="32" customWidth="1"/>
    <col min="10256" max="10256" width="15.140625" style="32" customWidth="1"/>
    <col min="10257" max="10257" width="24.5703125" style="32" customWidth="1"/>
    <col min="10258" max="10496" width="9.140625" style="32"/>
    <col min="10497" max="10497" width="17.140625" style="32" customWidth="1"/>
    <col min="10498" max="10498" width="16.42578125" style="32" bestFit="1" customWidth="1"/>
    <col min="10499" max="10499" width="41.28515625" style="32" customWidth="1"/>
    <col min="10500" max="10510" width="20.7109375" style="32" customWidth="1"/>
    <col min="10511" max="10511" width="8.85546875" style="32" customWidth="1"/>
    <col min="10512" max="10512" width="15.140625" style="32" customWidth="1"/>
    <col min="10513" max="10513" width="24.5703125" style="32" customWidth="1"/>
    <col min="10514" max="10752" width="9.140625" style="32"/>
    <col min="10753" max="10753" width="17.140625" style="32" customWidth="1"/>
    <col min="10754" max="10754" width="16.42578125" style="32" bestFit="1" customWidth="1"/>
    <col min="10755" max="10755" width="41.28515625" style="32" customWidth="1"/>
    <col min="10756" max="10766" width="20.7109375" style="32" customWidth="1"/>
    <col min="10767" max="10767" width="8.85546875" style="32" customWidth="1"/>
    <col min="10768" max="10768" width="15.140625" style="32" customWidth="1"/>
    <col min="10769" max="10769" width="24.5703125" style="32" customWidth="1"/>
    <col min="10770" max="11008" width="9.140625" style="32"/>
    <col min="11009" max="11009" width="17.140625" style="32" customWidth="1"/>
    <col min="11010" max="11010" width="16.42578125" style="32" bestFit="1" customWidth="1"/>
    <col min="11011" max="11011" width="41.28515625" style="32" customWidth="1"/>
    <col min="11012" max="11022" width="20.7109375" style="32" customWidth="1"/>
    <col min="11023" max="11023" width="8.85546875" style="32" customWidth="1"/>
    <col min="11024" max="11024" width="15.140625" style="32" customWidth="1"/>
    <col min="11025" max="11025" width="24.5703125" style="32" customWidth="1"/>
    <col min="11026" max="11264" width="9.140625" style="32"/>
    <col min="11265" max="11265" width="17.140625" style="32" customWidth="1"/>
    <col min="11266" max="11266" width="16.42578125" style="32" bestFit="1" customWidth="1"/>
    <col min="11267" max="11267" width="41.28515625" style="32" customWidth="1"/>
    <col min="11268" max="11278" width="20.7109375" style="32" customWidth="1"/>
    <col min="11279" max="11279" width="8.85546875" style="32" customWidth="1"/>
    <col min="11280" max="11280" width="15.140625" style="32" customWidth="1"/>
    <col min="11281" max="11281" width="24.5703125" style="32" customWidth="1"/>
    <col min="11282" max="11520" width="9.140625" style="32"/>
    <col min="11521" max="11521" width="17.140625" style="32" customWidth="1"/>
    <col min="11522" max="11522" width="16.42578125" style="32" bestFit="1" customWidth="1"/>
    <col min="11523" max="11523" width="41.28515625" style="32" customWidth="1"/>
    <col min="11524" max="11534" width="20.7109375" style="32" customWidth="1"/>
    <col min="11535" max="11535" width="8.85546875" style="32" customWidth="1"/>
    <col min="11536" max="11536" width="15.140625" style="32" customWidth="1"/>
    <col min="11537" max="11537" width="24.5703125" style="32" customWidth="1"/>
    <col min="11538" max="11776" width="9.140625" style="32"/>
    <col min="11777" max="11777" width="17.140625" style="32" customWidth="1"/>
    <col min="11778" max="11778" width="16.42578125" style="32" bestFit="1" customWidth="1"/>
    <col min="11779" max="11779" width="41.28515625" style="32" customWidth="1"/>
    <col min="11780" max="11790" width="20.7109375" style="32" customWidth="1"/>
    <col min="11791" max="11791" width="8.85546875" style="32" customWidth="1"/>
    <col min="11792" max="11792" width="15.140625" style="32" customWidth="1"/>
    <col min="11793" max="11793" width="24.5703125" style="32" customWidth="1"/>
    <col min="11794" max="12032" width="9.140625" style="32"/>
    <col min="12033" max="12033" width="17.140625" style="32" customWidth="1"/>
    <col min="12034" max="12034" width="16.42578125" style="32" bestFit="1" customWidth="1"/>
    <col min="12035" max="12035" width="41.28515625" style="32" customWidth="1"/>
    <col min="12036" max="12046" width="20.7109375" style="32" customWidth="1"/>
    <col min="12047" max="12047" width="8.85546875" style="32" customWidth="1"/>
    <col min="12048" max="12048" width="15.140625" style="32" customWidth="1"/>
    <col min="12049" max="12049" width="24.5703125" style="32" customWidth="1"/>
    <col min="12050" max="12288" width="9.140625" style="32"/>
    <col min="12289" max="12289" width="17.140625" style="32" customWidth="1"/>
    <col min="12290" max="12290" width="16.42578125" style="32" bestFit="1" customWidth="1"/>
    <col min="12291" max="12291" width="41.28515625" style="32" customWidth="1"/>
    <col min="12292" max="12302" width="20.7109375" style="32" customWidth="1"/>
    <col min="12303" max="12303" width="8.85546875" style="32" customWidth="1"/>
    <col min="12304" max="12304" width="15.140625" style="32" customWidth="1"/>
    <col min="12305" max="12305" width="24.5703125" style="32" customWidth="1"/>
    <col min="12306" max="12544" width="9.140625" style="32"/>
    <col min="12545" max="12545" width="17.140625" style="32" customWidth="1"/>
    <col min="12546" max="12546" width="16.42578125" style="32" bestFit="1" customWidth="1"/>
    <col min="12547" max="12547" width="41.28515625" style="32" customWidth="1"/>
    <col min="12548" max="12558" width="20.7109375" style="32" customWidth="1"/>
    <col min="12559" max="12559" width="8.85546875" style="32" customWidth="1"/>
    <col min="12560" max="12560" width="15.140625" style="32" customWidth="1"/>
    <col min="12561" max="12561" width="24.5703125" style="32" customWidth="1"/>
    <col min="12562" max="12800" width="9.140625" style="32"/>
    <col min="12801" max="12801" width="17.140625" style="32" customWidth="1"/>
    <col min="12802" max="12802" width="16.42578125" style="32" bestFit="1" customWidth="1"/>
    <col min="12803" max="12803" width="41.28515625" style="32" customWidth="1"/>
    <col min="12804" max="12814" width="20.7109375" style="32" customWidth="1"/>
    <col min="12815" max="12815" width="8.85546875" style="32" customWidth="1"/>
    <col min="12816" max="12816" width="15.140625" style="32" customWidth="1"/>
    <col min="12817" max="12817" width="24.5703125" style="32" customWidth="1"/>
    <col min="12818" max="13056" width="9.140625" style="32"/>
    <col min="13057" max="13057" width="17.140625" style="32" customWidth="1"/>
    <col min="13058" max="13058" width="16.42578125" style="32" bestFit="1" customWidth="1"/>
    <col min="13059" max="13059" width="41.28515625" style="32" customWidth="1"/>
    <col min="13060" max="13070" width="20.7109375" style="32" customWidth="1"/>
    <col min="13071" max="13071" width="8.85546875" style="32" customWidth="1"/>
    <col min="13072" max="13072" width="15.140625" style="32" customWidth="1"/>
    <col min="13073" max="13073" width="24.5703125" style="32" customWidth="1"/>
    <col min="13074" max="13312" width="9.140625" style="32"/>
    <col min="13313" max="13313" width="17.140625" style="32" customWidth="1"/>
    <col min="13314" max="13314" width="16.42578125" style="32" bestFit="1" customWidth="1"/>
    <col min="13315" max="13315" width="41.28515625" style="32" customWidth="1"/>
    <col min="13316" max="13326" width="20.7109375" style="32" customWidth="1"/>
    <col min="13327" max="13327" width="8.85546875" style="32" customWidth="1"/>
    <col min="13328" max="13328" width="15.140625" style="32" customWidth="1"/>
    <col min="13329" max="13329" width="24.5703125" style="32" customWidth="1"/>
    <col min="13330" max="13568" width="9.140625" style="32"/>
    <col min="13569" max="13569" width="17.140625" style="32" customWidth="1"/>
    <col min="13570" max="13570" width="16.42578125" style="32" bestFit="1" customWidth="1"/>
    <col min="13571" max="13571" width="41.28515625" style="32" customWidth="1"/>
    <col min="13572" max="13582" width="20.7109375" style="32" customWidth="1"/>
    <col min="13583" max="13583" width="8.85546875" style="32" customWidth="1"/>
    <col min="13584" max="13584" width="15.140625" style="32" customWidth="1"/>
    <col min="13585" max="13585" width="24.5703125" style="32" customWidth="1"/>
    <col min="13586" max="13824" width="9.140625" style="32"/>
    <col min="13825" max="13825" width="17.140625" style="32" customWidth="1"/>
    <col min="13826" max="13826" width="16.42578125" style="32" bestFit="1" customWidth="1"/>
    <col min="13827" max="13827" width="41.28515625" style="32" customWidth="1"/>
    <col min="13828" max="13838" width="20.7109375" style="32" customWidth="1"/>
    <col min="13839" max="13839" width="8.85546875" style="32" customWidth="1"/>
    <col min="13840" max="13840" width="15.140625" style="32" customWidth="1"/>
    <col min="13841" max="13841" width="24.5703125" style="32" customWidth="1"/>
    <col min="13842" max="14080" width="9.140625" style="32"/>
    <col min="14081" max="14081" width="17.140625" style="32" customWidth="1"/>
    <col min="14082" max="14082" width="16.42578125" style="32" bestFit="1" customWidth="1"/>
    <col min="14083" max="14083" width="41.28515625" style="32" customWidth="1"/>
    <col min="14084" max="14094" width="20.7109375" style="32" customWidth="1"/>
    <col min="14095" max="14095" width="8.85546875" style="32" customWidth="1"/>
    <col min="14096" max="14096" width="15.140625" style="32" customWidth="1"/>
    <col min="14097" max="14097" width="24.5703125" style="32" customWidth="1"/>
    <col min="14098" max="14336" width="9.140625" style="32"/>
    <col min="14337" max="14337" width="17.140625" style="32" customWidth="1"/>
    <col min="14338" max="14338" width="16.42578125" style="32" bestFit="1" customWidth="1"/>
    <col min="14339" max="14339" width="41.28515625" style="32" customWidth="1"/>
    <col min="14340" max="14350" width="20.7109375" style="32" customWidth="1"/>
    <col min="14351" max="14351" width="8.85546875" style="32" customWidth="1"/>
    <col min="14352" max="14352" width="15.140625" style="32" customWidth="1"/>
    <col min="14353" max="14353" width="24.5703125" style="32" customWidth="1"/>
    <col min="14354" max="14592" width="9.140625" style="32"/>
    <col min="14593" max="14593" width="17.140625" style="32" customWidth="1"/>
    <col min="14594" max="14594" width="16.42578125" style="32" bestFit="1" customWidth="1"/>
    <col min="14595" max="14595" width="41.28515625" style="32" customWidth="1"/>
    <col min="14596" max="14606" width="20.7109375" style="32" customWidth="1"/>
    <col min="14607" max="14607" width="8.85546875" style="32" customWidth="1"/>
    <col min="14608" max="14608" width="15.140625" style="32" customWidth="1"/>
    <col min="14609" max="14609" width="24.5703125" style="32" customWidth="1"/>
    <col min="14610" max="14848" width="9.140625" style="32"/>
    <col min="14849" max="14849" width="17.140625" style="32" customWidth="1"/>
    <col min="14850" max="14850" width="16.42578125" style="32" bestFit="1" customWidth="1"/>
    <col min="14851" max="14851" width="41.28515625" style="32" customWidth="1"/>
    <col min="14852" max="14862" width="20.7109375" style="32" customWidth="1"/>
    <col min="14863" max="14863" width="8.85546875" style="32" customWidth="1"/>
    <col min="14864" max="14864" width="15.140625" style="32" customWidth="1"/>
    <col min="14865" max="14865" width="24.5703125" style="32" customWidth="1"/>
    <col min="14866" max="15104" width="9.140625" style="32"/>
    <col min="15105" max="15105" width="17.140625" style="32" customWidth="1"/>
    <col min="15106" max="15106" width="16.42578125" style="32" bestFit="1" customWidth="1"/>
    <col min="15107" max="15107" width="41.28515625" style="32" customWidth="1"/>
    <col min="15108" max="15118" width="20.7109375" style="32" customWidth="1"/>
    <col min="15119" max="15119" width="8.85546875" style="32" customWidth="1"/>
    <col min="15120" max="15120" width="15.140625" style="32" customWidth="1"/>
    <col min="15121" max="15121" width="24.5703125" style="32" customWidth="1"/>
    <col min="15122" max="15360" width="9.140625" style="32"/>
    <col min="15361" max="15361" width="17.140625" style="32" customWidth="1"/>
    <col min="15362" max="15362" width="16.42578125" style="32" bestFit="1" customWidth="1"/>
    <col min="15363" max="15363" width="41.28515625" style="32" customWidth="1"/>
    <col min="15364" max="15374" width="20.7109375" style="32" customWidth="1"/>
    <col min="15375" max="15375" width="8.85546875" style="32" customWidth="1"/>
    <col min="15376" max="15376" width="15.140625" style="32" customWidth="1"/>
    <col min="15377" max="15377" width="24.5703125" style="32" customWidth="1"/>
    <col min="15378" max="15616" width="9.140625" style="32"/>
    <col min="15617" max="15617" width="17.140625" style="32" customWidth="1"/>
    <col min="15618" max="15618" width="16.42578125" style="32" bestFit="1" customWidth="1"/>
    <col min="15619" max="15619" width="41.28515625" style="32" customWidth="1"/>
    <col min="15620" max="15630" width="20.7109375" style="32" customWidth="1"/>
    <col min="15631" max="15631" width="8.85546875" style="32" customWidth="1"/>
    <col min="15632" max="15632" width="15.140625" style="32" customWidth="1"/>
    <col min="15633" max="15633" width="24.5703125" style="32" customWidth="1"/>
    <col min="15634" max="15872" width="9.140625" style="32"/>
    <col min="15873" max="15873" width="17.140625" style="32" customWidth="1"/>
    <col min="15874" max="15874" width="16.42578125" style="32" bestFit="1" customWidth="1"/>
    <col min="15875" max="15875" width="41.28515625" style="32" customWidth="1"/>
    <col min="15876" max="15886" width="20.7109375" style="32" customWidth="1"/>
    <col min="15887" max="15887" width="8.85546875" style="32" customWidth="1"/>
    <col min="15888" max="15888" width="15.140625" style="32" customWidth="1"/>
    <col min="15889" max="15889" width="24.5703125" style="32" customWidth="1"/>
    <col min="15890" max="16128" width="9.140625" style="32"/>
    <col min="16129" max="16129" width="17.140625" style="32" customWidth="1"/>
    <col min="16130" max="16130" width="16.42578125" style="32" bestFit="1" customWidth="1"/>
    <col min="16131" max="16131" width="41.28515625" style="32" customWidth="1"/>
    <col min="16132" max="16142" width="20.7109375" style="32" customWidth="1"/>
    <col min="16143" max="16143" width="8.85546875" style="32" customWidth="1"/>
    <col min="16144" max="16144" width="15.140625" style="32" customWidth="1"/>
    <col min="16145" max="16145" width="24.5703125" style="32" customWidth="1"/>
    <col min="16146" max="16384" width="9.140625" style="32"/>
  </cols>
  <sheetData>
    <row r="1" spans="2:13" ht="20.25" x14ac:dyDescent="0.3">
      <c r="B1" s="2" t="str">
        <f>[6]Cover!C22</f>
        <v>Essential Energy</v>
      </c>
      <c r="C1" s="3"/>
      <c r="D1" s="3"/>
      <c r="E1" s="3"/>
      <c r="F1" s="3"/>
      <c r="G1" s="3"/>
      <c r="H1" s="3"/>
      <c r="I1" s="3"/>
      <c r="J1" s="3"/>
      <c r="K1" s="3"/>
      <c r="L1" s="3"/>
      <c r="M1" s="3"/>
    </row>
    <row r="2" spans="2:13" ht="20.25" x14ac:dyDescent="0.3">
      <c r="B2" s="687" t="s">
        <v>363</v>
      </c>
      <c r="C2" s="687"/>
      <c r="D2" s="688"/>
      <c r="E2" s="688"/>
    </row>
    <row r="3" spans="2:13" ht="20.25" x14ac:dyDescent="0.3">
      <c r="B3" s="2" t="str">
        <f>Cover!C26</f>
        <v>2012-13</v>
      </c>
    </row>
    <row r="4" spans="2:13" ht="20.25" x14ac:dyDescent="0.3">
      <c r="B4" s="31"/>
    </row>
    <row r="5" spans="2:13" ht="66.75" customHeight="1" x14ac:dyDescent="0.2">
      <c r="B5" s="689" t="s">
        <v>364</v>
      </c>
      <c r="C5" s="690"/>
    </row>
    <row r="6" spans="2:13" s="313" customFormat="1" x14ac:dyDescent="0.2">
      <c r="B6" s="271"/>
      <c r="C6" s="271"/>
    </row>
    <row r="7" spans="2:13" ht="15.75" x14ac:dyDescent="0.25">
      <c r="B7" s="33" t="s">
        <v>365</v>
      </c>
    </row>
    <row r="8" spans="2:13" x14ac:dyDescent="0.2">
      <c r="B8" s="345"/>
      <c r="C8" s="346"/>
      <c r="D8" s="347"/>
      <c r="E8" s="347"/>
      <c r="F8" s="348"/>
      <c r="G8" s="348"/>
      <c r="H8" s="348"/>
      <c r="I8" s="348"/>
      <c r="J8" s="350"/>
      <c r="K8" s="351"/>
      <c r="L8" s="349"/>
      <c r="M8" s="349"/>
    </row>
    <row r="9" spans="2:13" ht="51" x14ac:dyDescent="0.2">
      <c r="B9" s="314" t="s">
        <v>87</v>
      </c>
      <c r="C9" s="315" t="s">
        <v>88</v>
      </c>
      <c r="D9" s="316" t="s">
        <v>177</v>
      </c>
      <c r="E9" s="316" t="s">
        <v>178</v>
      </c>
      <c r="F9" s="317" t="s">
        <v>207</v>
      </c>
      <c r="G9" s="691" t="s">
        <v>180</v>
      </c>
      <c r="H9" s="692"/>
      <c r="I9" s="693"/>
      <c r="J9" s="318" t="s">
        <v>181</v>
      </c>
      <c r="K9" s="317" t="s">
        <v>182</v>
      </c>
      <c r="L9" s="319" t="s">
        <v>183</v>
      </c>
    </row>
    <row r="10" spans="2:13" x14ac:dyDescent="0.2">
      <c r="B10" s="314"/>
      <c r="C10" s="315"/>
      <c r="D10" s="316"/>
      <c r="E10" s="316"/>
      <c r="F10" s="317"/>
      <c r="G10" s="317" t="s">
        <v>282</v>
      </c>
      <c r="H10" s="317" t="s">
        <v>297</v>
      </c>
      <c r="I10" s="320" t="s">
        <v>284</v>
      </c>
      <c r="J10" s="318" t="s">
        <v>141</v>
      </c>
      <c r="K10" s="317"/>
      <c r="L10" s="319"/>
    </row>
    <row r="11" spans="2:13" x14ac:dyDescent="0.2">
      <c r="B11" s="321"/>
      <c r="C11" s="352" t="s">
        <v>366</v>
      </c>
      <c r="D11" s="275" t="s">
        <v>89</v>
      </c>
      <c r="E11" s="275" t="s">
        <v>89</v>
      </c>
      <c r="F11" s="275" t="s">
        <v>89</v>
      </c>
      <c r="G11" s="275" t="s">
        <v>89</v>
      </c>
      <c r="H11" s="275" t="s">
        <v>89</v>
      </c>
      <c r="I11" s="275"/>
      <c r="J11" s="275" t="s">
        <v>89</v>
      </c>
      <c r="K11" s="275" t="s">
        <v>89</v>
      </c>
      <c r="L11" s="275" t="s">
        <v>89</v>
      </c>
    </row>
    <row r="12" spans="2:13" x14ac:dyDescent="0.2">
      <c r="B12" s="323"/>
      <c r="C12" s="353" t="s">
        <v>367</v>
      </c>
      <c r="D12" s="436">
        <v>15003.567944564538</v>
      </c>
      <c r="E12" s="436">
        <f>L12</f>
        <v>0.74212999999999985</v>
      </c>
      <c r="F12" s="436">
        <f>SUM(H12,J12)</f>
        <v>15002.825814564538</v>
      </c>
      <c r="G12" s="436"/>
      <c r="H12" s="436">
        <v>15002.825814564538</v>
      </c>
      <c r="I12" s="437" t="e">
        <f>(H12-G12)/G12</f>
        <v>#DIV/0!</v>
      </c>
      <c r="J12" s="436">
        <v>0</v>
      </c>
      <c r="K12" s="437"/>
      <c r="L12" s="436">
        <v>0.74212999999999985</v>
      </c>
    </row>
    <row r="13" spans="2:13" x14ac:dyDescent="0.2">
      <c r="B13" s="323"/>
      <c r="C13" s="433" t="s">
        <v>318</v>
      </c>
      <c r="D13" s="439">
        <f>SUM(D12:D12)</f>
        <v>15003.567944564538</v>
      </c>
      <c r="E13" s="439">
        <f>SUM(E12:E12)</f>
        <v>0.74212999999999985</v>
      </c>
      <c r="F13" s="439">
        <f>SUM(F12:F12)</f>
        <v>15002.825814564538</v>
      </c>
      <c r="G13" s="439">
        <f>SUM(G12:G12)</f>
        <v>0</v>
      </c>
      <c r="H13" s="439">
        <f>SUM(H12:H12)</f>
        <v>15002.825814564538</v>
      </c>
      <c r="I13" s="439"/>
      <c r="J13" s="439">
        <f>SUM(J12:J12)</f>
        <v>0</v>
      </c>
      <c r="K13" s="439"/>
      <c r="L13" s="439">
        <f>SUM(L12:L12)</f>
        <v>0.74212999999999985</v>
      </c>
    </row>
    <row r="14" spans="2:13" x14ac:dyDescent="0.2">
      <c r="B14" s="323"/>
      <c r="C14" s="355" t="s">
        <v>368</v>
      </c>
      <c r="D14" s="441"/>
      <c r="E14" s="441"/>
      <c r="F14" s="441"/>
      <c r="G14" s="441"/>
      <c r="H14" s="441"/>
      <c r="I14" s="441"/>
      <c r="J14" s="441"/>
      <c r="K14" s="441"/>
      <c r="L14" s="441"/>
    </row>
    <row r="15" spans="2:13" x14ac:dyDescent="0.2">
      <c r="B15" s="323"/>
      <c r="C15" s="353" t="s">
        <v>369</v>
      </c>
      <c r="D15" s="436">
        <v>25544.357107975029</v>
      </c>
      <c r="E15" s="436">
        <f>L15</f>
        <v>480.80104999999992</v>
      </c>
      <c r="F15" s="436">
        <f>SUM(H15,J15)</f>
        <v>25063.556057975027</v>
      </c>
      <c r="G15" s="436">
        <v>23407.169364016045</v>
      </c>
      <c r="H15" s="436">
        <v>25063.556057975027</v>
      </c>
      <c r="I15" s="437">
        <f>(H15-G15)/G15</f>
        <v>7.0764075236938034E-2</v>
      </c>
      <c r="J15" s="436">
        <v>0</v>
      </c>
      <c r="K15" s="437"/>
      <c r="L15" s="436">
        <v>480.80104999999992</v>
      </c>
    </row>
    <row r="16" spans="2:13" x14ac:dyDescent="0.2">
      <c r="B16" s="323"/>
      <c r="C16" s="353" t="s">
        <v>370</v>
      </c>
      <c r="D16" s="436">
        <v>21507.916367496422</v>
      </c>
      <c r="E16" s="436">
        <f>L16</f>
        <v>8.4286700000000003</v>
      </c>
      <c r="F16" s="436">
        <f>SUM(H16,J16)</f>
        <v>21499.487697496421</v>
      </c>
      <c r="G16" s="436">
        <v>16360.322884035639</v>
      </c>
      <c r="H16" s="436">
        <v>21499.487697496421</v>
      </c>
      <c r="I16" s="437">
        <f>(H16-G16)/G16</f>
        <v>0.31412367896941484</v>
      </c>
      <c r="J16" s="436">
        <v>0</v>
      </c>
      <c r="K16" s="437"/>
      <c r="L16" s="436">
        <v>8.4286700000000003</v>
      </c>
    </row>
    <row r="17" spans="2:12" x14ac:dyDescent="0.2">
      <c r="B17" s="323"/>
      <c r="C17" s="353" t="s">
        <v>371</v>
      </c>
      <c r="D17" s="436">
        <v>2386.2435500000001</v>
      </c>
      <c r="E17" s="436">
        <f>L17</f>
        <v>33.896110000000014</v>
      </c>
      <c r="F17" s="436">
        <f>SUM(H17,J17)</f>
        <v>2352.34744</v>
      </c>
      <c r="G17" s="436">
        <v>5868.6957781086312</v>
      </c>
      <c r="H17" s="436">
        <v>2352.34744</v>
      </c>
      <c r="I17" s="437">
        <f>(H17-G17)/G17</f>
        <v>-0.5991703218328831</v>
      </c>
      <c r="J17" s="436">
        <v>0</v>
      </c>
      <c r="K17" s="437"/>
      <c r="L17" s="436">
        <v>33.896110000000014</v>
      </c>
    </row>
    <row r="18" spans="2:12" ht="25.5" customHeight="1" x14ac:dyDescent="0.2">
      <c r="B18" s="323"/>
      <c r="C18" s="356" t="s">
        <v>586</v>
      </c>
      <c r="D18" s="436">
        <v>53135.447515046806</v>
      </c>
      <c r="E18" s="436">
        <f>L18</f>
        <v>55438.204985046803</v>
      </c>
      <c r="F18" s="436">
        <f>SUM(H18,J18)</f>
        <v>-2302.75747</v>
      </c>
      <c r="G18" s="436">
        <v>20500.477420496933</v>
      </c>
      <c r="H18" s="436">
        <v>-2302.75747</v>
      </c>
      <c r="I18" s="437">
        <f>(H18-G18)/G18</f>
        <v>-1.1123270167209687</v>
      </c>
      <c r="J18" s="436">
        <v>0</v>
      </c>
      <c r="K18" s="437"/>
      <c r="L18" s="436">
        <v>55438.204985046803</v>
      </c>
    </row>
    <row r="19" spans="2:12" x14ac:dyDescent="0.2">
      <c r="B19" s="323"/>
      <c r="C19" s="357" t="s">
        <v>318</v>
      </c>
      <c r="D19" s="439">
        <f>SUM(D15:D18)</f>
        <v>102573.96454051825</v>
      </c>
      <c r="E19" s="439">
        <f>SUM(E15:E18)</f>
        <v>55961.3308150468</v>
      </c>
      <c r="F19" s="439">
        <f>SUM(F15:F18)</f>
        <v>46612.633725471445</v>
      </c>
      <c r="G19" s="439">
        <f>SUM(G15:G18)</f>
        <v>66136.665446657251</v>
      </c>
      <c r="H19" s="439">
        <f>SUM(H15:H18)</f>
        <v>46612.633725471445</v>
      </c>
      <c r="I19" s="439"/>
      <c r="J19" s="439">
        <f>SUM(J15:J18)</f>
        <v>0</v>
      </c>
      <c r="K19" s="439"/>
      <c r="L19" s="439">
        <f>SUM(L15:L18)</f>
        <v>55961.3308150468</v>
      </c>
    </row>
    <row r="20" spans="2:12" x14ac:dyDescent="0.2">
      <c r="B20" s="321"/>
      <c r="C20" s="360" t="s">
        <v>101</v>
      </c>
      <c r="D20" s="439">
        <f>SUM(D13,D19)</f>
        <v>117577.53248508279</v>
      </c>
      <c r="E20" s="439">
        <f>SUM(E13,E19)</f>
        <v>55962.072945046799</v>
      </c>
      <c r="F20" s="439">
        <f>SUM(F13,F19)</f>
        <v>61615.459540035983</v>
      </c>
      <c r="G20" s="439">
        <f>SUM(G13,G19)</f>
        <v>66136.665446657251</v>
      </c>
      <c r="H20" s="439">
        <f>SUM(H13,H19)</f>
        <v>61615.459540035983</v>
      </c>
      <c r="I20" s="439"/>
      <c r="J20" s="439">
        <f>SUM(J13,J19)</f>
        <v>0</v>
      </c>
      <c r="K20" s="439"/>
      <c r="L20" s="439">
        <f>SUM(L13,L19)</f>
        <v>55962.072945046799</v>
      </c>
    </row>
    <row r="22" spans="2:12" ht="19.5" x14ac:dyDescent="0.25">
      <c r="B22" s="330" t="s">
        <v>349</v>
      </c>
      <c r="C22" s="331"/>
      <c r="G22" s="541"/>
      <c r="H22" s="541"/>
    </row>
    <row r="24" spans="2:12" ht="15" customHeight="1" x14ac:dyDescent="0.2">
      <c r="B24" s="722" t="s">
        <v>294</v>
      </c>
      <c r="C24" s="723"/>
      <c r="D24" s="655"/>
    </row>
    <row r="26" spans="2:12" x14ac:dyDescent="0.2">
      <c r="B26" s="336" t="s">
        <v>350</v>
      </c>
      <c r="C26" s="724" t="s">
        <v>295</v>
      </c>
      <c r="D26" s="725"/>
      <c r="E26" s="725"/>
      <c r="F26" s="726"/>
    </row>
    <row r="27" spans="2:12" ht="25.5" x14ac:dyDescent="0.2">
      <c r="B27" s="555" t="s">
        <v>367</v>
      </c>
      <c r="C27" s="702" t="s">
        <v>567</v>
      </c>
      <c r="D27" s="702"/>
      <c r="E27" s="702"/>
      <c r="F27" s="702"/>
      <c r="G27" s="702"/>
      <c r="H27" s="702"/>
    </row>
    <row r="28" spans="2:12" ht="34.5" customHeight="1" x14ac:dyDescent="0.2">
      <c r="B28" s="555" t="s">
        <v>370</v>
      </c>
      <c r="C28" s="702" t="s">
        <v>585</v>
      </c>
      <c r="D28" s="702"/>
      <c r="E28" s="702"/>
      <c r="F28" s="702"/>
      <c r="G28" s="702"/>
      <c r="H28" s="702"/>
    </row>
    <row r="29" spans="2:12" ht="38.25" x14ac:dyDescent="0.2">
      <c r="B29" s="556" t="s">
        <v>371</v>
      </c>
      <c r="C29" s="702" t="s">
        <v>568</v>
      </c>
      <c r="D29" s="702"/>
      <c r="E29" s="702"/>
      <c r="F29" s="702"/>
      <c r="G29" s="702"/>
      <c r="H29" s="702"/>
    </row>
    <row r="30" spans="2:12" ht="51" x14ac:dyDescent="0.2">
      <c r="B30" s="556" t="s">
        <v>586</v>
      </c>
      <c r="C30" s="702" t="s">
        <v>569</v>
      </c>
      <c r="D30" s="702"/>
      <c r="E30" s="702"/>
      <c r="F30" s="702"/>
      <c r="G30" s="702"/>
      <c r="H30" s="702"/>
    </row>
    <row r="32" spans="2:12" ht="16.5" customHeight="1" x14ac:dyDescent="0.25">
      <c r="B32" s="33" t="s">
        <v>372</v>
      </c>
    </row>
    <row r="33" spans="2:6" ht="15.75" x14ac:dyDescent="0.25">
      <c r="B33" s="33"/>
    </row>
    <row r="34" spans="2:6" ht="32.25" customHeight="1" x14ac:dyDescent="0.2">
      <c r="B34" s="713" t="s">
        <v>373</v>
      </c>
      <c r="C34" s="714"/>
      <c r="D34" s="714"/>
      <c r="E34" s="715"/>
    </row>
    <row r="35" spans="2:6" ht="15.75" x14ac:dyDescent="0.25">
      <c r="B35" s="33"/>
    </row>
    <row r="36" spans="2:6" ht="51" x14ac:dyDescent="0.2">
      <c r="B36" s="314" t="s">
        <v>87</v>
      </c>
      <c r="C36" s="315" t="s">
        <v>88</v>
      </c>
      <c r="D36" s="316" t="s">
        <v>177</v>
      </c>
      <c r="E36" s="316" t="s">
        <v>178</v>
      </c>
      <c r="F36" s="317" t="s">
        <v>207</v>
      </c>
    </row>
    <row r="37" spans="2:6" x14ac:dyDescent="0.2">
      <c r="B37" s="314"/>
      <c r="C37" s="315"/>
      <c r="D37" s="316"/>
      <c r="E37" s="275" t="s">
        <v>89</v>
      </c>
      <c r="F37" s="275" t="s">
        <v>89</v>
      </c>
    </row>
    <row r="38" spans="2:6" x14ac:dyDescent="0.2">
      <c r="B38" s="323"/>
      <c r="C38" s="325"/>
      <c r="D38" s="325"/>
      <c r="E38" s="325"/>
      <c r="F38" s="325"/>
    </row>
    <row r="39" spans="2:6" x14ac:dyDescent="0.2">
      <c r="B39" s="323"/>
      <c r="C39" s="325"/>
      <c r="D39" s="325"/>
      <c r="E39" s="325"/>
      <c r="F39" s="325"/>
    </row>
    <row r="40" spans="2:6" x14ac:dyDescent="0.2">
      <c r="B40" s="323"/>
      <c r="C40" s="325"/>
      <c r="D40" s="325"/>
      <c r="E40" s="325"/>
      <c r="F40" s="325"/>
    </row>
    <row r="41" spans="2:6" x14ac:dyDescent="0.2">
      <c r="B41" s="323"/>
      <c r="C41" s="325"/>
      <c r="D41" s="325"/>
      <c r="E41" s="325"/>
      <c r="F41" s="325"/>
    </row>
    <row r="42" spans="2:6" x14ac:dyDescent="0.2">
      <c r="B42" s="323"/>
      <c r="C42" s="325"/>
      <c r="D42" s="325"/>
      <c r="E42" s="325"/>
      <c r="F42" s="325"/>
    </row>
    <row r="43" spans="2:6" x14ac:dyDescent="0.2">
      <c r="B43" s="323"/>
      <c r="C43" s="325"/>
      <c r="D43" s="325"/>
      <c r="E43" s="325"/>
      <c r="F43" s="325"/>
    </row>
    <row r="45" spans="2:6" ht="15.75" x14ac:dyDescent="0.25">
      <c r="B45" s="33" t="s">
        <v>353</v>
      </c>
    </row>
    <row r="46" spans="2:6" ht="15.75" x14ac:dyDescent="0.25">
      <c r="B46" s="33"/>
    </row>
    <row r="47" spans="2:6" ht="31.5" customHeight="1" x14ac:dyDescent="0.2">
      <c r="B47" s="713" t="s">
        <v>373</v>
      </c>
      <c r="C47" s="714"/>
      <c r="D47" s="714"/>
      <c r="E47" s="715"/>
    </row>
    <row r="48" spans="2:6" ht="15.75" x14ac:dyDescent="0.25">
      <c r="B48" s="33"/>
    </row>
    <row r="49" spans="2:12" ht="51" x14ac:dyDescent="0.2">
      <c r="B49" s="314" t="s">
        <v>87</v>
      </c>
      <c r="C49" s="315" t="s">
        <v>374</v>
      </c>
      <c r="D49" s="316" t="s">
        <v>177</v>
      </c>
      <c r="E49" s="316" t="s">
        <v>178</v>
      </c>
      <c r="F49" s="317" t="s">
        <v>207</v>
      </c>
      <c r="G49" s="691" t="s">
        <v>180</v>
      </c>
      <c r="H49" s="692"/>
      <c r="I49" s="693"/>
      <c r="J49" s="318" t="s">
        <v>181</v>
      </c>
      <c r="K49" s="317" t="s">
        <v>182</v>
      </c>
      <c r="L49" s="319" t="s">
        <v>183</v>
      </c>
    </row>
    <row r="50" spans="2:12" x14ac:dyDescent="0.2">
      <c r="B50" s="314"/>
      <c r="C50" s="315"/>
      <c r="D50" s="316"/>
      <c r="E50" s="203"/>
      <c r="F50" s="203"/>
      <c r="G50" s="317" t="s">
        <v>282</v>
      </c>
      <c r="H50" s="317" t="s">
        <v>297</v>
      </c>
      <c r="I50" s="320" t="s">
        <v>284</v>
      </c>
      <c r="J50" s="318" t="s">
        <v>141</v>
      </c>
      <c r="K50" s="317"/>
      <c r="L50" s="319"/>
    </row>
    <row r="51" spans="2:12" x14ac:dyDescent="0.2">
      <c r="B51" s="314"/>
      <c r="C51" s="315"/>
      <c r="D51" s="316"/>
      <c r="E51" s="275" t="s">
        <v>89</v>
      </c>
      <c r="F51" s="275" t="s">
        <v>89</v>
      </c>
      <c r="G51" s="275" t="s">
        <v>89</v>
      </c>
      <c r="H51" s="275" t="s">
        <v>89</v>
      </c>
      <c r="I51" s="453"/>
      <c r="J51" s="275" t="s">
        <v>89</v>
      </c>
      <c r="K51" s="275" t="s">
        <v>89</v>
      </c>
      <c r="L51" s="275" t="s">
        <v>89</v>
      </c>
    </row>
    <row r="52" spans="2:12" x14ac:dyDescent="0.2">
      <c r="B52" s="323"/>
      <c r="C52" s="325"/>
      <c r="D52" s="325"/>
      <c r="E52" s="325"/>
      <c r="F52" s="325"/>
      <c r="G52" s="361"/>
      <c r="H52" s="325"/>
      <c r="I52" s="326" t="e">
        <f t="shared" ref="I52:I57" si="0">(H52-G52)/G52</f>
        <v>#DIV/0!</v>
      </c>
      <c r="J52" s="325"/>
      <c r="K52" s="327"/>
      <c r="L52" s="325"/>
    </row>
    <row r="53" spans="2:12" x14ac:dyDescent="0.2">
      <c r="B53" s="323"/>
      <c r="C53" s="325"/>
      <c r="D53" s="325"/>
      <c r="E53" s="325"/>
      <c r="F53" s="325"/>
      <c r="G53" s="361"/>
      <c r="H53" s="325"/>
      <c r="I53" s="326" t="e">
        <f t="shared" si="0"/>
        <v>#DIV/0!</v>
      </c>
      <c r="J53" s="325"/>
      <c r="K53" s="327"/>
      <c r="L53" s="325"/>
    </row>
    <row r="54" spans="2:12" x14ac:dyDescent="0.2">
      <c r="B54" s="323"/>
      <c r="C54" s="325"/>
      <c r="D54" s="325"/>
      <c r="E54" s="325"/>
      <c r="F54" s="325"/>
      <c r="G54" s="361"/>
      <c r="H54" s="325"/>
      <c r="I54" s="326" t="e">
        <f t="shared" si="0"/>
        <v>#DIV/0!</v>
      </c>
      <c r="J54" s="325"/>
      <c r="K54" s="327"/>
      <c r="L54" s="325"/>
    </row>
    <row r="55" spans="2:12" x14ac:dyDescent="0.2">
      <c r="B55" s="323"/>
      <c r="C55" s="325"/>
      <c r="D55" s="325"/>
      <c r="E55" s="325"/>
      <c r="F55" s="325"/>
      <c r="G55" s="361"/>
      <c r="H55" s="325"/>
      <c r="I55" s="326" t="e">
        <f t="shared" si="0"/>
        <v>#DIV/0!</v>
      </c>
      <c r="J55" s="325"/>
      <c r="K55" s="327"/>
      <c r="L55" s="325"/>
    </row>
    <row r="56" spans="2:12" x14ac:dyDescent="0.2">
      <c r="B56" s="323"/>
      <c r="C56" s="325"/>
      <c r="D56" s="325"/>
      <c r="E56" s="325"/>
      <c r="F56" s="325"/>
      <c r="G56" s="361"/>
      <c r="H56" s="325"/>
      <c r="I56" s="326" t="e">
        <f t="shared" si="0"/>
        <v>#DIV/0!</v>
      </c>
      <c r="J56" s="325"/>
      <c r="K56" s="327"/>
      <c r="L56" s="325"/>
    </row>
    <row r="57" spans="2:12" x14ac:dyDescent="0.2">
      <c r="B57" s="323"/>
      <c r="C57" s="325"/>
      <c r="D57" s="325"/>
      <c r="E57" s="325"/>
      <c r="F57" s="325"/>
      <c r="G57" s="361"/>
      <c r="H57" s="325"/>
      <c r="I57" s="326" t="e">
        <f t="shared" si="0"/>
        <v>#DIV/0!</v>
      </c>
      <c r="J57" s="325"/>
      <c r="K57" s="327"/>
      <c r="L57" s="325"/>
    </row>
    <row r="59" spans="2:12" ht="19.5" x14ac:dyDescent="0.25">
      <c r="B59" s="33" t="s">
        <v>375</v>
      </c>
      <c r="C59" s="362"/>
      <c r="D59" s="362"/>
      <c r="E59" s="362"/>
      <c r="F59" s="362"/>
      <c r="G59" s="362"/>
      <c r="H59" s="362"/>
      <c r="I59" s="362"/>
      <c r="J59" s="362"/>
      <c r="K59" s="362"/>
      <c r="L59" s="362"/>
    </row>
    <row r="60" spans="2:12" ht="19.5" x14ac:dyDescent="0.25">
      <c r="B60" s="33"/>
      <c r="C60" s="362"/>
      <c r="D60" s="362"/>
      <c r="E60" s="362"/>
      <c r="F60" s="362"/>
      <c r="G60" s="362"/>
      <c r="H60" s="362"/>
      <c r="I60" s="362"/>
      <c r="J60" s="362"/>
      <c r="K60" s="362"/>
      <c r="L60" s="362"/>
    </row>
    <row r="61" spans="2:12" ht="32.25" customHeight="1" x14ac:dyDescent="0.2">
      <c r="B61" s="713" t="s">
        <v>373</v>
      </c>
      <c r="C61" s="714"/>
      <c r="D61" s="714"/>
      <c r="E61" s="715"/>
      <c r="F61" s="362"/>
      <c r="G61" s="362"/>
      <c r="H61" s="362"/>
      <c r="I61" s="362"/>
      <c r="J61" s="362"/>
      <c r="K61" s="362"/>
      <c r="L61" s="362"/>
    </row>
    <row r="62" spans="2:12" ht="12.75" customHeight="1" x14ac:dyDescent="0.25">
      <c r="B62" s="330"/>
      <c r="C62" s="362"/>
      <c r="D62" s="362"/>
      <c r="E62" s="362"/>
      <c r="F62" s="362"/>
      <c r="G62" s="362"/>
      <c r="H62" s="362"/>
      <c r="I62" s="362"/>
      <c r="J62" s="362"/>
      <c r="K62" s="362"/>
      <c r="L62" s="362"/>
    </row>
    <row r="63" spans="2:12" ht="51" x14ac:dyDescent="0.2">
      <c r="B63" s="314" t="s">
        <v>87</v>
      </c>
      <c r="C63" s="315" t="s">
        <v>88</v>
      </c>
      <c r="D63" s="316" t="s">
        <v>177</v>
      </c>
      <c r="E63" s="316" t="s">
        <v>178</v>
      </c>
      <c r="F63" s="317" t="s">
        <v>207</v>
      </c>
      <c r="G63" s="691" t="s">
        <v>180</v>
      </c>
      <c r="H63" s="692"/>
      <c r="I63" s="693"/>
      <c r="J63" s="318" t="s">
        <v>181</v>
      </c>
      <c r="K63" s="317" t="s">
        <v>182</v>
      </c>
      <c r="L63" s="319" t="s">
        <v>183</v>
      </c>
    </row>
    <row r="64" spans="2:12" x14ac:dyDescent="0.2">
      <c r="B64" s="363"/>
      <c r="C64" s="364"/>
      <c r="D64" s="316"/>
      <c r="E64" s="316"/>
      <c r="F64" s="317"/>
      <c r="G64" s="317" t="s">
        <v>282</v>
      </c>
      <c r="H64" s="317" t="s">
        <v>297</v>
      </c>
      <c r="I64" s="320" t="s">
        <v>284</v>
      </c>
      <c r="J64" s="318" t="s">
        <v>141</v>
      </c>
      <c r="K64" s="317"/>
      <c r="L64" s="319"/>
    </row>
    <row r="65" spans="2:12" x14ac:dyDescent="0.2">
      <c r="B65" s="363"/>
      <c r="C65" s="364"/>
      <c r="D65" s="316"/>
      <c r="E65" s="275" t="s">
        <v>89</v>
      </c>
      <c r="F65" s="275" t="s">
        <v>89</v>
      </c>
      <c r="G65" s="275" t="s">
        <v>89</v>
      </c>
      <c r="H65" s="275" t="s">
        <v>89</v>
      </c>
      <c r="I65" s="453"/>
      <c r="J65" s="275" t="s">
        <v>89</v>
      </c>
      <c r="K65" s="275" t="s">
        <v>89</v>
      </c>
      <c r="L65" s="275" t="s">
        <v>89</v>
      </c>
    </row>
    <row r="66" spans="2:12" x14ac:dyDescent="0.2">
      <c r="B66" s="323"/>
      <c r="C66" s="325"/>
      <c r="D66" s="325"/>
      <c r="E66" s="325"/>
      <c r="F66" s="325"/>
      <c r="G66" s="361"/>
      <c r="H66" s="325"/>
      <c r="I66" s="326" t="e">
        <f t="shared" ref="I66:I71" si="1">(H66-G66)/G66</f>
        <v>#DIV/0!</v>
      </c>
      <c r="J66" s="325"/>
      <c r="K66" s="327"/>
      <c r="L66" s="325"/>
    </row>
    <row r="67" spans="2:12" x14ac:dyDescent="0.2">
      <c r="B67" s="323"/>
      <c r="C67" s="325"/>
      <c r="D67" s="325"/>
      <c r="E67" s="325"/>
      <c r="F67" s="325"/>
      <c r="G67" s="361"/>
      <c r="H67" s="325"/>
      <c r="I67" s="326" t="e">
        <f t="shared" si="1"/>
        <v>#DIV/0!</v>
      </c>
      <c r="J67" s="325"/>
      <c r="K67" s="327"/>
      <c r="L67" s="325"/>
    </row>
    <row r="68" spans="2:12" x14ac:dyDescent="0.2">
      <c r="B68" s="323"/>
      <c r="C68" s="325"/>
      <c r="D68" s="325"/>
      <c r="E68" s="325"/>
      <c r="F68" s="325"/>
      <c r="G68" s="361"/>
      <c r="H68" s="325"/>
      <c r="I68" s="326" t="e">
        <f t="shared" si="1"/>
        <v>#DIV/0!</v>
      </c>
      <c r="J68" s="325"/>
      <c r="K68" s="327"/>
      <c r="L68" s="325"/>
    </row>
    <row r="69" spans="2:12" x14ac:dyDescent="0.2">
      <c r="B69" s="323"/>
      <c r="C69" s="325"/>
      <c r="D69" s="325"/>
      <c r="E69" s="325"/>
      <c r="F69" s="325"/>
      <c r="G69" s="361"/>
      <c r="H69" s="325"/>
      <c r="I69" s="326" t="e">
        <f t="shared" si="1"/>
        <v>#DIV/0!</v>
      </c>
      <c r="J69" s="325"/>
      <c r="K69" s="327"/>
      <c r="L69" s="325"/>
    </row>
    <row r="70" spans="2:12" x14ac:dyDescent="0.2">
      <c r="B70" s="323"/>
      <c r="C70" s="325"/>
      <c r="D70" s="325"/>
      <c r="E70" s="325"/>
      <c r="F70" s="325"/>
      <c r="G70" s="361"/>
      <c r="H70" s="325"/>
      <c r="I70" s="326" t="e">
        <f t="shared" si="1"/>
        <v>#DIV/0!</v>
      </c>
      <c r="J70" s="325"/>
      <c r="K70" s="327"/>
      <c r="L70" s="325"/>
    </row>
    <row r="71" spans="2:12" x14ac:dyDescent="0.2">
      <c r="B71" s="323"/>
      <c r="C71" s="325"/>
      <c r="D71" s="325"/>
      <c r="E71" s="325"/>
      <c r="F71" s="325"/>
      <c r="G71" s="361"/>
      <c r="H71" s="325"/>
      <c r="I71" s="326" t="e">
        <f t="shared" si="1"/>
        <v>#DIV/0!</v>
      </c>
      <c r="J71" s="325"/>
      <c r="K71" s="327"/>
      <c r="L71" s="325"/>
    </row>
    <row r="73" spans="2:12" ht="15.75" customHeight="1" x14ac:dyDescent="0.25">
      <c r="B73" s="33" t="s">
        <v>376</v>
      </c>
      <c r="C73" s="362"/>
      <c r="D73" s="33"/>
      <c r="E73" s="362"/>
      <c r="F73" s="33"/>
      <c r="G73" s="362"/>
      <c r="H73" s="362"/>
      <c r="I73" s="362"/>
      <c r="J73" s="362"/>
      <c r="K73" s="33"/>
      <c r="L73" s="362"/>
    </row>
    <row r="74" spans="2:12" ht="15.75" customHeight="1" x14ac:dyDescent="0.25">
      <c r="B74" s="33"/>
      <c r="C74" s="362"/>
      <c r="D74" s="33"/>
      <c r="E74" s="362"/>
      <c r="F74" s="33"/>
      <c r="G74" s="362"/>
      <c r="H74" s="362"/>
      <c r="I74" s="362"/>
      <c r="J74" s="362"/>
      <c r="K74" s="33"/>
      <c r="L74" s="362"/>
    </row>
    <row r="75" spans="2:12" ht="51" customHeight="1" x14ac:dyDescent="0.2">
      <c r="B75" s="314" t="s">
        <v>87</v>
      </c>
      <c r="C75" s="365" t="s">
        <v>108</v>
      </c>
      <c r="D75" s="716" t="s">
        <v>377</v>
      </c>
      <c r="E75" s="717"/>
      <c r="F75" s="716"/>
      <c r="G75" s="448" t="s">
        <v>378</v>
      </c>
      <c r="H75" s="448" t="s">
        <v>378</v>
      </c>
      <c r="I75" s="447" t="s">
        <v>379</v>
      </c>
      <c r="J75" s="447" t="s">
        <v>379</v>
      </c>
      <c r="K75" s="366"/>
    </row>
    <row r="76" spans="2:12" ht="38.25" x14ac:dyDescent="0.2">
      <c r="B76" s="314"/>
      <c r="C76" s="365"/>
      <c r="D76" s="721"/>
      <c r="E76" s="692"/>
      <c r="F76" s="693"/>
      <c r="G76" s="448" t="s">
        <v>380</v>
      </c>
      <c r="H76" s="448" t="s">
        <v>381</v>
      </c>
      <c r="I76" s="448" t="s">
        <v>380</v>
      </c>
      <c r="J76" s="448" t="s">
        <v>381</v>
      </c>
      <c r="K76" s="367"/>
    </row>
    <row r="77" spans="2:12" x14ac:dyDescent="0.2">
      <c r="B77" s="323"/>
      <c r="C77" s="368"/>
      <c r="D77" s="718"/>
      <c r="E77" s="719"/>
      <c r="F77" s="720"/>
      <c r="G77" s="449"/>
      <c r="H77" s="449"/>
      <c r="I77" s="450"/>
      <c r="J77" s="450"/>
      <c r="K77" s="369"/>
    </row>
    <row r="78" spans="2:12" x14ac:dyDescent="0.2">
      <c r="B78" s="323"/>
      <c r="C78" s="368"/>
      <c r="D78" s="718"/>
      <c r="E78" s="719"/>
      <c r="F78" s="720"/>
      <c r="G78" s="449"/>
      <c r="H78" s="449"/>
      <c r="I78" s="450"/>
      <c r="J78" s="450"/>
      <c r="K78" s="369"/>
    </row>
    <row r="79" spans="2:12" x14ac:dyDescent="0.2">
      <c r="B79" s="323"/>
      <c r="C79" s="368"/>
      <c r="D79" s="718"/>
      <c r="E79" s="719"/>
      <c r="F79" s="720"/>
      <c r="G79" s="449"/>
      <c r="H79" s="449"/>
      <c r="I79" s="450"/>
      <c r="J79" s="450"/>
      <c r="K79" s="369"/>
    </row>
    <row r="80" spans="2:12" x14ac:dyDescent="0.2">
      <c r="B80" s="370"/>
      <c r="C80" s="710" t="s">
        <v>97</v>
      </c>
      <c r="D80" s="711"/>
      <c r="E80" s="711"/>
      <c r="F80" s="712"/>
      <c r="G80" s="451">
        <v>0</v>
      </c>
      <c r="H80" s="451">
        <v>0</v>
      </c>
      <c r="I80" s="452">
        <v>0</v>
      </c>
      <c r="J80" s="452">
        <v>0</v>
      </c>
      <c r="K80" s="371"/>
    </row>
    <row r="81" spans="3:4" x14ac:dyDescent="0.2">
      <c r="C81" s="372"/>
    </row>
    <row r="82" spans="3:4" x14ac:dyDescent="0.2">
      <c r="C82" s="372"/>
    </row>
    <row r="83" spans="3:4" x14ac:dyDescent="0.2">
      <c r="D83" s="373"/>
    </row>
  </sheetData>
  <mergeCells count="20">
    <mergeCell ref="C28:H28"/>
    <mergeCell ref="C29:H29"/>
    <mergeCell ref="C30:H30"/>
    <mergeCell ref="B2:E2"/>
    <mergeCell ref="B5:C5"/>
    <mergeCell ref="G9:I9"/>
    <mergeCell ref="B24:D24"/>
    <mergeCell ref="C26:F26"/>
    <mergeCell ref="C27:H27"/>
    <mergeCell ref="B34:E34"/>
    <mergeCell ref="B47:E47"/>
    <mergeCell ref="G49:I49"/>
    <mergeCell ref="D79:F79"/>
    <mergeCell ref="D78:F78"/>
    <mergeCell ref="C80:F80"/>
    <mergeCell ref="B61:E61"/>
    <mergeCell ref="G63:I63"/>
    <mergeCell ref="D75:F75"/>
    <mergeCell ref="D77:F77"/>
    <mergeCell ref="D76:F76"/>
  </mergeCells>
  <pageMargins left="0.35433070866141736" right="0.35433070866141736" top="0.59055118110236227" bottom="0.59055118110236227" header="0.51181102362204722" footer="0.11811023622047245"/>
  <pageSetup paperSize="9" scale="71" fitToHeight="100" orientation="landscape" r:id="rId1"/>
  <headerFooter scaleWithDoc="0" alignWithMargins="0">
    <oddFooter>&amp;L&amp;8&amp;D&amp;C&amp;8&amp; Template: &amp;A&amp;F&amp;R&amp;8&amp;P of &amp;N</oddFooter>
  </headerFooter>
  <rowBreaks count="3" manualBreakCount="3">
    <brk id="21" max="16383" man="1"/>
    <brk id="31" max="16383" man="1"/>
    <brk id="5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5"/>
  <sheetViews>
    <sheetView showGridLines="0" view="pageBreakPreview" topLeftCell="C1" zoomScale="90" zoomScaleSheetLayoutView="90" workbookViewId="0">
      <selection activeCell="D21" sqref="D21:L21"/>
    </sheetView>
  </sheetViews>
  <sheetFormatPr defaultRowHeight="12.75" x14ac:dyDescent="0.2"/>
  <cols>
    <col min="1" max="1" width="12" style="32" customWidth="1"/>
    <col min="2" max="2" width="16.42578125" style="32" bestFit="1" customWidth="1"/>
    <col min="3" max="3" width="50.5703125" style="32" customWidth="1"/>
    <col min="4" max="12" width="15.7109375" style="32" customWidth="1"/>
    <col min="13" max="13" width="4.28515625" style="32" customWidth="1"/>
    <col min="14" max="256" width="9.140625" style="32"/>
    <col min="257" max="257" width="12" style="32" customWidth="1"/>
    <col min="258" max="258" width="16.42578125" style="32" bestFit="1" customWidth="1"/>
    <col min="259" max="259" width="50.5703125" style="32" customWidth="1"/>
    <col min="260" max="268" width="20.7109375" style="32" customWidth="1"/>
    <col min="269" max="269" width="4.28515625" style="32" customWidth="1"/>
    <col min="270" max="512" width="9.140625" style="32"/>
    <col min="513" max="513" width="12" style="32" customWidth="1"/>
    <col min="514" max="514" width="16.42578125" style="32" bestFit="1" customWidth="1"/>
    <col min="515" max="515" width="50.5703125" style="32" customWidth="1"/>
    <col min="516" max="524" width="20.7109375" style="32" customWidth="1"/>
    <col min="525" max="525" width="4.28515625" style="32" customWidth="1"/>
    <col min="526" max="768" width="9.140625" style="32"/>
    <col min="769" max="769" width="12" style="32" customWidth="1"/>
    <col min="770" max="770" width="16.42578125" style="32" bestFit="1" customWidth="1"/>
    <col min="771" max="771" width="50.5703125" style="32" customWidth="1"/>
    <col min="772" max="780" width="20.7109375" style="32" customWidth="1"/>
    <col min="781" max="781" width="4.28515625" style="32" customWidth="1"/>
    <col min="782" max="1024" width="9.140625" style="32"/>
    <col min="1025" max="1025" width="12" style="32" customWidth="1"/>
    <col min="1026" max="1026" width="16.42578125" style="32" bestFit="1" customWidth="1"/>
    <col min="1027" max="1027" width="50.5703125" style="32" customWidth="1"/>
    <col min="1028" max="1036" width="20.7109375" style="32" customWidth="1"/>
    <col min="1037" max="1037" width="4.28515625" style="32" customWidth="1"/>
    <col min="1038" max="1280" width="9.140625" style="32"/>
    <col min="1281" max="1281" width="12" style="32" customWidth="1"/>
    <col min="1282" max="1282" width="16.42578125" style="32" bestFit="1" customWidth="1"/>
    <col min="1283" max="1283" width="50.5703125" style="32" customWidth="1"/>
    <col min="1284" max="1292" width="20.7109375" style="32" customWidth="1"/>
    <col min="1293" max="1293" width="4.28515625" style="32" customWidth="1"/>
    <col min="1294" max="1536" width="9.140625" style="32"/>
    <col min="1537" max="1537" width="12" style="32" customWidth="1"/>
    <col min="1538" max="1538" width="16.42578125" style="32" bestFit="1" customWidth="1"/>
    <col min="1539" max="1539" width="50.5703125" style="32" customWidth="1"/>
    <col min="1540" max="1548" width="20.7109375" style="32" customWidth="1"/>
    <col min="1549" max="1549" width="4.28515625" style="32" customWidth="1"/>
    <col min="1550" max="1792" width="9.140625" style="32"/>
    <col min="1793" max="1793" width="12" style="32" customWidth="1"/>
    <col min="1794" max="1794" width="16.42578125" style="32" bestFit="1" customWidth="1"/>
    <col min="1795" max="1795" width="50.5703125" style="32" customWidth="1"/>
    <col min="1796" max="1804" width="20.7109375" style="32" customWidth="1"/>
    <col min="1805" max="1805" width="4.28515625" style="32" customWidth="1"/>
    <col min="1806" max="2048" width="9.140625" style="32"/>
    <col min="2049" max="2049" width="12" style="32" customWidth="1"/>
    <col min="2050" max="2050" width="16.42578125" style="32" bestFit="1" customWidth="1"/>
    <col min="2051" max="2051" width="50.5703125" style="32" customWidth="1"/>
    <col min="2052" max="2060" width="20.7109375" style="32" customWidth="1"/>
    <col min="2061" max="2061" width="4.28515625" style="32" customWidth="1"/>
    <col min="2062" max="2304" width="9.140625" style="32"/>
    <col min="2305" max="2305" width="12" style="32" customWidth="1"/>
    <col min="2306" max="2306" width="16.42578125" style="32" bestFit="1" customWidth="1"/>
    <col min="2307" max="2307" width="50.5703125" style="32" customWidth="1"/>
    <col min="2308" max="2316" width="20.7109375" style="32" customWidth="1"/>
    <col min="2317" max="2317" width="4.28515625" style="32" customWidth="1"/>
    <col min="2318" max="2560" width="9.140625" style="32"/>
    <col min="2561" max="2561" width="12" style="32" customWidth="1"/>
    <col min="2562" max="2562" width="16.42578125" style="32" bestFit="1" customWidth="1"/>
    <col min="2563" max="2563" width="50.5703125" style="32" customWidth="1"/>
    <col min="2564" max="2572" width="20.7109375" style="32" customWidth="1"/>
    <col min="2573" max="2573" width="4.28515625" style="32" customWidth="1"/>
    <col min="2574" max="2816" width="9.140625" style="32"/>
    <col min="2817" max="2817" width="12" style="32" customWidth="1"/>
    <col min="2818" max="2818" width="16.42578125" style="32" bestFit="1" customWidth="1"/>
    <col min="2819" max="2819" width="50.5703125" style="32" customWidth="1"/>
    <col min="2820" max="2828" width="20.7109375" style="32" customWidth="1"/>
    <col min="2829" max="2829" width="4.28515625" style="32" customWidth="1"/>
    <col min="2830" max="3072" width="9.140625" style="32"/>
    <col min="3073" max="3073" width="12" style="32" customWidth="1"/>
    <col min="3074" max="3074" width="16.42578125" style="32" bestFit="1" customWidth="1"/>
    <col min="3075" max="3075" width="50.5703125" style="32" customWidth="1"/>
    <col min="3076" max="3084" width="20.7109375" style="32" customWidth="1"/>
    <col min="3085" max="3085" width="4.28515625" style="32" customWidth="1"/>
    <col min="3086" max="3328" width="9.140625" style="32"/>
    <col min="3329" max="3329" width="12" style="32" customWidth="1"/>
    <col min="3330" max="3330" width="16.42578125" style="32" bestFit="1" customWidth="1"/>
    <col min="3331" max="3331" width="50.5703125" style="32" customWidth="1"/>
    <col min="3332" max="3340" width="20.7109375" style="32" customWidth="1"/>
    <col min="3341" max="3341" width="4.28515625" style="32" customWidth="1"/>
    <col min="3342" max="3584" width="9.140625" style="32"/>
    <col min="3585" max="3585" width="12" style="32" customWidth="1"/>
    <col min="3586" max="3586" width="16.42578125" style="32" bestFit="1" customWidth="1"/>
    <col min="3587" max="3587" width="50.5703125" style="32" customWidth="1"/>
    <col min="3588" max="3596" width="20.7109375" style="32" customWidth="1"/>
    <col min="3597" max="3597" width="4.28515625" style="32" customWidth="1"/>
    <col min="3598" max="3840" width="9.140625" style="32"/>
    <col min="3841" max="3841" width="12" style="32" customWidth="1"/>
    <col min="3842" max="3842" width="16.42578125" style="32" bestFit="1" customWidth="1"/>
    <col min="3843" max="3843" width="50.5703125" style="32" customWidth="1"/>
    <col min="3844" max="3852" width="20.7109375" style="32" customWidth="1"/>
    <col min="3853" max="3853" width="4.28515625" style="32" customWidth="1"/>
    <col min="3854" max="4096" width="9.140625" style="32"/>
    <col min="4097" max="4097" width="12" style="32" customWidth="1"/>
    <col min="4098" max="4098" width="16.42578125" style="32" bestFit="1" customWidth="1"/>
    <col min="4099" max="4099" width="50.5703125" style="32" customWidth="1"/>
    <col min="4100" max="4108" width="20.7109375" style="32" customWidth="1"/>
    <col min="4109" max="4109" width="4.28515625" style="32" customWidth="1"/>
    <col min="4110" max="4352" width="9.140625" style="32"/>
    <col min="4353" max="4353" width="12" style="32" customWidth="1"/>
    <col min="4354" max="4354" width="16.42578125" style="32" bestFit="1" customWidth="1"/>
    <col min="4355" max="4355" width="50.5703125" style="32" customWidth="1"/>
    <col min="4356" max="4364" width="20.7109375" style="32" customWidth="1"/>
    <col min="4365" max="4365" width="4.28515625" style="32" customWidth="1"/>
    <col min="4366" max="4608" width="9.140625" style="32"/>
    <col min="4609" max="4609" width="12" style="32" customWidth="1"/>
    <col min="4610" max="4610" width="16.42578125" style="32" bestFit="1" customWidth="1"/>
    <col min="4611" max="4611" width="50.5703125" style="32" customWidth="1"/>
    <col min="4612" max="4620" width="20.7109375" style="32" customWidth="1"/>
    <col min="4621" max="4621" width="4.28515625" style="32" customWidth="1"/>
    <col min="4622" max="4864" width="9.140625" style="32"/>
    <col min="4865" max="4865" width="12" style="32" customWidth="1"/>
    <col min="4866" max="4866" width="16.42578125" style="32" bestFit="1" customWidth="1"/>
    <col min="4867" max="4867" width="50.5703125" style="32" customWidth="1"/>
    <col min="4868" max="4876" width="20.7109375" style="32" customWidth="1"/>
    <col min="4877" max="4877" width="4.28515625" style="32" customWidth="1"/>
    <col min="4878" max="5120" width="9.140625" style="32"/>
    <col min="5121" max="5121" width="12" style="32" customWidth="1"/>
    <col min="5122" max="5122" width="16.42578125" style="32" bestFit="1" customWidth="1"/>
    <col min="5123" max="5123" width="50.5703125" style="32" customWidth="1"/>
    <col min="5124" max="5132" width="20.7109375" style="32" customWidth="1"/>
    <col min="5133" max="5133" width="4.28515625" style="32" customWidth="1"/>
    <col min="5134" max="5376" width="9.140625" style="32"/>
    <col min="5377" max="5377" width="12" style="32" customWidth="1"/>
    <col min="5378" max="5378" width="16.42578125" style="32" bestFit="1" customWidth="1"/>
    <col min="5379" max="5379" width="50.5703125" style="32" customWidth="1"/>
    <col min="5380" max="5388" width="20.7109375" style="32" customWidth="1"/>
    <col min="5389" max="5389" width="4.28515625" style="32" customWidth="1"/>
    <col min="5390" max="5632" width="9.140625" style="32"/>
    <col min="5633" max="5633" width="12" style="32" customWidth="1"/>
    <col min="5634" max="5634" width="16.42578125" style="32" bestFit="1" customWidth="1"/>
    <col min="5635" max="5635" width="50.5703125" style="32" customWidth="1"/>
    <col min="5636" max="5644" width="20.7109375" style="32" customWidth="1"/>
    <col min="5645" max="5645" width="4.28515625" style="32" customWidth="1"/>
    <col min="5646" max="5888" width="9.140625" style="32"/>
    <col min="5889" max="5889" width="12" style="32" customWidth="1"/>
    <col min="5890" max="5890" width="16.42578125" style="32" bestFit="1" customWidth="1"/>
    <col min="5891" max="5891" width="50.5703125" style="32" customWidth="1"/>
    <col min="5892" max="5900" width="20.7109375" style="32" customWidth="1"/>
    <col min="5901" max="5901" width="4.28515625" style="32" customWidth="1"/>
    <col min="5902" max="6144" width="9.140625" style="32"/>
    <col min="6145" max="6145" width="12" style="32" customWidth="1"/>
    <col min="6146" max="6146" width="16.42578125" style="32" bestFit="1" customWidth="1"/>
    <col min="6147" max="6147" width="50.5703125" style="32" customWidth="1"/>
    <col min="6148" max="6156" width="20.7109375" style="32" customWidth="1"/>
    <col min="6157" max="6157" width="4.28515625" style="32" customWidth="1"/>
    <col min="6158" max="6400" width="9.140625" style="32"/>
    <col min="6401" max="6401" width="12" style="32" customWidth="1"/>
    <col min="6402" max="6402" width="16.42578125" style="32" bestFit="1" customWidth="1"/>
    <col min="6403" max="6403" width="50.5703125" style="32" customWidth="1"/>
    <col min="6404" max="6412" width="20.7109375" style="32" customWidth="1"/>
    <col min="6413" max="6413" width="4.28515625" style="32" customWidth="1"/>
    <col min="6414" max="6656" width="9.140625" style="32"/>
    <col min="6657" max="6657" width="12" style="32" customWidth="1"/>
    <col min="6658" max="6658" width="16.42578125" style="32" bestFit="1" customWidth="1"/>
    <col min="6659" max="6659" width="50.5703125" style="32" customWidth="1"/>
    <col min="6660" max="6668" width="20.7109375" style="32" customWidth="1"/>
    <col min="6669" max="6669" width="4.28515625" style="32" customWidth="1"/>
    <col min="6670" max="6912" width="9.140625" style="32"/>
    <col min="6913" max="6913" width="12" style="32" customWidth="1"/>
    <col min="6914" max="6914" width="16.42578125" style="32" bestFit="1" customWidth="1"/>
    <col min="6915" max="6915" width="50.5703125" style="32" customWidth="1"/>
    <col min="6916" max="6924" width="20.7109375" style="32" customWidth="1"/>
    <col min="6925" max="6925" width="4.28515625" style="32" customWidth="1"/>
    <col min="6926" max="7168" width="9.140625" style="32"/>
    <col min="7169" max="7169" width="12" style="32" customWidth="1"/>
    <col min="7170" max="7170" width="16.42578125" style="32" bestFit="1" customWidth="1"/>
    <col min="7171" max="7171" width="50.5703125" style="32" customWidth="1"/>
    <col min="7172" max="7180" width="20.7109375" style="32" customWidth="1"/>
    <col min="7181" max="7181" width="4.28515625" style="32" customWidth="1"/>
    <col min="7182" max="7424" width="9.140625" style="32"/>
    <col min="7425" max="7425" width="12" style="32" customWidth="1"/>
    <col min="7426" max="7426" width="16.42578125" style="32" bestFit="1" customWidth="1"/>
    <col min="7427" max="7427" width="50.5703125" style="32" customWidth="1"/>
    <col min="7428" max="7436" width="20.7109375" style="32" customWidth="1"/>
    <col min="7437" max="7437" width="4.28515625" style="32" customWidth="1"/>
    <col min="7438" max="7680" width="9.140625" style="32"/>
    <col min="7681" max="7681" width="12" style="32" customWidth="1"/>
    <col min="7682" max="7682" width="16.42578125" style="32" bestFit="1" customWidth="1"/>
    <col min="7683" max="7683" width="50.5703125" style="32" customWidth="1"/>
    <col min="7684" max="7692" width="20.7109375" style="32" customWidth="1"/>
    <col min="7693" max="7693" width="4.28515625" style="32" customWidth="1"/>
    <col min="7694" max="7936" width="9.140625" style="32"/>
    <col min="7937" max="7937" width="12" style="32" customWidth="1"/>
    <col min="7938" max="7938" width="16.42578125" style="32" bestFit="1" customWidth="1"/>
    <col min="7939" max="7939" width="50.5703125" style="32" customWidth="1"/>
    <col min="7940" max="7948" width="20.7109375" style="32" customWidth="1"/>
    <col min="7949" max="7949" width="4.28515625" style="32" customWidth="1"/>
    <col min="7950" max="8192" width="9.140625" style="32"/>
    <col min="8193" max="8193" width="12" style="32" customWidth="1"/>
    <col min="8194" max="8194" width="16.42578125" style="32" bestFit="1" customWidth="1"/>
    <col min="8195" max="8195" width="50.5703125" style="32" customWidth="1"/>
    <col min="8196" max="8204" width="20.7109375" style="32" customWidth="1"/>
    <col min="8205" max="8205" width="4.28515625" style="32" customWidth="1"/>
    <col min="8206" max="8448" width="9.140625" style="32"/>
    <col min="8449" max="8449" width="12" style="32" customWidth="1"/>
    <col min="8450" max="8450" width="16.42578125" style="32" bestFit="1" customWidth="1"/>
    <col min="8451" max="8451" width="50.5703125" style="32" customWidth="1"/>
    <col min="8452" max="8460" width="20.7109375" style="32" customWidth="1"/>
    <col min="8461" max="8461" width="4.28515625" style="32" customWidth="1"/>
    <col min="8462" max="8704" width="9.140625" style="32"/>
    <col min="8705" max="8705" width="12" style="32" customWidth="1"/>
    <col min="8706" max="8706" width="16.42578125" style="32" bestFit="1" customWidth="1"/>
    <col min="8707" max="8707" width="50.5703125" style="32" customWidth="1"/>
    <col min="8708" max="8716" width="20.7109375" style="32" customWidth="1"/>
    <col min="8717" max="8717" width="4.28515625" style="32" customWidth="1"/>
    <col min="8718" max="8960" width="9.140625" style="32"/>
    <col min="8961" max="8961" width="12" style="32" customWidth="1"/>
    <col min="8962" max="8962" width="16.42578125" style="32" bestFit="1" customWidth="1"/>
    <col min="8963" max="8963" width="50.5703125" style="32" customWidth="1"/>
    <col min="8964" max="8972" width="20.7109375" style="32" customWidth="1"/>
    <col min="8973" max="8973" width="4.28515625" style="32" customWidth="1"/>
    <col min="8974" max="9216" width="9.140625" style="32"/>
    <col min="9217" max="9217" width="12" style="32" customWidth="1"/>
    <col min="9218" max="9218" width="16.42578125" style="32" bestFit="1" customWidth="1"/>
    <col min="9219" max="9219" width="50.5703125" style="32" customWidth="1"/>
    <col min="9220" max="9228" width="20.7109375" style="32" customWidth="1"/>
    <col min="9229" max="9229" width="4.28515625" style="32" customWidth="1"/>
    <col min="9230" max="9472" width="9.140625" style="32"/>
    <col min="9473" max="9473" width="12" style="32" customWidth="1"/>
    <col min="9474" max="9474" width="16.42578125" style="32" bestFit="1" customWidth="1"/>
    <col min="9475" max="9475" width="50.5703125" style="32" customWidth="1"/>
    <col min="9476" max="9484" width="20.7109375" style="32" customWidth="1"/>
    <col min="9485" max="9485" width="4.28515625" style="32" customWidth="1"/>
    <col min="9486" max="9728" width="9.140625" style="32"/>
    <col min="9729" max="9729" width="12" style="32" customWidth="1"/>
    <col min="9730" max="9730" width="16.42578125" style="32" bestFit="1" customWidth="1"/>
    <col min="9731" max="9731" width="50.5703125" style="32" customWidth="1"/>
    <col min="9732" max="9740" width="20.7109375" style="32" customWidth="1"/>
    <col min="9741" max="9741" width="4.28515625" style="32" customWidth="1"/>
    <col min="9742" max="9984" width="9.140625" style="32"/>
    <col min="9985" max="9985" width="12" style="32" customWidth="1"/>
    <col min="9986" max="9986" width="16.42578125" style="32" bestFit="1" customWidth="1"/>
    <col min="9987" max="9987" width="50.5703125" style="32" customWidth="1"/>
    <col min="9988" max="9996" width="20.7109375" style="32" customWidth="1"/>
    <col min="9997" max="9997" width="4.28515625" style="32" customWidth="1"/>
    <col min="9998" max="10240" width="9.140625" style="32"/>
    <col min="10241" max="10241" width="12" style="32" customWidth="1"/>
    <col min="10242" max="10242" width="16.42578125" style="32" bestFit="1" customWidth="1"/>
    <col min="10243" max="10243" width="50.5703125" style="32" customWidth="1"/>
    <col min="10244" max="10252" width="20.7109375" style="32" customWidth="1"/>
    <col min="10253" max="10253" width="4.28515625" style="32" customWidth="1"/>
    <col min="10254" max="10496" width="9.140625" style="32"/>
    <col min="10497" max="10497" width="12" style="32" customWidth="1"/>
    <col min="10498" max="10498" width="16.42578125" style="32" bestFit="1" customWidth="1"/>
    <col min="10499" max="10499" width="50.5703125" style="32" customWidth="1"/>
    <col min="10500" max="10508" width="20.7109375" style="32" customWidth="1"/>
    <col min="10509" max="10509" width="4.28515625" style="32" customWidth="1"/>
    <col min="10510" max="10752" width="9.140625" style="32"/>
    <col min="10753" max="10753" width="12" style="32" customWidth="1"/>
    <col min="10754" max="10754" width="16.42578125" style="32" bestFit="1" customWidth="1"/>
    <col min="10755" max="10755" width="50.5703125" style="32" customWidth="1"/>
    <col min="10756" max="10764" width="20.7109375" style="32" customWidth="1"/>
    <col min="10765" max="10765" width="4.28515625" style="32" customWidth="1"/>
    <col min="10766" max="11008" width="9.140625" style="32"/>
    <col min="11009" max="11009" width="12" style="32" customWidth="1"/>
    <col min="11010" max="11010" width="16.42578125" style="32" bestFit="1" customWidth="1"/>
    <col min="11011" max="11011" width="50.5703125" style="32" customWidth="1"/>
    <col min="11012" max="11020" width="20.7109375" style="32" customWidth="1"/>
    <col min="11021" max="11021" width="4.28515625" style="32" customWidth="1"/>
    <col min="11022" max="11264" width="9.140625" style="32"/>
    <col min="11265" max="11265" width="12" style="32" customWidth="1"/>
    <col min="11266" max="11266" width="16.42578125" style="32" bestFit="1" customWidth="1"/>
    <col min="11267" max="11267" width="50.5703125" style="32" customWidth="1"/>
    <col min="11268" max="11276" width="20.7109375" style="32" customWidth="1"/>
    <col min="11277" max="11277" width="4.28515625" style="32" customWidth="1"/>
    <col min="11278" max="11520" width="9.140625" style="32"/>
    <col min="11521" max="11521" width="12" style="32" customWidth="1"/>
    <col min="11522" max="11522" width="16.42578125" style="32" bestFit="1" customWidth="1"/>
    <col min="11523" max="11523" width="50.5703125" style="32" customWidth="1"/>
    <col min="11524" max="11532" width="20.7109375" style="32" customWidth="1"/>
    <col min="11533" max="11533" width="4.28515625" style="32" customWidth="1"/>
    <col min="11534" max="11776" width="9.140625" style="32"/>
    <col min="11777" max="11777" width="12" style="32" customWidth="1"/>
    <col min="11778" max="11778" width="16.42578125" style="32" bestFit="1" customWidth="1"/>
    <col min="11779" max="11779" width="50.5703125" style="32" customWidth="1"/>
    <col min="11780" max="11788" width="20.7109375" style="32" customWidth="1"/>
    <col min="11789" max="11789" width="4.28515625" style="32" customWidth="1"/>
    <col min="11790" max="12032" width="9.140625" style="32"/>
    <col min="12033" max="12033" width="12" style="32" customWidth="1"/>
    <col min="12034" max="12034" width="16.42578125" style="32" bestFit="1" customWidth="1"/>
    <col min="12035" max="12035" width="50.5703125" style="32" customWidth="1"/>
    <col min="12036" max="12044" width="20.7109375" style="32" customWidth="1"/>
    <col min="12045" max="12045" width="4.28515625" style="32" customWidth="1"/>
    <col min="12046" max="12288" width="9.140625" style="32"/>
    <col min="12289" max="12289" width="12" style="32" customWidth="1"/>
    <col min="12290" max="12290" width="16.42578125" style="32" bestFit="1" customWidth="1"/>
    <col min="12291" max="12291" width="50.5703125" style="32" customWidth="1"/>
    <col min="12292" max="12300" width="20.7109375" style="32" customWidth="1"/>
    <col min="12301" max="12301" width="4.28515625" style="32" customWidth="1"/>
    <col min="12302" max="12544" width="9.140625" style="32"/>
    <col min="12545" max="12545" width="12" style="32" customWidth="1"/>
    <col min="12546" max="12546" width="16.42578125" style="32" bestFit="1" customWidth="1"/>
    <col min="12547" max="12547" width="50.5703125" style="32" customWidth="1"/>
    <col min="12548" max="12556" width="20.7109375" style="32" customWidth="1"/>
    <col min="12557" max="12557" width="4.28515625" style="32" customWidth="1"/>
    <col min="12558" max="12800" width="9.140625" style="32"/>
    <col min="12801" max="12801" width="12" style="32" customWidth="1"/>
    <col min="12802" max="12802" width="16.42578125" style="32" bestFit="1" customWidth="1"/>
    <col min="12803" max="12803" width="50.5703125" style="32" customWidth="1"/>
    <col min="12804" max="12812" width="20.7109375" style="32" customWidth="1"/>
    <col min="12813" max="12813" width="4.28515625" style="32" customWidth="1"/>
    <col min="12814" max="13056" width="9.140625" style="32"/>
    <col min="13057" max="13057" width="12" style="32" customWidth="1"/>
    <col min="13058" max="13058" width="16.42578125" style="32" bestFit="1" customWidth="1"/>
    <col min="13059" max="13059" width="50.5703125" style="32" customWidth="1"/>
    <col min="13060" max="13068" width="20.7109375" style="32" customWidth="1"/>
    <col min="13069" max="13069" width="4.28515625" style="32" customWidth="1"/>
    <col min="13070" max="13312" width="9.140625" style="32"/>
    <col min="13313" max="13313" width="12" style="32" customWidth="1"/>
    <col min="13314" max="13314" width="16.42578125" style="32" bestFit="1" customWidth="1"/>
    <col min="13315" max="13315" width="50.5703125" style="32" customWidth="1"/>
    <col min="13316" max="13324" width="20.7109375" style="32" customWidth="1"/>
    <col min="13325" max="13325" width="4.28515625" style="32" customWidth="1"/>
    <col min="13326" max="13568" width="9.140625" style="32"/>
    <col min="13569" max="13569" width="12" style="32" customWidth="1"/>
    <col min="13570" max="13570" width="16.42578125" style="32" bestFit="1" customWidth="1"/>
    <col min="13571" max="13571" width="50.5703125" style="32" customWidth="1"/>
    <col min="13572" max="13580" width="20.7109375" style="32" customWidth="1"/>
    <col min="13581" max="13581" width="4.28515625" style="32" customWidth="1"/>
    <col min="13582" max="13824" width="9.140625" style="32"/>
    <col min="13825" max="13825" width="12" style="32" customWidth="1"/>
    <col min="13826" max="13826" width="16.42578125" style="32" bestFit="1" customWidth="1"/>
    <col min="13827" max="13827" width="50.5703125" style="32" customWidth="1"/>
    <col min="13828" max="13836" width="20.7109375" style="32" customWidth="1"/>
    <col min="13837" max="13837" width="4.28515625" style="32" customWidth="1"/>
    <col min="13838" max="14080" width="9.140625" style="32"/>
    <col min="14081" max="14081" width="12" style="32" customWidth="1"/>
    <col min="14082" max="14082" width="16.42578125" style="32" bestFit="1" customWidth="1"/>
    <col min="14083" max="14083" width="50.5703125" style="32" customWidth="1"/>
    <col min="14084" max="14092" width="20.7109375" style="32" customWidth="1"/>
    <col min="14093" max="14093" width="4.28515625" style="32" customWidth="1"/>
    <col min="14094" max="14336" width="9.140625" style="32"/>
    <col min="14337" max="14337" width="12" style="32" customWidth="1"/>
    <col min="14338" max="14338" width="16.42578125" style="32" bestFit="1" customWidth="1"/>
    <col min="14339" max="14339" width="50.5703125" style="32" customWidth="1"/>
    <col min="14340" max="14348" width="20.7109375" style="32" customWidth="1"/>
    <col min="14349" max="14349" width="4.28515625" style="32" customWidth="1"/>
    <col min="14350" max="14592" width="9.140625" style="32"/>
    <col min="14593" max="14593" width="12" style="32" customWidth="1"/>
    <col min="14594" max="14594" width="16.42578125" style="32" bestFit="1" customWidth="1"/>
    <col min="14595" max="14595" width="50.5703125" style="32" customWidth="1"/>
    <col min="14596" max="14604" width="20.7109375" style="32" customWidth="1"/>
    <col min="14605" max="14605" width="4.28515625" style="32" customWidth="1"/>
    <col min="14606" max="14848" width="9.140625" style="32"/>
    <col min="14849" max="14849" width="12" style="32" customWidth="1"/>
    <col min="14850" max="14850" width="16.42578125" style="32" bestFit="1" customWidth="1"/>
    <col min="14851" max="14851" width="50.5703125" style="32" customWidth="1"/>
    <col min="14852" max="14860" width="20.7109375" style="32" customWidth="1"/>
    <col min="14861" max="14861" width="4.28515625" style="32" customWidth="1"/>
    <col min="14862" max="15104" width="9.140625" style="32"/>
    <col min="15105" max="15105" width="12" style="32" customWidth="1"/>
    <col min="15106" max="15106" width="16.42578125" style="32" bestFit="1" customWidth="1"/>
    <col min="15107" max="15107" width="50.5703125" style="32" customWidth="1"/>
    <col min="15108" max="15116" width="20.7109375" style="32" customWidth="1"/>
    <col min="15117" max="15117" width="4.28515625" style="32" customWidth="1"/>
    <col min="15118" max="15360" width="9.140625" style="32"/>
    <col min="15361" max="15361" width="12" style="32" customWidth="1"/>
    <col min="15362" max="15362" width="16.42578125" style="32" bestFit="1" customWidth="1"/>
    <col min="15363" max="15363" width="50.5703125" style="32" customWidth="1"/>
    <col min="15364" max="15372" width="20.7109375" style="32" customWidth="1"/>
    <col min="15373" max="15373" width="4.28515625" style="32" customWidth="1"/>
    <col min="15374" max="15616" width="9.140625" style="32"/>
    <col min="15617" max="15617" width="12" style="32" customWidth="1"/>
    <col min="15618" max="15618" width="16.42578125" style="32" bestFit="1" customWidth="1"/>
    <col min="15619" max="15619" width="50.5703125" style="32" customWidth="1"/>
    <col min="15620" max="15628" width="20.7109375" style="32" customWidth="1"/>
    <col min="15629" max="15629" width="4.28515625" style="32" customWidth="1"/>
    <col min="15630" max="15872" width="9.140625" style="32"/>
    <col min="15873" max="15873" width="12" style="32" customWidth="1"/>
    <col min="15874" max="15874" width="16.42578125" style="32" bestFit="1" customWidth="1"/>
    <col min="15875" max="15875" width="50.5703125" style="32" customWidth="1"/>
    <col min="15876" max="15884" width="20.7109375" style="32" customWidth="1"/>
    <col min="15885" max="15885" width="4.28515625" style="32" customWidth="1"/>
    <col min="15886" max="16128" width="9.140625" style="32"/>
    <col min="16129" max="16129" width="12" style="32" customWidth="1"/>
    <col min="16130" max="16130" width="16.42578125" style="32" bestFit="1" customWidth="1"/>
    <col min="16131" max="16131" width="50.5703125" style="32" customWidth="1"/>
    <col min="16132" max="16140" width="20.7109375" style="32" customWidth="1"/>
    <col min="16141" max="16141" width="4.28515625" style="32" customWidth="1"/>
    <col min="16142" max="16384" width="9.140625" style="32"/>
  </cols>
  <sheetData>
    <row r="1" spans="2:12" ht="20.25" x14ac:dyDescent="0.3">
      <c r="B1" s="2" t="str">
        <f>[6]Cover!C22</f>
        <v>Essential Energy</v>
      </c>
      <c r="C1" s="3"/>
      <c r="D1" s="3"/>
      <c r="E1" s="3"/>
      <c r="F1" s="3"/>
      <c r="G1" s="3"/>
      <c r="H1" s="3"/>
      <c r="I1" s="3"/>
      <c r="J1" s="3"/>
      <c r="K1" s="3"/>
    </row>
    <row r="2" spans="2:12" ht="20.25" x14ac:dyDescent="0.3">
      <c r="B2" s="374" t="s">
        <v>382</v>
      </c>
      <c r="C2" s="374"/>
    </row>
    <row r="3" spans="2:12" ht="20.25" x14ac:dyDescent="0.3">
      <c r="B3" s="2" t="str">
        <f>Cover!C26</f>
        <v>2012-13</v>
      </c>
    </row>
    <row r="4" spans="2:12" ht="20.25" x14ac:dyDescent="0.3">
      <c r="B4" s="31"/>
    </row>
    <row r="5" spans="2:12" ht="67.5" customHeight="1" x14ac:dyDescent="0.2">
      <c r="B5" s="689" t="s">
        <v>383</v>
      </c>
      <c r="C5" s="690"/>
    </row>
    <row r="6" spans="2:12" ht="20.25" x14ac:dyDescent="0.3">
      <c r="B6" s="31"/>
    </row>
    <row r="7" spans="2:12" ht="15.75" x14ac:dyDescent="0.25">
      <c r="B7" s="33" t="s">
        <v>384</v>
      </c>
    </row>
    <row r="8" spans="2:12" x14ac:dyDescent="0.2">
      <c r="B8" s="345"/>
      <c r="C8" s="346"/>
      <c r="D8" s="347"/>
      <c r="E8" s="347"/>
      <c r="F8" s="348"/>
      <c r="G8" s="348"/>
      <c r="H8" s="531"/>
      <c r="I8" s="348"/>
      <c r="J8" s="349"/>
      <c r="K8" s="349"/>
    </row>
    <row r="9" spans="2:12" ht="40.15" customHeight="1" x14ac:dyDescent="0.2">
      <c r="B9" s="314" t="s">
        <v>385</v>
      </c>
      <c r="C9" s="315" t="s">
        <v>88</v>
      </c>
      <c r="D9" s="316" t="s">
        <v>177</v>
      </c>
      <c r="E9" s="316" t="s">
        <v>178</v>
      </c>
      <c r="F9" s="317" t="s">
        <v>207</v>
      </c>
      <c r="G9" s="691" t="s">
        <v>180</v>
      </c>
      <c r="H9" s="727"/>
      <c r="I9" s="727"/>
      <c r="J9" s="318" t="s">
        <v>181</v>
      </c>
      <c r="K9" s="317" t="s">
        <v>182</v>
      </c>
      <c r="L9" s="319" t="s">
        <v>183</v>
      </c>
    </row>
    <row r="10" spans="2:12" ht="27" customHeight="1" x14ac:dyDescent="0.2">
      <c r="B10" s="314"/>
      <c r="C10" s="315"/>
      <c r="D10" s="316"/>
      <c r="E10" s="316"/>
      <c r="F10" s="317"/>
      <c r="G10" s="317" t="s">
        <v>282</v>
      </c>
      <c r="H10" s="317" t="s">
        <v>297</v>
      </c>
      <c r="I10" s="320" t="s">
        <v>284</v>
      </c>
      <c r="J10" s="318" t="s">
        <v>141</v>
      </c>
      <c r="K10" s="317"/>
      <c r="L10" s="317"/>
    </row>
    <row r="11" spans="2:12" x14ac:dyDescent="0.2">
      <c r="B11" s="321"/>
      <c r="C11" s="352" t="s">
        <v>386</v>
      </c>
      <c r="D11" s="275" t="s">
        <v>89</v>
      </c>
      <c r="E11" s="275" t="s">
        <v>89</v>
      </c>
      <c r="F11" s="275" t="s">
        <v>89</v>
      </c>
      <c r="G11" s="275" t="s">
        <v>89</v>
      </c>
      <c r="H11" s="275" t="s">
        <v>89</v>
      </c>
      <c r="I11" s="275"/>
      <c r="J11" s="275" t="s">
        <v>89</v>
      </c>
      <c r="K11" s="275" t="s">
        <v>89</v>
      </c>
      <c r="L11" s="275" t="s">
        <v>89</v>
      </c>
    </row>
    <row r="12" spans="2:12" x14ac:dyDescent="0.2">
      <c r="B12" s="323"/>
      <c r="C12" s="353" t="s">
        <v>367</v>
      </c>
      <c r="D12" s="436">
        <v>4766.0131187608586</v>
      </c>
      <c r="E12" s="436">
        <v>0.20463426429524489</v>
      </c>
      <c r="F12" s="436">
        <v>4765.8084844965633</v>
      </c>
      <c r="G12" s="436"/>
      <c r="H12" s="436">
        <v>4765.8084844965633</v>
      </c>
      <c r="I12" s="437" t="e">
        <f>(H12-G12)/G12</f>
        <v>#DIV/0!</v>
      </c>
      <c r="J12" s="436">
        <v>0</v>
      </c>
      <c r="K12" s="437"/>
      <c r="L12" s="436">
        <v>0.20463426429524489</v>
      </c>
    </row>
    <row r="13" spans="2:12" x14ac:dyDescent="0.2">
      <c r="B13" s="323"/>
      <c r="C13" s="353" t="s">
        <v>318</v>
      </c>
      <c r="D13" s="438">
        <v>4766.0131187608586</v>
      </c>
      <c r="E13" s="438">
        <v>0.20463426429524489</v>
      </c>
      <c r="F13" s="438">
        <v>4765.8084844965633</v>
      </c>
      <c r="G13" s="438">
        <v>0</v>
      </c>
      <c r="H13" s="438">
        <v>4765.8084844965633</v>
      </c>
      <c r="I13" s="439"/>
      <c r="J13" s="438">
        <v>0</v>
      </c>
      <c r="K13" s="438"/>
      <c r="L13" s="438">
        <v>0.20463426429524489</v>
      </c>
    </row>
    <row r="14" spans="2:12" x14ac:dyDescent="0.2">
      <c r="B14" s="323"/>
      <c r="C14" s="355" t="s">
        <v>387</v>
      </c>
      <c r="D14" s="440"/>
      <c r="E14" s="440"/>
      <c r="F14" s="440"/>
      <c r="G14" s="440"/>
      <c r="H14" s="440"/>
      <c r="I14" s="441"/>
      <c r="J14" s="440"/>
      <c r="K14" s="440"/>
      <c r="L14" s="440"/>
    </row>
    <row r="15" spans="2:12" x14ac:dyDescent="0.2">
      <c r="B15" s="323"/>
      <c r="C15" s="353" t="s">
        <v>369</v>
      </c>
      <c r="D15" s="436">
        <v>8094.2829729844134</v>
      </c>
      <c r="E15" s="436">
        <v>132.57565270118613</v>
      </c>
      <c r="F15" s="436">
        <v>7961.7073202832271</v>
      </c>
      <c r="G15" s="436"/>
      <c r="H15" s="436">
        <v>7961.7073202832271</v>
      </c>
      <c r="I15" s="437" t="e">
        <f>(H15-G15)/G15</f>
        <v>#DIV/0!</v>
      </c>
      <c r="J15" s="436">
        <v>0</v>
      </c>
      <c r="K15" s="437"/>
      <c r="L15" s="436">
        <v>132.57565270118613</v>
      </c>
    </row>
    <row r="16" spans="2:12" x14ac:dyDescent="0.2">
      <c r="B16" s="323"/>
      <c r="C16" s="353" t="s">
        <v>370</v>
      </c>
      <c r="D16" s="436">
        <v>6831.8669045863489</v>
      </c>
      <c r="E16" s="436">
        <v>2.3241139482804929</v>
      </c>
      <c r="F16" s="436">
        <v>6829.5427906380683</v>
      </c>
      <c r="G16" s="436"/>
      <c r="H16" s="436">
        <v>6829.5427906380683</v>
      </c>
      <c r="I16" s="437" t="e">
        <f>(H16-G16)/G16</f>
        <v>#DIV/0!</v>
      </c>
      <c r="J16" s="436">
        <v>0</v>
      </c>
      <c r="K16" s="437"/>
      <c r="L16" s="436">
        <v>2.3241139482804929</v>
      </c>
    </row>
    <row r="17" spans="2:12" ht="12.75" customHeight="1" x14ac:dyDescent="0.2">
      <c r="B17" s="323"/>
      <c r="C17" s="353" t="s">
        <v>371</v>
      </c>
      <c r="D17" s="436"/>
      <c r="E17" s="436"/>
      <c r="F17" s="436"/>
      <c r="G17" s="436"/>
      <c r="H17" s="436"/>
      <c r="I17" s="437" t="e">
        <f>(H17-G17)/G17</f>
        <v>#DIV/0!</v>
      </c>
      <c r="J17" s="436">
        <v>0</v>
      </c>
      <c r="K17" s="437"/>
      <c r="L17" s="436"/>
    </row>
    <row r="18" spans="2:12" ht="12.75" customHeight="1" x14ac:dyDescent="0.2">
      <c r="B18" s="323"/>
      <c r="C18" s="356" t="s">
        <v>388</v>
      </c>
      <c r="D18" s="436"/>
      <c r="E18" s="436"/>
      <c r="F18" s="436"/>
      <c r="G18" s="436"/>
      <c r="H18" s="436"/>
      <c r="I18" s="437" t="e">
        <f>(H18-G18)/G18</f>
        <v>#DIV/0!</v>
      </c>
      <c r="J18" s="436">
        <v>0</v>
      </c>
      <c r="K18" s="437"/>
      <c r="L18" s="436"/>
    </row>
    <row r="19" spans="2:12" x14ac:dyDescent="0.2">
      <c r="B19" s="323"/>
      <c r="C19" s="357" t="s">
        <v>318</v>
      </c>
      <c r="D19" s="438">
        <v>14926.149877570762</v>
      </c>
      <c r="E19" s="438">
        <v>134.89976664946661</v>
      </c>
      <c r="F19" s="438">
        <v>14791.250110921295</v>
      </c>
      <c r="G19" s="438">
        <v>0</v>
      </c>
      <c r="H19" s="438">
        <v>14791.250110921295</v>
      </c>
      <c r="I19" s="439"/>
      <c r="J19" s="438">
        <v>0</v>
      </c>
      <c r="K19" s="438"/>
      <c r="L19" s="438">
        <v>134.89976664946661</v>
      </c>
    </row>
    <row r="20" spans="2:12" x14ac:dyDescent="0.2">
      <c r="B20" s="358"/>
      <c r="C20" s="359"/>
      <c r="D20" s="442"/>
      <c r="E20" s="442"/>
      <c r="F20" s="442"/>
      <c r="G20" s="442"/>
      <c r="H20" s="442"/>
      <c r="I20" s="443"/>
      <c r="J20" s="442"/>
      <c r="K20" s="442"/>
      <c r="L20" s="442"/>
    </row>
    <row r="21" spans="2:12" x14ac:dyDescent="0.2">
      <c r="B21" s="321"/>
      <c r="C21" s="360" t="s">
        <v>101</v>
      </c>
      <c r="D21" s="438">
        <v>19692.162996331623</v>
      </c>
      <c r="E21" s="438">
        <v>135.10440091376185</v>
      </c>
      <c r="F21" s="438">
        <v>19557.05859541786</v>
      </c>
      <c r="G21" s="438">
        <v>0</v>
      </c>
      <c r="H21" s="438">
        <v>19557.05859541786</v>
      </c>
      <c r="I21" s="439"/>
      <c r="J21" s="438">
        <v>0</v>
      </c>
      <c r="K21" s="438"/>
      <c r="L21" s="438">
        <v>135.10440091376185</v>
      </c>
    </row>
    <row r="23" spans="2:12" ht="15.75" x14ac:dyDescent="0.25">
      <c r="B23" s="33" t="s">
        <v>389</v>
      </c>
      <c r="I23" s="709" t="s">
        <v>579</v>
      </c>
      <c r="J23" s="709"/>
      <c r="K23" s="709"/>
    </row>
    <row r="24" spans="2:12" ht="15.75" x14ac:dyDescent="0.25">
      <c r="B24" s="33"/>
      <c r="I24" s="709"/>
      <c r="J24" s="709"/>
      <c r="K24" s="709"/>
    </row>
    <row r="25" spans="2:12" x14ac:dyDescent="0.2">
      <c r="B25" s="728" t="s">
        <v>390</v>
      </c>
      <c r="C25" s="729"/>
      <c r="D25" s="729"/>
      <c r="E25" s="729"/>
      <c r="F25" s="729"/>
    </row>
    <row r="26" spans="2:12" s="377" customFormat="1" ht="15.75" x14ac:dyDescent="0.2">
      <c r="B26" s="375"/>
      <c r="C26" s="376"/>
      <c r="D26" s="338"/>
      <c r="E26" s="338"/>
    </row>
    <row r="27" spans="2:12" ht="51" x14ac:dyDescent="0.2">
      <c r="B27" s="314" t="s">
        <v>87</v>
      </c>
      <c r="C27" s="315" t="s">
        <v>88</v>
      </c>
      <c r="D27" s="316" t="s">
        <v>177</v>
      </c>
      <c r="E27" s="316" t="s">
        <v>178</v>
      </c>
      <c r="F27" s="317" t="s">
        <v>207</v>
      </c>
    </row>
    <row r="28" spans="2:12" x14ac:dyDescent="0.2">
      <c r="B28" s="314"/>
      <c r="C28" s="315"/>
      <c r="D28" s="316"/>
      <c r="E28" s="275" t="s">
        <v>89</v>
      </c>
      <c r="F28" s="275" t="s">
        <v>89</v>
      </c>
    </row>
    <row r="29" spans="2:12" x14ac:dyDescent="0.2">
      <c r="B29" s="323"/>
      <c r="C29" s="325"/>
      <c r="D29" s="325"/>
      <c r="E29" s="325"/>
      <c r="F29" s="325"/>
    </row>
    <row r="30" spans="2:12" x14ac:dyDescent="0.2">
      <c r="B30" s="323"/>
      <c r="C30" s="325"/>
      <c r="D30" s="325"/>
      <c r="E30" s="325"/>
      <c r="F30" s="325"/>
    </row>
    <row r="31" spans="2:12" x14ac:dyDescent="0.2">
      <c r="B31" s="323"/>
      <c r="C31" s="325"/>
      <c r="D31" s="325"/>
      <c r="E31" s="325"/>
      <c r="F31" s="325"/>
    </row>
    <row r="32" spans="2:12" x14ac:dyDescent="0.2">
      <c r="B32" s="323"/>
      <c r="C32" s="325"/>
      <c r="D32" s="325"/>
      <c r="E32" s="325"/>
      <c r="F32" s="325"/>
    </row>
    <row r="33" spans="2:6" x14ac:dyDescent="0.2">
      <c r="B33" s="323"/>
      <c r="C33" s="325"/>
      <c r="D33" s="325"/>
      <c r="E33" s="325"/>
      <c r="F33" s="325"/>
    </row>
    <row r="34" spans="2:6" x14ac:dyDescent="0.2">
      <c r="B34" s="323"/>
      <c r="C34" s="325"/>
      <c r="D34" s="325"/>
      <c r="E34" s="325"/>
      <c r="F34" s="325"/>
    </row>
    <row r="35" spans="2:6" ht="19.5" customHeight="1" x14ac:dyDescent="0.2"/>
  </sheetData>
  <mergeCells count="4">
    <mergeCell ref="B5:C5"/>
    <mergeCell ref="G9:I9"/>
    <mergeCell ref="B25:F25"/>
    <mergeCell ref="I23:K24"/>
  </mergeCells>
  <pageMargins left="0.35433070866141736" right="0.35433070866141736" top="0.59055118110236227" bottom="0.59055118110236227" header="0.51181102362204722" footer="0.11811023622047245"/>
  <pageSetup paperSize="9" scale="68" fitToHeight="100" orientation="landscape" r:id="rId1"/>
  <headerFooter scaleWithDoc="0" alignWithMargins="0">
    <oddFooter>&amp;L&amp;8&amp;D&amp;C&amp;8&amp; Template: &amp;A&amp;F&amp;R&amp;8&amp;P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view="pageBreakPreview" topLeftCell="F4" zoomScale="90" zoomScaleSheetLayoutView="90" workbookViewId="0">
      <selection activeCell="D15" sqref="D15"/>
    </sheetView>
  </sheetViews>
  <sheetFormatPr defaultRowHeight="12.75" x14ac:dyDescent="0.2"/>
  <cols>
    <col min="1" max="1" width="12" style="32" customWidth="1"/>
    <col min="2" max="2" width="16.42578125" style="32" bestFit="1" customWidth="1"/>
    <col min="3" max="3" width="29.5703125" style="32" customWidth="1"/>
    <col min="4" max="17" width="15.7109375" style="32" customWidth="1"/>
    <col min="18" max="18" width="3" style="32" customWidth="1"/>
    <col min="19" max="21" width="19.85546875" style="32" customWidth="1"/>
    <col min="22" max="22" width="18.28515625" style="32" customWidth="1"/>
    <col min="23" max="256" width="9.140625" style="32"/>
    <col min="257" max="257" width="12" style="32" customWidth="1"/>
    <col min="258" max="258" width="16.42578125" style="32" bestFit="1" customWidth="1"/>
    <col min="259" max="259" width="29.5703125" style="32" customWidth="1"/>
    <col min="260" max="260" width="12" style="32" customWidth="1"/>
    <col min="261" max="261" width="14.28515625" style="32" customWidth="1"/>
    <col min="262" max="262" width="11.85546875" style="32" customWidth="1"/>
    <col min="263" max="263" width="11.5703125" style="32" customWidth="1"/>
    <col min="264" max="264" width="13.42578125" style="32" customWidth="1"/>
    <col min="265" max="265" width="11.7109375" style="32" customWidth="1"/>
    <col min="266" max="266" width="13" style="32" customWidth="1"/>
    <col min="267" max="267" width="13.28515625" style="32" customWidth="1"/>
    <col min="268" max="268" width="13.5703125" style="32" customWidth="1"/>
    <col min="269" max="269" width="13.140625" style="32" customWidth="1"/>
    <col min="270" max="270" width="11.7109375" style="32" customWidth="1"/>
    <col min="271" max="271" width="12.28515625" style="32" customWidth="1"/>
    <col min="272" max="272" width="13.42578125" style="32" customWidth="1"/>
    <col min="273" max="273" width="12.140625" style="32" customWidth="1"/>
    <col min="274" max="274" width="3" style="32" customWidth="1"/>
    <col min="275" max="277" width="19.85546875" style="32" customWidth="1"/>
    <col min="278" max="278" width="18.28515625" style="32" customWidth="1"/>
    <col min="279" max="512" width="9.140625" style="32"/>
    <col min="513" max="513" width="12" style="32" customWidth="1"/>
    <col min="514" max="514" width="16.42578125" style="32" bestFit="1" customWidth="1"/>
    <col min="515" max="515" width="29.5703125" style="32" customWidth="1"/>
    <col min="516" max="516" width="12" style="32" customWidth="1"/>
    <col min="517" max="517" width="14.28515625" style="32" customWidth="1"/>
    <col min="518" max="518" width="11.85546875" style="32" customWidth="1"/>
    <col min="519" max="519" width="11.5703125" style="32" customWidth="1"/>
    <col min="520" max="520" width="13.42578125" style="32" customWidth="1"/>
    <col min="521" max="521" width="11.7109375" style="32" customWidth="1"/>
    <col min="522" max="522" width="13" style="32" customWidth="1"/>
    <col min="523" max="523" width="13.28515625" style="32" customWidth="1"/>
    <col min="524" max="524" width="13.5703125" style="32" customWidth="1"/>
    <col min="525" max="525" width="13.140625" style="32" customWidth="1"/>
    <col min="526" max="526" width="11.7109375" style="32" customWidth="1"/>
    <col min="527" max="527" width="12.28515625" style="32" customWidth="1"/>
    <col min="528" max="528" width="13.42578125" style="32" customWidth="1"/>
    <col min="529" max="529" width="12.140625" style="32" customWidth="1"/>
    <col min="530" max="530" width="3" style="32" customWidth="1"/>
    <col min="531" max="533" width="19.85546875" style="32" customWidth="1"/>
    <col min="534" max="534" width="18.28515625" style="32" customWidth="1"/>
    <col min="535" max="768" width="9.140625" style="32"/>
    <col min="769" max="769" width="12" style="32" customWidth="1"/>
    <col min="770" max="770" width="16.42578125" style="32" bestFit="1" customWidth="1"/>
    <col min="771" max="771" width="29.5703125" style="32" customWidth="1"/>
    <col min="772" max="772" width="12" style="32" customWidth="1"/>
    <col min="773" max="773" width="14.28515625" style="32" customWidth="1"/>
    <col min="774" max="774" width="11.85546875" style="32" customWidth="1"/>
    <col min="775" max="775" width="11.5703125" style="32" customWidth="1"/>
    <col min="776" max="776" width="13.42578125" style="32" customWidth="1"/>
    <col min="777" max="777" width="11.7109375" style="32" customWidth="1"/>
    <col min="778" max="778" width="13" style="32" customWidth="1"/>
    <col min="779" max="779" width="13.28515625" style="32" customWidth="1"/>
    <col min="780" max="780" width="13.5703125" style="32" customWidth="1"/>
    <col min="781" max="781" width="13.140625" style="32" customWidth="1"/>
    <col min="782" max="782" width="11.7109375" style="32" customWidth="1"/>
    <col min="783" max="783" width="12.28515625" style="32" customWidth="1"/>
    <col min="784" max="784" width="13.42578125" style="32" customWidth="1"/>
    <col min="785" max="785" width="12.140625" style="32" customWidth="1"/>
    <col min="786" max="786" width="3" style="32" customWidth="1"/>
    <col min="787" max="789" width="19.85546875" style="32" customWidth="1"/>
    <col min="790" max="790" width="18.28515625" style="32" customWidth="1"/>
    <col min="791" max="1024" width="9.140625" style="32"/>
    <col min="1025" max="1025" width="12" style="32" customWidth="1"/>
    <col min="1026" max="1026" width="16.42578125" style="32" bestFit="1" customWidth="1"/>
    <col min="1027" max="1027" width="29.5703125" style="32" customWidth="1"/>
    <col min="1028" max="1028" width="12" style="32" customWidth="1"/>
    <col min="1029" max="1029" width="14.28515625" style="32" customWidth="1"/>
    <col min="1030" max="1030" width="11.85546875" style="32" customWidth="1"/>
    <col min="1031" max="1031" width="11.5703125" style="32" customWidth="1"/>
    <col min="1032" max="1032" width="13.42578125" style="32" customWidth="1"/>
    <col min="1033" max="1033" width="11.7109375" style="32" customWidth="1"/>
    <col min="1034" max="1034" width="13" style="32" customWidth="1"/>
    <col min="1035" max="1035" width="13.28515625" style="32" customWidth="1"/>
    <col min="1036" max="1036" width="13.5703125" style="32" customWidth="1"/>
    <col min="1037" max="1037" width="13.140625" style="32" customWidth="1"/>
    <col min="1038" max="1038" width="11.7109375" style="32" customWidth="1"/>
    <col min="1039" max="1039" width="12.28515625" style="32" customWidth="1"/>
    <col min="1040" max="1040" width="13.42578125" style="32" customWidth="1"/>
    <col min="1041" max="1041" width="12.140625" style="32" customWidth="1"/>
    <col min="1042" max="1042" width="3" style="32" customWidth="1"/>
    <col min="1043" max="1045" width="19.85546875" style="32" customWidth="1"/>
    <col min="1046" max="1046" width="18.28515625" style="32" customWidth="1"/>
    <col min="1047" max="1280" width="9.140625" style="32"/>
    <col min="1281" max="1281" width="12" style="32" customWidth="1"/>
    <col min="1282" max="1282" width="16.42578125" style="32" bestFit="1" customWidth="1"/>
    <col min="1283" max="1283" width="29.5703125" style="32" customWidth="1"/>
    <col min="1284" max="1284" width="12" style="32" customWidth="1"/>
    <col min="1285" max="1285" width="14.28515625" style="32" customWidth="1"/>
    <col min="1286" max="1286" width="11.85546875" style="32" customWidth="1"/>
    <col min="1287" max="1287" width="11.5703125" style="32" customWidth="1"/>
    <col min="1288" max="1288" width="13.42578125" style="32" customWidth="1"/>
    <col min="1289" max="1289" width="11.7109375" style="32" customWidth="1"/>
    <col min="1290" max="1290" width="13" style="32" customWidth="1"/>
    <col min="1291" max="1291" width="13.28515625" style="32" customWidth="1"/>
    <col min="1292" max="1292" width="13.5703125" style="32" customWidth="1"/>
    <col min="1293" max="1293" width="13.140625" style="32" customWidth="1"/>
    <col min="1294" max="1294" width="11.7109375" style="32" customWidth="1"/>
    <col min="1295" max="1295" width="12.28515625" style="32" customWidth="1"/>
    <col min="1296" max="1296" width="13.42578125" style="32" customWidth="1"/>
    <col min="1297" max="1297" width="12.140625" style="32" customWidth="1"/>
    <col min="1298" max="1298" width="3" style="32" customWidth="1"/>
    <col min="1299" max="1301" width="19.85546875" style="32" customWidth="1"/>
    <col min="1302" max="1302" width="18.28515625" style="32" customWidth="1"/>
    <col min="1303" max="1536" width="9.140625" style="32"/>
    <col min="1537" max="1537" width="12" style="32" customWidth="1"/>
    <col min="1538" max="1538" width="16.42578125" style="32" bestFit="1" customWidth="1"/>
    <col min="1539" max="1539" width="29.5703125" style="32" customWidth="1"/>
    <col min="1540" max="1540" width="12" style="32" customWidth="1"/>
    <col min="1541" max="1541" width="14.28515625" style="32" customWidth="1"/>
    <col min="1542" max="1542" width="11.85546875" style="32" customWidth="1"/>
    <col min="1543" max="1543" width="11.5703125" style="32" customWidth="1"/>
    <col min="1544" max="1544" width="13.42578125" style="32" customWidth="1"/>
    <col min="1545" max="1545" width="11.7109375" style="32" customWidth="1"/>
    <col min="1546" max="1546" width="13" style="32" customWidth="1"/>
    <col min="1547" max="1547" width="13.28515625" style="32" customWidth="1"/>
    <col min="1548" max="1548" width="13.5703125" style="32" customWidth="1"/>
    <col min="1549" max="1549" width="13.140625" style="32" customWidth="1"/>
    <col min="1550" max="1550" width="11.7109375" style="32" customWidth="1"/>
    <col min="1551" max="1551" width="12.28515625" style="32" customWidth="1"/>
    <col min="1552" max="1552" width="13.42578125" style="32" customWidth="1"/>
    <col min="1553" max="1553" width="12.140625" style="32" customWidth="1"/>
    <col min="1554" max="1554" width="3" style="32" customWidth="1"/>
    <col min="1555" max="1557" width="19.85546875" style="32" customWidth="1"/>
    <col min="1558" max="1558" width="18.28515625" style="32" customWidth="1"/>
    <col min="1559" max="1792" width="9.140625" style="32"/>
    <col min="1793" max="1793" width="12" style="32" customWidth="1"/>
    <col min="1794" max="1794" width="16.42578125" style="32" bestFit="1" customWidth="1"/>
    <col min="1795" max="1795" width="29.5703125" style="32" customWidth="1"/>
    <col min="1796" max="1796" width="12" style="32" customWidth="1"/>
    <col min="1797" max="1797" width="14.28515625" style="32" customWidth="1"/>
    <col min="1798" max="1798" width="11.85546875" style="32" customWidth="1"/>
    <col min="1799" max="1799" width="11.5703125" style="32" customWidth="1"/>
    <col min="1800" max="1800" width="13.42578125" style="32" customWidth="1"/>
    <col min="1801" max="1801" width="11.7109375" style="32" customWidth="1"/>
    <col min="1802" max="1802" width="13" style="32" customWidth="1"/>
    <col min="1803" max="1803" width="13.28515625" style="32" customWidth="1"/>
    <col min="1804" max="1804" width="13.5703125" style="32" customWidth="1"/>
    <col min="1805" max="1805" width="13.140625" style="32" customWidth="1"/>
    <col min="1806" max="1806" width="11.7109375" style="32" customWidth="1"/>
    <col min="1807" max="1807" width="12.28515625" style="32" customWidth="1"/>
    <col min="1808" max="1808" width="13.42578125" style="32" customWidth="1"/>
    <col min="1809" max="1809" width="12.140625" style="32" customWidth="1"/>
    <col min="1810" max="1810" width="3" style="32" customWidth="1"/>
    <col min="1811" max="1813" width="19.85546875" style="32" customWidth="1"/>
    <col min="1814" max="1814" width="18.28515625" style="32" customWidth="1"/>
    <col min="1815" max="2048" width="9.140625" style="32"/>
    <col min="2049" max="2049" width="12" style="32" customWidth="1"/>
    <col min="2050" max="2050" width="16.42578125" style="32" bestFit="1" customWidth="1"/>
    <col min="2051" max="2051" width="29.5703125" style="32" customWidth="1"/>
    <col min="2052" max="2052" width="12" style="32" customWidth="1"/>
    <col min="2053" max="2053" width="14.28515625" style="32" customWidth="1"/>
    <col min="2054" max="2054" width="11.85546875" style="32" customWidth="1"/>
    <col min="2055" max="2055" width="11.5703125" style="32" customWidth="1"/>
    <col min="2056" max="2056" width="13.42578125" style="32" customWidth="1"/>
    <col min="2057" max="2057" width="11.7109375" style="32" customWidth="1"/>
    <col min="2058" max="2058" width="13" style="32" customWidth="1"/>
    <col min="2059" max="2059" width="13.28515625" style="32" customWidth="1"/>
    <col min="2060" max="2060" width="13.5703125" style="32" customWidth="1"/>
    <col min="2061" max="2061" width="13.140625" style="32" customWidth="1"/>
    <col min="2062" max="2062" width="11.7109375" style="32" customWidth="1"/>
    <col min="2063" max="2063" width="12.28515625" style="32" customWidth="1"/>
    <col min="2064" max="2064" width="13.42578125" style="32" customWidth="1"/>
    <col min="2065" max="2065" width="12.140625" style="32" customWidth="1"/>
    <col min="2066" max="2066" width="3" style="32" customWidth="1"/>
    <col min="2067" max="2069" width="19.85546875" style="32" customWidth="1"/>
    <col min="2070" max="2070" width="18.28515625" style="32" customWidth="1"/>
    <col min="2071" max="2304" width="9.140625" style="32"/>
    <col min="2305" max="2305" width="12" style="32" customWidth="1"/>
    <col min="2306" max="2306" width="16.42578125" style="32" bestFit="1" customWidth="1"/>
    <col min="2307" max="2307" width="29.5703125" style="32" customWidth="1"/>
    <col min="2308" max="2308" width="12" style="32" customWidth="1"/>
    <col min="2309" max="2309" width="14.28515625" style="32" customWidth="1"/>
    <col min="2310" max="2310" width="11.85546875" style="32" customWidth="1"/>
    <col min="2311" max="2311" width="11.5703125" style="32" customWidth="1"/>
    <col min="2312" max="2312" width="13.42578125" style="32" customWidth="1"/>
    <col min="2313" max="2313" width="11.7109375" style="32" customWidth="1"/>
    <col min="2314" max="2314" width="13" style="32" customWidth="1"/>
    <col min="2315" max="2315" width="13.28515625" style="32" customWidth="1"/>
    <col min="2316" max="2316" width="13.5703125" style="32" customWidth="1"/>
    <col min="2317" max="2317" width="13.140625" style="32" customWidth="1"/>
    <col min="2318" max="2318" width="11.7109375" style="32" customWidth="1"/>
    <col min="2319" max="2319" width="12.28515625" style="32" customWidth="1"/>
    <col min="2320" max="2320" width="13.42578125" style="32" customWidth="1"/>
    <col min="2321" max="2321" width="12.140625" style="32" customWidth="1"/>
    <col min="2322" max="2322" width="3" style="32" customWidth="1"/>
    <col min="2323" max="2325" width="19.85546875" style="32" customWidth="1"/>
    <col min="2326" max="2326" width="18.28515625" style="32" customWidth="1"/>
    <col min="2327" max="2560" width="9.140625" style="32"/>
    <col min="2561" max="2561" width="12" style="32" customWidth="1"/>
    <col min="2562" max="2562" width="16.42578125" style="32" bestFit="1" customWidth="1"/>
    <col min="2563" max="2563" width="29.5703125" style="32" customWidth="1"/>
    <col min="2564" max="2564" width="12" style="32" customWidth="1"/>
    <col min="2565" max="2565" width="14.28515625" style="32" customWidth="1"/>
    <col min="2566" max="2566" width="11.85546875" style="32" customWidth="1"/>
    <col min="2567" max="2567" width="11.5703125" style="32" customWidth="1"/>
    <col min="2568" max="2568" width="13.42578125" style="32" customWidth="1"/>
    <col min="2569" max="2569" width="11.7109375" style="32" customWidth="1"/>
    <col min="2570" max="2570" width="13" style="32" customWidth="1"/>
    <col min="2571" max="2571" width="13.28515625" style="32" customWidth="1"/>
    <col min="2572" max="2572" width="13.5703125" style="32" customWidth="1"/>
    <col min="2573" max="2573" width="13.140625" style="32" customWidth="1"/>
    <col min="2574" max="2574" width="11.7109375" style="32" customWidth="1"/>
    <col min="2575" max="2575" width="12.28515625" style="32" customWidth="1"/>
    <col min="2576" max="2576" width="13.42578125" style="32" customWidth="1"/>
    <col min="2577" max="2577" width="12.140625" style="32" customWidth="1"/>
    <col min="2578" max="2578" width="3" style="32" customWidth="1"/>
    <col min="2579" max="2581" width="19.85546875" style="32" customWidth="1"/>
    <col min="2582" max="2582" width="18.28515625" style="32" customWidth="1"/>
    <col min="2583" max="2816" width="9.140625" style="32"/>
    <col min="2817" max="2817" width="12" style="32" customWidth="1"/>
    <col min="2818" max="2818" width="16.42578125" style="32" bestFit="1" customWidth="1"/>
    <col min="2819" max="2819" width="29.5703125" style="32" customWidth="1"/>
    <col min="2820" max="2820" width="12" style="32" customWidth="1"/>
    <col min="2821" max="2821" width="14.28515625" style="32" customWidth="1"/>
    <col min="2822" max="2822" width="11.85546875" style="32" customWidth="1"/>
    <col min="2823" max="2823" width="11.5703125" style="32" customWidth="1"/>
    <col min="2824" max="2824" width="13.42578125" style="32" customWidth="1"/>
    <col min="2825" max="2825" width="11.7109375" style="32" customWidth="1"/>
    <col min="2826" max="2826" width="13" style="32" customWidth="1"/>
    <col min="2827" max="2827" width="13.28515625" style="32" customWidth="1"/>
    <col min="2828" max="2828" width="13.5703125" style="32" customWidth="1"/>
    <col min="2829" max="2829" width="13.140625" style="32" customWidth="1"/>
    <col min="2830" max="2830" width="11.7109375" style="32" customWidth="1"/>
    <col min="2831" max="2831" width="12.28515625" style="32" customWidth="1"/>
    <col min="2832" max="2832" width="13.42578125" style="32" customWidth="1"/>
    <col min="2833" max="2833" width="12.140625" style="32" customWidth="1"/>
    <col min="2834" max="2834" width="3" style="32" customWidth="1"/>
    <col min="2835" max="2837" width="19.85546875" style="32" customWidth="1"/>
    <col min="2838" max="2838" width="18.28515625" style="32" customWidth="1"/>
    <col min="2839" max="3072" width="9.140625" style="32"/>
    <col min="3073" max="3073" width="12" style="32" customWidth="1"/>
    <col min="3074" max="3074" width="16.42578125" style="32" bestFit="1" customWidth="1"/>
    <col min="3075" max="3075" width="29.5703125" style="32" customWidth="1"/>
    <col min="3076" max="3076" width="12" style="32" customWidth="1"/>
    <col min="3077" max="3077" width="14.28515625" style="32" customWidth="1"/>
    <col min="3078" max="3078" width="11.85546875" style="32" customWidth="1"/>
    <col min="3079" max="3079" width="11.5703125" style="32" customWidth="1"/>
    <col min="3080" max="3080" width="13.42578125" style="32" customWidth="1"/>
    <col min="3081" max="3081" width="11.7109375" style="32" customWidth="1"/>
    <col min="3082" max="3082" width="13" style="32" customWidth="1"/>
    <col min="3083" max="3083" width="13.28515625" style="32" customWidth="1"/>
    <col min="3084" max="3084" width="13.5703125" style="32" customWidth="1"/>
    <col min="3085" max="3085" width="13.140625" style="32" customWidth="1"/>
    <col min="3086" max="3086" width="11.7109375" style="32" customWidth="1"/>
    <col min="3087" max="3087" width="12.28515625" style="32" customWidth="1"/>
    <col min="3088" max="3088" width="13.42578125" style="32" customWidth="1"/>
    <col min="3089" max="3089" width="12.140625" style="32" customWidth="1"/>
    <col min="3090" max="3090" width="3" style="32" customWidth="1"/>
    <col min="3091" max="3093" width="19.85546875" style="32" customWidth="1"/>
    <col min="3094" max="3094" width="18.28515625" style="32" customWidth="1"/>
    <col min="3095" max="3328" width="9.140625" style="32"/>
    <col min="3329" max="3329" width="12" style="32" customWidth="1"/>
    <col min="3330" max="3330" width="16.42578125" style="32" bestFit="1" customWidth="1"/>
    <col min="3331" max="3331" width="29.5703125" style="32" customWidth="1"/>
    <col min="3332" max="3332" width="12" style="32" customWidth="1"/>
    <col min="3333" max="3333" width="14.28515625" style="32" customWidth="1"/>
    <col min="3334" max="3334" width="11.85546875" style="32" customWidth="1"/>
    <col min="3335" max="3335" width="11.5703125" style="32" customWidth="1"/>
    <col min="3336" max="3336" width="13.42578125" style="32" customWidth="1"/>
    <col min="3337" max="3337" width="11.7109375" style="32" customWidth="1"/>
    <col min="3338" max="3338" width="13" style="32" customWidth="1"/>
    <col min="3339" max="3339" width="13.28515625" style="32" customWidth="1"/>
    <col min="3340" max="3340" width="13.5703125" style="32" customWidth="1"/>
    <col min="3341" max="3341" width="13.140625" style="32" customWidth="1"/>
    <col min="3342" max="3342" width="11.7109375" style="32" customWidth="1"/>
    <col min="3343" max="3343" width="12.28515625" style="32" customWidth="1"/>
    <col min="3344" max="3344" width="13.42578125" style="32" customWidth="1"/>
    <col min="3345" max="3345" width="12.140625" style="32" customWidth="1"/>
    <col min="3346" max="3346" width="3" style="32" customWidth="1"/>
    <col min="3347" max="3349" width="19.85546875" style="32" customWidth="1"/>
    <col min="3350" max="3350" width="18.28515625" style="32" customWidth="1"/>
    <col min="3351" max="3584" width="9.140625" style="32"/>
    <col min="3585" max="3585" width="12" style="32" customWidth="1"/>
    <col min="3586" max="3586" width="16.42578125" style="32" bestFit="1" customWidth="1"/>
    <col min="3587" max="3587" width="29.5703125" style="32" customWidth="1"/>
    <col min="3588" max="3588" width="12" style="32" customWidth="1"/>
    <col min="3589" max="3589" width="14.28515625" style="32" customWidth="1"/>
    <col min="3590" max="3590" width="11.85546875" style="32" customWidth="1"/>
    <col min="3591" max="3591" width="11.5703125" style="32" customWidth="1"/>
    <col min="3592" max="3592" width="13.42578125" style="32" customWidth="1"/>
    <col min="3593" max="3593" width="11.7109375" style="32" customWidth="1"/>
    <col min="3594" max="3594" width="13" style="32" customWidth="1"/>
    <col min="3595" max="3595" width="13.28515625" style="32" customWidth="1"/>
    <col min="3596" max="3596" width="13.5703125" style="32" customWidth="1"/>
    <col min="3597" max="3597" width="13.140625" style="32" customWidth="1"/>
    <col min="3598" max="3598" width="11.7109375" style="32" customWidth="1"/>
    <col min="3599" max="3599" width="12.28515625" style="32" customWidth="1"/>
    <col min="3600" max="3600" width="13.42578125" style="32" customWidth="1"/>
    <col min="3601" max="3601" width="12.140625" style="32" customWidth="1"/>
    <col min="3602" max="3602" width="3" style="32" customWidth="1"/>
    <col min="3603" max="3605" width="19.85546875" style="32" customWidth="1"/>
    <col min="3606" max="3606" width="18.28515625" style="32" customWidth="1"/>
    <col min="3607" max="3840" width="9.140625" style="32"/>
    <col min="3841" max="3841" width="12" style="32" customWidth="1"/>
    <col min="3842" max="3842" width="16.42578125" style="32" bestFit="1" customWidth="1"/>
    <col min="3843" max="3843" width="29.5703125" style="32" customWidth="1"/>
    <col min="3844" max="3844" width="12" style="32" customWidth="1"/>
    <col min="3845" max="3845" width="14.28515625" style="32" customWidth="1"/>
    <col min="3846" max="3846" width="11.85546875" style="32" customWidth="1"/>
    <col min="3847" max="3847" width="11.5703125" style="32" customWidth="1"/>
    <col min="3848" max="3848" width="13.42578125" style="32" customWidth="1"/>
    <col min="3849" max="3849" width="11.7109375" style="32" customWidth="1"/>
    <col min="3850" max="3850" width="13" style="32" customWidth="1"/>
    <col min="3851" max="3851" width="13.28515625" style="32" customWidth="1"/>
    <col min="3852" max="3852" width="13.5703125" style="32" customWidth="1"/>
    <col min="3853" max="3853" width="13.140625" style="32" customWidth="1"/>
    <col min="3854" max="3854" width="11.7109375" style="32" customWidth="1"/>
    <col min="3855" max="3855" width="12.28515625" style="32" customWidth="1"/>
    <col min="3856" max="3856" width="13.42578125" style="32" customWidth="1"/>
    <col min="3857" max="3857" width="12.140625" style="32" customWidth="1"/>
    <col min="3858" max="3858" width="3" style="32" customWidth="1"/>
    <col min="3859" max="3861" width="19.85546875" style="32" customWidth="1"/>
    <col min="3862" max="3862" width="18.28515625" style="32" customWidth="1"/>
    <col min="3863" max="4096" width="9.140625" style="32"/>
    <col min="4097" max="4097" width="12" style="32" customWidth="1"/>
    <col min="4098" max="4098" width="16.42578125" style="32" bestFit="1" customWidth="1"/>
    <col min="4099" max="4099" width="29.5703125" style="32" customWidth="1"/>
    <col min="4100" max="4100" width="12" style="32" customWidth="1"/>
    <col min="4101" max="4101" width="14.28515625" style="32" customWidth="1"/>
    <col min="4102" max="4102" width="11.85546875" style="32" customWidth="1"/>
    <col min="4103" max="4103" width="11.5703125" style="32" customWidth="1"/>
    <col min="4104" max="4104" width="13.42578125" style="32" customWidth="1"/>
    <col min="4105" max="4105" width="11.7109375" style="32" customWidth="1"/>
    <col min="4106" max="4106" width="13" style="32" customWidth="1"/>
    <col min="4107" max="4107" width="13.28515625" style="32" customWidth="1"/>
    <col min="4108" max="4108" width="13.5703125" style="32" customWidth="1"/>
    <col min="4109" max="4109" width="13.140625" style="32" customWidth="1"/>
    <col min="4110" max="4110" width="11.7109375" style="32" customWidth="1"/>
    <col min="4111" max="4111" width="12.28515625" style="32" customWidth="1"/>
    <col min="4112" max="4112" width="13.42578125" style="32" customWidth="1"/>
    <col min="4113" max="4113" width="12.140625" style="32" customWidth="1"/>
    <col min="4114" max="4114" width="3" style="32" customWidth="1"/>
    <col min="4115" max="4117" width="19.85546875" style="32" customWidth="1"/>
    <col min="4118" max="4118" width="18.28515625" style="32" customWidth="1"/>
    <col min="4119" max="4352" width="9.140625" style="32"/>
    <col min="4353" max="4353" width="12" style="32" customWidth="1"/>
    <col min="4354" max="4354" width="16.42578125" style="32" bestFit="1" customWidth="1"/>
    <col min="4355" max="4355" width="29.5703125" style="32" customWidth="1"/>
    <col min="4356" max="4356" width="12" style="32" customWidth="1"/>
    <col min="4357" max="4357" width="14.28515625" style="32" customWidth="1"/>
    <col min="4358" max="4358" width="11.85546875" style="32" customWidth="1"/>
    <col min="4359" max="4359" width="11.5703125" style="32" customWidth="1"/>
    <col min="4360" max="4360" width="13.42578125" style="32" customWidth="1"/>
    <col min="4361" max="4361" width="11.7109375" style="32" customWidth="1"/>
    <col min="4362" max="4362" width="13" style="32" customWidth="1"/>
    <col min="4363" max="4363" width="13.28515625" style="32" customWidth="1"/>
    <col min="4364" max="4364" width="13.5703125" style="32" customWidth="1"/>
    <col min="4365" max="4365" width="13.140625" style="32" customWidth="1"/>
    <col min="4366" max="4366" width="11.7109375" style="32" customWidth="1"/>
    <col min="4367" max="4367" width="12.28515625" style="32" customWidth="1"/>
    <col min="4368" max="4368" width="13.42578125" style="32" customWidth="1"/>
    <col min="4369" max="4369" width="12.140625" style="32" customWidth="1"/>
    <col min="4370" max="4370" width="3" style="32" customWidth="1"/>
    <col min="4371" max="4373" width="19.85546875" style="32" customWidth="1"/>
    <col min="4374" max="4374" width="18.28515625" style="32" customWidth="1"/>
    <col min="4375" max="4608" width="9.140625" style="32"/>
    <col min="4609" max="4609" width="12" style="32" customWidth="1"/>
    <col min="4610" max="4610" width="16.42578125" style="32" bestFit="1" customWidth="1"/>
    <col min="4611" max="4611" width="29.5703125" style="32" customWidth="1"/>
    <col min="4612" max="4612" width="12" style="32" customWidth="1"/>
    <col min="4613" max="4613" width="14.28515625" style="32" customWidth="1"/>
    <col min="4614" max="4614" width="11.85546875" style="32" customWidth="1"/>
    <col min="4615" max="4615" width="11.5703125" style="32" customWidth="1"/>
    <col min="4616" max="4616" width="13.42578125" style="32" customWidth="1"/>
    <col min="4617" max="4617" width="11.7109375" style="32" customWidth="1"/>
    <col min="4618" max="4618" width="13" style="32" customWidth="1"/>
    <col min="4619" max="4619" width="13.28515625" style="32" customWidth="1"/>
    <col min="4620" max="4620" width="13.5703125" style="32" customWidth="1"/>
    <col min="4621" max="4621" width="13.140625" style="32" customWidth="1"/>
    <col min="4622" max="4622" width="11.7109375" style="32" customWidth="1"/>
    <col min="4623" max="4623" width="12.28515625" style="32" customWidth="1"/>
    <col min="4624" max="4624" width="13.42578125" style="32" customWidth="1"/>
    <col min="4625" max="4625" width="12.140625" style="32" customWidth="1"/>
    <col min="4626" max="4626" width="3" style="32" customWidth="1"/>
    <col min="4627" max="4629" width="19.85546875" style="32" customWidth="1"/>
    <col min="4630" max="4630" width="18.28515625" style="32" customWidth="1"/>
    <col min="4631" max="4864" width="9.140625" style="32"/>
    <col min="4865" max="4865" width="12" style="32" customWidth="1"/>
    <col min="4866" max="4866" width="16.42578125" style="32" bestFit="1" customWidth="1"/>
    <col min="4867" max="4867" width="29.5703125" style="32" customWidth="1"/>
    <col min="4868" max="4868" width="12" style="32" customWidth="1"/>
    <col min="4869" max="4869" width="14.28515625" style="32" customWidth="1"/>
    <col min="4870" max="4870" width="11.85546875" style="32" customWidth="1"/>
    <col min="4871" max="4871" width="11.5703125" style="32" customWidth="1"/>
    <col min="4872" max="4872" width="13.42578125" style="32" customWidth="1"/>
    <col min="4873" max="4873" width="11.7109375" style="32" customWidth="1"/>
    <col min="4874" max="4874" width="13" style="32" customWidth="1"/>
    <col min="4875" max="4875" width="13.28515625" style="32" customWidth="1"/>
    <col min="4876" max="4876" width="13.5703125" style="32" customWidth="1"/>
    <col min="4877" max="4877" width="13.140625" style="32" customWidth="1"/>
    <col min="4878" max="4878" width="11.7109375" style="32" customWidth="1"/>
    <col min="4879" max="4879" width="12.28515625" style="32" customWidth="1"/>
    <col min="4880" max="4880" width="13.42578125" style="32" customWidth="1"/>
    <col min="4881" max="4881" width="12.140625" style="32" customWidth="1"/>
    <col min="4882" max="4882" width="3" style="32" customWidth="1"/>
    <col min="4883" max="4885" width="19.85546875" style="32" customWidth="1"/>
    <col min="4886" max="4886" width="18.28515625" style="32" customWidth="1"/>
    <col min="4887" max="5120" width="9.140625" style="32"/>
    <col min="5121" max="5121" width="12" style="32" customWidth="1"/>
    <col min="5122" max="5122" width="16.42578125" style="32" bestFit="1" customWidth="1"/>
    <col min="5123" max="5123" width="29.5703125" style="32" customWidth="1"/>
    <col min="5124" max="5124" width="12" style="32" customWidth="1"/>
    <col min="5125" max="5125" width="14.28515625" style="32" customWidth="1"/>
    <col min="5126" max="5126" width="11.85546875" style="32" customWidth="1"/>
    <col min="5127" max="5127" width="11.5703125" style="32" customWidth="1"/>
    <col min="5128" max="5128" width="13.42578125" style="32" customWidth="1"/>
    <col min="5129" max="5129" width="11.7109375" style="32" customWidth="1"/>
    <col min="5130" max="5130" width="13" style="32" customWidth="1"/>
    <col min="5131" max="5131" width="13.28515625" style="32" customWidth="1"/>
    <col min="5132" max="5132" width="13.5703125" style="32" customWidth="1"/>
    <col min="5133" max="5133" width="13.140625" style="32" customWidth="1"/>
    <col min="5134" max="5134" width="11.7109375" style="32" customWidth="1"/>
    <col min="5135" max="5135" width="12.28515625" style="32" customWidth="1"/>
    <col min="5136" max="5136" width="13.42578125" style="32" customWidth="1"/>
    <col min="5137" max="5137" width="12.140625" style="32" customWidth="1"/>
    <col min="5138" max="5138" width="3" style="32" customWidth="1"/>
    <col min="5139" max="5141" width="19.85546875" style="32" customWidth="1"/>
    <col min="5142" max="5142" width="18.28515625" style="32" customWidth="1"/>
    <col min="5143" max="5376" width="9.140625" style="32"/>
    <col min="5377" max="5377" width="12" style="32" customWidth="1"/>
    <col min="5378" max="5378" width="16.42578125" style="32" bestFit="1" customWidth="1"/>
    <col min="5379" max="5379" width="29.5703125" style="32" customWidth="1"/>
    <col min="5380" max="5380" width="12" style="32" customWidth="1"/>
    <col min="5381" max="5381" width="14.28515625" style="32" customWidth="1"/>
    <col min="5382" max="5382" width="11.85546875" style="32" customWidth="1"/>
    <col min="5383" max="5383" width="11.5703125" style="32" customWidth="1"/>
    <col min="5384" max="5384" width="13.42578125" style="32" customWidth="1"/>
    <col min="5385" max="5385" width="11.7109375" style="32" customWidth="1"/>
    <col min="5386" max="5386" width="13" style="32" customWidth="1"/>
    <col min="5387" max="5387" width="13.28515625" style="32" customWidth="1"/>
    <col min="5388" max="5388" width="13.5703125" style="32" customWidth="1"/>
    <col min="5389" max="5389" width="13.140625" style="32" customWidth="1"/>
    <col min="5390" max="5390" width="11.7109375" style="32" customWidth="1"/>
    <col min="5391" max="5391" width="12.28515625" style="32" customWidth="1"/>
    <col min="5392" max="5392" width="13.42578125" style="32" customWidth="1"/>
    <col min="5393" max="5393" width="12.140625" style="32" customWidth="1"/>
    <col min="5394" max="5394" width="3" style="32" customWidth="1"/>
    <col min="5395" max="5397" width="19.85546875" style="32" customWidth="1"/>
    <col min="5398" max="5398" width="18.28515625" style="32" customWidth="1"/>
    <col min="5399" max="5632" width="9.140625" style="32"/>
    <col min="5633" max="5633" width="12" style="32" customWidth="1"/>
    <col min="5634" max="5634" width="16.42578125" style="32" bestFit="1" customWidth="1"/>
    <col min="5635" max="5635" width="29.5703125" style="32" customWidth="1"/>
    <col min="5636" max="5636" width="12" style="32" customWidth="1"/>
    <col min="5637" max="5637" width="14.28515625" style="32" customWidth="1"/>
    <col min="5638" max="5638" width="11.85546875" style="32" customWidth="1"/>
    <col min="5639" max="5639" width="11.5703125" style="32" customWidth="1"/>
    <col min="5640" max="5640" width="13.42578125" style="32" customWidth="1"/>
    <col min="5641" max="5641" width="11.7109375" style="32" customWidth="1"/>
    <col min="5642" max="5642" width="13" style="32" customWidth="1"/>
    <col min="5643" max="5643" width="13.28515625" style="32" customWidth="1"/>
    <col min="5644" max="5644" width="13.5703125" style="32" customWidth="1"/>
    <col min="5645" max="5645" width="13.140625" style="32" customWidth="1"/>
    <col min="5646" max="5646" width="11.7109375" style="32" customWidth="1"/>
    <col min="5647" max="5647" width="12.28515625" style="32" customWidth="1"/>
    <col min="5648" max="5648" width="13.42578125" style="32" customWidth="1"/>
    <col min="5649" max="5649" width="12.140625" style="32" customWidth="1"/>
    <col min="5650" max="5650" width="3" style="32" customWidth="1"/>
    <col min="5651" max="5653" width="19.85546875" style="32" customWidth="1"/>
    <col min="5654" max="5654" width="18.28515625" style="32" customWidth="1"/>
    <col min="5655" max="5888" width="9.140625" style="32"/>
    <col min="5889" max="5889" width="12" style="32" customWidth="1"/>
    <col min="5890" max="5890" width="16.42578125" style="32" bestFit="1" customWidth="1"/>
    <col min="5891" max="5891" width="29.5703125" style="32" customWidth="1"/>
    <col min="5892" max="5892" width="12" style="32" customWidth="1"/>
    <col min="5893" max="5893" width="14.28515625" style="32" customWidth="1"/>
    <col min="5894" max="5894" width="11.85546875" style="32" customWidth="1"/>
    <col min="5895" max="5895" width="11.5703125" style="32" customWidth="1"/>
    <col min="5896" max="5896" width="13.42578125" style="32" customWidth="1"/>
    <col min="5897" max="5897" width="11.7109375" style="32" customWidth="1"/>
    <col min="5898" max="5898" width="13" style="32" customWidth="1"/>
    <col min="5899" max="5899" width="13.28515625" style="32" customWidth="1"/>
    <col min="5900" max="5900" width="13.5703125" style="32" customWidth="1"/>
    <col min="5901" max="5901" width="13.140625" style="32" customWidth="1"/>
    <col min="5902" max="5902" width="11.7109375" style="32" customWidth="1"/>
    <col min="5903" max="5903" width="12.28515625" style="32" customWidth="1"/>
    <col min="5904" max="5904" width="13.42578125" style="32" customWidth="1"/>
    <col min="5905" max="5905" width="12.140625" style="32" customWidth="1"/>
    <col min="5906" max="5906" width="3" style="32" customWidth="1"/>
    <col min="5907" max="5909" width="19.85546875" style="32" customWidth="1"/>
    <col min="5910" max="5910" width="18.28515625" style="32" customWidth="1"/>
    <col min="5911" max="6144" width="9.140625" style="32"/>
    <col min="6145" max="6145" width="12" style="32" customWidth="1"/>
    <col min="6146" max="6146" width="16.42578125" style="32" bestFit="1" customWidth="1"/>
    <col min="6147" max="6147" width="29.5703125" style="32" customWidth="1"/>
    <col min="6148" max="6148" width="12" style="32" customWidth="1"/>
    <col min="6149" max="6149" width="14.28515625" style="32" customWidth="1"/>
    <col min="6150" max="6150" width="11.85546875" style="32" customWidth="1"/>
    <col min="6151" max="6151" width="11.5703125" style="32" customWidth="1"/>
    <col min="6152" max="6152" width="13.42578125" style="32" customWidth="1"/>
    <col min="6153" max="6153" width="11.7109375" style="32" customWidth="1"/>
    <col min="6154" max="6154" width="13" style="32" customWidth="1"/>
    <col min="6155" max="6155" width="13.28515625" style="32" customWidth="1"/>
    <col min="6156" max="6156" width="13.5703125" style="32" customWidth="1"/>
    <col min="6157" max="6157" width="13.140625" style="32" customWidth="1"/>
    <col min="6158" max="6158" width="11.7109375" style="32" customWidth="1"/>
    <col min="6159" max="6159" width="12.28515625" style="32" customWidth="1"/>
    <col min="6160" max="6160" width="13.42578125" style="32" customWidth="1"/>
    <col min="6161" max="6161" width="12.140625" style="32" customWidth="1"/>
    <col min="6162" max="6162" width="3" style="32" customWidth="1"/>
    <col min="6163" max="6165" width="19.85546875" style="32" customWidth="1"/>
    <col min="6166" max="6166" width="18.28515625" style="32" customWidth="1"/>
    <col min="6167" max="6400" width="9.140625" style="32"/>
    <col min="6401" max="6401" width="12" style="32" customWidth="1"/>
    <col min="6402" max="6402" width="16.42578125" style="32" bestFit="1" customWidth="1"/>
    <col min="6403" max="6403" width="29.5703125" style="32" customWidth="1"/>
    <col min="6404" max="6404" width="12" style="32" customWidth="1"/>
    <col min="6405" max="6405" width="14.28515625" style="32" customWidth="1"/>
    <col min="6406" max="6406" width="11.85546875" style="32" customWidth="1"/>
    <col min="6407" max="6407" width="11.5703125" style="32" customWidth="1"/>
    <col min="6408" max="6408" width="13.42578125" style="32" customWidth="1"/>
    <col min="6409" max="6409" width="11.7109375" style="32" customWidth="1"/>
    <col min="6410" max="6410" width="13" style="32" customWidth="1"/>
    <col min="6411" max="6411" width="13.28515625" style="32" customWidth="1"/>
    <col min="6412" max="6412" width="13.5703125" style="32" customWidth="1"/>
    <col min="6413" max="6413" width="13.140625" style="32" customWidth="1"/>
    <col min="6414" max="6414" width="11.7109375" style="32" customWidth="1"/>
    <col min="6415" max="6415" width="12.28515625" style="32" customWidth="1"/>
    <col min="6416" max="6416" width="13.42578125" style="32" customWidth="1"/>
    <col min="6417" max="6417" width="12.140625" style="32" customWidth="1"/>
    <col min="6418" max="6418" width="3" style="32" customWidth="1"/>
    <col min="6419" max="6421" width="19.85546875" style="32" customWidth="1"/>
    <col min="6422" max="6422" width="18.28515625" style="32" customWidth="1"/>
    <col min="6423" max="6656" width="9.140625" style="32"/>
    <col min="6657" max="6657" width="12" style="32" customWidth="1"/>
    <col min="6658" max="6658" width="16.42578125" style="32" bestFit="1" customWidth="1"/>
    <col min="6659" max="6659" width="29.5703125" style="32" customWidth="1"/>
    <col min="6660" max="6660" width="12" style="32" customWidth="1"/>
    <col min="6661" max="6661" width="14.28515625" style="32" customWidth="1"/>
    <col min="6662" max="6662" width="11.85546875" style="32" customWidth="1"/>
    <col min="6663" max="6663" width="11.5703125" style="32" customWidth="1"/>
    <col min="6664" max="6664" width="13.42578125" style="32" customWidth="1"/>
    <col min="6665" max="6665" width="11.7109375" style="32" customWidth="1"/>
    <col min="6666" max="6666" width="13" style="32" customWidth="1"/>
    <col min="6667" max="6667" width="13.28515625" style="32" customWidth="1"/>
    <col min="6668" max="6668" width="13.5703125" style="32" customWidth="1"/>
    <col min="6669" max="6669" width="13.140625" style="32" customWidth="1"/>
    <col min="6670" max="6670" width="11.7109375" style="32" customWidth="1"/>
    <col min="6671" max="6671" width="12.28515625" style="32" customWidth="1"/>
    <col min="6672" max="6672" width="13.42578125" style="32" customWidth="1"/>
    <col min="6673" max="6673" width="12.140625" style="32" customWidth="1"/>
    <col min="6674" max="6674" width="3" style="32" customWidth="1"/>
    <col min="6675" max="6677" width="19.85546875" style="32" customWidth="1"/>
    <col min="6678" max="6678" width="18.28515625" style="32" customWidth="1"/>
    <col min="6679" max="6912" width="9.140625" style="32"/>
    <col min="6913" max="6913" width="12" style="32" customWidth="1"/>
    <col min="6914" max="6914" width="16.42578125" style="32" bestFit="1" customWidth="1"/>
    <col min="6915" max="6915" width="29.5703125" style="32" customWidth="1"/>
    <col min="6916" max="6916" width="12" style="32" customWidth="1"/>
    <col min="6917" max="6917" width="14.28515625" style="32" customWidth="1"/>
    <col min="6918" max="6918" width="11.85546875" style="32" customWidth="1"/>
    <col min="6919" max="6919" width="11.5703125" style="32" customWidth="1"/>
    <col min="6920" max="6920" width="13.42578125" style="32" customWidth="1"/>
    <col min="6921" max="6921" width="11.7109375" style="32" customWidth="1"/>
    <col min="6922" max="6922" width="13" style="32" customWidth="1"/>
    <col min="6923" max="6923" width="13.28515625" style="32" customWidth="1"/>
    <col min="6924" max="6924" width="13.5703125" style="32" customWidth="1"/>
    <col min="6925" max="6925" width="13.140625" style="32" customWidth="1"/>
    <col min="6926" max="6926" width="11.7109375" style="32" customWidth="1"/>
    <col min="6927" max="6927" width="12.28515625" style="32" customWidth="1"/>
    <col min="6928" max="6928" width="13.42578125" style="32" customWidth="1"/>
    <col min="6929" max="6929" width="12.140625" style="32" customWidth="1"/>
    <col min="6930" max="6930" width="3" style="32" customWidth="1"/>
    <col min="6931" max="6933" width="19.85546875" style="32" customWidth="1"/>
    <col min="6934" max="6934" width="18.28515625" style="32" customWidth="1"/>
    <col min="6935" max="7168" width="9.140625" style="32"/>
    <col min="7169" max="7169" width="12" style="32" customWidth="1"/>
    <col min="7170" max="7170" width="16.42578125" style="32" bestFit="1" customWidth="1"/>
    <col min="7171" max="7171" width="29.5703125" style="32" customWidth="1"/>
    <col min="7172" max="7172" width="12" style="32" customWidth="1"/>
    <col min="7173" max="7173" width="14.28515625" style="32" customWidth="1"/>
    <col min="7174" max="7174" width="11.85546875" style="32" customWidth="1"/>
    <col min="7175" max="7175" width="11.5703125" style="32" customWidth="1"/>
    <col min="7176" max="7176" width="13.42578125" style="32" customWidth="1"/>
    <col min="7177" max="7177" width="11.7109375" style="32" customWidth="1"/>
    <col min="7178" max="7178" width="13" style="32" customWidth="1"/>
    <col min="7179" max="7179" width="13.28515625" style="32" customWidth="1"/>
    <col min="7180" max="7180" width="13.5703125" style="32" customWidth="1"/>
    <col min="7181" max="7181" width="13.140625" style="32" customWidth="1"/>
    <col min="7182" max="7182" width="11.7109375" style="32" customWidth="1"/>
    <col min="7183" max="7183" width="12.28515625" style="32" customWidth="1"/>
    <col min="7184" max="7184" width="13.42578125" style="32" customWidth="1"/>
    <col min="7185" max="7185" width="12.140625" style="32" customWidth="1"/>
    <col min="7186" max="7186" width="3" style="32" customWidth="1"/>
    <col min="7187" max="7189" width="19.85546875" style="32" customWidth="1"/>
    <col min="7190" max="7190" width="18.28515625" style="32" customWidth="1"/>
    <col min="7191" max="7424" width="9.140625" style="32"/>
    <col min="7425" max="7425" width="12" style="32" customWidth="1"/>
    <col min="7426" max="7426" width="16.42578125" style="32" bestFit="1" customWidth="1"/>
    <col min="7427" max="7427" width="29.5703125" style="32" customWidth="1"/>
    <col min="7428" max="7428" width="12" style="32" customWidth="1"/>
    <col min="7429" max="7429" width="14.28515625" style="32" customWidth="1"/>
    <col min="7430" max="7430" width="11.85546875" style="32" customWidth="1"/>
    <col min="7431" max="7431" width="11.5703125" style="32" customWidth="1"/>
    <col min="7432" max="7432" width="13.42578125" style="32" customWidth="1"/>
    <col min="7433" max="7433" width="11.7109375" style="32" customWidth="1"/>
    <col min="7434" max="7434" width="13" style="32" customWidth="1"/>
    <col min="7435" max="7435" width="13.28515625" style="32" customWidth="1"/>
    <col min="7436" max="7436" width="13.5703125" style="32" customWidth="1"/>
    <col min="7437" max="7437" width="13.140625" style="32" customWidth="1"/>
    <col min="7438" max="7438" width="11.7109375" style="32" customWidth="1"/>
    <col min="7439" max="7439" width="12.28515625" style="32" customWidth="1"/>
    <col min="7440" max="7440" width="13.42578125" style="32" customWidth="1"/>
    <col min="7441" max="7441" width="12.140625" style="32" customWidth="1"/>
    <col min="7442" max="7442" width="3" style="32" customWidth="1"/>
    <col min="7443" max="7445" width="19.85546875" style="32" customWidth="1"/>
    <col min="7446" max="7446" width="18.28515625" style="32" customWidth="1"/>
    <col min="7447" max="7680" width="9.140625" style="32"/>
    <col min="7681" max="7681" width="12" style="32" customWidth="1"/>
    <col min="7682" max="7682" width="16.42578125" style="32" bestFit="1" customWidth="1"/>
    <col min="7683" max="7683" width="29.5703125" style="32" customWidth="1"/>
    <col min="7684" max="7684" width="12" style="32" customWidth="1"/>
    <col min="7685" max="7685" width="14.28515625" style="32" customWidth="1"/>
    <col min="7686" max="7686" width="11.85546875" style="32" customWidth="1"/>
    <col min="7687" max="7687" width="11.5703125" style="32" customWidth="1"/>
    <col min="7688" max="7688" width="13.42578125" style="32" customWidth="1"/>
    <col min="7689" max="7689" width="11.7109375" style="32" customWidth="1"/>
    <col min="7690" max="7690" width="13" style="32" customWidth="1"/>
    <col min="7691" max="7691" width="13.28515625" style="32" customWidth="1"/>
    <col min="7692" max="7692" width="13.5703125" style="32" customWidth="1"/>
    <col min="7693" max="7693" width="13.140625" style="32" customWidth="1"/>
    <col min="7694" max="7694" width="11.7109375" style="32" customWidth="1"/>
    <col min="7695" max="7695" width="12.28515625" style="32" customWidth="1"/>
    <col min="7696" max="7696" width="13.42578125" style="32" customWidth="1"/>
    <col min="7697" max="7697" width="12.140625" style="32" customWidth="1"/>
    <col min="7698" max="7698" width="3" style="32" customWidth="1"/>
    <col min="7699" max="7701" width="19.85546875" style="32" customWidth="1"/>
    <col min="7702" max="7702" width="18.28515625" style="32" customWidth="1"/>
    <col min="7703" max="7936" width="9.140625" style="32"/>
    <col min="7937" max="7937" width="12" style="32" customWidth="1"/>
    <col min="7938" max="7938" width="16.42578125" style="32" bestFit="1" customWidth="1"/>
    <col min="7939" max="7939" width="29.5703125" style="32" customWidth="1"/>
    <col min="7940" max="7940" width="12" style="32" customWidth="1"/>
    <col min="7941" max="7941" width="14.28515625" style="32" customWidth="1"/>
    <col min="7942" max="7942" width="11.85546875" style="32" customWidth="1"/>
    <col min="7943" max="7943" width="11.5703125" style="32" customWidth="1"/>
    <col min="7944" max="7944" width="13.42578125" style="32" customWidth="1"/>
    <col min="7945" max="7945" width="11.7109375" style="32" customWidth="1"/>
    <col min="7946" max="7946" width="13" style="32" customWidth="1"/>
    <col min="7947" max="7947" width="13.28515625" style="32" customWidth="1"/>
    <col min="7948" max="7948" width="13.5703125" style="32" customWidth="1"/>
    <col min="7949" max="7949" width="13.140625" style="32" customWidth="1"/>
    <col min="7950" max="7950" width="11.7109375" style="32" customWidth="1"/>
    <col min="7951" max="7951" width="12.28515625" style="32" customWidth="1"/>
    <col min="7952" max="7952" width="13.42578125" style="32" customWidth="1"/>
    <col min="7953" max="7953" width="12.140625" style="32" customWidth="1"/>
    <col min="7954" max="7954" width="3" style="32" customWidth="1"/>
    <col min="7955" max="7957" width="19.85546875" style="32" customWidth="1"/>
    <col min="7958" max="7958" width="18.28515625" style="32" customWidth="1"/>
    <col min="7959" max="8192" width="9.140625" style="32"/>
    <col min="8193" max="8193" width="12" style="32" customWidth="1"/>
    <col min="8194" max="8194" width="16.42578125" style="32" bestFit="1" customWidth="1"/>
    <col min="8195" max="8195" width="29.5703125" style="32" customWidth="1"/>
    <col min="8196" max="8196" width="12" style="32" customWidth="1"/>
    <col min="8197" max="8197" width="14.28515625" style="32" customWidth="1"/>
    <col min="8198" max="8198" width="11.85546875" style="32" customWidth="1"/>
    <col min="8199" max="8199" width="11.5703125" style="32" customWidth="1"/>
    <col min="8200" max="8200" width="13.42578125" style="32" customWidth="1"/>
    <col min="8201" max="8201" width="11.7109375" style="32" customWidth="1"/>
    <col min="8202" max="8202" width="13" style="32" customWidth="1"/>
    <col min="8203" max="8203" width="13.28515625" style="32" customWidth="1"/>
    <col min="8204" max="8204" width="13.5703125" style="32" customWidth="1"/>
    <col min="8205" max="8205" width="13.140625" style="32" customWidth="1"/>
    <col min="8206" max="8206" width="11.7109375" style="32" customWidth="1"/>
    <col min="8207" max="8207" width="12.28515625" style="32" customWidth="1"/>
    <col min="8208" max="8208" width="13.42578125" style="32" customWidth="1"/>
    <col min="8209" max="8209" width="12.140625" style="32" customWidth="1"/>
    <col min="8210" max="8210" width="3" style="32" customWidth="1"/>
    <col min="8211" max="8213" width="19.85546875" style="32" customWidth="1"/>
    <col min="8214" max="8214" width="18.28515625" style="32" customWidth="1"/>
    <col min="8215" max="8448" width="9.140625" style="32"/>
    <col min="8449" max="8449" width="12" style="32" customWidth="1"/>
    <col min="8450" max="8450" width="16.42578125" style="32" bestFit="1" customWidth="1"/>
    <col min="8451" max="8451" width="29.5703125" style="32" customWidth="1"/>
    <col min="8452" max="8452" width="12" style="32" customWidth="1"/>
    <col min="8453" max="8453" width="14.28515625" style="32" customWidth="1"/>
    <col min="8454" max="8454" width="11.85546875" style="32" customWidth="1"/>
    <col min="8455" max="8455" width="11.5703125" style="32" customWidth="1"/>
    <col min="8456" max="8456" width="13.42578125" style="32" customWidth="1"/>
    <col min="8457" max="8457" width="11.7109375" style="32" customWidth="1"/>
    <col min="8458" max="8458" width="13" style="32" customWidth="1"/>
    <col min="8459" max="8459" width="13.28515625" style="32" customWidth="1"/>
    <col min="8460" max="8460" width="13.5703125" style="32" customWidth="1"/>
    <col min="8461" max="8461" width="13.140625" style="32" customWidth="1"/>
    <col min="8462" max="8462" width="11.7109375" style="32" customWidth="1"/>
    <col min="8463" max="8463" width="12.28515625" style="32" customWidth="1"/>
    <col min="8464" max="8464" width="13.42578125" style="32" customWidth="1"/>
    <col min="8465" max="8465" width="12.140625" style="32" customWidth="1"/>
    <col min="8466" max="8466" width="3" style="32" customWidth="1"/>
    <col min="8467" max="8469" width="19.85546875" style="32" customWidth="1"/>
    <col min="8470" max="8470" width="18.28515625" style="32" customWidth="1"/>
    <col min="8471" max="8704" width="9.140625" style="32"/>
    <col min="8705" max="8705" width="12" style="32" customWidth="1"/>
    <col min="8706" max="8706" width="16.42578125" style="32" bestFit="1" customWidth="1"/>
    <col min="8707" max="8707" width="29.5703125" style="32" customWidth="1"/>
    <col min="8708" max="8708" width="12" style="32" customWidth="1"/>
    <col min="8709" max="8709" width="14.28515625" style="32" customWidth="1"/>
    <col min="8710" max="8710" width="11.85546875" style="32" customWidth="1"/>
    <col min="8711" max="8711" width="11.5703125" style="32" customWidth="1"/>
    <col min="8712" max="8712" width="13.42578125" style="32" customWidth="1"/>
    <col min="8713" max="8713" width="11.7109375" style="32" customWidth="1"/>
    <col min="8714" max="8714" width="13" style="32" customWidth="1"/>
    <col min="8715" max="8715" width="13.28515625" style="32" customWidth="1"/>
    <col min="8716" max="8716" width="13.5703125" style="32" customWidth="1"/>
    <col min="8717" max="8717" width="13.140625" style="32" customWidth="1"/>
    <col min="8718" max="8718" width="11.7109375" style="32" customWidth="1"/>
    <col min="8719" max="8719" width="12.28515625" style="32" customWidth="1"/>
    <col min="8720" max="8720" width="13.42578125" style="32" customWidth="1"/>
    <col min="8721" max="8721" width="12.140625" style="32" customWidth="1"/>
    <col min="8722" max="8722" width="3" style="32" customWidth="1"/>
    <col min="8723" max="8725" width="19.85546875" style="32" customWidth="1"/>
    <col min="8726" max="8726" width="18.28515625" style="32" customWidth="1"/>
    <col min="8727" max="8960" width="9.140625" style="32"/>
    <col min="8961" max="8961" width="12" style="32" customWidth="1"/>
    <col min="8962" max="8962" width="16.42578125" style="32" bestFit="1" customWidth="1"/>
    <col min="8963" max="8963" width="29.5703125" style="32" customWidth="1"/>
    <col min="8964" max="8964" width="12" style="32" customWidth="1"/>
    <col min="8965" max="8965" width="14.28515625" style="32" customWidth="1"/>
    <col min="8966" max="8966" width="11.85546875" style="32" customWidth="1"/>
    <col min="8967" max="8967" width="11.5703125" style="32" customWidth="1"/>
    <col min="8968" max="8968" width="13.42578125" style="32" customWidth="1"/>
    <col min="8969" max="8969" width="11.7109375" style="32" customWidth="1"/>
    <col min="8970" max="8970" width="13" style="32" customWidth="1"/>
    <col min="8971" max="8971" width="13.28515625" style="32" customWidth="1"/>
    <col min="8972" max="8972" width="13.5703125" style="32" customWidth="1"/>
    <col min="8973" max="8973" width="13.140625" style="32" customWidth="1"/>
    <col min="8974" max="8974" width="11.7109375" style="32" customWidth="1"/>
    <col min="8975" max="8975" width="12.28515625" style="32" customWidth="1"/>
    <col min="8976" max="8976" width="13.42578125" style="32" customWidth="1"/>
    <col min="8977" max="8977" width="12.140625" style="32" customWidth="1"/>
    <col min="8978" max="8978" width="3" style="32" customWidth="1"/>
    <col min="8979" max="8981" width="19.85546875" style="32" customWidth="1"/>
    <col min="8982" max="8982" width="18.28515625" style="32" customWidth="1"/>
    <col min="8983" max="9216" width="9.140625" style="32"/>
    <col min="9217" max="9217" width="12" style="32" customWidth="1"/>
    <col min="9218" max="9218" width="16.42578125" style="32" bestFit="1" customWidth="1"/>
    <col min="9219" max="9219" width="29.5703125" style="32" customWidth="1"/>
    <col min="9220" max="9220" width="12" style="32" customWidth="1"/>
    <col min="9221" max="9221" width="14.28515625" style="32" customWidth="1"/>
    <col min="9222" max="9222" width="11.85546875" style="32" customWidth="1"/>
    <col min="9223" max="9223" width="11.5703125" style="32" customWidth="1"/>
    <col min="9224" max="9224" width="13.42578125" style="32" customWidth="1"/>
    <col min="9225" max="9225" width="11.7109375" style="32" customWidth="1"/>
    <col min="9226" max="9226" width="13" style="32" customWidth="1"/>
    <col min="9227" max="9227" width="13.28515625" style="32" customWidth="1"/>
    <col min="9228" max="9228" width="13.5703125" style="32" customWidth="1"/>
    <col min="9229" max="9229" width="13.140625" style="32" customWidth="1"/>
    <col min="9230" max="9230" width="11.7109375" style="32" customWidth="1"/>
    <col min="9231" max="9231" width="12.28515625" style="32" customWidth="1"/>
    <col min="9232" max="9232" width="13.42578125" style="32" customWidth="1"/>
    <col min="9233" max="9233" width="12.140625" style="32" customWidth="1"/>
    <col min="9234" max="9234" width="3" style="32" customWidth="1"/>
    <col min="9235" max="9237" width="19.85546875" style="32" customWidth="1"/>
    <col min="9238" max="9238" width="18.28515625" style="32" customWidth="1"/>
    <col min="9239" max="9472" width="9.140625" style="32"/>
    <col min="9473" max="9473" width="12" style="32" customWidth="1"/>
    <col min="9474" max="9474" width="16.42578125" style="32" bestFit="1" customWidth="1"/>
    <col min="9475" max="9475" width="29.5703125" style="32" customWidth="1"/>
    <col min="9476" max="9476" width="12" style="32" customWidth="1"/>
    <col min="9477" max="9477" width="14.28515625" style="32" customWidth="1"/>
    <col min="9478" max="9478" width="11.85546875" style="32" customWidth="1"/>
    <col min="9479" max="9479" width="11.5703125" style="32" customWidth="1"/>
    <col min="9480" max="9480" width="13.42578125" style="32" customWidth="1"/>
    <col min="9481" max="9481" width="11.7109375" style="32" customWidth="1"/>
    <col min="9482" max="9482" width="13" style="32" customWidth="1"/>
    <col min="9483" max="9483" width="13.28515625" style="32" customWidth="1"/>
    <col min="9484" max="9484" width="13.5703125" style="32" customWidth="1"/>
    <col min="9485" max="9485" width="13.140625" style="32" customWidth="1"/>
    <col min="9486" max="9486" width="11.7109375" style="32" customWidth="1"/>
    <col min="9487" max="9487" width="12.28515625" style="32" customWidth="1"/>
    <col min="9488" max="9488" width="13.42578125" style="32" customWidth="1"/>
    <col min="9489" max="9489" width="12.140625" style="32" customWidth="1"/>
    <col min="9490" max="9490" width="3" style="32" customWidth="1"/>
    <col min="9491" max="9493" width="19.85546875" style="32" customWidth="1"/>
    <col min="9494" max="9494" width="18.28515625" style="32" customWidth="1"/>
    <col min="9495" max="9728" width="9.140625" style="32"/>
    <col min="9729" max="9729" width="12" style="32" customWidth="1"/>
    <col min="9730" max="9730" width="16.42578125" style="32" bestFit="1" customWidth="1"/>
    <col min="9731" max="9731" width="29.5703125" style="32" customWidth="1"/>
    <col min="9732" max="9732" width="12" style="32" customWidth="1"/>
    <col min="9733" max="9733" width="14.28515625" style="32" customWidth="1"/>
    <col min="9734" max="9734" width="11.85546875" style="32" customWidth="1"/>
    <col min="9735" max="9735" width="11.5703125" style="32" customWidth="1"/>
    <col min="9736" max="9736" width="13.42578125" style="32" customWidth="1"/>
    <col min="9737" max="9737" width="11.7109375" style="32" customWidth="1"/>
    <col min="9738" max="9738" width="13" style="32" customWidth="1"/>
    <col min="9739" max="9739" width="13.28515625" style="32" customWidth="1"/>
    <col min="9740" max="9740" width="13.5703125" style="32" customWidth="1"/>
    <col min="9741" max="9741" width="13.140625" style="32" customWidth="1"/>
    <col min="9742" max="9742" width="11.7109375" style="32" customWidth="1"/>
    <col min="9743" max="9743" width="12.28515625" style="32" customWidth="1"/>
    <col min="9744" max="9744" width="13.42578125" style="32" customWidth="1"/>
    <col min="9745" max="9745" width="12.140625" style="32" customWidth="1"/>
    <col min="9746" max="9746" width="3" style="32" customWidth="1"/>
    <col min="9747" max="9749" width="19.85546875" style="32" customWidth="1"/>
    <col min="9750" max="9750" width="18.28515625" style="32" customWidth="1"/>
    <col min="9751" max="9984" width="9.140625" style="32"/>
    <col min="9985" max="9985" width="12" style="32" customWidth="1"/>
    <col min="9986" max="9986" width="16.42578125" style="32" bestFit="1" customWidth="1"/>
    <col min="9987" max="9987" width="29.5703125" style="32" customWidth="1"/>
    <col min="9988" max="9988" width="12" style="32" customWidth="1"/>
    <col min="9989" max="9989" width="14.28515625" style="32" customWidth="1"/>
    <col min="9990" max="9990" width="11.85546875" style="32" customWidth="1"/>
    <col min="9991" max="9991" width="11.5703125" style="32" customWidth="1"/>
    <col min="9992" max="9992" width="13.42578125" style="32" customWidth="1"/>
    <col min="9993" max="9993" width="11.7109375" style="32" customWidth="1"/>
    <col min="9994" max="9994" width="13" style="32" customWidth="1"/>
    <col min="9995" max="9995" width="13.28515625" style="32" customWidth="1"/>
    <col min="9996" max="9996" width="13.5703125" style="32" customWidth="1"/>
    <col min="9997" max="9997" width="13.140625" style="32" customWidth="1"/>
    <col min="9998" max="9998" width="11.7109375" style="32" customWidth="1"/>
    <col min="9999" max="9999" width="12.28515625" style="32" customWidth="1"/>
    <col min="10000" max="10000" width="13.42578125" style="32" customWidth="1"/>
    <col min="10001" max="10001" width="12.140625" style="32" customWidth="1"/>
    <col min="10002" max="10002" width="3" style="32" customWidth="1"/>
    <col min="10003" max="10005" width="19.85546875" style="32" customWidth="1"/>
    <col min="10006" max="10006" width="18.28515625" style="32" customWidth="1"/>
    <col min="10007" max="10240" width="9.140625" style="32"/>
    <col min="10241" max="10241" width="12" style="32" customWidth="1"/>
    <col min="10242" max="10242" width="16.42578125" style="32" bestFit="1" customWidth="1"/>
    <col min="10243" max="10243" width="29.5703125" style="32" customWidth="1"/>
    <col min="10244" max="10244" width="12" style="32" customWidth="1"/>
    <col min="10245" max="10245" width="14.28515625" style="32" customWidth="1"/>
    <col min="10246" max="10246" width="11.85546875" style="32" customWidth="1"/>
    <col min="10247" max="10247" width="11.5703125" style="32" customWidth="1"/>
    <col min="10248" max="10248" width="13.42578125" style="32" customWidth="1"/>
    <col min="10249" max="10249" width="11.7109375" style="32" customWidth="1"/>
    <col min="10250" max="10250" width="13" style="32" customWidth="1"/>
    <col min="10251" max="10251" width="13.28515625" style="32" customWidth="1"/>
    <col min="10252" max="10252" width="13.5703125" style="32" customWidth="1"/>
    <col min="10253" max="10253" width="13.140625" style="32" customWidth="1"/>
    <col min="10254" max="10254" width="11.7109375" style="32" customWidth="1"/>
    <col min="10255" max="10255" width="12.28515625" style="32" customWidth="1"/>
    <col min="10256" max="10256" width="13.42578125" style="32" customWidth="1"/>
    <col min="10257" max="10257" width="12.140625" style="32" customWidth="1"/>
    <col min="10258" max="10258" width="3" style="32" customWidth="1"/>
    <col min="10259" max="10261" width="19.85546875" style="32" customWidth="1"/>
    <col min="10262" max="10262" width="18.28515625" style="32" customWidth="1"/>
    <col min="10263" max="10496" width="9.140625" style="32"/>
    <col min="10497" max="10497" width="12" style="32" customWidth="1"/>
    <col min="10498" max="10498" width="16.42578125" style="32" bestFit="1" customWidth="1"/>
    <col min="10499" max="10499" width="29.5703125" style="32" customWidth="1"/>
    <col min="10500" max="10500" width="12" style="32" customWidth="1"/>
    <col min="10501" max="10501" width="14.28515625" style="32" customWidth="1"/>
    <col min="10502" max="10502" width="11.85546875" style="32" customWidth="1"/>
    <col min="10503" max="10503" width="11.5703125" style="32" customWidth="1"/>
    <col min="10504" max="10504" width="13.42578125" style="32" customWidth="1"/>
    <col min="10505" max="10505" width="11.7109375" style="32" customWidth="1"/>
    <col min="10506" max="10506" width="13" style="32" customWidth="1"/>
    <col min="10507" max="10507" width="13.28515625" style="32" customWidth="1"/>
    <col min="10508" max="10508" width="13.5703125" style="32" customWidth="1"/>
    <col min="10509" max="10509" width="13.140625" style="32" customWidth="1"/>
    <col min="10510" max="10510" width="11.7109375" style="32" customWidth="1"/>
    <col min="10511" max="10511" width="12.28515625" style="32" customWidth="1"/>
    <col min="10512" max="10512" width="13.42578125" style="32" customWidth="1"/>
    <col min="10513" max="10513" width="12.140625" style="32" customWidth="1"/>
    <col min="10514" max="10514" width="3" style="32" customWidth="1"/>
    <col min="10515" max="10517" width="19.85546875" style="32" customWidth="1"/>
    <col min="10518" max="10518" width="18.28515625" style="32" customWidth="1"/>
    <col min="10519" max="10752" width="9.140625" style="32"/>
    <col min="10753" max="10753" width="12" style="32" customWidth="1"/>
    <col min="10754" max="10754" width="16.42578125" style="32" bestFit="1" customWidth="1"/>
    <col min="10755" max="10755" width="29.5703125" style="32" customWidth="1"/>
    <col min="10756" max="10756" width="12" style="32" customWidth="1"/>
    <col min="10757" max="10757" width="14.28515625" style="32" customWidth="1"/>
    <col min="10758" max="10758" width="11.85546875" style="32" customWidth="1"/>
    <col min="10759" max="10759" width="11.5703125" style="32" customWidth="1"/>
    <col min="10760" max="10760" width="13.42578125" style="32" customWidth="1"/>
    <col min="10761" max="10761" width="11.7109375" style="32" customWidth="1"/>
    <col min="10762" max="10762" width="13" style="32" customWidth="1"/>
    <col min="10763" max="10763" width="13.28515625" style="32" customWidth="1"/>
    <col min="10764" max="10764" width="13.5703125" style="32" customWidth="1"/>
    <col min="10765" max="10765" width="13.140625" style="32" customWidth="1"/>
    <col min="10766" max="10766" width="11.7109375" style="32" customWidth="1"/>
    <col min="10767" max="10767" width="12.28515625" style="32" customWidth="1"/>
    <col min="10768" max="10768" width="13.42578125" style="32" customWidth="1"/>
    <col min="10769" max="10769" width="12.140625" style="32" customWidth="1"/>
    <col min="10770" max="10770" width="3" style="32" customWidth="1"/>
    <col min="10771" max="10773" width="19.85546875" style="32" customWidth="1"/>
    <col min="10774" max="10774" width="18.28515625" style="32" customWidth="1"/>
    <col min="10775" max="11008" width="9.140625" style="32"/>
    <col min="11009" max="11009" width="12" style="32" customWidth="1"/>
    <col min="11010" max="11010" width="16.42578125" style="32" bestFit="1" customWidth="1"/>
    <col min="11011" max="11011" width="29.5703125" style="32" customWidth="1"/>
    <col min="11012" max="11012" width="12" style="32" customWidth="1"/>
    <col min="11013" max="11013" width="14.28515625" style="32" customWidth="1"/>
    <col min="11014" max="11014" width="11.85546875" style="32" customWidth="1"/>
    <col min="11015" max="11015" width="11.5703125" style="32" customWidth="1"/>
    <col min="11016" max="11016" width="13.42578125" style="32" customWidth="1"/>
    <col min="11017" max="11017" width="11.7109375" style="32" customWidth="1"/>
    <col min="11018" max="11018" width="13" style="32" customWidth="1"/>
    <col min="11019" max="11019" width="13.28515625" style="32" customWidth="1"/>
    <col min="11020" max="11020" width="13.5703125" style="32" customWidth="1"/>
    <col min="11021" max="11021" width="13.140625" style="32" customWidth="1"/>
    <col min="11022" max="11022" width="11.7109375" style="32" customWidth="1"/>
    <col min="11023" max="11023" width="12.28515625" style="32" customWidth="1"/>
    <col min="11024" max="11024" width="13.42578125" style="32" customWidth="1"/>
    <col min="11025" max="11025" width="12.140625" style="32" customWidth="1"/>
    <col min="11026" max="11026" width="3" style="32" customWidth="1"/>
    <col min="11027" max="11029" width="19.85546875" style="32" customWidth="1"/>
    <col min="11030" max="11030" width="18.28515625" style="32" customWidth="1"/>
    <col min="11031" max="11264" width="9.140625" style="32"/>
    <col min="11265" max="11265" width="12" style="32" customWidth="1"/>
    <col min="11266" max="11266" width="16.42578125" style="32" bestFit="1" customWidth="1"/>
    <col min="11267" max="11267" width="29.5703125" style="32" customWidth="1"/>
    <col min="11268" max="11268" width="12" style="32" customWidth="1"/>
    <col min="11269" max="11269" width="14.28515625" style="32" customWidth="1"/>
    <col min="11270" max="11270" width="11.85546875" style="32" customWidth="1"/>
    <col min="11271" max="11271" width="11.5703125" style="32" customWidth="1"/>
    <col min="11272" max="11272" width="13.42578125" style="32" customWidth="1"/>
    <col min="11273" max="11273" width="11.7109375" style="32" customWidth="1"/>
    <col min="11274" max="11274" width="13" style="32" customWidth="1"/>
    <col min="11275" max="11275" width="13.28515625" style="32" customWidth="1"/>
    <col min="11276" max="11276" width="13.5703125" style="32" customWidth="1"/>
    <col min="11277" max="11277" width="13.140625" style="32" customWidth="1"/>
    <col min="11278" max="11278" width="11.7109375" style="32" customWidth="1"/>
    <col min="11279" max="11279" width="12.28515625" style="32" customWidth="1"/>
    <col min="11280" max="11280" width="13.42578125" style="32" customWidth="1"/>
    <col min="11281" max="11281" width="12.140625" style="32" customWidth="1"/>
    <col min="11282" max="11282" width="3" style="32" customWidth="1"/>
    <col min="11283" max="11285" width="19.85546875" style="32" customWidth="1"/>
    <col min="11286" max="11286" width="18.28515625" style="32" customWidth="1"/>
    <col min="11287" max="11520" width="9.140625" style="32"/>
    <col min="11521" max="11521" width="12" style="32" customWidth="1"/>
    <col min="11522" max="11522" width="16.42578125" style="32" bestFit="1" customWidth="1"/>
    <col min="11523" max="11523" width="29.5703125" style="32" customWidth="1"/>
    <col min="11524" max="11524" width="12" style="32" customWidth="1"/>
    <col min="11525" max="11525" width="14.28515625" style="32" customWidth="1"/>
    <col min="11526" max="11526" width="11.85546875" style="32" customWidth="1"/>
    <col min="11527" max="11527" width="11.5703125" style="32" customWidth="1"/>
    <col min="11528" max="11528" width="13.42578125" style="32" customWidth="1"/>
    <col min="11529" max="11529" width="11.7109375" style="32" customWidth="1"/>
    <col min="11530" max="11530" width="13" style="32" customWidth="1"/>
    <col min="11531" max="11531" width="13.28515625" style="32" customWidth="1"/>
    <col min="11532" max="11532" width="13.5703125" style="32" customWidth="1"/>
    <col min="11533" max="11533" width="13.140625" style="32" customWidth="1"/>
    <col min="11534" max="11534" width="11.7109375" style="32" customWidth="1"/>
    <col min="11535" max="11535" width="12.28515625" style="32" customWidth="1"/>
    <col min="11536" max="11536" width="13.42578125" style="32" customWidth="1"/>
    <col min="11537" max="11537" width="12.140625" style="32" customWidth="1"/>
    <col min="11538" max="11538" width="3" style="32" customWidth="1"/>
    <col min="11539" max="11541" width="19.85546875" style="32" customWidth="1"/>
    <col min="11542" max="11542" width="18.28515625" style="32" customWidth="1"/>
    <col min="11543" max="11776" width="9.140625" style="32"/>
    <col min="11777" max="11777" width="12" style="32" customWidth="1"/>
    <col min="11778" max="11778" width="16.42578125" style="32" bestFit="1" customWidth="1"/>
    <col min="11779" max="11779" width="29.5703125" style="32" customWidth="1"/>
    <col min="11780" max="11780" width="12" style="32" customWidth="1"/>
    <col min="11781" max="11781" width="14.28515625" style="32" customWidth="1"/>
    <col min="11782" max="11782" width="11.85546875" style="32" customWidth="1"/>
    <col min="11783" max="11783" width="11.5703125" style="32" customWidth="1"/>
    <col min="11784" max="11784" width="13.42578125" style="32" customWidth="1"/>
    <col min="11785" max="11785" width="11.7109375" style="32" customWidth="1"/>
    <col min="11786" max="11786" width="13" style="32" customWidth="1"/>
    <col min="11787" max="11787" width="13.28515625" style="32" customWidth="1"/>
    <col min="11788" max="11788" width="13.5703125" style="32" customWidth="1"/>
    <col min="11789" max="11789" width="13.140625" style="32" customWidth="1"/>
    <col min="11790" max="11790" width="11.7109375" style="32" customWidth="1"/>
    <col min="11791" max="11791" width="12.28515625" style="32" customWidth="1"/>
    <col min="11792" max="11792" width="13.42578125" style="32" customWidth="1"/>
    <col min="11793" max="11793" width="12.140625" style="32" customWidth="1"/>
    <col min="11794" max="11794" width="3" style="32" customWidth="1"/>
    <col min="11795" max="11797" width="19.85546875" style="32" customWidth="1"/>
    <col min="11798" max="11798" width="18.28515625" style="32" customWidth="1"/>
    <col min="11799" max="12032" width="9.140625" style="32"/>
    <col min="12033" max="12033" width="12" style="32" customWidth="1"/>
    <col min="12034" max="12034" width="16.42578125" style="32" bestFit="1" customWidth="1"/>
    <col min="12035" max="12035" width="29.5703125" style="32" customWidth="1"/>
    <col min="12036" max="12036" width="12" style="32" customWidth="1"/>
    <col min="12037" max="12037" width="14.28515625" style="32" customWidth="1"/>
    <col min="12038" max="12038" width="11.85546875" style="32" customWidth="1"/>
    <col min="12039" max="12039" width="11.5703125" style="32" customWidth="1"/>
    <col min="12040" max="12040" width="13.42578125" style="32" customWidth="1"/>
    <col min="12041" max="12041" width="11.7109375" style="32" customWidth="1"/>
    <col min="12042" max="12042" width="13" style="32" customWidth="1"/>
    <col min="12043" max="12043" width="13.28515625" style="32" customWidth="1"/>
    <col min="12044" max="12044" width="13.5703125" style="32" customWidth="1"/>
    <col min="12045" max="12045" width="13.140625" style="32" customWidth="1"/>
    <col min="12046" max="12046" width="11.7109375" style="32" customWidth="1"/>
    <col min="12047" max="12047" width="12.28515625" style="32" customWidth="1"/>
    <col min="12048" max="12048" width="13.42578125" style="32" customWidth="1"/>
    <col min="12049" max="12049" width="12.140625" style="32" customWidth="1"/>
    <col min="12050" max="12050" width="3" style="32" customWidth="1"/>
    <col min="12051" max="12053" width="19.85546875" style="32" customWidth="1"/>
    <col min="12054" max="12054" width="18.28515625" style="32" customWidth="1"/>
    <col min="12055" max="12288" width="9.140625" style="32"/>
    <col min="12289" max="12289" width="12" style="32" customWidth="1"/>
    <col min="12290" max="12290" width="16.42578125" style="32" bestFit="1" customWidth="1"/>
    <col min="12291" max="12291" width="29.5703125" style="32" customWidth="1"/>
    <col min="12292" max="12292" width="12" style="32" customWidth="1"/>
    <col min="12293" max="12293" width="14.28515625" style="32" customWidth="1"/>
    <col min="12294" max="12294" width="11.85546875" style="32" customWidth="1"/>
    <col min="12295" max="12295" width="11.5703125" style="32" customWidth="1"/>
    <col min="12296" max="12296" width="13.42578125" style="32" customWidth="1"/>
    <col min="12297" max="12297" width="11.7109375" style="32" customWidth="1"/>
    <col min="12298" max="12298" width="13" style="32" customWidth="1"/>
    <col min="12299" max="12299" width="13.28515625" style="32" customWidth="1"/>
    <col min="12300" max="12300" width="13.5703125" style="32" customWidth="1"/>
    <col min="12301" max="12301" width="13.140625" style="32" customWidth="1"/>
    <col min="12302" max="12302" width="11.7109375" style="32" customWidth="1"/>
    <col min="12303" max="12303" width="12.28515625" style="32" customWidth="1"/>
    <col min="12304" max="12304" width="13.42578125" style="32" customWidth="1"/>
    <col min="12305" max="12305" width="12.140625" style="32" customWidth="1"/>
    <col min="12306" max="12306" width="3" style="32" customWidth="1"/>
    <col min="12307" max="12309" width="19.85546875" style="32" customWidth="1"/>
    <col min="12310" max="12310" width="18.28515625" style="32" customWidth="1"/>
    <col min="12311" max="12544" width="9.140625" style="32"/>
    <col min="12545" max="12545" width="12" style="32" customWidth="1"/>
    <col min="12546" max="12546" width="16.42578125" style="32" bestFit="1" customWidth="1"/>
    <col min="12547" max="12547" width="29.5703125" style="32" customWidth="1"/>
    <col min="12548" max="12548" width="12" style="32" customWidth="1"/>
    <col min="12549" max="12549" width="14.28515625" style="32" customWidth="1"/>
    <col min="12550" max="12550" width="11.85546875" style="32" customWidth="1"/>
    <col min="12551" max="12551" width="11.5703125" style="32" customWidth="1"/>
    <col min="12552" max="12552" width="13.42578125" style="32" customWidth="1"/>
    <col min="12553" max="12553" width="11.7109375" style="32" customWidth="1"/>
    <col min="12554" max="12554" width="13" style="32" customWidth="1"/>
    <col min="12555" max="12555" width="13.28515625" style="32" customWidth="1"/>
    <col min="12556" max="12556" width="13.5703125" style="32" customWidth="1"/>
    <col min="12557" max="12557" width="13.140625" style="32" customWidth="1"/>
    <col min="12558" max="12558" width="11.7109375" style="32" customWidth="1"/>
    <col min="12559" max="12559" width="12.28515625" style="32" customWidth="1"/>
    <col min="12560" max="12560" width="13.42578125" style="32" customWidth="1"/>
    <col min="12561" max="12561" width="12.140625" style="32" customWidth="1"/>
    <col min="12562" max="12562" width="3" style="32" customWidth="1"/>
    <col min="12563" max="12565" width="19.85546875" style="32" customWidth="1"/>
    <col min="12566" max="12566" width="18.28515625" style="32" customWidth="1"/>
    <col min="12567" max="12800" width="9.140625" style="32"/>
    <col min="12801" max="12801" width="12" style="32" customWidth="1"/>
    <col min="12802" max="12802" width="16.42578125" style="32" bestFit="1" customWidth="1"/>
    <col min="12803" max="12803" width="29.5703125" style="32" customWidth="1"/>
    <col min="12804" max="12804" width="12" style="32" customWidth="1"/>
    <col min="12805" max="12805" width="14.28515625" style="32" customWidth="1"/>
    <col min="12806" max="12806" width="11.85546875" style="32" customWidth="1"/>
    <col min="12807" max="12807" width="11.5703125" style="32" customWidth="1"/>
    <col min="12808" max="12808" width="13.42578125" style="32" customWidth="1"/>
    <col min="12809" max="12809" width="11.7109375" style="32" customWidth="1"/>
    <col min="12810" max="12810" width="13" style="32" customWidth="1"/>
    <col min="12811" max="12811" width="13.28515625" style="32" customWidth="1"/>
    <col min="12812" max="12812" width="13.5703125" style="32" customWidth="1"/>
    <col min="12813" max="12813" width="13.140625" style="32" customWidth="1"/>
    <col min="12814" max="12814" width="11.7109375" style="32" customWidth="1"/>
    <col min="12815" max="12815" width="12.28515625" style="32" customWidth="1"/>
    <col min="12816" max="12816" width="13.42578125" style="32" customWidth="1"/>
    <col min="12817" max="12817" width="12.140625" style="32" customWidth="1"/>
    <col min="12818" max="12818" width="3" style="32" customWidth="1"/>
    <col min="12819" max="12821" width="19.85546875" style="32" customWidth="1"/>
    <col min="12822" max="12822" width="18.28515625" style="32" customWidth="1"/>
    <col min="12823" max="13056" width="9.140625" style="32"/>
    <col min="13057" max="13057" width="12" style="32" customWidth="1"/>
    <col min="13058" max="13058" width="16.42578125" style="32" bestFit="1" customWidth="1"/>
    <col min="13059" max="13059" width="29.5703125" style="32" customWidth="1"/>
    <col min="13060" max="13060" width="12" style="32" customWidth="1"/>
    <col min="13061" max="13061" width="14.28515625" style="32" customWidth="1"/>
    <col min="13062" max="13062" width="11.85546875" style="32" customWidth="1"/>
    <col min="13063" max="13063" width="11.5703125" style="32" customWidth="1"/>
    <col min="13064" max="13064" width="13.42578125" style="32" customWidth="1"/>
    <col min="13065" max="13065" width="11.7109375" style="32" customWidth="1"/>
    <col min="13066" max="13066" width="13" style="32" customWidth="1"/>
    <col min="13067" max="13067" width="13.28515625" style="32" customWidth="1"/>
    <col min="13068" max="13068" width="13.5703125" style="32" customWidth="1"/>
    <col min="13069" max="13069" width="13.140625" style="32" customWidth="1"/>
    <col min="13070" max="13070" width="11.7109375" style="32" customWidth="1"/>
    <col min="13071" max="13071" width="12.28515625" style="32" customWidth="1"/>
    <col min="13072" max="13072" width="13.42578125" style="32" customWidth="1"/>
    <col min="13073" max="13073" width="12.140625" style="32" customWidth="1"/>
    <col min="13074" max="13074" width="3" style="32" customWidth="1"/>
    <col min="13075" max="13077" width="19.85546875" style="32" customWidth="1"/>
    <col min="13078" max="13078" width="18.28515625" style="32" customWidth="1"/>
    <col min="13079" max="13312" width="9.140625" style="32"/>
    <col min="13313" max="13313" width="12" style="32" customWidth="1"/>
    <col min="13314" max="13314" width="16.42578125" style="32" bestFit="1" customWidth="1"/>
    <col min="13315" max="13315" width="29.5703125" style="32" customWidth="1"/>
    <col min="13316" max="13316" width="12" style="32" customWidth="1"/>
    <col min="13317" max="13317" width="14.28515625" style="32" customWidth="1"/>
    <col min="13318" max="13318" width="11.85546875" style="32" customWidth="1"/>
    <col min="13319" max="13319" width="11.5703125" style="32" customWidth="1"/>
    <col min="13320" max="13320" width="13.42578125" style="32" customWidth="1"/>
    <col min="13321" max="13321" width="11.7109375" style="32" customWidth="1"/>
    <col min="13322" max="13322" width="13" style="32" customWidth="1"/>
    <col min="13323" max="13323" width="13.28515625" style="32" customWidth="1"/>
    <col min="13324" max="13324" width="13.5703125" style="32" customWidth="1"/>
    <col min="13325" max="13325" width="13.140625" style="32" customWidth="1"/>
    <col min="13326" max="13326" width="11.7109375" style="32" customWidth="1"/>
    <col min="13327" max="13327" width="12.28515625" style="32" customWidth="1"/>
    <col min="13328" max="13328" width="13.42578125" style="32" customWidth="1"/>
    <col min="13329" max="13329" width="12.140625" style="32" customWidth="1"/>
    <col min="13330" max="13330" width="3" style="32" customWidth="1"/>
    <col min="13331" max="13333" width="19.85546875" style="32" customWidth="1"/>
    <col min="13334" max="13334" width="18.28515625" style="32" customWidth="1"/>
    <col min="13335" max="13568" width="9.140625" style="32"/>
    <col min="13569" max="13569" width="12" style="32" customWidth="1"/>
    <col min="13570" max="13570" width="16.42578125" style="32" bestFit="1" customWidth="1"/>
    <col min="13571" max="13571" width="29.5703125" style="32" customWidth="1"/>
    <col min="13572" max="13572" width="12" style="32" customWidth="1"/>
    <col min="13573" max="13573" width="14.28515625" style="32" customWidth="1"/>
    <col min="13574" max="13574" width="11.85546875" style="32" customWidth="1"/>
    <col min="13575" max="13575" width="11.5703125" style="32" customWidth="1"/>
    <col min="13576" max="13576" width="13.42578125" style="32" customWidth="1"/>
    <col min="13577" max="13577" width="11.7109375" style="32" customWidth="1"/>
    <col min="13578" max="13578" width="13" style="32" customWidth="1"/>
    <col min="13579" max="13579" width="13.28515625" style="32" customWidth="1"/>
    <col min="13580" max="13580" width="13.5703125" style="32" customWidth="1"/>
    <col min="13581" max="13581" width="13.140625" style="32" customWidth="1"/>
    <col min="13582" max="13582" width="11.7109375" style="32" customWidth="1"/>
    <col min="13583" max="13583" width="12.28515625" style="32" customWidth="1"/>
    <col min="13584" max="13584" width="13.42578125" style="32" customWidth="1"/>
    <col min="13585" max="13585" width="12.140625" style="32" customWidth="1"/>
    <col min="13586" max="13586" width="3" style="32" customWidth="1"/>
    <col min="13587" max="13589" width="19.85546875" style="32" customWidth="1"/>
    <col min="13590" max="13590" width="18.28515625" style="32" customWidth="1"/>
    <col min="13591" max="13824" width="9.140625" style="32"/>
    <col min="13825" max="13825" width="12" style="32" customWidth="1"/>
    <col min="13826" max="13826" width="16.42578125" style="32" bestFit="1" customWidth="1"/>
    <col min="13827" max="13827" width="29.5703125" style="32" customWidth="1"/>
    <col min="13828" max="13828" width="12" style="32" customWidth="1"/>
    <col min="13829" max="13829" width="14.28515625" style="32" customWidth="1"/>
    <col min="13830" max="13830" width="11.85546875" style="32" customWidth="1"/>
    <col min="13831" max="13831" width="11.5703125" style="32" customWidth="1"/>
    <col min="13832" max="13832" width="13.42578125" style="32" customWidth="1"/>
    <col min="13833" max="13833" width="11.7109375" style="32" customWidth="1"/>
    <col min="13834" max="13834" width="13" style="32" customWidth="1"/>
    <col min="13835" max="13835" width="13.28515625" style="32" customWidth="1"/>
    <col min="13836" max="13836" width="13.5703125" style="32" customWidth="1"/>
    <col min="13837" max="13837" width="13.140625" style="32" customWidth="1"/>
    <col min="13838" max="13838" width="11.7109375" style="32" customWidth="1"/>
    <col min="13839" max="13839" width="12.28515625" style="32" customWidth="1"/>
    <col min="13840" max="13840" width="13.42578125" style="32" customWidth="1"/>
    <col min="13841" max="13841" width="12.140625" style="32" customWidth="1"/>
    <col min="13842" max="13842" width="3" style="32" customWidth="1"/>
    <col min="13843" max="13845" width="19.85546875" style="32" customWidth="1"/>
    <col min="13846" max="13846" width="18.28515625" style="32" customWidth="1"/>
    <col min="13847" max="14080" width="9.140625" style="32"/>
    <col min="14081" max="14081" width="12" style="32" customWidth="1"/>
    <col min="14082" max="14082" width="16.42578125" style="32" bestFit="1" customWidth="1"/>
    <col min="14083" max="14083" width="29.5703125" style="32" customWidth="1"/>
    <col min="14084" max="14084" width="12" style="32" customWidth="1"/>
    <col min="14085" max="14085" width="14.28515625" style="32" customWidth="1"/>
    <col min="14086" max="14086" width="11.85546875" style="32" customWidth="1"/>
    <col min="14087" max="14087" width="11.5703125" style="32" customWidth="1"/>
    <col min="14088" max="14088" width="13.42578125" style="32" customWidth="1"/>
    <col min="14089" max="14089" width="11.7109375" style="32" customWidth="1"/>
    <col min="14090" max="14090" width="13" style="32" customWidth="1"/>
    <col min="14091" max="14091" width="13.28515625" style="32" customWidth="1"/>
    <col min="14092" max="14092" width="13.5703125" style="32" customWidth="1"/>
    <col min="14093" max="14093" width="13.140625" style="32" customWidth="1"/>
    <col min="14094" max="14094" width="11.7109375" style="32" customWidth="1"/>
    <col min="14095" max="14095" width="12.28515625" style="32" customWidth="1"/>
    <col min="14096" max="14096" width="13.42578125" style="32" customWidth="1"/>
    <col min="14097" max="14097" width="12.140625" style="32" customWidth="1"/>
    <col min="14098" max="14098" width="3" style="32" customWidth="1"/>
    <col min="14099" max="14101" width="19.85546875" style="32" customWidth="1"/>
    <col min="14102" max="14102" width="18.28515625" style="32" customWidth="1"/>
    <col min="14103" max="14336" width="9.140625" style="32"/>
    <col min="14337" max="14337" width="12" style="32" customWidth="1"/>
    <col min="14338" max="14338" width="16.42578125" style="32" bestFit="1" customWidth="1"/>
    <col min="14339" max="14339" width="29.5703125" style="32" customWidth="1"/>
    <col min="14340" max="14340" width="12" style="32" customWidth="1"/>
    <col min="14341" max="14341" width="14.28515625" style="32" customWidth="1"/>
    <col min="14342" max="14342" width="11.85546875" style="32" customWidth="1"/>
    <col min="14343" max="14343" width="11.5703125" style="32" customWidth="1"/>
    <col min="14344" max="14344" width="13.42578125" style="32" customWidth="1"/>
    <col min="14345" max="14345" width="11.7109375" style="32" customWidth="1"/>
    <col min="14346" max="14346" width="13" style="32" customWidth="1"/>
    <col min="14347" max="14347" width="13.28515625" style="32" customWidth="1"/>
    <col min="14348" max="14348" width="13.5703125" style="32" customWidth="1"/>
    <col min="14349" max="14349" width="13.140625" style="32" customWidth="1"/>
    <col min="14350" max="14350" width="11.7109375" style="32" customWidth="1"/>
    <col min="14351" max="14351" width="12.28515625" style="32" customWidth="1"/>
    <col min="14352" max="14352" width="13.42578125" style="32" customWidth="1"/>
    <col min="14353" max="14353" width="12.140625" style="32" customWidth="1"/>
    <col min="14354" max="14354" width="3" style="32" customWidth="1"/>
    <col min="14355" max="14357" width="19.85546875" style="32" customWidth="1"/>
    <col min="14358" max="14358" width="18.28515625" style="32" customWidth="1"/>
    <col min="14359" max="14592" width="9.140625" style="32"/>
    <col min="14593" max="14593" width="12" style="32" customWidth="1"/>
    <col min="14594" max="14594" width="16.42578125" style="32" bestFit="1" customWidth="1"/>
    <col min="14595" max="14595" width="29.5703125" style="32" customWidth="1"/>
    <col min="14596" max="14596" width="12" style="32" customWidth="1"/>
    <col min="14597" max="14597" width="14.28515625" style="32" customWidth="1"/>
    <col min="14598" max="14598" width="11.85546875" style="32" customWidth="1"/>
    <col min="14599" max="14599" width="11.5703125" style="32" customWidth="1"/>
    <col min="14600" max="14600" width="13.42578125" style="32" customWidth="1"/>
    <col min="14601" max="14601" width="11.7109375" style="32" customWidth="1"/>
    <col min="14602" max="14602" width="13" style="32" customWidth="1"/>
    <col min="14603" max="14603" width="13.28515625" style="32" customWidth="1"/>
    <col min="14604" max="14604" width="13.5703125" style="32" customWidth="1"/>
    <col min="14605" max="14605" width="13.140625" style="32" customWidth="1"/>
    <col min="14606" max="14606" width="11.7109375" style="32" customWidth="1"/>
    <col min="14607" max="14607" width="12.28515625" style="32" customWidth="1"/>
    <col min="14608" max="14608" width="13.42578125" style="32" customWidth="1"/>
    <col min="14609" max="14609" width="12.140625" style="32" customWidth="1"/>
    <col min="14610" max="14610" width="3" style="32" customWidth="1"/>
    <col min="14611" max="14613" width="19.85546875" style="32" customWidth="1"/>
    <col min="14614" max="14614" width="18.28515625" style="32" customWidth="1"/>
    <col min="14615" max="14848" width="9.140625" style="32"/>
    <col min="14849" max="14849" width="12" style="32" customWidth="1"/>
    <col min="14850" max="14850" width="16.42578125" style="32" bestFit="1" customWidth="1"/>
    <col min="14851" max="14851" width="29.5703125" style="32" customWidth="1"/>
    <col min="14852" max="14852" width="12" style="32" customWidth="1"/>
    <col min="14853" max="14853" width="14.28515625" style="32" customWidth="1"/>
    <col min="14854" max="14854" width="11.85546875" style="32" customWidth="1"/>
    <col min="14855" max="14855" width="11.5703125" style="32" customWidth="1"/>
    <col min="14856" max="14856" width="13.42578125" style="32" customWidth="1"/>
    <col min="14857" max="14857" width="11.7109375" style="32" customWidth="1"/>
    <col min="14858" max="14858" width="13" style="32" customWidth="1"/>
    <col min="14859" max="14859" width="13.28515625" style="32" customWidth="1"/>
    <col min="14860" max="14860" width="13.5703125" style="32" customWidth="1"/>
    <col min="14861" max="14861" width="13.140625" style="32" customWidth="1"/>
    <col min="14862" max="14862" width="11.7109375" style="32" customWidth="1"/>
    <col min="14863" max="14863" width="12.28515625" style="32" customWidth="1"/>
    <col min="14864" max="14864" width="13.42578125" style="32" customWidth="1"/>
    <col min="14865" max="14865" width="12.140625" style="32" customWidth="1"/>
    <col min="14866" max="14866" width="3" style="32" customWidth="1"/>
    <col min="14867" max="14869" width="19.85546875" style="32" customWidth="1"/>
    <col min="14870" max="14870" width="18.28515625" style="32" customWidth="1"/>
    <col min="14871" max="15104" width="9.140625" style="32"/>
    <col min="15105" max="15105" width="12" style="32" customWidth="1"/>
    <col min="15106" max="15106" width="16.42578125" style="32" bestFit="1" customWidth="1"/>
    <col min="15107" max="15107" width="29.5703125" style="32" customWidth="1"/>
    <col min="15108" max="15108" width="12" style="32" customWidth="1"/>
    <col min="15109" max="15109" width="14.28515625" style="32" customWidth="1"/>
    <col min="15110" max="15110" width="11.85546875" style="32" customWidth="1"/>
    <col min="15111" max="15111" width="11.5703125" style="32" customWidth="1"/>
    <col min="15112" max="15112" width="13.42578125" style="32" customWidth="1"/>
    <col min="15113" max="15113" width="11.7109375" style="32" customWidth="1"/>
    <col min="15114" max="15114" width="13" style="32" customWidth="1"/>
    <col min="15115" max="15115" width="13.28515625" style="32" customWidth="1"/>
    <col min="15116" max="15116" width="13.5703125" style="32" customWidth="1"/>
    <col min="15117" max="15117" width="13.140625" style="32" customWidth="1"/>
    <col min="15118" max="15118" width="11.7109375" style="32" customWidth="1"/>
    <col min="15119" max="15119" width="12.28515625" style="32" customWidth="1"/>
    <col min="15120" max="15120" width="13.42578125" style="32" customWidth="1"/>
    <col min="15121" max="15121" width="12.140625" style="32" customWidth="1"/>
    <col min="15122" max="15122" width="3" style="32" customWidth="1"/>
    <col min="15123" max="15125" width="19.85546875" style="32" customWidth="1"/>
    <col min="15126" max="15126" width="18.28515625" style="32" customWidth="1"/>
    <col min="15127" max="15360" width="9.140625" style="32"/>
    <col min="15361" max="15361" width="12" style="32" customWidth="1"/>
    <col min="15362" max="15362" width="16.42578125" style="32" bestFit="1" customWidth="1"/>
    <col min="15363" max="15363" width="29.5703125" style="32" customWidth="1"/>
    <col min="15364" max="15364" width="12" style="32" customWidth="1"/>
    <col min="15365" max="15365" width="14.28515625" style="32" customWidth="1"/>
    <col min="15366" max="15366" width="11.85546875" style="32" customWidth="1"/>
    <col min="15367" max="15367" width="11.5703125" style="32" customWidth="1"/>
    <col min="15368" max="15368" width="13.42578125" style="32" customWidth="1"/>
    <col min="15369" max="15369" width="11.7109375" style="32" customWidth="1"/>
    <col min="15370" max="15370" width="13" style="32" customWidth="1"/>
    <col min="15371" max="15371" width="13.28515625" style="32" customWidth="1"/>
    <col min="15372" max="15372" width="13.5703125" style="32" customWidth="1"/>
    <col min="15373" max="15373" width="13.140625" style="32" customWidth="1"/>
    <col min="15374" max="15374" width="11.7109375" style="32" customWidth="1"/>
    <col min="15375" max="15375" width="12.28515625" style="32" customWidth="1"/>
    <col min="15376" max="15376" width="13.42578125" style="32" customWidth="1"/>
    <col min="15377" max="15377" width="12.140625" style="32" customWidth="1"/>
    <col min="15378" max="15378" width="3" style="32" customWidth="1"/>
    <col min="15379" max="15381" width="19.85546875" style="32" customWidth="1"/>
    <col min="15382" max="15382" width="18.28515625" style="32" customWidth="1"/>
    <col min="15383" max="15616" width="9.140625" style="32"/>
    <col min="15617" max="15617" width="12" style="32" customWidth="1"/>
    <col min="15618" max="15618" width="16.42578125" style="32" bestFit="1" customWidth="1"/>
    <col min="15619" max="15619" width="29.5703125" style="32" customWidth="1"/>
    <col min="15620" max="15620" width="12" style="32" customWidth="1"/>
    <col min="15621" max="15621" width="14.28515625" style="32" customWidth="1"/>
    <col min="15622" max="15622" width="11.85546875" style="32" customWidth="1"/>
    <col min="15623" max="15623" width="11.5703125" style="32" customWidth="1"/>
    <col min="15624" max="15624" width="13.42578125" style="32" customWidth="1"/>
    <col min="15625" max="15625" width="11.7109375" style="32" customWidth="1"/>
    <col min="15626" max="15626" width="13" style="32" customWidth="1"/>
    <col min="15627" max="15627" width="13.28515625" style="32" customWidth="1"/>
    <col min="15628" max="15628" width="13.5703125" style="32" customWidth="1"/>
    <col min="15629" max="15629" width="13.140625" style="32" customWidth="1"/>
    <col min="15630" max="15630" width="11.7109375" style="32" customWidth="1"/>
    <col min="15631" max="15631" width="12.28515625" style="32" customWidth="1"/>
    <col min="15632" max="15632" width="13.42578125" style="32" customWidth="1"/>
    <col min="15633" max="15633" width="12.140625" style="32" customWidth="1"/>
    <col min="15634" max="15634" width="3" style="32" customWidth="1"/>
    <col min="15635" max="15637" width="19.85546875" style="32" customWidth="1"/>
    <col min="15638" max="15638" width="18.28515625" style="32" customWidth="1"/>
    <col min="15639" max="15872" width="9.140625" style="32"/>
    <col min="15873" max="15873" width="12" style="32" customWidth="1"/>
    <col min="15874" max="15874" width="16.42578125" style="32" bestFit="1" customWidth="1"/>
    <col min="15875" max="15875" width="29.5703125" style="32" customWidth="1"/>
    <col min="15876" max="15876" width="12" style="32" customWidth="1"/>
    <col min="15877" max="15877" width="14.28515625" style="32" customWidth="1"/>
    <col min="15878" max="15878" width="11.85546875" style="32" customWidth="1"/>
    <col min="15879" max="15879" width="11.5703125" style="32" customWidth="1"/>
    <col min="15880" max="15880" width="13.42578125" style="32" customWidth="1"/>
    <col min="15881" max="15881" width="11.7109375" style="32" customWidth="1"/>
    <col min="15882" max="15882" width="13" style="32" customWidth="1"/>
    <col min="15883" max="15883" width="13.28515625" style="32" customWidth="1"/>
    <col min="15884" max="15884" width="13.5703125" style="32" customWidth="1"/>
    <col min="15885" max="15885" width="13.140625" style="32" customWidth="1"/>
    <col min="15886" max="15886" width="11.7109375" style="32" customWidth="1"/>
    <col min="15887" max="15887" width="12.28515625" style="32" customWidth="1"/>
    <col min="15888" max="15888" width="13.42578125" style="32" customWidth="1"/>
    <col min="15889" max="15889" width="12.140625" style="32" customWidth="1"/>
    <col min="15890" max="15890" width="3" style="32" customWidth="1"/>
    <col min="15891" max="15893" width="19.85546875" style="32" customWidth="1"/>
    <col min="15894" max="15894" width="18.28515625" style="32" customWidth="1"/>
    <col min="15895" max="16128" width="9.140625" style="32"/>
    <col min="16129" max="16129" width="12" style="32" customWidth="1"/>
    <col min="16130" max="16130" width="16.42578125" style="32" bestFit="1" customWidth="1"/>
    <col min="16131" max="16131" width="29.5703125" style="32" customWidth="1"/>
    <col min="16132" max="16132" width="12" style="32" customWidth="1"/>
    <col min="16133" max="16133" width="14.28515625" style="32" customWidth="1"/>
    <col min="16134" max="16134" width="11.85546875" style="32" customWidth="1"/>
    <col min="16135" max="16135" width="11.5703125" style="32" customWidth="1"/>
    <col min="16136" max="16136" width="13.42578125" style="32" customWidth="1"/>
    <col min="16137" max="16137" width="11.7109375" style="32" customWidth="1"/>
    <col min="16138" max="16138" width="13" style="32" customWidth="1"/>
    <col min="16139" max="16139" width="13.28515625" style="32" customWidth="1"/>
    <col min="16140" max="16140" width="13.5703125" style="32" customWidth="1"/>
    <col min="16141" max="16141" width="13.140625" style="32" customWidth="1"/>
    <col min="16142" max="16142" width="11.7109375" style="32" customWidth="1"/>
    <col min="16143" max="16143" width="12.28515625" style="32" customWidth="1"/>
    <col min="16144" max="16144" width="13.42578125" style="32" customWidth="1"/>
    <col min="16145" max="16145" width="12.140625" style="32" customWidth="1"/>
    <col min="16146" max="16146" width="3" style="32" customWidth="1"/>
    <col min="16147" max="16149" width="19.85546875" style="32" customWidth="1"/>
    <col min="16150" max="16150" width="18.28515625" style="32" customWidth="1"/>
    <col min="16151" max="16384" width="9.140625" style="32"/>
  </cols>
  <sheetData>
    <row r="1" spans="1:21" ht="20.25" x14ac:dyDescent="0.3">
      <c r="B1" s="2" t="str">
        <f>[6]Cover!C22</f>
        <v>Essential Energy</v>
      </c>
      <c r="C1" s="3"/>
      <c r="D1" s="3"/>
      <c r="E1" s="3"/>
      <c r="F1" s="3"/>
      <c r="G1" s="3"/>
      <c r="H1" s="3"/>
      <c r="I1" s="3"/>
      <c r="J1" s="3"/>
      <c r="K1" s="3"/>
      <c r="L1" s="3"/>
      <c r="M1" s="3"/>
      <c r="N1" s="3"/>
      <c r="O1" s="3"/>
      <c r="P1" s="3"/>
      <c r="Q1" s="3"/>
      <c r="R1" s="3"/>
      <c r="S1" s="3"/>
      <c r="T1" s="3"/>
      <c r="U1" s="3"/>
    </row>
    <row r="2" spans="1:21" ht="20.25" x14ac:dyDescent="0.3">
      <c r="B2" s="687" t="s">
        <v>391</v>
      </c>
      <c r="C2" s="687"/>
      <c r="D2" s="651"/>
      <c r="E2" s="651"/>
    </row>
    <row r="3" spans="1:21" ht="20.25" x14ac:dyDescent="0.3">
      <c r="B3" s="2" t="str">
        <f>Cover!C26</f>
        <v>2012-13</v>
      </c>
    </row>
    <row r="4" spans="1:21" ht="20.25" x14ac:dyDescent="0.3">
      <c r="B4" s="2"/>
    </row>
    <row r="5" spans="1:21" ht="66.75" customHeight="1" x14ac:dyDescent="0.2">
      <c r="B5" s="652" t="s">
        <v>392</v>
      </c>
      <c r="C5" s="745"/>
      <c r="D5" s="678"/>
      <c r="E5" s="679"/>
    </row>
    <row r="6" spans="1:21" s="313" customFormat="1" ht="15" customHeight="1" x14ac:dyDescent="0.2">
      <c r="B6" s="271"/>
      <c r="C6" s="271"/>
      <c r="D6" s="195"/>
      <c r="E6" s="195"/>
    </row>
    <row r="7" spans="1:21" ht="15.75" x14ac:dyDescent="0.25">
      <c r="B7" s="33" t="s">
        <v>393</v>
      </c>
    </row>
    <row r="8" spans="1:21" ht="20.25" x14ac:dyDescent="0.3">
      <c r="B8" s="31"/>
    </row>
    <row r="9" spans="1:21" ht="40.15" customHeight="1" x14ac:dyDescent="0.2">
      <c r="A9" s="378"/>
      <c r="B9" s="314" t="s">
        <v>385</v>
      </c>
      <c r="C9" s="315" t="s">
        <v>88</v>
      </c>
      <c r="D9" s="740" t="s">
        <v>394</v>
      </c>
      <c r="E9" s="741"/>
      <c r="F9" s="730"/>
      <c r="G9" s="740" t="s">
        <v>395</v>
      </c>
      <c r="H9" s="741"/>
      <c r="I9" s="730"/>
      <c r="J9" s="740" t="s">
        <v>396</v>
      </c>
      <c r="K9" s="741"/>
      <c r="L9" s="730"/>
      <c r="M9" s="740" t="s">
        <v>91</v>
      </c>
      <c r="N9" s="741"/>
      <c r="O9" s="730"/>
      <c r="P9" s="691" t="s">
        <v>97</v>
      </c>
      <c r="Q9" s="730"/>
    </row>
    <row r="10" spans="1:21" ht="21.75" customHeight="1" x14ac:dyDescent="0.2">
      <c r="B10" s="314"/>
      <c r="C10" s="315"/>
      <c r="D10" s="315" t="s">
        <v>282</v>
      </c>
      <c r="E10" s="316" t="s">
        <v>297</v>
      </c>
      <c r="F10" s="316" t="s">
        <v>284</v>
      </c>
      <c r="G10" s="315" t="s">
        <v>282</v>
      </c>
      <c r="H10" s="316" t="s">
        <v>297</v>
      </c>
      <c r="I10" s="316" t="s">
        <v>284</v>
      </c>
      <c r="J10" s="315" t="s">
        <v>282</v>
      </c>
      <c r="K10" s="316" t="s">
        <v>297</v>
      </c>
      <c r="L10" s="316" t="s">
        <v>284</v>
      </c>
      <c r="M10" s="315" t="s">
        <v>282</v>
      </c>
      <c r="N10" s="316" t="s">
        <v>297</v>
      </c>
      <c r="O10" s="316" t="s">
        <v>284</v>
      </c>
      <c r="P10" s="315" t="s">
        <v>282</v>
      </c>
      <c r="Q10" s="316" t="s">
        <v>297</v>
      </c>
    </row>
    <row r="11" spans="1:21" ht="21.75" customHeight="1" x14ac:dyDescent="0.2">
      <c r="B11" s="314"/>
      <c r="C11" s="315"/>
      <c r="D11" s="203" t="s">
        <v>89</v>
      </c>
      <c r="E11" s="203" t="s">
        <v>89</v>
      </c>
      <c r="F11" s="467"/>
      <c r="G11" s="203" t="s">
        <v>89</v>
      </c>
      <c r="H11" s="203" t="s">
        <v>89</v>
      </c>
      <c r="I11" s="467"/>
      <c r="J11" s="203" t="s">
        <v>89</v>
      </c>
      <c r="K11" s="203" t="s">
        <v>89</v>
      </c>
      <c r="L11" s="467"/>
      <c r="M11" s="203" t="s">
        <v>89</v>
      </c>
      <c r="N11" s="203" t="s">
        <v>89</v>
      </c>
      <c r="O11" s="316"/>
      <c r="P11" s="275"/>
      <c r="Q11" s="275"/>
    </row>
    <row r="12" spans="1:21" x14ac:dyDescent="0.2">
      <c r="B12" s="370"/>
      <c r="C12" s="353" t="s">
        <v>397</v>
      </c>
      <c r="D12" s="325"/>
      <c r="E12" s="436">
        <v>16802.815187067456</v>
      </c>
      <c r="F12" s="379" t="e">
        <v>#DIV/0!</v>
      </c>
      <c r="G12" s="325"/>
      <c r="H12" s="436">
        <v>3803.2845061901303</v>
      </c>
      <c r="I12" s="379" t="e">
        <v>#DIV/0!</v>
      </c>
      <c r="J12" s="325"/>
      <c r="K12" s="436">
        <v>16507.653533387162</v>
      </c>
      <c r="L12" s="379" t="e">
        <v>#DIV/0!</v>
      </c>
      <c r="M12" s="325"/>
      <c r="N12" s="436">
        <v>24501.382680778883</v>
      </c>
      <c r="O12" s="379" t="e">
        <v>#DIV/0!</v>
      </c>
      <c r="P12" s="354">
        <v>0</v>
      </c>
      <c r="Q12" s="439">
        <v>61615.135907423639</v>
      </c>
    </row>
    <row r="13" spans="1:21" x14ac:dyDescent="0.2">
      <c r="B13" s="370"/>
      <c r="C13" s="353" t="s">
        <v>398</v>
      </c>
      <c r="D13" s="325"/>
      <c r="E13" s="436">
        <v>108926.16285685087</v>
      </c>
      <c r="F13" s="379" t="e">
        <v>#DIV/0!</v>
      </c>
      <c r="G13" s="325"/>
      <c r="H13" s="436">
        <v>24655.224907255935</v>
      </c>
      <c r="I13" s="379" t="e">
        <v>#DIV/0!</v>
      </c>
      <c r="J13" s="325"/>
      <c r="K13" s="436">
        <v>107012.74382557912</v>
      </c>
      <c r="L13" s="379" t="e">
        <v>#DIV/0!</v>
      </c>
      <c r="M13" s="325"/>
      <c r="N13" s="436">
        <v>158833.00330284305</v>
      </c>
      <c r="O13" s="379" t="e">
        <v>#DIV/0!</v>
      </c>
      <c r="P13" s="354">
        <v>0</v>
      </c>
      <c r="Q13" s="439">
        <v>399427.13489252899</v>
      </c>
    </row>
    <row r="14" spans="1:21" x14ac:dyDescent="0.2">
      <c r="B14" s="370"/>
      <c r="C14" s="329" t="s">
        <v>101</v>
      </c>
      <c r="D14" s="438">
        <f>SUM(D12:D13)</f>
        <v>0</v>
      </c>
      <c r="E14" s="438">
        <f>SUM(E12:E13)</f>
        <v>125728.97804391832</v>
      </c>
      <c r="F14" s="439" t="e">
        <f>(E14-D14)/D14</f>
        <v>#DIV/0!</v>
      </c>
      <c r="G14" s="438">
        <f>SUM(G12:G13)</f>
        <v>0</v>
      </c>
      <c r="H14" s="438">
        <f>SUM(H12:H13)</f>
        <v>28458.509413446067</v>
      </c>
      <c r="I14" s="439" t="e">
        <f>(H14-G14)/G14</f>
        <v>#DIV/0!</v>
      </c>
      <c r="J14" s="438">
        <f>SUM(J12:J13)</f>
        <v>0</v>
      </c>
      <c r="K14" s="438">
        <f>SUM(K12:K13)</f>
        <v>123520.39735896628</v>
      </c>
      <c r="L14" s="439" t="e">
        <f>(K14-J14)/J14</f>
        <v>#DIV/0!</v>
      </c>
      <c r="M14" s="438">
        <f>SUM(M12:M13)</f>
        <v>0</v>
      </c>
      <c r="N14" s="438">
        <f>SUM(N12:N13)</f>
        <v>183334.38598362193</v>
      </c>
      <c r="O14" s="439" t="e">
        <f>(N14-M14)/M14</f>
        <v>#DIV/0!</v>
      </c>
      <c r="P14" s="438">
        <f>SUM(P12:P13)</f>
        <v>0</v>
      </c>
      <c r="Q14" s="438">
        <f>SUM(Q12:Q13)</f>
        <v>461042.27079995262</v>
      </c>
    </row>
    <row r="16" spans="1:21" ht="19.5" x14ac:dyDescent="0.25">
      <c r="B16" s="330" t="s">
        <v>399</v>
      </c>
      <c r="C16" s="362"/>
      <c r="D16" s="362"/>
      <c r="E16" s="332"/>
      <c r="F16" s="332"/>
      <c r="G16" s="332"/>
      <c r="H16" s="332"/>
      <c r="I16" s="709" t="s">
        <v>580</v>
      </c>
      <c r="J16" s="709"/>
      <c r="K16" s="709"/>
      <c r="L16" s="332"/>
      <c r="M16" s="332"/>
      <c r="N16" s="332"/>
      <c r="O16" s="332"/>
    </row>
    <row r="17" spans="2:15" ht="19.5" x14ac:dyDescent="0.25">
      <c r="B17" s="330"/>
      <c r="C17" s="362"/>
      <c r="D17" s="362"/>
      <c r="E17" s="332"/>
      <c r="F17" s="332"/>
      <c r="G17" s="332"/>
      <c r="H17" s="332"/>
      <c r="I17" s="709"/>
      <c r="J17" s="709"/>
      <c r="K17" s="709"/>
      <c r="L17" s="332"/>
      <c r="M17" s="332"/>
      <c r="N17" s="332"/>
      <c r="O17" s="332"/>
    </row>
    <row r="18" spans="2:15" ht="15" x14ac:dyDescent="0.2">
      <c r="B18" s="742" t="s">
        <v>429</v>
      </c>
      <c r="C18" s="743"/>
      <c r="D18" s="743"/>
      <c r="E18" s="744"/>
      <c r="F18" s="332"/>
      <c r="G18" s="332"/>
      <c r="H18" s="332"/>
      <c r="I18" s="332"/>
      <c r="J18" s="332"/>
      <c r="K18" s="332"/>
    </row>
    <row r="19" spans="2:15" ht="15" x14ac:dyDescent="0.2">
      <c r="B19" s="333"/>
      <c r="C19" s="334"/>
      <c r="D19" s="334"/>
      <c r="E19" s="334"/>
      <c r="F19" s="334"/>
      <c r="G19" s="335"/>
      <c r="H19" s="335"/>
      <c r="I19" s="335"/>
      <c r="J19" s="335"/>
      <c r="K19" s="335"/>
      <c r="L19" s="335"/>
      <c r="M19" s="335"/>
      <c r="N19" s="335"/>
      <c r="O19" s="335"/>
    </row>
    <row r="20" spans="2:15" x14ac:dyDescent="0.2">
      <c r="B20" s="336" t="s">
        <v>350</v>
      </c>
      <c r="C20" s="697" t="s">
        <v>295</v>
      </c>
      <c r="D20" s="731"/>
      <c r="E20" s="731"/>
      <c r="F20" s="731"/>
      <c r="G20" s="731"/>
      <c r="H20" s="731"/>
      <c r="I20" s="731"/>
      <c r="J20" s="731"/>
      <c r="K20" s="731"/>
      <c r="L20" s="731"/>
      <c r="M20" s="731"/>
      <c r="N20" s="731"/>
    </row>
    <row r="21" spans="2:15" ht="16.5" customHeight="1" x14ac:dyDescent="0.2">
      <c r="B21" s="337"/>
      <c r="C21" s="732"/>
      <c r="D21" s="733"/>
      <c r="E21" s="733"/>
      <c r="F21" s="733"/>
      <c r="G21" s="733"/>
      <c r="H21" s="733"/>
      <c r="I21" s="733"/>
      <c r="J21" s="733"/>
      <c r="K21" s="733"/>
      <c r="L21" s="733"/>
      <c r="M21" s="733"/>
      <c r="N21" s="734"/>
    </row>
    <row r="22" spans="2:15" ht="15.75" x14ac:dyDescent="0.2">
      <c r="B22" s="337"/>
      <c r="C22" s="735"/>
      <c r="D22" s="736"/>
      <c r="E22" s="736"/>
      <c r="F22" s="736"/>
      <c r="G22" s="736"/>
      <c r="H22" s="736"/>
      <c r="I22" s="736"/>
      <c r="J22" s="736"/>
      <c r="K22" s="736"/>
      <c r="L22" s="736"/>
      <c r="M22" s="736"/>
      <c r="N22" s="737"/>
    </row>
    <row r="23" spans="2:15" ht="15.75" x14ac:dyDescent="0.2">
      <c r="B23" s="337"/>
      <c r="C23" s="738"/>
      <c r="D23" s="739"/>
      <c r="E23" s="739"/>
      <c r="F23" s="739"/>
      <c r="G23" s="739"/>
      <c r="H23" s="739"/>
      <c r="I23" s="739"/>
      <c r="J23" s="739"/>
      <c r="K23" s="739"/>
      <c r="L23" s="739"/>
      <c r="M23" s="739"/>
      <c r="N23" s="739"/>
    </row>
    <row r="24" spans="2:15" ht="18" customHeight="1" x14ac:dyDescent="0.2"/>
  </sheetData>
  <mergeCells count="13">
    <mergeCell ref="B2:E2"/>
    <mergeCell ref="B5:E5"/>
    <mergeCell ref="D9:F9"/>
    <mergeCell ref="G9:I9"/>
    <mergeCell ref="J9:L9"/>
    <mergeCell ref="P9:Q9"/>
    <mergeCell ref="C20:N20"/>
    <mergeCell ref="C21:N21"/>
    <mergeCell ref="C22:N22"/>
    <mergeCell ref="C23:N23"/>
    <mergeCell ref="M9:O9"/>
    <mergeCell ref="B18:E18"/>
    <mergeCell ref="I16:K17"/>
  </mergeCells>
  <pageMargins left="0.35433070866141736" right="0.35433070866141736" top="0.59055118110236227" bottom="0.59055118110236227" header="0.51181102362204722" footer="0.11811023622047245"/>
  <pageSetup paperSize="9" scale="53" fitToHeight="100" orientation="landscape" r:id="rId1"/>
  <headerFooter scaleWithDoc="0" alignWithMargins="0">
    <oddFooter>&amp;L&amp;8&amp;D&amp;C&amp;8&amp; Template: &amp;A&amp;F&amp;R&amp;8&amp;P of &amp;N</oddFooter>
  </headerFooter>
  <rowBreaks count="1" manualBreakCount="1">
    <brk id="1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view="pageBreakPreview" zoomScale="70" zoomScaleSheetLayoutView="70" workbookViewId="0">
      <selection activeCell="O15" sqref="O15"/>
    </sheetView>
  </sheetViews>
  <sheetFormatPr defaultColWidth="12" defaultRowHeight="12.75" x14ac:dyDescent="0.2"/>
  <cols>
    <col min="1" max="1" width="12" style="32" customWidth="1"/>
    <col min="2" max="2" width="16.42578125" style="32" bestFit="1" customWidth="1"/>
    <col min="3" max="3" width="45.7109375" style="32" customWidth="1"/>
    <col min="4" max="10" width="15.7109375" style="32" customWidth="1"/>
    <col min="11" max="11" width="30.7109375" style="32" customWidth="1"/>
    <col min="12" max="12" width="15.28515625" style="32" customWidth="1"/>
    <col min="13" max="252" width="9.140625" style="32" customWidth="1"/>
    <col min="253" max="253" width="12" style="32"/>
    <col min="254" max="254" width="12" style="32" customWidth="1"/>
    <col min="255" max="255" width="16.42578125" style="32" bestFit="1" customWidth="1"/>
    <col min="256" max="256" width="127.85546875" style="32" customWidth="1"/>
    <col min="257" max="257" width="48.7109375" style="32" customWidth="1"/>
    <col min="258" max="258" width="14.140625" style="32" customWidth="1"/>
    <col min="259" max="259" width="22.28515625" style="32" customWidth="1"/>
    <col min="260" max="263" width="19.85546875" style="32" customWidth="1"/>
    <col min="264" max="264" width="12" style="32" customWidth="1"/>
    <col min="265" max="266" width="18.28515625" style="32" customWidth="1"/>
    <col min="267" max="267" width="7.42578125" style="32" customWidth="1"/>
    <col min="268" max="268" width="15.28515625" style="32" customWidth="1"/>
    <col min="269" max="508" width="9.140625" style="32" customWidth="1"/>
    <col min="509" max="509" width="12" style="32"/>
    <col min="510" max="510" width="12" style="32" customWidth="1"/>
    <col min="511" max="511" width="16.42578125" style="32" bestFit="1" customWidth="1"/>
    <col min="512" max="512" width="127.85546875" style="32" customWidth="1"/>
    <col min="513" max="513" width="48.7109375" style="32" customWidth="1"/>
    <col min="514" max="514" width="14.140625" style="32" customWidth="1"/>
    <col min="515" max="515" width="22.28515625" style="32" customWidth="1"/>
    <col min="516" max="519" width="19.85546875" style="32" customWidth="1"/>
    <col min="520" max="520" width="12" style="32" customWidth="1"/>
    <col min="521" max="522" width="18.28515625" style="32" customWidth="1"/>
    <col min="523" max="523" width="7.42578125" style="32" customWidth="1"/>
    <col min="524" max="524" width="15.28515625" style="32" customWidth="1"/>
    <col min="525" max="764" width="9.140625" style="32" customWidth="1"/>
    <col min="765" max="765" width="12" style="32"/>
    <col min="766" max="766" width="12" style="32" customWidth="1"/>
    <col min="767" max="767" width="16.42578125" style="32" bestFit="1" customWidth="1"/>
    <col min="768" max="768" width="127.85546875" style="32" customWidth="1"/>
    <col min="769" max="769" width="48.7109375" style="32" customWidth="1"/>
    <col min="770" max="770" width="14.140625" style="32" customWidth="1"/>
    <col min="771" max="771" width="22.28515625" style="32" customWidth="1"/>
    <col min="772" max="775" width="19.85546875" style="32" customWidth="1"/>
    <col min="776" max="776" width="12" style="32" customWidth="1"/>
    <col min="777" max="778" width="18.28515625" style="32" customWidth="1"/>
    <col min="779" max="779" width="7.42578125" style="32" customWidth="1"/>
    <col min="780" max="780" width="15.28515625" style="32" customWidth="1"/>
    <col min="781" max="1020" width="9.140625" style="32" customWidth="1"/>
    <col min="1021" max="1021" width="12" style="32"/>
    <col min="1022" max="1022" width="12" style="32" customWidth="1"/>
    <col min="1023" max="1023" width="16.42578125" style="32" bestFit="1" customWidth="1"/>
    <col min="1024" max="1024" width="127.85546875" style="32" customWidth="1"/>
    <col min="1025" max="1025" width="48.7109375" style="32" customWidth="1"/>
    <col min="1026" max="1026" width="14.140625" style="32" customWidth="1"/>
    <col min="1027" max="1027" width="22.28515625" style="32" customWidth="1"/>
    <col min="1028" max="1031" width="19.85546875" style="32" customWidth="1"/>
    <col min="1032" max="1032" width="12" style="32" customWidth="1"/>
    <col min="1033" max="1034" width="18.28515625" style="32" customWidth="1"/>
    <col min="1035" max="1035" width="7.42578125" style="32" customWidth="1"/>
    <col min="1036" max="1036" width="15.28515625" style="32" customWidth="1"/>
    <col min="1037" max="1276" width="9.140625" style="32" customWidth="1"/>
    <col min="1277" max="1277" width="12" style="32"/>
    <col min="1278" max="1278" width="12" style="32" customWidth="1"/>
    <col min="1279" max="1279" width="16.42578125" style="32" bestFit="1" customWidth="1"/>
    <col min="1280" max="1280" width="127.85546875" style="32" customWidth="1"/>
    <col min="1281" max="1281" width="48.7109375" style="32" customWidth="1"/>
    <col min="1282" max="1282" width="14.140625" style="32" customWidth="1"/>
    <col min="1283" max="1283" width="22.28515625" style="32" customWidth="1"/>
    <col min="1284" max="1287" width="19.85546875" style="32" customWidth="1"/>
    <col min="1288" max="1288" width="12" style="32" customWidth="1"/>
    <col min="1289" max="1290" width="18.28515625" style="32" customWidth="1"/>
    <col min="1291" max="1291" width="7.42578125" style="32" customWidth="1"/>
    <col min="1292" max="1292" width="15.28515625" style="32" customWidth="1"/>
    <col min="1293" max="1532" width="9.140625" style="32" customWidth="1"/>
    <col min="1533" max="1533" width="12" style="32"/>
    <col min="1534" max="1534" width="12" style="32" customWidth="1"/>
    <col min="1535" max="1535" width="16.42578125" style="32" bestFit="1" customWidth="1"/>
    <col min="1536" max="1536" width="127.85546875" style="32" customWidth="1"/>
    <col min="1537" max="1537" width="48.7109375" style="32" customWidth="1"/>
    <col min="1538" max="1538" width="14.140625" style="32" customWidth="1"/>
    <col min="1539" max="1539" width="22.28515625" style="32" customWidth="1"/>
    <col min="1540" max="1543" width="19.85546875" style="32" customWidth="1"/>
    <col min="1544" max="1544" width="12" style="32" customWidth="1"/>
    <col min="1545" max="1546" width="18.28515625" style="32" customWidth="1"/>
    <col min="1547" max="1547" width="7.42578125" style="32" customWidth="1"/>
    <col min="1548" max="1548" width="15.28515625" style="32" customWidth="1"/>
    <col min="1549" max="1788" width="9.140625" style="32" customWidth="1"/>
    <col min="1789" max="1789" width="12" style="32"/>
    <col min="1790" max="1790" width="12" style="32" customWidth="1"/>
    <col min="1791" max="1791" width="16.42578125" style="32" bestFit="1" customWidth="1"/>
    <col min="1792" max="1792" width="127.85546875" style="32" customWidth="1"/>
    <col min="1793" max="1793" width="48.7109375" style="32" customWidth="1"/>
    <col min="1794" max="1794" width="14.140625" style="32" customWidth="1"/>
    <col min="1795" max="1795" width="22.28515625" style="32" customWidth="1"/>
    <col min="1796" max="1799" width="19.85546875" style="32" customWidth="1"/>
    <col min="1800" max="1800" width="12" style="32" customWidth="1"/>
    <col min="1801" max="1802" width="18.28515625" style="32" customWidth="1"/>
    <col min="1803" max="1803" width="7.42578125" style="32" customWidth="1"/>
    <col min="1804" max="1804" width="15.28515625" style="32" customWidth="1"/>
    <col min="1805" max="2044" width="9.140625" style="32" customWidth="1"/>
    <col min="2045" max="2045" width="12" style="32"/>
    <col min="2046" max="2046" width="12" style="32" customWidth="1"/>
    <col min="2047" max="2047" width="16.42578125" style="32" bestFit="1" customWidth="1"/>
    <col min="2048" max="2048" width="127.85546875" style="32" customWidth="1"/>
    <col min="2049" max="2049" width="48.7109375" style="32" customWidth="1"/>
    <col min="2050" max="2050" width="14.140625" style="32" customWidth="1"/>
    <col min="2051" max="2051" width="22.28515625" style="32" customWidth="1"/>
    <col min="2052" max="2055" width="19.85546875" style="32" customWidth="1"/>
    <col min="2056" max="2056" width="12" style="32" customWidth="1"/>
    <col min="2057" max="2058" width="18.28515625" style="32" customWidth="1"/>
    <col min="2059" max="2059" width="7.42578125" style="32" customWidth="1"/>
    <col min="2060" max="2060" width="15.28515625" style="32" customWidth="1"/>
    <col min="2061" max="2300" width="9.140625" style="32" customWidth="1"/>
    <col min="2301" max="2301" width="12" style="32"/>
    <col min="2302" max="2302" width="12" style="32" customWidth="1"/>
    <col min="2303" max="2303" width="16.42578125" style="32" bestFit="1" customWidth="1"/>
    <col min="2304" max="2304" width="127.85546875" style="32" customWidth="1"/>
    <col min="2305" max="2305" width="48.7109375" style="32" customWidth="1"/>
    <col min="2306" max="2306" width="14.140625" style="32" customWidth="1"/>
    <col min="2307" max="2307" width="22.28515625" style="32" customWidth="1"/>
    <col min="2308" max="2311" width="19.85546875" style="32" customWidth="1"/>
    <col min="2312" max="2312" width="12" style="32" customWidth="1"/>
    <col min="2313" max="2314" width="18.28515625" style="32" customWidth="1"/>
    <col min="2315" max="2315" width="7.42578125" style="32" customWidth="1"/>
    <col min="2316" max="2316" width="15.28515625" style="32" customWidth="1"/>
    <col min="2317" max="2556" width="9.140625" style="32" customWidth="1"/>
    <col min="2557" max="2557" width="12" style="32"/>
    <col min="2558" max="2558" width="12" style="32" customWidth="1"/>
    <col min="2559" max="2559" width="16.42578125" style="32" bestFit="1" customWidth="1"/>
    <col min="2560" max="2560" width="127.85546875" style="32" customWidth="1"/>
    <col min="2561" max="2561" width="48.7109375" style="32" customWidth="1"/>
    <col min="2562" max="2562" width="14.140625" style="32" customWidth="1"/>
    <col min="2563" max="2563" width="22.28515625" style="32" customWidth="1"/>
    <col min="2564" max="2567" width="19.85546875" style="32" customWidth="1"/>
    <col min="2568" max="2568" width="12" style="32" customWidth="1"/>
    <col min="2569" max="2570" width="18.28515625" style="32" customWidth="1"/>
    <col min="2571" max="2571" width="7.42578125" style="32" customWidth="1"/>
    <col min="2572" max="2572" width="15.28515625" style="32" customWidth="1"/>
    <col min="2573" max="2812" width="9.140625" style="32" customWidth="1"/>
    <col min="2813" max="2813" width="12" style="32"/>
    <col min="2814" max="2814" width="12" style="32" customWidth="1"/>
    <col min="2815" max="2815" width="16.42578125" style="32" bestFit="1" customWidth="1"/>
    <col min="2816" max="2816" width="127.85546875" style="32" customWidth="1"/>
    <col min="2817" max="2817" width="48.7109375" style="32" customWidth="1"/>
    <col min="2818" max="2818" width="14.140625" style="32" customWidth="1"/>
    <col min="2819" max="2819" width="22.28515625" style="32" customWidth="1"/>
    <col min="2820" max="2823" width="19.85546875" style="32" customWidth="1"/>
    <col min="2824" max="2824" width="12" style="32" customWidth="1"/>
    <col min="2825" max="2826" width="18.28515625" style="32" customWidth="1"/>
    <col min="2827" max="2827" width="7.42578125" style="32" customWidth="1"/>
    <col min="2828" max="2828" width="15.28515625" style="32" customWidth="1"/>
    <col min="2829" max="3068" width="9.140625" style="32" customWidth="1"/>
    <col min="3069" max="3069" width="12" style="32"/>
    <col min="3070" max="3070" width="12" style="32" customWidth="1"/>
    <col min="3071" max="3071" width="16.42578125" style="32" bestFit="1" customWidth="1"/>
    <col min="3072" max="3072" width="127.85546875" style="32" customWidth="1"/>
    <col min="3073" max="3073" width="48.7109375" style="32" customWidth="1"/>
    <col min="3074" max="3074" width="14.140625" style="32" customWidth="1"/>
    <col min="3075" max="3075" width="22.28515625" style="32" customWidth="1"/>
    <col min="3076" max="3079" width="19.85546875" style="32" customWidth="1"/>
    <col min="3080" max="3080" width="12" style="32" customWidth="1"/>
    <col min="3081" max="3082" width="18.28515625" style="32" customWidth="1"/>
    <col min="3083" max="3083" width="7.42578125" style="32" customWidth="1"/>
    <col min="3084" max="3084" width="15.28515625" style="32" customWidth="1"/>
    <col min="3085" max="3324" width="9.140625" style="32" customWidth="1"/>
    <col min="3325" max="3325" width="12" style="32"/>
    <col min="3326" max="3326" width="12" style="32" customWidth="1"/>
    <col min="3327" max="3327" width="16.42578125" style="32" bestFit="1" customWidth="1"/>
    <col min="3328" max="3328" width="127.85546875" style="32" customWidth="1"/>
    <col min="3329" max="3329" width="48.7109375" style="32" customWidth="1"/>
    <col min="3330" max="3330" width="14.140625" style="32" customWidth="1"/>
    <col min="3331" max="3331" width="22.28515625" style="32" customWidth="1"/>
    <col min="3332" max="3335" width="19.85546875" style="32" customWidth="1"/>
    <col min="3336" max="3336" width="12" style="32" customWidth="1"/>
    <col min="3337" max="3338" width="18.28515625" style="32" customWidth="1"/>
    <col min="3339" max="3339" width="7.42578125" style="32" customWidth="1"/>
    <col min="3340" max="3340" width="15.28515625" style="32" customWidth="1"/>
    <col min="3341" max="3580" width="9.140625" style="32" customWidth="1"/>
    <col min="3581" max="3581" width="12" style="32"/>
    <col min="3582" max="3582" width="12" style="32" customWidth="1"/>
    <col min="3583" max="3583" width="16.42578125" style="32" bestFit="1" customWidth="1"/>
    <col min="3584" max="3584" width="127.85546875" style="32" customWidth="1"/>
    <col min="3585" max="3585" width="48.7109375" style="32" customWidth="1"/>
    <col min="3586" max="3586" width="14.140625" style="32" customWidth="1"/>
    <col min="3587" max="3587" width="22.28515625" style="32" customWidth="1"/>
    <col min="3588" max="3591" width="19.85546875" style="32" customWidth="1"/>
    <col min="3592" max="3592" width="12" style="32" customWidth="1"/>
    <col min="3593" max="3594" width="18.28515625" style="32" customWidth="1"/>
    <col min="3595" max="3595" width="7.42578125" style="32" customWidth="1"/>
    <col min="3596" max="3596" width="15.28515625" style="32" customWidth="1"/>
    <col min="3597" max="3836" width="9.140625" style="32" customWidth="1"/>
    <col min="3837" max="3837" width="12" style="32"/>
    <col min="3838" max="3838" width="12" style="32" customWidth="1"/>
    <col min="3839" max="3839" width="16.42578125" style="32" bestFit="1" customWidth="1"/>
    <col min="3840" max="3840" width="127.85546875" style="32" customWidth="1"/>
    <col min="3841" max="3841" width="48.7109375" style="32" customWidth="1"/>
    <col min="3842" max="3842" width="14.140625" style="32" customWidth="1"/>
    <col min="3843" max="3843" width="22.28515625" style="32" customWidth="1"/>
    <col min="3844" max="3847" width="19.85546875" style="32" customWidth="1"/>
    <col min="3848" max="3848" width="12" style="32" customWidth="1"/>
    <col min="3849" max="3850" width="18.28515625" style="32" customWidth="1"/>
    <col min="3851" max="3851" width="7.42578125" style="32" customWidth="1"/>
    <col min="3852" max="3852" width="15.28515625" style="32" customWidth="1"/>
    <col min="3853" max="4092" width="9.140625" style="32" customWidth="1"/>
    <col min="4093" max="4093" width="12" style="32"/>
    <col min="4094" max="4094" width="12" style="32" customWidth="1"/>
    <col min="4095" max="4095" width="16.42578125" style="32" bestFit="1" customWidth="1"/>
    <col min="4096" max="4096" width="127.85546875" style="32" customWidth="1"/>
    <col min="4097" max="4097" width="48.7109375" style="32" customWidth="1"/>
    <col min="4098" max="4098" width="14.140625" style="32" customWidth="1"/>
    <col min="4099" max="4099" width="22.28515625" style="32" customWidth="1"/>
    <col min="4100" max="4103" width="19.85546875" style="32" customWidth="1"/>
    <col min="4104" max="4104" width="12" style="32" customWidth="1"/>
    <col min="4105" max="4106" width="18.28515625" style="32" customWidth="1"/>
    <col min="4107" max="4107" width="7.42578125" style="32" customWidth="1"/>
    <col min="4108" max="4108" width="15.28515625" style="32" customWidth="1"/>
    <col min="4109" max="4348" width="9.140625" style="32" customWidth="1"/>
    <col min="4349" max="4349" width="12" style="32"/>
    <col min="4350" max="4350" width="12" style="32" customWidth="1"/>
    <col min="4351" max="4351" width="16.42578125" style="32" bestFit="1" customWidth="1"/>
    <col min="4352" max="4352" width="127.85546875" style="32" customWidth="1"/>
    <col min="4353" max="4353" width="48.7109375" style="32" customWidth="1"/>
    <col min="4354" max="4354" width="14.140625" style="32" customWidth="1"/>
    <col min="4355" max="4355" width="22.28515625" style="32" customWidth="1"/>
    <col min="4356" max="4359" width="19.85546875" style="32" customWidth="1"/>
    <col min="4360" max="4360" width="12" style="32" customWidth="1"/>
    <col min="4361" max="4362" width="18.28515625" style="32" customWidth="1"/>
    <col min="4363" max="4363" width="7.42578125" style="32" customWidth="1"/>
    <col min="4364" max="4364" width="15.28515625" style="32" customWidth="1"/>
    <col min="4365" max="4604" width="9.140625" style="32" customWidth="1"/>
    <col min="4605" max="4605" width="12" style="32"/>
    <col min="4606" max="4606" width="12" style="32" customWidth="1"/>
    <col min="4607" max="4607" width="16.42578125" style="32" bestFit="1" customWidth="1"/>
    <col min="4608" max="4608" width="127.85546875" style="32" customWidth="1"/>
    <col min="4609" max="4609" width="48.7109375" style="32" customWidth="1"/>
    <col min="4610" max="4610" width="14.140625" style="32" customWidth="1"/>
    <col min="4611" max="4611" width="22.28515625" style="32" customWidth="1"/>
    <col min="4612" max="4615" width="19.85546875" style="32" customWidth="1"/>
    <col min="4616" max="4616" width="12" style="32" customWidth="1"/>
    <col min="4617" max="4618" width="18.28515625" style="32" customWidth="1"/>
    <col min="4619" max="4619" width="7.42578125" style="32" customWidth="1"/>
    <col min="4620" max="4620" width="15.28515625" style="32" customWidth="1"/>
    <col min="4621" max="4860" width="9.140625" style="32" customWidth="1"/>
    <col min="4861" max="4861" width="12" style="32"/>
    <col min="4862" max="4862" width="12" style="32" customWidth="1"/>
    <col min="4863" max="4863" width="16.42578125" style="32" bestFit="1" customWidth="1"/>
    <col min="4864" max="4864" width="127.85546875" style="32" customWidth="1"/>
    <col min="4865" max="4865" width="48.7109375" style="32" customWidth="1"/>
    <col min="4866" max="4866" width="14.140625" style="32" customWidth="1"/>
    <col min="4867" max="4867" width="22.28515625" style="32" customWidth="1"/>
    <col min="4868" max="4871" width="19.85546875" style="32" customWidth="1"/>
    <col min="4872" max="4872" width="12" style="32" customWidth="1"/>
    <col min="4873" max="4874" width="18.28515625" style="32" customWidth="1"/>
    <col min="4875" max="4875" width="7.42578125" style="32" customWidth="1"/>
    <col min="4876" max="4876" width="15.28515625" style="32" customWidth="1"/>
    <col min="4877" max="5116" width="9.140625" style="32" customWidth="1"/>
    <col min="5117" max="5117" width="12" style="32"/>
    <col min="5118" max="5118" width="12" style="32" customWidth="1"/>
    <col min="5119" max="5119" width="16.42578125" style="32" bestFit="1" customWidth="1"/>
    <col min="5120" max="5120" width="127.85546875" style="32" customWidth="1"/>
    <col min="5121" max="5121" width="48.7109375" style="32" customWidth="1"/>
    <col min="5122" max="5122" width="14.140625" style="32" customWidth="1"/>
    <col min="5123" max="5123" width="22.28515625" style="32" customWidth="1"/>
    <col min="5124" max="5127" width="19.85546875" style="32" customWidth="1"/>
    <col min="5128" max="5128" width="12" style="32" customWidth="1"/>
    <col min="5129" max="5130" width="18.28515625" style="32" customWidth="1"/>
    <col min="5131" max="5131" width="7.42578125" style="32" customWidth="1"/>
    <col min="5132" max="5132" width="15.28515625" style="32" customWidth="1"/>
    <col min="5133" max="5372" width="9.140625" style="32" customWidth="1"/>
    <col min="5373" max="5373" width="12" style="32"/>
    <col min="5374" max="5374" width="12" style="32" customWidth="1"/>
    <col min="5375" max="5375" width="16.42578125" style="32" bestFit="1" customWidth="1"/>
    <col min="5376" max="5376" width="127.85546875" style="32" customWidth="1"/>
    <col min="5377" max="5377" width="48.7109375" style="32" customWidth="1"/>
    <col min="5378" max="5378" width="14.140625" style="32" customWidth="1"/>
    <col min="5379" max="5379" width="22.28515625" style="32" customWidth="1"/>
    <col min="5380" max="5383" width="19.85546875" style="32" customWidth="1"/>
    <col min="5384" max="5384" width="12" style="32" customWidth="1"/>
    <col min="5385" max="5386" width="18.28515625" style="32" customWidth="1"/>
    <col min="5387" max="5387" width="7.42578125" style="32" customWidth="1"/>
    <col min="5388" max="5388" width="15.28515625" style="32" customWidth="1"/>
    <col min="5389" max="5628" width="9.140625" style="32" customWidth="1"/>
    <col min="5629" max="5629" width="12" style="32"/>
    <col min="5630" max="5630" width="12" style="32" customWidth="1"/>
    <col min="5631" max="5631" width="16.42578125" style="32" bestFit="1" customWidth="1"/>
    <col min="5632" max="5632" width="127.85546875" style="32" customWidth="1"/>
    <col min="5633" max="5633" width="48.7109375" style="32" customWidth="1"/>
    <col min="5634" max="5634" width="14.140625" style="32" customWidth="1"/>
    <col min="5635" max="5635" width="22.28515625" style="32" customWidth="1"/>
    <col min="5636" max="5639" width="19.85546875" style="32" customWidth="1"/>
    <col min="5640" max="5640" width="12" style="32" customWidth="1"/>
    <col min="5641" max="5642" width="18.28515625" style="32" customWidth="1"/>
    <col min="5643" max="5643" width="7.42578125" style="32" customWidth="1"/>
    <col min="5644" max="5644" width="15.28515625" style="32" customWidth="1"/>
    <col min="5645" max="5884" width="9.140625" style="32" customWidth="1"/>
    <col min="5885" max="5885" width="12" style="32"/>
    <col min="5886" max="5886" width="12" style="32" customWidth="1"/>
    <col min="5887" max="5887" width="16.42578125" style="32" bestFit="1" customWidth="1"/>
    <col min="5888" max="5888" width="127.85546875" style="32" customWidth="1"/>
    <col min="5889" max="5889" width="48.7109375" style="32" customWidth="1"/>
    <col min="5890" max="5890" width="14.140625" style="32" customWidth="1"/>
    <col min="5891" max="5891" width="22.28515625" style="32" customWidth="1"/>
    <col min="5892" max="5895" width="19.85546875" style="32" customWidth="1"/>
    <col min="5896" max="5896" width="12" style="32" customWidth="1"/>
    <col min="5897" max="5898" width="18.28515625" style="32" customWidth="1"/>
    <col min="5899" max="5899" width="7.42578125" style="32" customWidth="1"/>
    <col min="5900" max="5900" width="15.28515625" style="32" customWidth="1"/>
    <col min="5901" max="6140" width="9.140625" style="32" customWidth="1"/>
    <col min="6141" max="6141" width="12" style="32"/>
    <col min="6142" max="6142" width="12" style="32" customWidth="1"/>
    <col min="6143" max="6143" width="16.42578125" style="32" bestFit="1" customWidth="1"/>
    <col min="6144" max="6144" width="127.85546875" style="32" customWidth="1"/>
    <col min="6145" max="6145" width="48.7109375" style="32" customWidth="1"/>
    <col min="6146" max="6146" width="14.140625" style="32" customWidth="1"/>
    <col min="6147" max="6147" width="22.28515625" style="32" customWidth="1"/>
    <col min="6148" max="6151" width="19.85546875" style="32" customWidth="1"/>
    <col min="6152" max="6152" width="12" style="32" customWidth="1"/>
    <col min="6153" max="6154" width="18.28515625" style="32" customWidth="1"/>
    <col min="6155" max="6155" width="7.42578125" style="32" customWidth="1"/>
    <col min="6156" max="6156" width="15.28515625" style="32" customWidth="1"/>
    <col min="6157" max="6396" width="9.140625" style="32" customWidth="1"/>
    <col min="6397" max="6397" width="12" style="32"/>
    <col min="6398" max="6398" width="12" style="32" customWidth="1"/>
    <col min="6399" max="6399" width="16.42578125" style="32" bestFit="1" customWidth="1"/>
    <col min="6400" max="6400" width="127.85546875" style="32" customWidth="1"/>
    <col min="6401" max="6401" width="48.7109375" style="32" customWidth="1"/>
    <col min="6402" max="6402" width="14.140625" style="32" customWidth="1"/>
    <col min="6403" max="6403" width="22.28515625" style="32" customWidth="1"/>
    <col min="6404" max="6407" width="19.85546875" style="32" customWidth="1"/>
    <col min="6408" max="6408" width="12" style="32" customWidth="1"/>
    <col min="6409" max="6410" width="18.28515625" style="32" customWidth="1"/>
    <col min="6411" max="6411" width="7.42578125" style="32" customWidth="1"/>
    <col min="6412" max="6412" width="15.28515625" style="32" customWidth="1"/>
    <col min="6413" max="6652" width="9.140625" style="32" customWidth="1"/>
    <col min="6653" max="6653" width="12" style="32"/>
    <col min="6654" max="6654" width="12" style="32" customWidth="1"/>
    <col min="6655" max="6655" width="16.42578125" style="32" bestFit="1" customWidth="1"/>
    <col min="6656" max="6656" width="127.85546875" style="32" customWidth="1"/>
    <col min="6657" max="6657" width="48.7109375" style="32" customWidth="1"/>
    <col min="6658" max="6658" width="14.140625" style="32" customWidth="1"/>
    <col min="6659" max="6659" width="22.28515625" style="32" customWidth="1"/>
    <col min="6660" max="6663" width="19.85546875" style="32" customWidth="1"/>
    <col min="6664" max="6664" width="12" style="32" customWidth="1"/>
    <col min="6665" max="6666" width="18.28515625" style="32" customWidth="1"/>
    <col min="6667" max="6667" width="7.42578125" style="32" customWidth="1"/>
    <col min="6668" max="6668" width="15.28515625" style="32" customWidth="1"/>
    <col min="6669" max="6908" width="9.140625" style="32" customWidth="1"/>
    <col min="6909" max="6909" width="12" style="32"/>
    <col min="6910" max="6910" width="12" style="32" customWidth="1"/>
    <col min="6911" max="6911" width="16.42578125" style="32" bestFit="1" customWidth="1"/>
    <col min="6912" max="6912" width="127.85546875" style="32" customWidth="1"/>
    <col min="6913" max="6913" width="48.7109375" style="32" customWidth="1"/>
    <col min="6914" max="6914" width="14.140625" style="32" customWidth="1"/>
    <col min="6915" max="6915" width="22.28515625" style="32" customWidth="1"/>
    <col min="6916" max="6919" width="19.85546875" style="32" customWidth="1"/>
    <col min="6920" max="6920" width="12" style="32" customWidth="1"/>
    <col min="6921" max="6922" width="18.28515625" style="32" customWidth="1"/>
    <col min="6923" max="6923" width="7.42578125" style="32" customWidth="1"/>
    <col min="6924" max="6924" width="15.28515625" style="32" customWidth="1"/>
    <col min="6925" max="7164" width="9.140625" style="32" customWidth="1"/>
    <col min="7165" max="7165" width="12" style="32"/>
    <col min="7166" max="7166" width="12" style="32" customWidth="1"/>
    <col min="7167" max="7167" width="16.42578125" style="32" bestFit="1" customWidth="1"/>
    <col min="7168" max="7168" width="127.85546875" style="32" customWidth="1"/>
    <col min="7169" max="7169" width="48.7109375" style="32" customWidth="1"/>
    <col min="7170" max="7170" width="14.140625" style="32" customWidth="1"/>
    <col min="7171" max="7171" width="22.28515625" style="32" customWidth="1"/>
    <col min="7172" max="7175" width="19.85546875" style="32" customWidth="1"/>
    <col min="7176" max="7176" width="12" style="32" customWidth="1"/>
    <col min="7177" max="7178" width="18.28515625" style="32" customWidth="1"/>
    <col min="7179" max="7179" width="7.42578125" style="32" customWidth="1"/>
    <col min="7180" max="7180" width="15.28515625" style="32" customWidth="1"/>
    <col min="7181" max="7420" width="9.140625" style="32" customWidth="1"/>
    <col min="7421" max="7421" width="12" style="32"/>
    <col min="7422" max="7422" width="12" style="32" customWidth="1"/>
    <col min="7423" max="7423" width="16.42578125" style="32" bestFit="1" customWidth="1"/>
    <col min="7424" max="7424" width="127.85546875" style="32" customWidth="1"/>
    <col min="7425" max="7425" width="48.7109375" style="32" customWidth="1"/>
    <col min="7426" max="7426" width="14.140625" style="32" customWidth="1"/>
    <col min="7427" max="7427" width="22.28515625" style="32" customWidth="1"/>
    <col min="7428" max="7431" width="19.85546875" style="32" customWidth="1"/>
    <col min="7432" max="7432" width="12" style="32" customWidth="1"/>
    <col min="7433" max="7434" width="18.28515625" style="32" customWidth="1"/>
    <col min="7435" max="7435" width="7.42578125" style="32" customWidth="1"/>
    <col min="7436" max="7436" width="15.28515625" style="32" customWidth="1"/>
    <col min="7437" max="7676" width="9.140625" style="32" customWidth="1"/>
    <col min="7677" max="7677" width="12" style="32"/>
    <col min="7678" max="7678" width="12" style="32" customWidth="1"/>
    <col min="7679" max="7679" width="16.42578125" style="32" bestFit="1" customWidth="1"/>
    <col min="7680" max="7680" width="127.85546875" style="32" customWidth="1"/>
    <col min="7681" max="7681" width="48.7109375" style="32" customWidth="1"/>
    <col min="7682" max="7682" width="14.140625" style="32" customWidth="1"/>
    <col min="7683" max="7683" width="22.28515625" style="32" customWidth="1"/>
    <col min="7684" max="7687" width="19.85546875" style="32" customWidth="1"/>
    <col min="7688" max="7688" width="12" style="32" customWidth="1"/>
    <col min="7689" max="7690" width="18.28515625" style="32" customWidth="1"/>
    <col min="7691" max="7691" width="7.42578125" style="32" customWidth="1"/>
    <col min="7692" max="7692" width="15.28515625" style="32" customWidth="1"/>
    <col min="7693" max="7932" width="9.140625" style="32" customWidth="1"/>
    <col min="7933" max="7933" width="12" style="32"/>
    <col min="7934" max="7934" width="12" style="32" customWidth="1"/>
    <col min="7935" max="7935" width="16.42578125" style="32" bestFit="1" customWidth="1"/>
    <col min="7936" max="7936" width="127.85546875" style="32" customWidth="1"/>
    <col min="7937" max="7937" width="48.7109375" style="32" customWidth="1"/>
    <col min="7938" max="7938" width="14.140625" style="32" customWidth="1"/>
    <col min="7939" max="7939" width="22.28515625" style="32" customWidth="1"/>
    <col min="7940" max="7943" width="19.85546875" style="32" customWidth="1"/>
    <col min="7944" max="7944" width="12" style="32" customWidth="1"/>
    <col min="7945" max="7946" width="18.28515625" style="32" customWidth="1"/>
    <col min="7947" max="7947" width="7.42578125" style="32" customWidth="1"/>
    <col min="7948" max="7948" width="15.28515625" style="32" customWidth="1"/>
    <col min="7949" max="8188" width="9.140625" style="32" customWidth="1"/>
    <col min="8189" max="8189" width="12" style="32"/>
    <col min="8190" max="8190" width="12" style="32" customWidth="1"/>
    <col min="8191" max="8191" width="16.42578125" style="32" bestFit="1" customWidth="1"/>
    <col min="8192" max="8192" width="127.85546875" style="32" customWidth="1"/>
    <col min="8193" max="8193" width="48.7109375" style="32" customWidth="1"/>
    <col min="8194" max="8194" width="14.140625" style="32" customWidth="1"/>
    <col min="8195" max="8195" width="22.28515625" style="32" customWidth="1"/>
    <col min="8196" max="8199" width="19.85546875" style="32" customWidth="1"/>
    <col min="8200" max="8200" width="12" style="32" customWidth="1"/>
    <col min="8201" max="8202" width="18.28515625" style="32" customWidth="1"/>
    <col min="8203" max="8203" width="7.42578125" style="32" customWidth="1"/>
    <col min="8204" max="8204" width="15.28515625" style="32" customWidth="1"/>
    <col min="8205" max="8444" width="9.140625" style="32" customWidth="1"/>
    <col min="8445" max="8445" width="12" style="32"/>
    <col min="8446" max="8446" width="12" style="32" customWidth="1"/>
    <col min="8447" max="8447" width="16.42578125" style="32" bestFit="1" customWidth="1"/>
    <col min="8448" max="8448" width="127.85546875" style="32" customWidth="1"/>
    <col min="8449" max="8449" width="48.7109375" style="32" customWidth="1"/>
    <col min="8450" max="8450" width="14.140625" style="32" customWidth="1"/>
    <col min="8451" max="8451" width="22.28515625" style="32" customWidth="1"/>
    <col min="8452" max="8455" width="19.85546875" style="32" customWidth="1"/>
    <col min="8456" max="8456" width="12" style="32" customWidth="1"/>
    <col min="8457" max="8458" width="18.28515625" style="32" customWidth="1"/>
    <col min="8459" max="8459" width="7.42578125" style="32" customWidth="1"/>
    <col min="8460" max="8460" width="15.28515625" style="32" customWidth="1"/>
    <col min="8461" max="8700" width="9.140625" style="32" customWidth="1"/>
    <col min="8701" max="8701" width="12" style="32"/>
    <col min="8702" max="8702" width="12" style="32" customWidth="1"/>
    <col min="8703" max="8703" width="16.42578125" style="32" bestFit="1" customWidth="1"/>
    <col min="8704" max="8704" width="127.85546875" style="32" customWidth="1"/>
    <col min="8705" max="8705" width="48.7109375" style="32" customWidth="1"/>
    <col min="8706" max="8706" width="14.140625" style="32" customWidth="1"/>
    <col min="8707" max="8707" width="22.28515625" style="32" customWidth="1"/>
    <col min="8708" max="8711" width="19.85546875" style="32" customWidth="1"/>
    <col min="8712" max="8712" width="12" style="32" customWidth="1"/>
    <col min="8713" max="8714" width="18.28515625" style="32" customWidth="1"/>
    <col min="8715" max="8715" width="7.42578125" style="32" customWidth="1"/>
    <col min="8716" max="8716" width="15.28515625" style="32" customWidth="1"/>
    <col min="8717" max="8956" width="9.140625" style="32" customWidth="1"/>
    <col min="8957" max="8957" width="12" style="32"/>
    <col min="8958" max="8958" width="12" style="32" customWidth="1"/>
    <col min="8959" max="8959" width="16.42578125" style="32" bestFit="1" customWidth="1"/>
    <col min="8960" max="8960" width="127.85546875" style="32" customWidth="1"/>
    <col min="8961" max="8961" width="48.7109375" style="32" customWidth="1"/>
    <col min="8962" max="8962" width="14.140625" style="32" customWidth="1"/>
    <col min="8963" max="8963" width="22.28515625" style="32" customWidth="1"/>
    <col min="8964" max="8967" width="19.85546875" style="32" customWidth="1"/>
    <col min="8968" max="8968" width="12" style="32" customWidth="1"/>
    <col min="8969" max="8970" width="18.28515625" style="32" customWidth="1"/>
    <col min="8971" max="8971" width="7.42578125" style="32" customWidth="1"/>
    <col min="8972" max="8972" width="15.28515625" style="32" customWidth="1"/>
    <col min="8973" max="9212" width="9.140625" style="32" customWidth="1"/>
    <col min="9213" max="9213" width="12" style="32"/>
    <col min="9214" max="9214" width="12" style="32" customWidth="1"/>
    <col min="9215" max="9215" width="16.42578125" style="32" bestFit="1" customWidth="1"/>
    <col min="9216" max="9216" width="127.85546875" style="32" customWidth="1"/>
    <col min="9217" max="9217" width="48.7109375" style="32" customWidth="1"/>
    <col min="9218" max="9218" width="14.140625" style="32" customWidth="1"/>
    <col min="9219" max="9219" width="22.28515625" style="32" customWidth="1"/>
    <col min="9220" max="9223" width="19.85546875" style="32" customWidth="1"/>
    <col min="9224" max="9224" width="12" style="32" customWidth="1"/>
    <col min="9225" max="9226" width="18.28515625" style="32" customWidth="1"/>
    <col min="9227" max="9227" width="7.42578125" style="32" customWidth="1"/>
    <col min="9228" max="9228" width="15.28515625" style="32" customWidth="1"/>
    <col min="9229" max="9468" width="9.140625" style="32" customWidth="1"/>
    <col min="9469" max="9469" width="12" style="32"/>
    <col min="9470" max="9470" width="12" style="32" customWidth="1"/>
    <col min="9471" max="9471" width="16.42578125" style="32" bestFit="1" customWidth="1"/>
    <col min="9472" max="9472" width="127.85546875" style="32" customWidth="1"/>
    <col min="9473" max="9473" width="48.7109375" style="32" customWidth="1"/>
    <col min="9474" max="9474" width="14.140625" style="32" customWidth="1"/>
    <col min="9475" max="9475" width="22.28515625" style="32" customWidth="1"/>
    <col min="9476" max="9479" width="19.85546875" style="32" customWidth="1"/>
    <col min="9480" max="9480" width="12" style="32" customWidth="1"/>
    <col min="9481" max="9482" width="18.28515625" style="32" customWidth="1"/>
    <col min="9483" max="9483" width="7.42578125" style="32" customWidth="1"/>
    <col min="9484" max="9484" width="15.28515625" style="32" customWidth="1"/>
    <col min="9485" max="9724" width="9.140625" style="32" customWidth="1"/>
    <col min="9725" max="9725" width="12" style="32"/>
    <col min="9726" max="9726" width="12" style="32" customWidth="1"/>
    <col min="9727" max="9727" width="16.42578125" style="32" bestFit="1" customWidth="1"/>
    <col min="9728" max="9728" width="127.85546875" style="32" customWidth="1"/>
    <col min="9729" max="9729" width="48.7109375" style="32" customWidth="1"/>
    <col min="9730" max="9730" width="14.140625" style="32" customWidth="1"/>
    <col min="9731" max="9731" width="22.28515625" style="32" customWidth="1"/>
    <col min="9732" max="9735" width="19.85546875" style="32" customWidth="1"/>
    <col min="9736" max="9736" width="12" style="32" customWidth="1"/>
    <col min="9737" max="9738" width="18.28515625" style="32" customWidth="1"/>
    <col min="9739" max="9739" width="7.42578125" style="32" customWidth="1"/>
    <col min="9740" max="9740" width="15.28515625" style="32" customWidth="1"/>
    <col min="9741" max="9980" width="9.140625" style="32" customWidth="1"/>
    <col min="9981" max="9981" width="12" style="32"/>
    <col min="9982" max="9982" width="12" style="32" customWidth="1"/>
    <col min="9983" max="9983" width="16.42578125" style="32" bestFit="1" customWidth="1"/>
    <col min="9984" max="9984" width="127.85546875" style="32" customWidth="1"/>
    <col min="9985" max="9985" width="48.7109375" style="32" customWidth="1"/>
    <col min="9986" max="9986" width="14.140625" style="32" customWidth="1"/>
    <col min="9987" max="9987" width="22.28515625" style="32" customWidth="1"/>
    <col min="9988" max="9991" width="19.85546875" style="32" customWidth="1"/>
    <col min="9992" max="9992" width="12" style="32" customWidth="1"/>
    <col min="9993" max="9994" width="18.28515625" style="32" customWidth="1"/>
    <col min="9995" max="9995" width="7.42578125" style="32" customWidth="1"/>
    <col min="9996" max="9996" width="15.28515625" style="32" customWidth="1"/>
    <col min="9997" max="10236" width="9.140625" style="32" customWidth="1"/>
    <col min="10237" max="10237" width="12" style="32"/>
    <col min="10238" max="10238" width="12" style="32" customWidth="1"/>
    <col min="10239" max="10239" width="16.42578125" style="32" bestFit="1" customWidth="1"/>
    <col min="10240" max="10240" width="127.85546875" style="32" customWidth="1"/>
    <col min="10241" max="10241" width="48.7109375" style="32" customWidth="1"/>
    <col min="10242" max="10242" width="14.140625" style="32" customWidth="1"/>
    <col min="10243" max="10243" width="22.28515625" style="32" customWidth="1"/>
    <col min="10244" max="10247" width="19.85546875" style="32" customWidth="1"/>
    <col min="10248" max="10248" width="12" style="32" customWidth="1"/>
    <col min="10249" max="10250" width="18.28515625" style="32" customWidth="1"/>
    <col min="10251" max="10251" width="7.42578125" style="32" customWidth="1"/>
    <col min="10252" max="10252" width="15.28515625" style="32" customWidth="1"/>
    <col min="10253" max="10492" width="9.140625" style="32" customWidth="1"/>
    <col min="10493" max="10493" width="12" style="32"/>
    <col min="10494" max="10494" width="12" style="32" customWidth="1"/>
    <col min="10495" max="10495" width="16.42578125" style="32" bestFit="1" customWidth="1"/>
    <col min="10496" max="10496" width="127.85546875" style="32" customWidth="1"/>
    <col min="10497" max="10497" width="48.7109375" style="32" customWidth="1"/>
    <col min="10498" max="10498" width="14.140625" style="32" customWidth="1"/>
    <col min="10499" max="10499" width="22.28515625" style="32" customWidth="1"/>
    <col min="10500" max="10503" width="19.85546875" style="32" customWidth="1"/>
    <col min="10504" max="10504" width="12" style="32" customWidth="1"/>
    <col min="10505" max="10506" width="18.28515625" style="32" customWidth="1"/>
    <col min="10507" max="10507" width="7.42578125" style="32" customWidth="1"/>
    <col min="10508" max="10508" width="15.28515625" style="32" customWidth="1"/>
    <col min="10509" max="10748" width="9.140625" style="32" customWidth="1"/>
    <col min="10749" max="10749" width="12" style="32"/>
    <col min="10750" max="10750" width="12" style="32" customWidth="1"/>
    <col min="10751" max="10751" width="16.42578125" style="32" bestFit="1" customWidth="1"/>
    <col min="10752" max="10752" width="127.85546875" style="32" customWidth="1"/>
    <col min="10753" max="10753" width="48.7109375" style="32" customWidth="1"/>
    <col min="10754" max="10754" width="14.140625" style="32" customWidth="1"/>
    <col min="10755" max="10755" width="22.28515625" style="32" customWidth="1"/>
    <col min="10756" max="10759" width="19.85546875" style="32" customWidth="1"/>
    <col min="10760" max="10760" width="12" style="32" customWidth="1"/>
    <col min="10761" max="10762" width="18.28515625" style="32" customWidth="1"/>
    <col min="10763" max="10763" width="7.42578125" style="32" customWidth="1"/>
    <col min="10764" max="10764" width="15.28515625" style="32" customWidth="1"/>
    <col min="10765" max="11004" width="9.140625" style="32" customWidth="1"/>
    <col min="11005" max="11005" width="12" style="32"/>
    <col min="11006" max="11006" width="12" style="32" customWidth="1"/>
    <col min="11007" max="11007" width="16.42578125" style="32" bestFit="1" customWidth="1"/>
    <col min="11008" max="11008" width="127.85546875" style="32" customWidth="1"/>
    <col min="11009" max="11009" width="48.7109375" style="32" customWidth="1"/>
    <col min="11010" max="11010" width="14.140625" style="32" customWidth="1"/>
    <col min="11011" max="11011" width="22.28515625" style="32" customWidth="1"/>
    <col min="11012" max="11015" width="19.85546875" style="32" customWidth="1"/>
    <col min="11016" max="11016" width="12" style="32" customWidth="1"/>
    <col min="11017" max="11018" width="18.28515625" style="32" customWidth="1"/>
    <col min="11019" max="11019" width="7.42578125" style="32" customWidth="1"/>
    <col min="11020" max="11020" width="15.28515625" style="32" customWidth="1"/>
    <col min="11021" max="11260" width="9.140625" style="32" customWidth="1"/>
    <col min="11261" max="11261" width="12" style="32"/>
    <col min="11262" max="11262" width="12" style="32" customWidth="1"/>
    <col min="11263" max="11263" width="16.42578125" style="32" bestFit="1" customWidth="1"/>
    <col min="11264" max="11264" width="127.85546875" style="32" customWidth="1"/>
    <col min="11265" max="11265" width="48.7109375" style="32" customWidth="1"/>
    <col min="11266" max="11266" width="14.140625" style="32" customWidth="1"/>
    <col min="11267" max="11267" width="22.28515625" style="32" customWidth="1"/>
    <col min="11268" max="11271" width="19.85546875" style="32" customWidth="1"/>
    <col min="11272" max="11272" width="12" style="32" customWidth="1"/>
    <col min="11273" max="11274" width="18.28515625" style="32" customWidth="1"/>
    <col min="11275" max="11275" width="7.42578125" style="32" customWidth="1"/>
    <col min="11276" max="11276" width="15.28515625" style="32" customWidth="1"/>
    <col min="11277" max="11516" width="9.140625" style="32" customWidth="1"/>
    <col min="11517" max="11517" width="12" style="32"/>
    <col min="11518" max="11518" width="12" style="32" customWidth="1"/>
    <col min="11519" max="11519" width="16.42578125" style="32" bestFit="1" customWidth="1"/>
    <col min="11520" max="11520" width="127.85546875" style="32" customWidth="1"/>
    <col min="11521" max="11521" width="48.7109375" style="32" customWidth="1"/>
    <col min="11522" max="11522" width="14.140625" style="32" customWidth="1"/>
    <col min="11523" max="11523" width="22.28515625" style="32" customWidth="1"/>
    <col min="11524" max="11527" width="19.85546875" style="32" customWidth="1"/>
    <col min="11528" max="11528" width="12" style="32" customWidth="1"/>
    <col min="11529" max="11530" width="18.28515625" style="32" customWidth="1"/>
    <col min="11531" max="11531" width="7.42578125" style="32" customWidth="1"/>
    <col min="11532" max="11532" width="15.28515625" style="32" customWidth="1"/>
    <col min="11533" max="11772" width="9.140625" style="32" customWidth="1"/>
    <col min="11773" max="11773" width="12" style="32"/>
    <col min="11774" max="11774" width="12" style="32" customWidth="1"/>
    <col min="11775" max="11775" width="16.42578125" style="32" bestFit="1" customWidth="1"/>
    <col min="11776" max="11776" width="127.85546875" style="32" customWidth="1"/>
    <col min="11777" max="11777" width="48.7109375" style="32" customWidth="1"/>
    <col min="11778" max="11778" width="14.140625" style="32" customWidth="1"/>
    <col min="11779" max="11779" width="22.28515625" style="32" customWidth="1"/>
    <col min="11780" max="11783" width="19.85546875" style="32" customWidth="1"/>
    <col min="11784" max="11784" width="12" style="32" customWidth="1"/>
    <col min="11785" max="11786" width="18.28515625" style="32" customWidth="1"/>
    <col min="11787" max="11787" width="7.42578125" style="32" customWidth="1"/>
    <col min="11788" max="11788" width="15.28515625" style="32" customWidth="1"/>
    <col min="11789" max="12028" width="9.140625" style="32" customWidth="1"/>
    <col min="12029" max="12029" width="12" style="32"/>
    <col min="12030" max="12030" width="12" style="32" customWidth="1"/>
    <col min="12031" max="12031" width="16.42578125" style="32" bestFit="1" customWidth="1"/>
    <col min="12032" max="12032" width="127.85546875" style="32" customWidth="1"/>
    <col min="12033" max="12033" width="48.7109375" style="32" customWidth="1"/>
    <col min="12034" max="12034" width="14.140625" style="32" customWidth="1"/>
    <col min="12035" max="12035" width="22.28515625" style="32" customWidth="1"/>
    <col min="12036" max="12039" width="19.85546875" style="32" customWidth="1"/>
    <col min="12040" max="12040" width="12" style="32" customWidth="1"/>
    <col min="12041" max="12042" width="18.28515625" style="32" customWidth="1"/>
    <col min="12043" max="12043" width="7.42578125" style="32" customWidth="1"/>
    <col min="12044" max="12044" width="15.28515625" style="32" customWidth="1"/>
    <col min="12045" max="12284" width="9.140625" style="32" customWidth="1"/>
    <col min="12285" max="12285" width="12" style="32"/>
    <col min="12286" max="12286" width="12" style="32" customWidth="1"/>
    <col min="12287" max="12287" width="16.42578125" style="32" bestFit="1" customWidth="1"/>
    <col min="12288" max="12288" width="127.85546875" style="32" customWidth="1"/>
    <col min="12289" max="12289" width="48.7109375" style="32" customWidth="1"/>
    <col min="12290" max="12290" width="14.140625" style="32" customWidth="1"/>
    <col min="12291" max="12291" width="22.28515625" style="32" customWidth="1"/>
    <col min="12292" max="12295" width="19.85546875" style="32" customWidth="1"/>
    <col min="12296" max="12296" width="12" style="32" customWidth="1"/>
    <col min="12297" max="12298" width="18.28515625" style="32" customWidth="1"/>
    <col min="12299" max="12299" width="7.42578125" style="32" customWidth="1"/>
    <col min="12300" max="12300" width="15.28515625" style="32" customWidth="1"/>
    <col min="12301" max="12540" width="9.140625" style="32" customWidth="1"/>
    <col min="12541" max="12541" width="12" style="32"/>
    <col min="12542" max="12542" width="12" style="32" customWidth="1"/>
    <col min="12543" max="12543" width="16.42578125" style="32" bestFit="1" customWidth="1"/>
    <col min="12544" max="12544" width="127.85546875" style="32" customWidth="1"/>
    <col min="12545" max="12545" width="48.7109375" style="32" customWidth="1"/>
    <col min="12546" max="12546" width="14.140625" style="32" customWidth="1"/>
    <col min="12547" max="12547" width="22.28515625" style="32" customWidth="1"/>
    <col min="12548" max="12551" width="19.85546875" style="32" customWidth="1"/>
    <col min="12552" max="12552" width="12" style="32" customWidth="1"/>
    <col min="12553" max="12554" width="18.28515625" style="32" customWidth="1"/>
    <col min="12555" max="12555" width="7.42578125" style="32" customWidth="1"/>
    <col min="12556" max="12556" width="15.28515625" style="32" customWidth="1"/>
    <col min="12557" max="12796" width="9.140625" style="32" customWidth="1"/>
    <col min="12797" max="12797" width="12" style="32"/>
    <col min="12798" max="12798" width="12" style="32" customWidth="1"/>
    <col min="12799" max="12799" width="16.42578125" style="32" bestFit="1" customWidth="1"/>
    <col min="12800" max="12800" width="127.85546875" style="32" customWidth="1"/>
    <col min="12801" max="12801" width="48.7109375" style="32" customWidth="1"/>
    <col min="12802" max="12802" width="14.140625" style="32" customWidth="1"/>
    <col min="12803" max="12803" width="22.28515625" style="32" customWidth="1"/>
    <col min="12804" max="12807" width="19.85546875" style="32" customWidth="1"/>
    <col min="12808" max="12808" width="12" style="32" customWidth="1"/>
    <col min="12809" max="12810" width="18.28515625" style="32" customWidth="1"/>
    <col min="12811" max="12811" width="7.42578125" style="32" customWidth="1"/>
    <col min="12812" max="12812" width="15.28515625" style="32" customWidth="1"/>
    <col min="12813" max="13052" width="9.140625" style="32" customWidth="1"/>
    <col min="13053" max="13053" width="12" style="32"/>
    <col min="13054" max="13054" width="12" style="32" customWidth="1"/>
    <col min="13055" max="13055" width="16.42578125" style="32" bestFit="1" customWidth="1"/>
    <col min="13056" max="13056" width="127.85546875" style="32" customWidth="1"/>
    <col min="13057" max="13057" width="48.7109375" style="32" customWidth="1"/>
    <col min="13058" max="13058" width="14.140625" style="32" customWidth="1"/>
    <col min="13059" max="13059" width="22.28515625" style="32" customWidth="1"/>
    <col min="13060" max="13063" width="19.85546875" style="32" customWidth="1"/>
    <col min="13064" max="13064" width="12" style="32" customWidth="1"/>
    <col min="13065" max="13066" width="18.28515625" style="32" customWidth="1"/>
    <col min="13067" max="13067" width="7.42578125" style="32" customWidth="1"/>
    <col min="13068" max="13068" width="15.28515625" style="32" customWidth="1"/>
    <col min="13069" max="13308" width="9.140625" style="32" customWidth="1"/>
    <col min="13309" max="13309" width="12" style="32"/>
    <col min="13310" max="13310" width="12" style="32" customWidth="1"/>
    <col min="13311" max="13311" width="16.42578125" style="32" bestFit="1" customWidth="1"/>
    <col min="13312" max="13312" width="127.85546875" style="32" customWidth="1"/>
    <col min="13313" max="13313" width="48.7109375" style="32" customWidth="1"/>
    <col min="13314" max="13314" width="14.140625" style="32" customWidth="1"/>
    <col min="13315" max="13315" width="22.28515625" style="32" customWidth="1"/>
    <col min="13316" max="13319" width="19.85546875" style="32" customWidth="1"/>
    <col min="13320" max="13320" width="12" style="32" customWidth="1"/>
    <col min="13321" max="13322" width="18.28515625" style="32" customWidth="1"/>
    <col min="13323" max="13323" width="7.42578125" style="32" customWidth="1"/>
    <col min="13324" max="13324" width="15.28515625" style="32" customWidth="1"/>
    <col min="13325" max="13564" width="9.140625" style="32" customWidth="1"/>
    <col min="13565" max="13565" width="12" style="32"/>
    <col min="13566" max="13566" width="12" style="32" customWidth="1"/>
    <col min="13567" max="13567" width="16.42578125" style="32" bestFit="1" customWidth="1"/>
    <col min="13568" max="13568" width="127.85546875" style="32" customWidth="1"/>
    <col min="13569" max="13569" width="48.7109375" style="32" customWidth="1"/>
    <col min="13570" max="13570" width="14.140625" style="32" customWidth="1"/>
    <col min="13571" max="13571" width="22.28515625" style="32" customWidth="1"/>
    <col min="13572" max="13575" width="19.85546875" style="32" customWidth="1"/>
    <col min="13576" max="13576" width="12" style="32" customWidth="1"/>
    <col min="13577" max="13578" width="18.28515625" style="32" customWidth="1"/>
    <col min="13579" max="13579" width="7.42578125" style="32" customWidth="1"/>
    <col min="13580" max="13580" width="15.28515625" style="32" customWidth="1"/>
    <col min="13581" max="13820" width="9.140625" style="32" customWidth="1"/>
    <col min="13821" max="13821" width="12" style="32"/>
    <col min="13822" max="13822" width="12" style="32" customWidth="1"/>
    <col min="13823" max="13823" width="16.42578125" style="32" bestFit="1" customWidth="1"/>
    <col min="13824" max="13824" width="127.85546875" style="32" customWidth="1"/>
    <col min="13825" max="13825" width="48.7109375" style="32" customWidth="1"/>
    <col min="13826" max="13826" width="14.140625" style="32" customWidth="1"/>
    <col min="13827" max="13827" width="22.28515625" style="32" customWidth="1"/>
    <col min="13828" max="13831" width="19.85546875" style="32" customWidth="1"/>
    <col min="13832" max="13832" width="12" style="32" customWidth="1"/>
    <col min="13833" max="13834" width="18.28515625" style="32" customWidth="1"/>
    <col min="13835" max="13835" width="7.42578125" style="32" customWidth="1"/>
    <col min="13836" max="13836" width="15.28515625" style="32" customWidth="1"/>
    <col min="13837" max="14076" width="9.140625" style="32" customWidth="1"/>
    <col min="14077" max="14077" width="12" style="32"/>
    <col min="14078" max="14078" width="12" style="32" customWidth="1"/>
    <col min="14079" max="14079" width="16.42578125" style="32" bestFit="1" customWidth="1"/>
    <col min="14080" max="14080" width="127.85546875" style="32" customWidth="1"/>
    <col min="14081" max="14081" width="48.7109375" style="32" customWidth="1"/>
    <col min="14082" max="14082" width="14.140625" style="32" customWidth="1"/>
    <col min="14083" max="14083" width="22.28515625" style="32" customWidth="1"/>
    <col min="14084" max="14087" width="19.85546875" style="32" customWidth="1"/>
    <col min="14088" max="14088" width="12" style="32" customWidth="1"/>
    <col min="14089" max="14090" width="18.28515625" style="32" customWidth="1"/>
    <col min="14091" max="14091" width="7.42578125" style="32" customWidth="1"/>
    <col min="14092" max="14092" width="15.28515625" style="32" customWidth="1"/>
    <col min="14093" max="14332" width="9.140625" style="32" customWidth="1"/>
    <col min="14333" max="14333" width="12" style="32"/>
    <col min="14334" max="14334" width="12" style="32" customWidth="1"/>
    <col min="14335" max="14335" width="16.42578125" style="32" bestFit="1" customWidth="1"/>
    <col min="14336" max="14336" width="127.85546875" style="32" customWidth="1"/>
    <col min="14337" max="14337" width="48.7109375" style="32" customWidth="1"/>
    <col min="14338" max="14338" width="14.140625" style="32" customWidth="1"/>
    <col min="14339" max="14339" width="22.28515625" style="32" customWidth="1"/>
    <col min="14340" max="14343" width="19.85546875" style="32" customWidth="1"/>
    <col min="14344" max="14344" width="12" style="32" customWidth="1"/>
    <col min="14345" max="14346" width="18.28515625" style="32" customWidth="1"/>
    <col min="14347" max="14347" width="7.42578125" style="32" customWidth="1"/>
    <col min="14348" max="14348" width="15.28515625" style="32" customWidth="1"/>
    <col min="14349" max="14588" width="9.140625" style="32" customWidth="1"/>
    <col min="14589" max="14589" width="12" style="32"/>
    <col min="14590" max="14590" width="12" style="32" customWidth="1"/>
    <col min="14591" max="14591" width="16.42578125" style="32" bestFit="1" customWidth="1"/>
    <col min="14592" max="14592" width="127.85546875" style="32" customWidth="1"/>
    <col min="14593" max="14593" width="48.7109375" style="32" customWidth="1"/>
    <col min="14594" max="14594" width="14.140625" style="32" customWidth="1"/>
    <col min="14595" max="14595" width="22.28515625" style="32" customWidth="1"/>
    <col min="14596" max="14599" width="19.85546875" style="32" customWidth="1"/>
    <col min="14600" max="14600" width="12" style="32" customWidth="1"/>
    <col min="14601" max="14602" width="18.28515625" style="32" customWidth="1"/>
    <col min="14603" max="14603" width="7.42578125" style="32" customWidth="1"/>
    <col min="14604" max="14604" width="15.28515625" style="32" customWidth="1"/>
    <col min="14605" max="14844" width="9.140625" style="32" customWidth="1"/>
    <col min="14845" max="14845" width="12" style="32"/>
    <col min="14846" max="14846" width="12" style="32" customWidth="1"/>
    <col min="14847" max="14847" width="16.42578125" style="32" bestFit="1" customWidth="1"/>
    <col min="14848" max="14848" width="127.85546875" style="32" customWidth="1"/>
    <col min="14849" max="14849" width="48.7109375" style="32" customWidth="1"/>
    <col min="14850" max="14850" width="14.140625" style="32" customWidth="1"/>
    <col min="14851" max="14851" width="22.28515625" style="32" customWidth="1"/>
    <col min="14852" max="14855" width="19.85546875" style="32" customWidth="1"/>
    <col min="14856" max="14856" width="12" style="32" customWidth="1"/>
    <col min="14857" max="14858" width="18.28515625" style="32" customWidth="1"/>
    <col min="14859" max="14859" width="7.42578125" style="32" customWidth="1"/>
    <col min="14860" max="14860" width="15.28515625" style="32" customWidth="1"/>
    <col min="14861" max="15100" width="9.140625" style="32" customWidth="1"/>
    <col min="15101" max="15101" width="12" style="32"/>
    <col min="15102" max="15102" width="12" style="32" customWidth="1"/>
    <col min="15103" max="15103" width="16.42578125" style="32" bestFit="1" customWidth="1"/>
    <col min="15104" max="15104" width="127.85546875" style="32" customWidth="1"/>
    <col min="15105" max="15105" width="48.7109375" style="32" customWidth="1"/>
    <col min="15106" max="15106" width="14.140625" style="32" customWidth="1"/>
    <col min="15107" max="15107" width="22.28515625" style="32" customWidth="1"/>
    <col min="15108" max="15111" width="19.85546875" style="32" customWidth="1"/>
    <col min="15112" max="15112" width="12" style="32" customWidth="1"/>
    <col min="15113" max="15114" width="18.28515625" style="32" customWidth="1"/>
    <col min="15115" max="15115" width="7.42578125" style="32" customWidth="1"/>
    <col min="15116" max="15116" width="15.28515625" style="32" customWidth="1"/>
    <col min="15117" max="15356" width="9.140625" style="32" customWidth="1"/>
    <col min="15357" max="15357" width="12" style="32"/>
    <col min="15358" max="15358" width="12" style="32" customWidth="1"/>
    <col min="15359" max="15359" width="16.42578125" style="32" bestFit="1" customWidth="1"/>
    <col min="15360" max="15360" width="127.85546875" style="32" customWidth="1"/>
    <col min="15361" max="15361" width="48.7109375" style="32" customWidth="1"/>
    <col min="15362" max="15362" width="14.140625" style="32" customWidth="1"/>
    <col min="15363" max="15363" width="22.28515625" style="32" customWidth="1"/>
    <col min="15364" max="15367" width="19.85546875" style="32" customWidth="1"/>
    <col min="15368" max="15368" width="12" style="32" customWidth="1"/>
    <col min="15369" max="15370" width="18.28515625" style="32" customWidth="1"/>
    <col min="15371" max="15371" width="7.42578125" style="32" customWidth="1"/>
    <col min="15372" max="15372" width="15.28515625" style="32" customWidth="1"/>
    <col min="15373" max="15612" width="9.140625" style="32" customWidth="1"/>
    <col min="15613" max="15613" width="12" style="32"/>
    <col min="15614" max="15614" width="12" style="32" customWidth="1"/>
    <col min="15615" max="15615" width="16.42578125" style="32" bestFit="1" customWidth="1"/>
    <col min="15616" max="15616" width="127.85546875" style="32" customWidth="1"/>
    <col min="15617" max="15617" width="48.7109375" style="32" customWidth="1"/>
    <col min="15618" max="15618" width="14.140625" style="32" customWidth="1"/>
    <col min="15619" max="15619" width="22.28515625" style="32" customWidth="1"/>
    <col min="15620" max="15623" width="19.85546875" style="32" customWidth="1"/>
    <col min="15624" max="15624" width="12" style="32" customWidth="1"/>
    <col min="15625" max="15626" width="18.28515625" style="32" customWidth="1"/>
    <col min="15627" max="15627" width="7.42578125" style="32" customWidth="1"/>
    <col min="15628" max="15628" width="15.28515625" style="32" customWidth="1"/>
    <col min="15629" max="15868" width="9.140625" style="32" customWidth="1"/>
    <col min="15869" max="15869" width="12" style="32"/>
    <col min="15870" max="15870" width="12" style="32" customWidth="1"/>
    <col min="15871" max="15871" width="16.42578125" style="32" bestFit="1" customWidth="1"/>
    <col min="15872" max="15872" width="127.85546875" style="32" customWidth="1"/>
    <col min="15873" max="15873" width="48.7109375" style="32" customWidth="1"/>
    <col min="15874" max="15874" width="14.140625" style="32" customWidth="1"/>
    <col min="15875" max="15875" width="22.28515625" style="32" customWidth="1"/>
    <col min="15876" max="15879" width="19.85546875" style="32" customWidth="1"/>
    <col min="15880" max="15880" width="12" style="32" customWidth="1"/>
    <col min="15881" max="15882" width="18.28515625" style="32" customWidth="1"/>
    <col min="15883" max="15883" width="7.42578125" style="32" customWidth="1"/>
    <col min="15884" max="15884" width="15.28515625" style="32" customWidth="1"/>
    <col min="15885" max="16124" width="9.140625" style="32" customWidth="1"/>
    <col min="16125" max="16125" width="12" style="32"/>
    <col min="16126" max="16126" width="12" style="32" customWidth="1"/>
    <col min="16127" max="16127" width="16.42578125" style="32" bestFit="1" customWidth="1"/>
    <col min="16128" max="16128" width="127.85546875" style="32" customWidth="1"/>
    <col min="16129" max="16129" width="48.7109375" style="32" customWidth="1"/>
    <col min="16130" max="16130" width="14.140625" style="32" customWidth="1"/>
    <col min="16131" max="16131" width="22.28515625" style="32" customWidth="1"/>
    <col min="16132" max="16135" width="19.85546875" style="32" customWidth="1"/>
    <col min="16136" max="16136" width="12" style="32" customWidth="1"/>
    <col min="16137" max="16138" width="18.28515625" style="32" customWidth="1"/>
    <col min="16139" max="16139" width="7.42578125" style="32" customWidth="1"/>
    <col min="16140" max="16140" width="15.28515625" style="32" customWidth="1"/>
    <col min="16141" max="16380" width="9.140625" style="32" customWidth="1"/>
    <col min="16381" max="16384" width="12" style="32"/>
  </cols>
  <sheetData>
    <row r="1" spans="2:11" ht="20.25" x14ac:dyDescent="0.3">
      <c r="B1" s="2" t="str">
        <f>[6]Cover!C22</f>
        <v>Essential Energy</v>
      </c>
      <c r="C1" s="3"/>
      <c r="D1" s="3"/>
      <c r="E1" s="3"/>
      <c r="F1" s="3"/>
      <c r="G1" s="3"/>
      <c r="H1" s="3"/>
      <c r="I1" s="3"/>
    </row>
    <row r="2" spans="2:11" ht="20.25" x14ac:dyDescent="0.3">
      <c r="B2" s="374" t="s">
        <v>400</v>
      </c>
      <c r="C2" s="374"/>
    </row>
    <row r="3" spans="2:11" ht="20.25" x14ac:dyDescent="0.3">
      <c r="B3" s="2" t="str">
        <f>Cover!C26</f>
        <v>2012-13</v>
      </c>
    </row>
    <row r="4" spans="2:11" ht="12.75" customHeight="1" x14ac:dyDescent="0.3">
      <c r="B4" s="2"/>
    </row>
    <row r="5" spans="2:11" ht="78.75" customHeight="1" x14ac:dyDescent="0.2">
      <c r="B5" s="746" t="s">
        <v>401</v>
      </c>
      <c r="C5" s="747"/>
    </row>
    <row r="6" spans="2:11" ht="12.75" customHeight="1" x14ac:dyDescent="0.3">
      <c r="B6" s="2"/>
    </row>
    <row r="7" spans="2:11" ht="15.75" x14ac:dyDescent="0.25">
      <c r="B7" s="33" t="s">
        <v>402</v>
      </c>
    </row>
    <row r="8" spans="2:11" ht="15.75" x14ac:dyDescent="0.25">
      <c r="B8" s="33"/>
    </row>
    <row r="9" spans="2:11" ht="37.5" customHeight="1" x14ac:dyDescent="0.2">
      <c r="B9" s="713" t="s">
        <v>373</v>
      </c>
      <c r="C9" s="748"/>
      <c r="D9" s="362"/>
      <c r="E9" s="362"/>
      <c r="F9" s="362"/>
      <c r="G9" s="362"/>
      <c r="H9" s="362"/>
    </row>
    <row r="10" spans="2:11" ht="19.5" x14ac:dyDescent="0.25">
      <c r="B10" s="330"/>
      <c r="C10" s="362"/>
      <c r="D10" s="362"/>
      <c r="E10" s="362"/>
      <c r="F10" s="362"/>
      <c r="G10" s="362"/>
      <c r="H10" s="362"/>
    </row>
    <row r="11" spans="2:11" ht="51" x14ac:dyDescent="0.2">
      <c r="B11" s="314" t="s">
        <v>87</v>
      </c>
      <c r="C11" s="315" t="s">
        <v>88</v>
      </c>
      <c r="D11" s="316" t="s">
        <v>177</v>
      </c>
      <c r="E11" s="316" t="s">
        <v>178</v>
      </c>
      <c r="F11" s="317" t="s">
        <v>207</v>
      </c>
      <c r="G11" s="457" t="s">
        <v>180</v>
      </c>
      <c r="H11" s="318" t="s">
        <v>181</v>
      </c>
      <c r="I11" s="317" t="s">
        <v>182</v>
      </c>
      <c r="J11" s="319" t="s">
        <v>183</v>
      </c>
      <c r="K11" s="380" t="s">
        <v>403</v>
      </c>
    </row>
    <row r="12" spans="2:11" ht="28.5" customHeight="1" x14ac:dyDescent="0.2">
      <c r="B12" s="363"/>
      <c r="C12" s="364"/>
      <c r="D12" s="316"/>
      <c r="E12" s="316"/>
      <c r="F12" s="317"/>
      <c r="G12" s="317"/>
      <c r="H12" s="318" t="s">
        <v>184</v>
      </c>
      <c r="I12" s="317"/>
      <c r="J12" s="319"/>
      <c r="K12" s="380"/>
    </row>
    <row r="13" spans="2:11" x14ac:dyDescent="0.2">
      <c r="B13" s="363"/>
      <c r="C13" s="364"/>
      <c r="D13" s="203" t="s">
        <v>89</v>
      </c>
      <c r="E13" s="203" t="s">
        <v>89</v>
      </c>
      <c r="F13" s="203" t="s">
        <v>89</v>
      </c>
      <c r="G13" s="203" t="s">
        <v>89</v>
      </c>
      <c r="H13" s="203" t="s">
        <v>89</v>
      </c>
      <c r="I13" s="203" t="s">
        <v>89</v>
      </c>
      <c r="J13" s="203" t="s">
        <v>89</v>
      </c>
      <c r="K13" s="380"/>
    </row>
    <row r="14" spans="2:11" x14ac:dyDescent="0.2">
      <c r="B14" s="323"/>
      <c r="C14" s="444"/>
      <c r="D14" s="445"/>
      <c r="E14" s="325"/>
      <c r="F14" s="325"/>
      <c r="G14" s="325"/>
      <c r="H14" s="325"/>
      <c r="I14" s="361"/>
      <c r="J14" s="325"/>
      <c r="K14" s="325"/>
    </row>
    <row r="15" spans="2:11" x14ac:dyDescent="0.2">
      <c r="B15" s="323"/>
      <c r="C15" s="444"/>
      <c r="D15" s="445"/>
      <c r="E15" s="325"/>
      <c r="F15" s="325"/>
      <c r="G15" s="325"/>
      <c r="H15" s="325"/>
      <c r="I15" s="361"/>
      <c r="J15" s="325"/>
      <c r="K15" s="325"/>
    </row>
    <row r="16" spans="2:11" x14ac:dyDescent="0.2">
      <c r="B16" s="323"/>
      <c r="C16" s="444"/>
      <c r="D16" s="445"/>
      <c r="E16" s="325"/>
      <c r="F16" s="325"/>
      <c r="G16" s="325"/>
      <c r="H16" s="325"/>
      <c r="I16" s="361"/>
      <c r="J16" s="325"/>
      <c r="K16" s="325"/>
    </row>
    <row r="17" spans="2:11" x14ac:dyDescent="0.2">
      <c r="B17" s="323"/>
      <c r="C17" s="444"/>
      <c r="D17" s="445"/>
      <c r="E17" s="325"/>
      <c r="F17" s="325"/>
      <c r="G17" s="325"/>
      <c r="H17" s="325"/>
      <c r="I17" s="361"/>
      <c r="J17" s="325"/>
      <c r="K17" s="325"/>
    </row>
    <row r="18" spans="2:11" x14ac:dyDescent="0.2">
      <c r="B18" s="323"/>
      <c r="C18" s="444"/>
      <c r="D18" s="445"/>
      <c r="E18" s="325"/>
      <c r="F18" s="325"/>
      <c r="G18" s="325"/>
      <c r="H18" s="325"/>
      <c r="I18" s="361"/>
      <c r="J18" s="325"/>
      <c r="K18" s="325"/>
    </row>
    <row r="19" spans="2:11" x14ac:dyDescent="0.2">
      <c r="B19" s="323"/>
      <c r="C19" s="444"/>
      <c r="D19" s="445"/>
      <c r="E19" s="325"/>
      <c r="F19" s="325"/>
      <c r="G19" s="325"/>
      <c r="H19" s="325"/>
      <c r="I19" s="361"/>
      <c r="J19" s="325"/>
      <c r="K19" s="325"/>
    </row>
    <row r="20" spans="2:11" x14ac:dyDescent="0.2">
      <c r="G20" s="456"/>
    </row>
    <row r="21" spans="2:11" ht="15.75" x14ac:dyDescent="0.25">
      <c r="B21" s="33" t="s">
        <v>404</v>
      </c>
      <c r="G21" s="456"/>
    </row>
    <row r="22" spans="2:11" ht="15.75" x14ac:dyDescent="0.25">
      <c r="B22" s="33"/>
      <c r="G22" s="456"/>
    </row>
    <row r="23" spans="2:11" ht="32.25" customHeight="1" x14ac:dyDescent="0.2">
      <c r="B23" s="713" t="s">
        <v>352</v>
      </c>
      <c r="C23" s="748"/>
      <c r="D23" s="362"/>
      <c r="E23" s="362"/>
      <c r="F23" s="362"/>
      <c r="G23" s="362"/>
      <c r="H23" s="362"/>
    </row>
    <row r="24" spans="2:11" ht="19.5" x14ac:dyDescent="0.25">
      <c r="B24" s="330"/>
      <c r="C24" s="362"/>
      <c r="D24" s="362"/>
      <c r="E24" s="362"/>
      <c r="F24" s="362"/>
      <c r="G24" s="362"/>
      <c r="H24" s="362"/>
    </row>
    <row r="25" spans="2:11" ht="51" x14ac:dyDescent="0.2">
      <c r="B25" s="314" t="s">
        <v>87</v>
      </c>
      <c r="C25" s="315" t="s">
        <v>88</v>
      </c>
      <c r="D25" s="316" t="s">
        <v>177</v>
      </c>
      <c r="E25" s="316" t="s">
        <v>178</v>
      </c>
      <c r="F25" s="317" t="s">
        <v>207</v>
      </c>
      <c r="G25" s="457" t="s">
        <v>180</v>
      </c>
      <c r="H25" s="318" t="s">
        <v>181</v>
      </c>
      <c r="I25" s="317" t="s">
        <v>182</v>
      </c>
      <c r="J25" s="319" t="s">
        <v>183</v>
      </c>
      <c r="K25" s="380" t="s">
        <v>403</v>
      </c>
    </row>
    <row r="26" spans="2:11" ht="31.5" customHeight="1" x14ac:dyDescent="0.2">
      <c r="B26" s="363"/>
      <c r="C26" s="364"/>
      <c r="D26" s="316"/>
      <c r="E26" s="316"/>
      <c r="F26" s="317"/>
      <c r="G26" s="317" t="s">
        <v>297</v>
      </c>
      <c r="H26" s="318" t="s">
        <v>184</v>
      </c>
      <c r="I26" s="317"/>
      <c r="J26" s="319"/>
      <c r="K26" s="380"/>
    </row>
    <row r="27" spans="2:11" x14ac:dyDescent="0.2">
      <c r="B27" s="363"/>
      <c r="C27" s="364"/>
      <c r="D27" s="203" t="s">
        <v>89</v>
      </c>
      <c r="E27" s="203" t="s">
        <v>89</v>
      </c>
      <c r="F27" s="203" t="s">
        <v>89</v>
      </c>
      <c r="G27" s="203" t="s">
        <v>89</v>
      </c>
      <c r="H27" s="203" t="s">
        <v>89</v>
      </c>
      <c r="I27" s="203" t="s">
        <v>89</v>
      </c>
      <c r="J27" s="203" t="s">
        <v>89</v>
      </c>
      <c r="K27" s="380"/>
    </row>
    <row r="28" spans="2:11" x14ac:dyDescent="0.2">
      <c r="B28" s="323"/>
      <c r="C28" s="446"/>
      <c r="D28" s="445"/>
      <c r="E28" s="325"/>
      <c r="F28" s="325"/>
      <c r="G28" s="325"/>
      <c r="H28" s="325"/>
      <c r="I28" s="361"/>
      <c r="J28" s="325"/>
      <c r="K28" s="325"/>
    </row>
    <row r="29" spans="2:11" x14ac:dyDescent="0.2">
      <c r="B29" s="323"/>
      <c r="C29" s="446"/>
      <c r="D29" s="445"/>
      <c r="E29" s="325"/>
      <c r="F29" s="325"/>
      <c r="G29" s="325"/>
      <c r="H29" s="325"/>
      <c r="I29" s="361"/>
      <c r="J29" s="325"/>
      <c r="K29" s="325"/>
    </row>
    <row r="30" spans="2:11" x14ac:dyDescent="0.2">
      <c r="B30" s="323"/>
      <c r="C30" s="446"/>
      <c r="D30" s="445"/>
      <c r="E30" s="325"/>
      <c r="F30" s="325"/>
      <c r="G30" s="325"/>
      <c r="H30" s="325"/>
      <c r="I30" s="361"/>
      <c r="J30" s="325"/>
      <c r="K30" s="325"/>
    </row>
    <row r="31" spans="2:11" x14ac:dyDescent="0.2">
      <c r="B31" s="323"/>
      <c r="C31" s="446"/>
      <c r="D31" s="445"/>
      <c r="E31" s="325"/>
      <c r="F31" s="325"/>
      <c r="G31" s="325"/>
      <c r="H31" s="325"/>
      <c r="I31" s="361"/>
      <c r="J31" s="325"/>
      <c r="K31" s="325"/>
    </row>
    <row r="32" spans="2:11" x14ac:dyDescent="0.2">
      <c r="B32" s="323"/>
      <c r="C32" s="446"/>
      <c r="D32" s="445"/>
      <c r="E32" s="325"/>
      <c r="F32" s="325"/>
      <c r="G32" s="325"/>
      <c r="H32" s="325"/>
      <c r="I32" s="361"/>
      <c r="J32" s="325"/>
      <c r="K32" s="325"/>
    </row>
    <row r="33" spans="2:11" x14ac:dyDescent="0.2">
      <c r="B33" s="323"/>
      <c r="C33" s="446"/>
      <c r="D33" s="445"/>
      <c r="E33" s="325"/>
      <c r="F33" s="325"/>
      <c r="G33" s="325"/>
      <c r="H33" s="325"/>
      <c r="I33" s="361"/>
      <c r="J33" s="325"/>
      <c r="K33" s="325"/>
    </row>
  </sheetData>
  <mergeCells count="3">
    <mergeCell ref="B5:C5"/>
    <mergeCell ref="B9:C9"/>
    <mergeCell ref="B23:C23"/>
  </mergeCells>
  <pageMargins left="0.35433070866141736" right="0.35433070866141736" top="0.59055118110236227" bottom="0.59055118110236227" header="0.51181102362204722" footer="0.11811023622047245"/>
  <pageSetup paperSize="9" scale="70" fitToHeight="100" orientation="landscape" r:id="rId1"/>
  <headerFooter scaleWithDoc="0" alignWithMargins="0">
    <oddFooter>&amp;L&amp;8&amp;D&amp;C&amp;8&amp; Template: &amp;A&amp;F&amp;R&amp;8&amp;P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2"/>
  <sheetViews>
    <sheetView view="pageBreakPreview" topLeftCell="A13" zoomScale="85" zoomScaleSheetLayoutView="85" workbookViewId="0">
      <selection activeCell="D57" sqref="D57:G57"/>
    </sheetView>
  </sheetViews>
  <sheetFormatPr defaultRowHeight="12.75" x14ac:dyDescent="0.2"/>
  <cols>
    <col min="1" max="1" width="12" style="4" customWidth="1"/>
    <col min="2" max="2" width="16.42578125" style="4" bestFit="1" customWidth="1"/>
    <col min="3" max="3" width="57.140625" style="4" customWidth="1"/>
    <col min="4" max="10" width="15.7109375" style="4" customWidth="1"/>
    <col min="11" max="256" width="9.140625" style="4"/>
    <col min="257" max="257" width="12" style="4" customWidth="1"/>
    <col min="258" max="258" width="16.42578125" style="4" bestFit="1" customWidth="1"/>
    <col min="259" max="259" width="57.140625" style="4" customWidth="1"/>
    <col min="260" max="266" width="20.7109375" style="4" customWidth="1"/>
    <col min="267" max="512" width="9.140625" style="4"/>
    <col min="513" max="513" width="12" style="4" customWidth="1"/>
    <col min="514" max="514" width="16.42578125" style="4" bestFit="1" customWidth="1"/>
    <col min="515" max="515" width="57.140625" style="4" customWidth="1"/>
    <col min="516" max="522" width="20.7109375" style="4" customWidth="1"/>
    <col min="523" max="768" width="9.140625" style="4"/>
    <col min="769" max="769" width="12" style="4" customWidth="1"/>
    <col min="770" max="770" width="16.42578125" style="4" bestFit="1" customWidth="1"/>
    <col min="771" max="771" width="57.140625" style="4" customWidth="1"/>
    <col min="772" max="778" width="20.7109375" style="4" customWidth="1"/>
    <col min="779" max="1024" width="9.140625" style="4"/>
    <col min="1025" max="1025" width="12" style="4" customWidth="1"/>
    <col min="1026" max="1026" width="16.42578125" style="4" bestFit="1" customWidth="1"/>
    <col min="1027" max="1027" width="57.140625" style="4" customWidth="1"/>
    <col min="1028" max="1034" width="20.7109375" style="4" customWidth="1"/>
    <col min="1035" max="1280" width="9.140625" style="4"/>
    <col min="1281" max="1281" width="12" style="4" customWidth="1"/>
    <col min="1282" max="1282" width="16.42578125" style="4" bestFit="1" customWidth="1"/>
    <col min="1283" max="1283" width="57.140625" style="4" customWidth="1"/>
    <col min="1284" max="1290" width="20.7109375" style="4" customWidth="1"/>
    <col min="1291" max="1536" width="9.140625" style="4"/>
    <col min="1537" max="1537" width="12" style="4" customWidth="1"/>
    <col min="1538" max="1538" width="16.42578125" style="4" bestFit="1" customWidth="1"/>
    <col min="1539" max="1539" width="57.140625" style="4" customWidth="1"/>
    <col min="1540" max="1546" width="20.7109375" style="4" customWidth="1"/>
    <col min="1547" max="1792" width="9.140625" style="4"/>
    <col min="1793" max="1793" width="12" style="4" customWidth="1"/>
    <col min="1794" max="1794" width="16.42578125" style="4" bestFit="1" customWidth="1"/>
    <col min="1795" max="1795" width="57.140625" style="4" customWidth="1"/>
    <col min="1796" max="1802" width="20.7109375" style="4" customWidth="1"/>
    <col min="1803" max="2048" width="9.140625" style="4"/>
    <col min="2049" max="2049" width="12" style="4" customWidth="1"/>
    <col min="2050" max="2050" width="16.42578125" style="4" bestFit="1" customWidth="1"/>
    <col min="2051" max="2051" width="57.140625" style="4" customWidth="1"/>
    <col min="2052" max="2058" width="20.7109375" style="4" customWidth="1"/>
    <col min="2059" max="2304" width="9.140625" style="4"/>
    <col min="2305" max="2305" width="12" style="4" customWidth="1"/>
    <col min="2306" max="2306" width="16.42578125" style="4" bestFit="1" customWidth="1"/>
    <col min="2307" max="2307" width="57.140625" style="4" customWidth="1"/>
    <col min="2308" max="2314" width="20.7109375" style="4" customWidth="1"/>
    <col min="2315" max="2560" width="9.140625" style="4"/>
    <col min="2561" max="2561" width="12" style="4" customWidth="1"/>
    <col min="2562" max="2562" width="16.42578125" style="4" bestFit="1" customWidth="1"/>
    <col min="2563" max="2563" width="57.140625" style="4" customWidth="1"/>
    <col min="2564" max="2570" width="20.7109375" style="4" customWidth="1"/>
    <col min="2571" max="2816" width="9.140625" style="4"/>
    <col min="2817" max="2817" width="12" style="4" customWidth="1"/>
    <col min="2818" max="2818" width="16.42578125" style="4" bestFit="1" customWidth="1"/>
    <col min="2819" max="2819" width="57.140625" style="4" customWidth="1"/>
    <col min="2820" max="2826" width="20.7109375" style="4" customWidth="1"/>
    <col min="2827" max="3072" width="9.140625" style="4"/>
    <col min="3073" max="3073" width="12" style="4" customWidth="1"/>
    <col min="3074" max="3074" width="16.42578125" style="4" bestFit="1" customWidth="1"/>
    <col min="3075" max="3075" width="57.140625" style="4" customWidth="1"/>
    <col min="3076" max="3082" width="20.7109375" style="4" customWidth="1"/>
    <col min="3083" max="3328" width="9.140625" style="4"/>
    <col min="3329" max="3329" width="12" style="4" customWidth="1"/>
    <col min="3330" max="3330" width="16.42578125" style="4" bestFit="1" customWidth="1"/>
    <col min="3331" max="3331" width="57.140625" style="4" customWidth="1"/>
    <col min="3332" max="3338" width="20.7109375" style="4" customWidth="1"/>
    <col min="3339" max="3584" width="9.140625" style="4"/>
    <col min="3585" max="3585" width="12" style="4" customWidth="1"/>
    <col min="3586" max="3586" width="16.42578125" style="4" bestFit="1" customWidth="1"/>
    <col min="3587" max="3587" width="57.140625" style="4" customWidth="1"/>
    <col min="3588" max="3594" width="20.7109375" style="4" customWidth="1"/>
    <col min="3595" max="3840" width="9.140625" style="4"/>
    <col min="3841" max="3841" width="12" style="4" customWidth="1"/>
    <col min="3842" max="3842" width="16.42578125" style="4" bestFit="1" customWidth="1"/>
    <col min="3843" max="3843" width="57.140625" style="4" customWidth="1"/>
    <col min="3844" max="3850" width="20.7109375" style="4" customWidth="1"/>
    <col min="3851" max="4096" width="9.140625" style="4"/>
    <col min="4097" max="4097" width="12" style="4" customWidth="1"/>
    <col min="4098" max="4098" width="16.42578125" style="4" bestFit="1" customWidth="1"/>
    <col min="4099" max="4099" width="57.140625" style="4" customWidth="1"/>
    <col min="4100" max="4106" width="20.7109375" style="4" customWidth="1"/>
    <col min="4107" max="4352" width="9.140625" style="4"/>
    <col min="4353" max="4353" width="12" style="4" customWidth="1"/>
    <col min="4354" max="4354" width="16.42578125" style="4" bestFit="1" customWidth="1"/>
    <col min="4355" max="4355" width="57.140625" style="4" customWidth="1"/>
    <col min="4356" max="4362" width="20.7109375" style="4" customWidth="1"/>
    <col min="4363" max="4608" width="9.140625" style="4"/>
    <col min="4609" max="4609" width="12" style="4" customWidth="1"/>
    <col min="4610" max="4610" width="16.42578125" style="4" bestFit="1" customWidth="1"/>
    <col min="4611" max="4611" width="57.140625" style="4" customWidth="1"/>
    <col min="4612" max="4618" width="20.7109375" style="4" customWidth="1"/>
    <col min="4619" max="4864" width="9.140625" style="4"/>
    <col min="4865" max="4865" width="12" style="4" customWidth="1"/>
    <col min="4866" max="4866" width="16.42578125" style="4" bestFit="1" customWidth="1"/>
    <col min="4867" max="4867" width="57.140625" style="4" customWidth="1"/>
    <col min="4868" max="4874" width="20.7109375" style="4" customWidth="1"/>
    <col min="4875" max="5120" width="9.140625" style="4"/>
    <col min="5121" max="5121" width="12" style="4" customWidth="1"/>
    <col min="5122" max="5122" width="16.42578125" style="4" bestFit="1" customWidth="1"/>
    <col min="5123" max="5123" width="57.140625" style="4" customWidth="1"/>
    <col min="5124" max="5130" width="20.7109375" style="4" customWidth="1"/>
    <col min="5131" max="5376" width="9.140625" style="4"/>
    <col min="5377" max="5377" width="12" style="4" customWidth="1"/>
    <col min="5378" max="5378" width="16.42578125" style="4" bestFit="1" customWidth="1"/>
    <col min="5379" max="5379" width="57.140625" style="4" customWidth="1"/>
    <col min="5380" max="5386" width="20.7109375" style="4" customWidth="1"/>
    <col min="5387" max="5632" width="9.140625" style="4"/>
    <col min="5633" max="5633" width="12" style="4" customWidth="1"/>
    <col min="5634" max="5634" width="16.42578125" style="4" bestFit="1" customWidth="1"/>
    <col min="5635" max="5635" width="57.140625" style="4" customWidth="1"/>
    <col min="5636" max="5642" width="20.7109375" style="4" customWidth="1"/>
    <col min="5643" max="5888" width="9.140625" style="4"/>
    <col min="5889" max="5889" width="12" style="4" customWidth="1"/>
    <col min="5890" max="5890" width="16.42578125" style="4" bestFit="1" customWidth="1"/>
    <col min="5891" max="5891" width="57.140625" style="4" customWidth="1"/>
    <col min="5892" max="5898" width="20.7109375" style="4" customWidth="1"/>
    <col min="5899" max="6144" width="9.140625" style="4"/>
    <col min="6145" max="6145" width="12" style="4" customWidth="1"/>
    <col min="6146" max="6146" width="16.42578125" style="4" bestFit="1" customWidth="1"/>
    <col min="6147" max="6147" width="57.140625" style="4" customWidth="1"/>
    <col min="6148" max="6154" width="20.7109375" style="4" customWidth="1"/>
    <col min="6155" max="6400" width="9.140625" style="4"/>
    <col min="6401" max="6401" width="12" style="4" customWidth="1"/>
    <col min="6402" max="6402" width="16.42578125" style="4" bestFit="1" customWidth="1"/>
    <col min="6403" max="6403" width="57.140625" style="4" customWidth="1"/>
    <col min="6404" max="6410" width="20.7109375" style="4" customWidth="1"/>
    <col min="6411" max="6656" width="9.140625" style="4"/>
    <col min="6657" max="6657" width="12" style="4" customWidth="1"/>
    <col min="6658" max="6658" width="16.42578125" style="4" bestFit="1" customWidth="1"/>
    <col min="6659" max="6659" width="57.140625" style="4" customWidth="1"/>
    <col min="6660" max="6666" width="20.7109375" style="4" customWidth="1"/>
    <col min="6667" max="6912" width="9.140625" style="4"/>
    <col min="6913" max="6913" width="12" style="4" customWidth="1"/>
    <col min="6914" max="6914" width="16.42578125" style="4" bestFit="1" customWidth="1"/>
    <col min="6915" max="6915" width="57.140625" style="4" customWidth="1"/>
    <col min="6916" max="6922" width="20.7109375" style="4" customWidth="1"/>
    <col min="6923" max="7168" width="9.140625" style="4"/>
    <col min="7169" max="7169" width="12" style="4" customWidth="1"/>
    <col min="7170" max="7170" width="16.42578125" style="4" bestFit="1" customWidth="1"/>
    <col min="7171" max="7171" width="57.140625" style="4" customWidth="1"/>
    <col min="7172" max="7178" width="20.7109375" style="4" customWidth="1"/>
    <col min="7179" max="7424" width="9.140625" style="4"/>
    <col min="7425" max="7425" width="12" style="4" customWidth="1"/>
    <col min="7426" max="7426" width="16.42578125" style="4" bestFit="1" customWidth="1"/>
    <col min="7427" max="7427" width="57.140625" style="4" customWidth="1"/>
    <col min="7428" max="7434" width="20.7109375" style="4" customWidth="1"/>
    <col min="7435" max="7680" width="9.140625" style="4"/>
    <col min="7681" max="7681" width="12" style="4" customWidth="1"/>
    <col min="7682" max="7682" width="16.42578125" style="4" bestFit="1" customWidth="1"/>
    <col min="7683" max="7683" width="57.140625" style="4" customWidth="1"/>
    <col min="7684" max="7690" width="20.7109375" style="4" customWidth="1"/>
    <col min="7691" max="7936" width="9.140625" style="4"/>
    <col min="7937" max="7937" width="12" style="4" customWidth="1"/>
    <col min="7938" max="7938" width="16.42578125" style="4" bestFit="1" customWidth="1"/>
    <col min="7939" max="7939" width="57.140625" style="4" customWidth="1"/>
    <col min="7940" max="7946" width="20.7109375" style="4" customWidth="1"/>
    <col min="7947" max="8192" width="9.140625" style="4"/>
    <col min="8193" max="8193" width="12" style="4" customWidth="1"/>
    <col min="8194" max="8194" width="16.42578125" style="4" bestFit="1" customWidth="1"/>
    <col min="8195" max="8195" width="57.140625" style="4" customWidth="1"/>
    <col min="8196" max="8202" width="20.7109375" style="4" customWidth="1"/>
    <col min="8203" max="8448" width="9.140625" style="4"/>
    <col min="8449" max="8449" width="12" style="4" customWidth="1"/>
    <col min="8450" max="8450" width="16.42578125" style="4" bestFit="1" customWidth="1"/>
    <col min="8451" max="8451" width="57.140625" style="4" customWidth="1"/>
    <col min="8452" max="8458" width="20.7109375" style="4" customWidth="1"/>
    <col min="8459" max="8704" width="9.140625" style="4"/>
    <col min="8705" max="8705" width="12" style="4" customWidth="1"/>
    <col min="8706" max="8706" width="16.42578125" style="4" bestFit="1" customWidth="1"/>
    <col min="8707" max="8707" width="57.140625" style="4" customWidth="1"/>
    <col min="8708" max="8714" width="20.7109375" style="4" customWidth="1"/>
    <col min="8715" max="8960" width="9.140625" style="4"/>
    <col min="8961" max="8961" width="12" style="4" customWidth="1"/>
    <col min="8962" max="8962" width="16.42578125" style="4" bestFit="1" customWidth="1"/>
    <col min="8963" max="8963" width="57.140625" style="4" customWidth="1"/>
    <col min="8964" max="8970" width="20.7109375" style="4" customWidth="1"/>
    <col min="8971" max="9216" width="9.140625" style="4"/>
    <col min="9217" max="9217" width="12" style="4" customWidth="1"/>
    <col min="9218" max="9218" width="16.42578125" style="4" bestFit="1" customWidth="1"/>
    <col min="9219" max="9219" width="57.140625" style="4" customWidth="1"/>
    <col min="9220" max="9226" width="20.7109375" style="4" customWidth="1"/>
    <col min="9227" max="9472" width="9.140625" style="4"/>
    <col min="9473" max="9473" width="12" style="4" customWidth="1"/>
    <col min="9474" max="9474" width="16.42578125" style="4" bestFit="1" customWidth="1"/>
    <col min="9475" max="9475" width="57.140625" style="4" customWidth="1"/>
    <col min="9476" max="9482" width="20.7109375" style="4" customWidth="1"/>
    <col min="9483" max="9728" width="9.140625" style="4"/>
    <col min="9729" max="9729" width="12" style="4" customWidth="1"/>
    <col min="9730" max="9730" width="16.42578125" style="4" bestFit="1" customWidth="1"/>
    <col min="9731" max="9731" width="57.140625" style="4" customWidth="1"/>
    <col min="9732" max="9738" width="20.7109375" style="4" customWidth="1"/>
    <col min="9739" max="9984" width="9.140625" style="4"/>
    <col min="9985" max="9985" width="12" style="4" customWidth="1"/>
    <col min="9986" max="9986" width="16.42578125" style="4" bestFit="1" customWidth="1"/>
    <col min="9987" max="9987" width="57.140625" style="4" customWidth="1"/>
    <col min="9988" max="9994" width="20.7109375" style="4" customWidth="1"/>
    <col min="9995" max="10240" width="9.140625" style="4"/>
    <col min="10241" max="10241" width="12" style="4" customWidth="1"/>
    <col min="10242" max="10242" width="16.42578125" style="4" bestFit="1" customWidth="1"/>
    <col min="10243" max="10243" width="57.140625" style="4" customWidth="1"/>
    <col min="10244" max="10250" width="20.7109375" style="4" customWidth="1"/>
    <col min="10251" max="10496" width="9.140625" style="4"/>
    <col min="10497" max="10497" width="12" style="4" customWidth="1"/>
    <col min="10498" max="10498" width="16.42578125" style="4" bestFit="1" customWidth="1"/>
    <col min="10499" max="10499" width="57.140625" style="4" customWidth="1"/>
    <col min="10500" max="10506" width="20.7109375" style="4" customWidth="1"/>
    <col min="10507" max="10752" width="9.140625" style="4"/>
    <col min="10753" max="10753" width="12" style="4" customWidth="1"/>
    <col min="10754" max="10754" width="16.42578125" style="4" bestFit="1" customWidth="1"/>
    <col min="10755" max="10755" width="57.140625" style="4" customWidth="1"/>
    <col min="10756" max="10762" width="20.7109375" style="4" customWidth="1"/>
    <col min="10763" max="11008" width="9.140625" style="4"/>
    <col min="11009" max="11009" width="12" style="4" customWidth="1"/>
    <col min="11010" max="11010" width="16.42578125" style="4" bestFit="1" customWidth="1"/>
    <col min="11011" max="11011" width="57.140625" style="4" customWidth="1"/>
    <col min="11012" max="11018" width="20.7109375" style="4" customWidth="1"/>
    <col min="11019" max="11264" width="9.140625" style="4"/>
    <col min="11265" max="11265" width="12" style="4" customWidth="1"/>
    <col min="11266" max="11266" width="16.42578125" style="4" bestFit="1" customWidth="1"/>
    <col min="11267" max="11267" width="57.140625" style="4" customWidth="1"/>
    <col min="11268" max="11274" width="20.7109375" style="4" customWidth="1"/>
    <col min="11275" max="11520" width="9.140625" style="4"/>
    <col min="11521" max="11521" width="12" style="4" customWidth="1"/>
    <col min="11522" max="11522" width="16.42578125" style="4" bestFit="1" customWidth="1"/>
    <col min="11523" max="11523" width="57.140625" style="4" customWidth="1"/>
    <col min="11524" max="11530" width="20.7109375" style="4" customWidth="1"/>
    <col min="11531" max="11776" width="9.140625" style="4"/>
    <col min="11777" max="11777" width="12" style="4" customWidth="1"/>
    <col min="11778" max="11778" width="16.42578125" style="4" bestFit="1" customWidth="1"/>
    <col min="11779" max="11779" width="57.140625" style="4" customWidth="1"/>
    <col min="11780" max="11786" width="20.7109375" style="4" customWidth="1"/>
    <col min="11787" max="12032" width="9.140625" style="4"/>
    <col min="12033" max="12033" width="12" style="4" customWidth="1"/>
    <col min="12034" max="12034" width="16.42578125" style="4" bestFit="1" customWidth="1"/>
    <col min="12035" max="12035" width="57.140625" style="4" customWidth="1"/>
    <col min="12036" max="12042" width="20.7109375" style="4" customWidth="1"/>
    <col min="12043" max="12288" width="9.140625" style="4"/>
    <col min="12289" max="12289" width="12" style="4" customWidth="1"/>
    <col min="12290" max="12290" width="16.42578125" style="4" bestFit="1" customWidth="1"/>
    <col min="12291" max="12291" width="57.140625" style="4" customWidth="1"/>
    <col min="12292" max="12298" width="20.7109375" style="4" customWidth="1"/>
    <col min="12299" max="12544" width="9.140625" style="4"/>
    <col min="12545" max="12545" width="12" style="4" customWidth="1"/>
    <col min="12546" max="12546" width="16.42578125" style="4" bestFit="1" customWidth="1"/>
    <col min="12547" max="12547" width="57.140625" style="4" customWidth="1"/>
    <col min="12548" max="12554" width="20.7109375" style="4" customWidth="1"/>
    <col min="12555" max="12800" width="9.140625" style="4"/>
    <col min="12801" max="12801" width="12" style="4" customWidth="1"/>
    <col min="12802" max="12802" width="16.42578125" style="4" bestFit="1" customWidth="1"/>
    <col min="12803" max="12803" width="57.140625" style="4" customWidth="1"/>
    <col min="12804" max="12810" width="20.7109375" style="4" customWidth="1"/>
    <col min="12811" max="13056" width="9.140625" style="4"/>
    <col min="13057" max="13057" width="12" style="4" customWidth="1"/>
    <col min="13058" max="13058" width="16.42578125" style="4" bestFit="1" customWidth="1"/>
    <col min="13059" max="13059" width="57.140625" style="4" customWidth="1"/>
    <col min="13060" max="13066" width="20.7109375" style="4" customWidth="1"/>
    <col min="13067" max="13312" width="9.140625" style="4"/>
    <col min="13313" max="13313" width="12" style="4" customWidth="1"/>
    <col min="13314" max="13314" width="16.42578125" style="4" bestFit="1" customWidth="1"/>
    <col min="13315" max="13315" width="57.140625" style="4" customWidth="1"/>
    <col min="13316" max="13322" width="20.7109375" style="4" customWidth="1"/>
    <col min="13323" max="13568" width="9.140625" style="4"/>
    <col min="13569" max="13569" width="12" style="4" customWidth="1"/>
    <col min="13570" max="13570" width="16.42578125" style="4" bestFit="1" customWidth="1"/>
    <col min="13571" max="13571" width="57.140625" style="4" customWidth="1"/>
    <col min="13572" max="13578" width="20.7109375" style="4" customWidth="1"/>
    <col min="13579" max="13824" width="9.140625" style="4"/>
    <col min="13825" max="13825" width="12" style="4" customWidth="1"/>
    <col min="13826" max="13826" width="16.42578125" style="4" bestFit="1" customWidth="1"/>
    <col min="13827" max="13827" width="57.140625" style="4" customWidth="1"/>
    <col min="13828" max="13834" width="20.7109375" style="4" customWidth="1"/>
    <col min="13835" max="14080" width="9.140625" style="4"/>
    <col min="14081" max="14081" width="12" style="4" customWidth="1"/>
    <col min="14082" max="14082" width="16.42578125" style="4" bestFit="1" customWidth="1"/>
    <col min="14083" max="14083" width="57.140625" style="4" customWidth="1"/>
    <col min="14084" max="14090" width="20.7109375" style="4" customWidth="1"/>
    <col min="14091" max="14336" width="9.140625" style="4"/>
    <col min="14337" max="14337" width="12" style="4" customWidth="1"/>
    <col min="14338" max="14338" width="16.42578125" style="4" bestFit="1" customWidth="1"/>
    <col min="14339" max="14339" width="57.140625" style="4" customWidth="1"/>
    <col min="14340" max="14346" width="20.7109375" style="4" customWidth="1"/>
    <col min="14347" max="14592" width="9.140625" style="4"/>
    <col min="14593" max="14593" width="12" style="4" customWidth="1"/>
    <col min="14594" max="14594" width="16.42578125" style="4" bestFit="1" customWidth="1"/>
    <col min="14595" max="14595" width="57.140625" style="4" customWidth="1"/>
    <col min="14596" max="14602" width="20.7109375" style="4" customWidth="1"/>
    <col min="14603" max="14848" width="9.140625" style="4"/>
    <col min="14849" max="14849" width="12" style="4" customWidth="1"/>
    <col min="14850" max="14850" width="16.42578125" style="4" bestFit="1" customWidth="1"/>
    <col min="14851" max="14851" width="57.140625" style="4" customWidth="1"/>
    <col min="14852" max="14858" width="20.7109375" style="4" customWidth="1"/>
    <col min="14859" max="15104" width="9.140625" style="4"/>
    <col min="15105" max="15105" width="12" style="4" customWidth="1"/>
    <col min="15106" max="15106" width="16.42578125" style="4" bestFit="1" customWidth="1"/>
    <col min="15107" max="15107" width="57.140625" style="4" customWidth="1"/>
    <col min="15108" max="15114" width="20.7109375" style="4" customWidth="1"/>
    <col min="15115" max="15360" width="9.140625" style="4"/>
    <col min="15361" max="15361" width="12" style="4" customWidth="1"/>
    <col min="15362" max="15362" width="16.42578125" style="4" bestFit="1" customWidth="1"/>
    <col min="15363" max="15363" width="57.140625" style="4" customWidth="1"/>
    <col min="15364" max="15370" width="20.7109375" style="4" customWidth="1"/>
    <col min="15371" max="15616" width="9.140625" style="4"/>
    <col min="15617" max="15617" width="12" style="4" customWidth="1"/>
    <col min="15618" max="15618" width="16.42578125" style="4" bestFit="1" customWidth="1"/>
    <col min="15619" max="15619" width="57.140625" style="4" customWidth="1"/>
    <col min="15620" max="15626" width="20.7109375" style="4" customWidth="1"/>
    <col min="15627" max="15872" width="9.140625" style="4"/>
    <col min="15873" max="15873" width="12" style="4" customWidth="1"/>
    <col min="15874" max="15874" width="16.42578125" style="4" bestFit="1" customWidth="1"/>
    <col min="15875" max="15875" width="57.140625" style="4" customWidth="1"/>
    <col min="15876" max="15882" width="20.7109375" style="4" customWidth="1"/>
    <col min="15883" max="16128" width="9.140625" style="4"/>
    <col min="16129" max="16129" width="12" style="4" customWidth="1"/>
    <col min="16130" max="16130" width="16.42578125" style="4" bestFit="1" customWidth="1"/>
    <col min="16131" max="16131" width="57.140625" style="4" customWidth="1"/>
    <col min="16132" max="16138" width="20.7109375" style="4" customWidth="1"/>
    <col min="16139" max="16384" width="9.140625" style="4"/>
  </cols>
  <sheetData>
    <row r="1" spans="2:10" ht="20.25" x14ac:dyDescent="0.3">
      <c r="B1" s="2" t="str">
        <f>[4]Cover!C22</f>
        <v>Essential Energy</v>
      </c>
      <c r="C1" s="3"/>
      <c r="D1" s="3"/>
      <c r="E1" s="3"/>
      <c r="F1" s="3"/>
      <c r="G1" s="3"/>
      <c r="H1" s="3"/>
    </row>
    <row r="2" spans="2:10" ht="20.25" x14ac:dyDescent="0.3">
      <c r="B2" s="605" t="s">
        <v>233</v>
      </c>
      <c r="C2" s="605"/>
    </row>
    <row r="3" spans="2:10" ht="20.25" x14ac:dyDescent="0.3">
      <c r="B3" s="2" t="str">
        <f>Cover!C26</f>
        <v>2012-13</v>
      </c>
    </row>
    <row r="4" spans="2:10" ht="20.25" x14ac:dyDescent="0.3">
      <c r="B4" s="2"/>
    </row>
    <row r="5" spans="2:10" ht="40.5" customHeight="1" x14ac:dyDescent="0.2">
      <c r="B5" s="754" t="s">
        <v>405</v>
      </c>
      <c r="C5" s="755"/>
      <c r="D5" s="755"/>
      <c r="E5" s="756"/>
    </row>
    <row r="6" spans="2:10" ht="20.25" x14ac:dyDescent="0.3">
      <c r="B6" s="2"/>
    </row>
    <row r="7" spans="2:10" ht="81" customHeight="1" x14ac:dyDescent="0.2">
      <c r="B7" s="713" t="s">
        <v>421</v>
      </c>
      <c r="C7" s="757"/>
      <c r="D7" s="757"/>
      <c r="E7" s="758"/>
    </row>
    <row r="8" spans="2:10" ht="18" customHeight="1" x14ac:dyDescent="0.2"/>
    <row r="9" spans="2:10" ht="18" customHeight="1" x14ac:dyDescent="0.25">
      <c r="B9" s="33" t="s">
        <v>406</v>
      </c>
    </row>
    <row r="10" spans="2:10" x14ac:dyDescent="0.2">
      <c r="B10" s="172"/>
      <c r="C10" s="173"/>
      <c r="D10" s="174"/>
      <c r="E10" s="174"/>
      <c r="F10" s="175"/>
      <c r="G10" s="175"/>
      <c r="H10" s="119"/>
    </row>
    <row r="11" spans="2:10" ht="51" x14ac:dyDescent="0.2">
      <c r="B11" s="230" t="s">
        <v>96</v>
      </c>
      <c r="C11" s="381" t="s">
        <v>474</v>
      </c>
      <c r="D11" s="8" t="s">
        <v>177</v>
      </c>
      <c r="E11" s="8" t="s">
        <v>178</v>
      </c>
      <c r="F11" s="9" t="s">
        <v>207</v>
      </c>
      <c r="G11" s="177" t="s">
        <v>180</v>
      </c>
      <c r="H11" s="178" t="s">
        <v>181</v>
      </c>
      <c r="I11" s="9" t="s">
        <v>182</v>
      </c>
      <c r="J11" s="179" t="s">
        <v>183</v>
      </c>
    </row>
    <row r="12" spans="2:10" x14ac:dyDescent="0.2">
      <c r="B12" s="6"/>
      <c r="C12" s="8"/>
      <c r="D12" s="239"/>
      <c r="E12" s="239"/>
      <c r="F12" s="240"/>
      <c r="G12" s="183"/>
      <c r="H12" s="178" t="s">
        <v>141</v>
      </c>
      <c r="I12" s="240"/>
      <c r="J12" s="382"/>
    </row>
    <row r="13" spans="2:10" x14ac:dyDescent="0.2">
      <c r="B13" s="180"/>
      <c r="C13" s="193"/>
      <c r="D13" s="203" t="s">
        <v>89</v>
      </c>
      <c r="E13" s="203" t="s">
        <v>89</v>
      </c>
      <c r="F13" s="203" t="s">
        <v>89</v>
      </c>
      <c r="G13" s="203" t="s">
        <v>89</v>
      </c>
      <c r="H13" s="203" t="s">
        <v>89</v>
      </c>
      <c r="I13" s="203" t="s">
        <v>89</v>
      </c>
      <c r="J13" s="203" t="s">
        <v>89</v>
      </c>
    </row>
    <row r="14" spans="2:10" ht="12.75" customHeight="1" x14ac:dyDescent="0.2">
      <c r="B14" s="118"/>
      <c r="C14" s="383" t="s">
        <v>263</v>
      </c>
      <c r="D14" s="499">
        <v>-67297</v>
      </c>
      <c r="E14" s="499">
        <v>-4045.7850000000035</v>
      </c>
      <c r="F14" s="499">
        <v>-63251.214999999997</v>
      </c>
      <c r="G14" s="499">
        <v>-63251.214999999997</v>
      </c>
      <c r="H14" s="384"/>
      <c r="I14" s="385"/>
      <c r="J14" s="499">
        <v>-4045.7850000000035</v>
      </c>
    </row>
    <row r="15" spans="2:10" ht="12.75" customHeight="1" x14ac:dyDescent="0.2">
      <c r="B15" s="118"/>
      <c r="C15" s="386" t="s">
        <v>407</v>
      </c>
      <c r="D15" s="499">
        <v>67297</v>
      </c>
      <c r="E15" s="499">
        <v>4045.7850000000035</v>
      </c>
      <c r="F15" s="499">
        <v>63251.214999999997</v>
      </c>
      <c r="G15" s="499">
        <v>63251.214999999997</v>
      </c>
      <c r="H15" s="384"/>
      <c r="I15" s="385"/>
      <c r="J15" s="499">
        <v>4045.7850000000035</v>
      </c>
    </row>
    <row r="16" spans="2:10" ht="12.75" customHeight="1" x14ac:dyDescent="0.2">
      <c r="B16" s="118"/>
      <c r="C16" s="383" t="s">
        <v>408</v>
      </c>
      <c r="D16" s="499">
        <v>0</v>
      </c>
      <c r="E16" s="499">
        <v>0</v>
      </c>
      <c r="F16" s="499">
        <v>0</v>
      </c>
      <c r="G16" s="499">
        <v>0</v>
      </c>
      <c r="H16" s="384"/>
      <c r="I16" s="385"/>
      <c r="J16" s="499">
        <v>0</v>
      </c>
    </row>
    <row r="17" spans="2:10" ht="12.75" customHeight="1" x14ac:dyDescent="0.2">
      <c r="B17" s="118"/>
      <c r="C17" s="383" t="s">
        <v>409</v>
      </c>
      <c r="D17" s="499">
        <v>-240776</v>
      </c>
      <c r="E17" s="499">
        <v>-37417.888999999996</v>
      </c>
      <c r="F17" s="499">
        <v>-203358.111</v>
      </c>
      <c r="G17" s="499">
        <v>-203358.111</v>
      </c>
      <c r="H17" s="384"/>
      <c r="I17" s="385"/>
      <c r="J17" s="499">
        <v>-37417.888999999996</v>
      </c>
    </row>
    <row r="18" spans="2:10" ht="12.75" customHeight="1" x14ac:dyDescent="0.2">
      <c r="B18" s="118"/>
      <c r="C18" s="383" t="s">
        <v>410</v>
      </c>
      <c r="D18" s="499">
        <v>0</v>
      </c>
      <c r="E18" s="499">
        <v>0</v>
      </c>
      <c r="F18" s="499">
        <v>0</v>
      </c>
      <c r="G18" s="499">
        <v>0</v>
      </c>
      <c r="H18" s="384"/>
      <c r="I18" s="385"/>
      <c r="J18" s="499">
        <v>0</v>
      </c>
    </row>
    <row r="19" spans="2:10" ht="12.75" customHeight="1" x14ac:dyDescent="0.2">
      <c r="B19" s="118"/>
      <c r="C19" s="383" t="s">
        <v>499</v>
      </c>
      <c r="D19" s="499">
        <v>0</v>
      </c>
      <c r="E19" s="499">
        <v>0</v>
      </c>
      <c r="F19" s="499">
        <v>0</v>
      </c>
      <c r="G19" s="499">
        <v>0</v>
      </c>
      <c r="H19" s="384"/>
      <c r="I19" s="385"/>
      <c r="J19" s="499">
        <v>0</v>
      </c>
    </row>
    <row r="20" spans="2:10" ht="12.75" customHeight="1" x14ac:dyDescent="0.2">
      <c r="B20" s="118"/>
      <c r="C20" s="383"/>
      <c r="D20" s="499"/>
      <c r="E20" s="499"/>
      <c r="F20" s="499"/>
      <c r="G20" s="499"/>
      <c r="H20" s="384"/>
      <c r="I20" s="385"/>
      <c r="J20" s="499"/>
    </row>
    <row r="21" spans="2:10" ht="12.75" customHeight="1" x14ac:dyDescent="0.2">
      <c r="B21" s="118"/>
      <c r="C21" s="387" t="s">
        <v>266</v>
      </c>
      <c r="D21" s="510">
        <f t="shared" ref="D21:J21" si="0">SUM(D10:D20)</f>
        <v>-240776</v>
      </c>
      <c r="E21" s="510">
        <f t="shared" si="0"/>
        <v>-37417.888999999996</v>
      </c>
      <c r="F21" s="510">
        <f t="shared" si="0"/>
        <v>-203358.111</v>
      </c>
      <c r="G21" s="510">
        <f t="shared" si="0"/>
        <v>-203358.111</v>
      </c>
      <c r="H21" s="388">
        <f t="shared" si="0"/>
        <v>0</v>
      </c>
      <c r="I21" s="388"/>
      <c r="J21" s="510">
        <f t="shared" si="0"/>
        <v>-37417.888999999996</v>
      </c>
    </row>
    <row r="23" spans="2:10" x14ac:dyDescent="0.2">
      <c r="B23" s="749" t="s">
        <v>411</v>
      </c>
      <c r="C23" s="750"/>
      <c r="D23" s="389" t="str">
        <f>'[9]14. Provisions'!D23</f>
        <v>Self Explanatory</v>
      </c>
      <c r="E23" s="389"/>
      <c r="F23" s="389"/>
      <c r="G23" s="389"/>
      <c r="H23" s="390"/>
    </row>
    <row r="24" spans="2:10" x14ac:dyDescent="0.2">
      <c r="B24" s="119"/>
      <c r="C24" s="119"/>
      <c r="D24" s="119"/>
      <c r="E24" s="119"/>
      <c r="F24" s="119"/>
      <c r="G24" s="119"/>
    </row>
    <row r="25" spans="2:10" x14ac:dyDescent="0.2">
      <c r="B25" s="749" t="s">
        <v>412</v>
      </c>
      <c r="C25" s="750"/>
      <c r="D25" s="389" t="str">
        <f>'[9]14. Provisions'!D25</f>
        <v>Self Explanatory</v>
      </c>
      <c r="E25" s="389"/>
      <c r="F25" s="389"/>
      <c r="G25" s="389"/>
      <c r="H25" s="390"/>
    </row>
    <row r="26" spans="2:10" x14ac:dyDescent="0.2">
      <c r="B26" s="119"/>
      <c r="C26" s="119"/>
      <c r="D26" s="119"/>
      <c r="E26" s="119"/>
      <c r="F26" s="119"/>
      <c r="G26" s="119"/>
    </row>
    <row r="27" spans="2:10" ht="15.75" x14ac:dyDescent="0.25">
      <c r="B27" s="33" t="s">
        <v>490</v>
      </c>
      <c r="C27" s="119"/>
      <c r="D27" s="119"/>
      <c r="E27" s="119"/>
      <c r="F27" s="119"/>
      <c r="G27" s="119"/>
    </row>
    <row r="28" spans="2:10" x14ac:dyDescent="0.2">
      <c r="B28" s="119"/>
      <c r="C28" s="119"/>
      <c r="D28" s="119"/>
      <c r="E28" s="119"/>
      <c r="F28" s="119"/>
      <c r="G28" s="119"/>
    </row>
    <row r="29" spans="2:10" ht="51" x14ac:dyDescent="0.2">
      <c r="B29" s="230" t="s">
        <v>96</v>
      </c>
      <c r="C29" s="381" t="s">
        <v>475</v>
      </c>
      <c r="D29" s="8" t="s">
        <v>177</v>
      </c>
      <c r="E29" s="8" t="s">
        <v>178</v>
      </c>
      <c r="F29" s="9" t="s">
        <v>207</v>
      </c>
      <c r="G29" s="177" t="s">
        <v>180</v>
      </c>
      <c r="H29" s="178" t="s">
        <v>181</v>
      </c>
      <c r="I29" s="9" t="s">
        <v>182</v>
      </c>
      <c r="J29" s="179" t="s">
        <v>183</v>
      </c>
    </row>
    <row r="30" spans="2:10" x14ac:dyDescent="0.2">
      <c r="B30" s="6"/>
      <c r="C30" s="8"/>
      <c r="D30" s="495"/>
      <c r="E30" s="495"/>
      <c r="F30" s="494"/>
      <c r="G30" s="183"/>
      <c r="H30" s="178" t="s">
        <v>141</v>
      </c>
      <c r="I30" s="494"/>
      <c r="J30" s="382"/>
    </row>
    <row r="31" spans="2:10" x14ac:dyDescent="0.2">
      <c r="B31" s="180"/>
      <c r="C31" s="193"/>
      <c r="D31" s="203" t="s">
        <v>89</v>
      </c>
      <c r="E31" s="203" t="s">
        <v>89</v>
      </c>
      <c r="F31" s="203" t="s">
        <v>89</v>
      </c>
      <c r="G31" s="203" t="s">
        <v>89</v>
      </c>
      <c r="H31" s="203" t="s">
        <v>89</v>
      </c>
      <c r="I31" s="203" t="s">
        <v>89</v>
      </c>
      <c r="J31" s="203" t="s">
        <v>89</v>
      </c>
    </row>
    <row r="32" spans="2:10" ht="12.75" customHeight="1" x14ac:dyDescent="0.2">
      <c r="B32" s="118"/>
      <c r="C32" s="383" t="s">
        <v>263</v>
      </c>
      <c r="D32" s="499">
        <v>-277180.92583000002</v>
      </c>
      <c r="E32" s="499">
        <v>-24098.10983000003</v>
      </c>
      <c r="F32" s="499">
        <v>-253082.81599999999</v>
      </c>
      <c r="G32" s="499">
        <v>-253082.81599999999</v>
      </c>
      <c r="H32" s="384"/>
      <c r="I32" s="385"/>
      <c r="J32" s="499">
        <v>-24098.10983000003</v>
      </c>
    </row>
    <row r="33" spans="2:10" ht="12.75" customHeight="1" x14ac:dyDescent="0.2">
      <c r="B33" s="118"/>
      <c r="C33" s="386" t="s">
        <v>407</v>
      </c>
      <c r="D33" s="499">
        <v>59313.410600000039</v>
      </c>
      <c r="E33" s="499">
        <v>4685.7594373999964</v>
      </c>
      <c r="F33" s="499">
        <v>54627.651162600043</v>
      </c>
      <c r="G33" s="499">
        <v>54627.651162600043</v>
      </c>
      <c r="H33" s="384"/>
      <c r="I33" s="385"/>
      <c r="J33" s="499">
        <v>4685.7594373999964</v>
      </c>
    </row>
    <row r="34" spans="2:10" ht="12.75" customHeight="1" x14ac:dyDescent="0.2">
      <c r="B34" s="118"/>
      <c r="C34" s="383" t="s">
        <v>408</v>
      </c>
      <c r="D34" s="499"/>
      <c r="E34" s="499"/>
      <c r="F34" s="499"/>
      <c r="G34" s="499"/>
      <c r="H34" s="384"/>
      <c r="I34" s="385"/>
      <c r="J34" s="499"/>
    </row>
    <row r="35" spans="2:10" ht="12.75" customHeight="1" x14ac:dyDescent="0.2">
      <c r="B35" s="118"/>
      <c r="C35" s="383" t="s">
        <v>409</v>
      </c>
      <c r="D35" s="499">
        <v>-38872.869640000026</v>
      </c>
      <c r="E35" s="499">
        <v>-3070.9567015600041</v>
      </c>
      <c r="F35" s="499">
        <v>-35801.912938440022</v>
      </c>
      <c r="G35" s="499">
        <v>-35801.912938440022</v>
      </c>
      <c r="H35" s="384"/>
      <c r="I35" s="385"/>
      <c r="J35" s="499">
        <v>-3070.9567015600041</v>
      </c>
    </row>
    <row r="36" spans="2:10" ht="12.75" customHeight="1" x14ac:dyDescent="0.2">
      <c r="B36" s="118"/>
      <c r="C36" s="383" t="s">
        <v>410</v>
      </c>
      <c r="D36" s="499"/>
      <c r="E36" s="499"/>
      <c r="F36" s="499"/>
      <c r="G36" s="499"/>
      <c r="H36" s="384"/>
      <c r="I36" s="385"/>
      <c r="J36" s="499"/>
    </row>
    <row r="37" spans="2:10" ht="12.75" customHeight="1" x14ac:dyDescent="0.2">
      <c r="B37" s="118"/>
      <c r="C37" s="383" t="s">
        <v>499</v>
      </c>
      <c r="D37" s="499"/>
      <c r="E37" s="499">
        <v>2200.816094159999</v>
      </c>
      <c r="F37" s="499">
        <v>-2200.816094159999</v>
      </c>
      <c r="G37" s="499">
        <v>-2200.816094159999</v>
      </c>
      <c r="H37" s="384"/>
      <c r="I37" s="385"/>
      <c r="J37" s="499">
        <v>2200.816094159999</v>
      </c>
    </row>
    <row r="38" spans="2:10" ht="12.75" customHeight="1" x14ac:dyDescent="0.2">
      <c r="B38" s="118"/>
      <c r="C38" s="383"/>
      <c r="D38" s="499"/>
      <c r="E38" s="499"/>
      <c r="F38" s="499"/>
      <c r="G38" s="499"/>
      <c r="H38" s="384"/>
      <c r="I38" s="385"/>
      <c r="J38" s="384"/>
    </row>
    <row r="39" spans="2:10" ht="12.75" customHeight="1" x14ac:dyDescent="0.2">
      <c r="B39" s="118"/>
      <c r="C39" s="387" t="s">
        <v>266</v>
      </c>
      <c r="D39" s="510">
        <f t="shared" ref="D39:H39" si="1">SUM(D28:D38)</f>
        <v>-256740.38487000001</v>
      </c>
      <c r="E39" s="510">
        <f t="shared" si="1"/>
        <v>-20282.491000000038</v>
      </c>
      <c r="F39" s="510">
        <f t="shared" si="1"/>
        <v>-236457.89386999997</v>
      </c>
      <c r="G39" s="510">
        <f t="shared" si="1"/>
        <v>-236457.89386999997</v>
      </c>
      <c r="H39" s="388">
        <f t="shared" si="1"/>
        <v>0</v>
      </c>
      <c r="I39" s="388"/>
      <c r="J39" s="510">
        <f t="shared" ref="J39" si="2">SUM(J28:J38)</f>
        <v>-20282.491000000038</v>
      </c>
    </row>
    <row r="41" spans="2:10" x14ac:dyDescent="0.2">
      <c r="B41" s="749" t="s">
        <v>411</v>
      </c>
      <c r="C41" s="750"/>
      <c r="D41" s="389" t="str">
        <f>'[9]14. Provisions'!D41</f>
        <v>Self Explanatory</v>
      </c>
      <c r="E41" s="389"/>
      <c r="F41" s="389"/>
      <c r="G41" s="389"/>
      <c r="H41" s="390"/>
    </row>
    <row r="42" spans="2:10" x14ac:dyDescent="0.2">
      <c r="B42" s="119"/>
      <c r="C42" s="119"/>
      <c r="D42" s="119"/>
      <c r="E42" s="119"/>
      <c r="F42" s="119"/>
      <c r="G42" s="119"/>
    </row>
    <row r="43" spans="2:10" x14ac:dyDescent="0.2">
      <c r="B43" s="749" t="s">
        <v>412</v>
      </c>
      <c r="C43" s="750"/>
      <c r="D43" s="389" t="str">
        <f>'[9]14. Provisions'!D43</f>
        <v>Self Explanatory</v>
      </c>
      <c r="E43" s="389"/>
      <c r="F43" s="389"/>
      <c r="G43" s="389"/>
      <c r="H43" s="390"/>
    </row>
    <row r="44" spans="2:10" x14ac:dyDescent="0.2">
      <c r="C44" s="119"/>
      <c r="D44" s="119"/>
      <c r="E44" s="119"/>
      <c r="F44" s="119"/>
      <c r="G44" s="119"/>
    </row>
    <row r="45" spans="2:10" ht="15.75" x14ac:dyDescent="0.25">
      <c r="B45" s="33" t="s">
        <v>491</v>
      </c>
      <c r="C45" s="119"/>
      <c r="D45" s="119"/>
      <c r="E45" s="119"/>
      <c r="F45" s="119"/>
      <c r="G45" s="119"/>
    </row>
    <row r="46" spans="2:10" x14ac:dyDescent="0.2">
      <c r="B46" s="119"/>
      <c r="C46" s="119"/>
      <c r="D46" s="119"/>
      <c r="E46" s="119"/>
      <c r="F46" s="119"/>
      <c r="G46" s="119"/>
    </row>
    <row r="47" spans="2:10" ht="51" x14ac:dyDescent="0.2">
      <c r="B47" s="230" t="s">
        <v>96</v>
      </c>
      <c r="C47" s="381" t="str">
        <f>'[9]14. Provisions'!$C$48</f>
        <v>Environmental Remediation</v>
      </c>
      <c r="D47" s="8" t="s">
        <v>177</v>
      </c>
      <c r="E47" s="8" t="s">
        <v>178</v>
      </c>
      <c r="F47" s="9" t="s">
        <v>207</v>
      </c>
      <c r="G47" s="177" t="s">
        <v>180</v>
      </c>
      <c r="H47" s="178" t="s">
        <v>181</v>
      </c>
      <c r="I47" s="9" t="s">
        <v>182</v>
      </c>
      <c r="J47" s="179" t="s">
        <v>183</v>
      </c>
    </row>
    <row r="48" spans="2:10" x14ac:dyDescent="0.2">
      <c r="B48" s="6"/>
      <c r="C48" s="8"/>
      <c r="D48" s="495"/>
      <c r="E48" s="495"/>
      <c r="F48" s="494"/>
      <c r="G48" s="183"/>
      <c r="H48" s="178" t="s">
        <v>141</v>
      </c>
      <c r="I48" s="494"/>
      <c r="J48" s="382"/>
    </row>
    <row r="49" spans="2:10" x14ac:dyDescent="0.2">
      <c r="B49" s="180"/>
      <c r="C49" s="193"/>
      <c r="D49" s="203" t="s">
        <v>89</v>
      </c>
      <c r="E49" s="203" t="s">
        <v>89</v>
      </c>
      <c r="F49" s="203" t="s">
        <v>89</v>
      </c>
      <c r="G49" s="203" t="s">
        <v>89</v>
      </c>
      <c r="H49" s="203" t="s">
        <v>89</v>
      </c>
      <c r="I49" s="203" t="s">
        <v>89</v>
      </c>
      <c r="J49" s="203" t="s">
        <v>89</v>
      </c>
    </row>
    <row r="50" spans="2:10" ht="12.75" customHeight="1" x14ac:dyDescent="0.2">
      <c r="B50" s="118"/>
      <c r="C50" s="383" t="s">
        <v>263</v>
      </c>
      <c r="D50" s="499">
        <v>-8425.5471044778897</v>
      </c>
      <c r="E50" s="499">
        <v>0</v>
      </c>
      <c r="F50" s="499">
        <v>-8425.5471044778897</v>
      </c>
      <c r="G50" s="499">
        <v>-8425.5471044778897</v>
      </c>
      <c r="H50" s="384"/>
      <c r="I50" s="385"/>
      <c r="J50" s="499">
        <v>0</v>
      </c>
    </row>
    <row r="51" spans="2:10" ht="12.75" customHeight="1" x14ac:dyDescent="0.2">
      <c r="B51" s="118"/>
      <c r="C51" s="386" t="s">
        <v>407</v>
      </c>
      <c r="D51" s="499">
        <v>619.77804999999989</v>
      </c>
      <c r="E51" s="499">
        <v>202.32237999999995</v>
      </c>
      <c r="F51" s="499">
        <v>417.45566999999994</v>
      </c>
      <c r="G51" s="499">
        <v>417.45566999999994</v>
      </c>
      <c r="H51" s="384"/>
      <c r="I51" s="385"/>
      <c r="J51" s="499">
        <v>202.32237999999995</v>
      </c>
    </row>
    <row r="52" spans="2:10" ht="12.75" customHeight="1" x14ac:dyDescent="0.2">
      <c r="B52" s="118"/>
      <c r="C52" s="383" t="s">
        <v>408</v>
      </c>
      <c r="D52" s="499"/>
      <c r="E52" s="499"/>
      <c r="F52" s="499"/>
      <c r="G52" s="499"/>
      <c r="H52" s="384"/>
      <c r="I52" s="385"/>
      <c r="J52" s="499"/>
    </row>
    <row r="53" spans="2:10" ht="12.75" customHeight="1" x14ac:dyDescent="0.2">
      <c r="B53" s="118"/>
      <c r="C53" s="383" t="s">
        <v>409</v>
      </c>
      <c r="D53" s="499">
        <v>-14281.463126797524</v>
      </c>
      <c r="E53" s="499">
        <v>-10149.332609999999</v>
      </c>
      <c r="F53" s="499">
        <v>-4132.1305167975243</v>
      </c>
      <c r="G53" s="499">
        <v>-4132.1305167975243</v>
      </c>
      <c r="H53" s="384"/>
      <c r="I53" s="385"/>
      <c r="J53" s="499">
        <v>-10149.332609999999</v>
      </c>
    </row>
    <row r="54" spans="2:10" ht="12.75" customHeight="1" x14ac:dyDescent="0.2">
      <c r="B54" s="118"/>
      <c r="C54" s="383" t="s">
        <v>410</v>
      </c>
      <c r="D54" s="499"/>
      <c r="E54" s="499"/>
      <c r="F54" s="499"/>
      <c r="G54" s="499"/>
      <c r="H54" s="384"/>
      <c r="I54" s="385"/>
      <c r="J54" s="384"/>
    </row>
    <row r="55" spans="2:10" ht="12.75" customHeight="1" x14ac:dyDescent="0.2">
      <c r="B55" s="118"/>
      <c r="C55" s="383" t="s">
        <v>499</v>
      </c>
      <c r="D55" s="499"/>
      <c r="E55" s="499"/>
      <c r="F55" s="499"/>
      <c r="G55" s="499"/>
      <c r="H55" s="384"/>
      <c r="I55" s="385"/>
      <c r="J55" s="384"/>
    </row>
    <row r="56" spans="2:10" ht="12.75" customHeight="1" x14ac:dyDescent="0.2">
      <c r="B56" s="118"/>
      <c r="C56" s="383"/>
      <c r="D56" s="499"/>
      <c r="E56" s="499"/>
      <c r="F56" s="499"/>
      <c r="G56" s="499"/>
      <c r="H56" s="384"/>
      <c r="I56" s="385"/>
      <c r="J56" s="384"/>
    </row>
    <row r="57" spans="2:10" ht="12.75" customHeight="1" x14ac:dyDescent="0.2">
      <c r="B57" s="118"/>
      <c r="C57" s="387" t="s">
        <v>266</v>
      </c>
      <c r="D57" s="510">
        <f t="shared" ref="D57:H57" si="3">SUM(D46:D56)</f>
        <v>-22087.232181275413</v>
      </c>
      <c r="E57" s="510">
        <f t="shared" si="3"/>
        <v>-9947.0102299999999</v>
      </c>
      <c r="F57" s="510">
        <f t="shared" si="3"/>
        <v>-12140.221951275413</v>
      </c>
      <c r="G57" s="510">
        <f t="shared" si="3"/>
        <v>-12140.221951275413</v>
      </c>
      <c r="H57" s="388">
        <f t="shared" si="3"/>
        <v>0</v>
      </c>
      <c r="I57" s="388"/>
      <c r="J57" s="510">
        <f t="shared" ref="J57" si="4">SUM(J46:J56)</f>
        <v>-9947.0102299999999</v>
      </c>
    </row>
    <row r="59" spans="2:10" x14ac:dyDescent="0.2">
      <c r="B59" s="749" t="s">
        <v>411</v>
      </c>
      <c r="C59" s="750"/>
      <c r="D59" s="516" t="s">
        <v>476</v>
      </c>
      <c r="E59" s="389"/>
      <c r="F59" s="389"/>
      <c r="G59" s="389"/>
      <c r="H59" s="390"/>
    </row>
    <row r="60" spans="2:10" x14ac:dyDescent="0.2">
      <c r="B60" s="119"/>
      <c r="C60" s="119"/>
      <c r="D60" s="119"/>
      <c r="E60" s="119"/>
      <c r="F60" s="119"/>
      <c r="G60" s="119"/>
    </row>
    <row r="61" spans="2:10" ht="26.25" customHeight="1" x14ac:dyDescent="0.2">
      <c r="B61" s="749" t="s">
        <v>412</v>
      </c>
      <c r="C61" s="750"/>
      <c r="D61" s="751" t="s">
        <v>477</v>
      </c>
      <c r="E61" s="752"/>
      <c r="F61" s="752"/>
      <c r="G61" s="752"/>
      <c r="H61" s="753"/>
    </row>
    <row r="62" spans="2:10" x14ac:dyDescent="0.2">
      <c r="C62" s="119"/>
      <c r="D62" s="119"/>
      <c r="E62" s="119"/>
      <c r="F62" s="119"/>
      <c r="G62" s="119"/>
    </row>
    <row r="63" spans="2:10" ht="15.75" x14ac:dyDescent="0.25">
      <c r="B63" s="33" t="s">
        <v>492</v>
      </c>
      <c r="C63" s="119"/>
      <c r="D63" s="119"/>
      <c r="E63" s="119"/>
      <c r="F63" s="119"/>
      <c r="G63" s="119"/>
    </row>
    <row r="64" spans="2:10" x14ac:dyDescent="0.2">
      <c r="B64" s="119"/>
      <c r="C64" s="119"/>
      <c r="D64" s="119"/>
      <c r="E64" s="119"/>
      <c r="F64" s="119"/>
      <c r="G64" s="119"/>
    </row>
    <row r="65" spans="2:10" ht="51" x14ac:dyDescent="0.2">
      <c r="B65" s="230" t="s">
        <v>96</v>
      </c>
      <c r="C65" s="381" t="s">
        <v>478</v>
      </c>
      <c r="D65" s="8" t="s">
        <v>177</v>
      </c>
      <c r="E65" s="8" t="s">
        <v>178</v>
      </c>
      <c r="F65" s="9" t="s">
        <v>207</v>
      </c>
      <c r="G65" s="177" t="s">
        <v>180</v>
      </c>
      <c r="H65" s="178" t="s">
        <v>181</v>
      </c>
      <c r="I65" s="9" t="s">
        <v>182</v>
      </c>
      <c r="J65" s="179" t="s">
        <v>183</v>
      </c>
    </row>
    <row r="66" spans="2:10" x14ac:dyDescent="0.2">
      <c r="B66" s="6"/>
      <c r="C66" s="8"/>
      <c r="D66" s="495"/>
      <c r="E66" s="495"/>
      <c r="F66" s="494"/>
      <c r="G66" s="183"/>
      <c r="H66" s="178" t="s">
        <v>141</v>
      </c>
      <c r="I66" s="494"/>
      <c r="J66" s="382"/>
    </row>
    <row r="67" spans="2:10" x14ac:dyDescent="0.2">
      <c r="B67" s="180"/>
      <c r="C67" s="193"/>
      <c r="D67" s="203" t="s">
        <v>89</v>
      </c>
      <c r="E67" s="203" t="s">
        <v>89</v>
      </c>
      <c r="F67" s="203" t="s">
        <v>89</v>
      </c>
      <c r="G67" s="203" t="s">
        <v>89</v>
      </c>
      <c r="H67" s="203" t="s">
        <v>89</v>
      </c>
      <c r="I67" s="203" t="s">
        <v>89</v>
      </c>
      <c r="J67" s="203" t="s">
        <v>89</v>
      </c>
    </row>
    <row r="68" spans="2:10" ht="12.75" customHeight="1" x14ac:dyDescent="0.2">
      <c r="B68" s="118"/>
      <c r="C68" s="383" t="s">
        <v>263</v>
      </c>
      <c r="D68" s="499">
        <v>-47820.637009999999</v>
      </c>
      <c r="E68" s="499">
        <v>-45462.3945717268</v>
      </c>
      <c r="F68" s="499">
        <v>-2358.2424382732002</v>
      </c>
      <c r="G68" s="499">
        <v>-2358.2424382732002</v>
      </c>
      <c r="H68" s="384"/>
      <c r="I68" s="385"/>
      <c r="J68" s="499">
        <v>-45462.3945717268</v>
      </c>
    </row>
    <row r="69" spans="2:10" ht="12.75" customHeight="1" x14ac:dyDescent="0.2">
      <c r="B69" s="118"/>
      <c r="C69" s="386" t="s">
        <v>407</v>
      </c>
      <c r="D69" s="499">
        <v>3299.2292499999999</v>
      </c>
      <c r="E69" s="499">
        <v>920.47945737999953</v>
      </c>
      <c r="F69" s="499">
        <v>2378.7497926200003</v>
      </c>
      <c r="G69" s="499">
        <v>2378.7497926200003</v>
      </c>
      <c r="H69" s="384"/>
      <c r="I69" s="385"/>
      <c r="J69" s="499">
        <v>920.47945737999953</v>
      </c>
    </row>
    <row r="70" spans="2:10" ht="12.75" customHeight="1" x14ac:dyDescent="0.2">
      <c r="B70" s="118"/>
      <c r="C70" s="383" t="s">
        <v>408</v>
      </c>
      <c r="D70" s="499"/>
      <c r="E70" s="499"/>
      <c r="F70" s="499"/>
      <c r="G70" s="499"/>
      <c r="H70" s="384"/>
      <c r="I70" s="385"/>
      <c r="J70" s="499"/>
    </row>
    <row r="71" spans="2:10" ht="12.75" customHeight="1" x14ac:dyDescent="0.2">
      <c r="B71" s="118"/>
      <c r="C71" s="383" t="s">
        <v>409</v>
      </c>
      <c r="D71" s="499">
        <v>6569.4273656954711</v>
      </c>
      <c r="E71" s="499">
        <v>7804.8399390254708</v>
      </c>
      <c r="F71" s="499">
        <v>-1235.41257333</v>
      </c>
      <c r="G71" s="499">
        <v>-1235.41257333</v>
      </c>
      <c r="H71" s="384"/>
      <c r="I71" s="385"/>
      <c r="J71" s="499">
        <v>7804.8399390254708</v>
      </c>
    </row>
    <row r="72" spans="2:10" ht="12.75" customHeight="1" x14ac:dyDescent="0.2">
      <c r="B72" s="118"/>
      <c r="C72" s="383" t="s">
        <v>410</v>
      </c>
      <c r="D72" s="499"/>
      <c r="E72" s="499"/>
      <c r="F72" s="499"/>
      <c r="G72" s="499"/>
      <c r="H72" s="384"/>
      <c r="I72" s="385"/>
      <c r="J72" s="499"/>
    </row>
    <row r="73" spans="2:10" ht="12.75" customHeight="1" x14ac:dyDescent="0.2">
      <c r="B73" s="118"/>
      <c r="C73" s="383" t="s">
        <v>499</v>
      </c>
      <c r="D73" s="499"/>
      <c r="E73" s="499"/>
      <c r="F73" s="499"/>
      <c r="G73" s="499"/>
      <c r="H73" s="384"/>
      <c r="I73" s="385"/>
      <c r="J73" s="384"/>
    </row>
    <row r="74" spans="2:10" ht="12.75" customHeight="1" x14ac:dyDescent="0.2">
      <c r="B74" s="118"/>
      <c r="C74" s="383"/>
      <c r="D74" s="499"/>
      <c r="E74" s="499"/>
      <c r="F74" s="499"/>
      <c r="G74" s="499"/>
      <c r="H74" s="384"/>
      <c r="I74" s="385"/>
      <c r="J74" s="384"/>
    </row>
    <row r="75" spans="2:10" ht="12.75" customHeight="1" x14ac:dyDescent="0.2">
      <c r="B75" s="118"/>
      <c r="C75" s="387" t="s">
        <v>266</v>
      </c>
      <c r="D75" s="510">
        <f t="shared" ref="D75:H75" si="5">SUM(D64:D74)</f>
        <v>-37951.980394304534</v>
      </c>
      <c r="E75" s="510">
        <f t="shared" si="5"/>
        <v>-36737.075175321326</v>
      </c>
      <c r="F75" s="510">
        <f t="shared" si="5"/>
        <v>-1214.9052189831998</v>
      </c>
      <c r="G75" s="510">
        <f t="shared" si="5"/>
        <v>-1214.9052189831998</v>
      </c>
      <c r="H75" s="388">
        <f t="shared" si="5"/>
        <v>0</v>
      </c>
      <c r="I75" s="388"/>
      <c r="J75" s="510">
        <f t="shared" ref="J75" si="6">SUM(J64:J74)</f>
        <v>-36737.075175321326</v>
      </c>
    </row>
    <row r="77" spans="2:10" x14ac:dyDescent="0.2">
      <c r="B77" s="749" t="s">
        <v>411</v>
      </c>
      <c r="C77" s="750"/>
      <c r="D77" s="516" t="s">
        <v>479</v>
      </c>
      <c r="E77" s="389"/>
      <c r="F77" s="389"/>
      <c r="G77" s="389"/>
      <c r="H77" s="390"/>
    </row>
    <row r="78" spans="2:10" x14ac:dyDescent="0.2">
      <c r="B78" s="119"/>
      <c r="C78" s="119"/>
      <c r="D78" s="119"/>
      <c r="E78" s="119"/>
      <c r="F78" s="119"/>
      <c r="G78" s="119"/>
    </row>
    <row r="79" spans="2:10" x14ac:dyDescent="0.2">
      <c r="B79" s="749" t="s">
        <v>412</v>
      </c>
      <c r="C79" s="750"/>
      <c r="D79" s="516" t="s">
        <v>480</v>
      </c>
      <c r="E79" s="389"/>
      <c r="F79" s="389"/>
      <c r="G79" s="389"/>
      <c r="H79" s="390"/>
    </row>
    <row r="80" spans="2:10" x14ac:dyDescent="0.2">
      <c r="C80" s="119"/>
      <c r="D80" s="119"/>
      <c r="E80" s="119"/>
      <c r="F80" s="119"/>
      <c r="G80" s="119"/>
    </row>
    <row r="81" spans="2:10" ht="15.75" x14ac:dyDescent="0.25">
      <c r="B81" s="33" t="s">
        <v>493</v>
      </c>
      <c r="C81" s="119"/>
      <c r="D81" s="119"/>
      <c r="E81" s="119"/>
      <c r="F81" s="119"/>
      <c r="G81" s="119"/>
    </row>
    <row r="82" spans="2:10" x14ac:dyDescent="0.2">
      <c r="B82" s="119"/>
      <c r="C82" s="119"/>
      <c r="D82" s="119"/>
      <c r="E82" s="119"/>
      <c r="F82" s="119"/>
      <c r="G82" s="119"/>
    </row>
    <row r="83" spans="2:10" ht="51" x14ac:dyDescent="0.2">
      <c r="B83" s="230" t="s">
        <v>96</v>
      </c>
      <c r="C83" s="381" t="s">
        <v>481</v>
      </c>
      <c r="D83" s="8" t="s">
        <v>177</v>
      </c>
      <c r="E83" s="8" t="s">
        <v>178</v>
      </c>
      <c r="F83" s="9" t="s">
        <v>207</v>
      </c>
      <c r="G83" s="177" t="s">
        <v>180</v>
      </c>
      <c r="H83" s="178" t="s">
        <v>181</v>
      </c>
      <c r="I83" s="9" t="s">
        <v>182</v>
      </c>
      <c r="J83" s="179" t="s">
        <v>183</v>
      </c>
    </row>
    <row r="84" spans="2:10" x14ac:dyDescent="0.2">
      <c r="B84" s="6"/>
      <c r="C84" s="8"/>
      <c r="D84" s="495"/>
      <c r="E84" s="495"/>
      <c r="F84" s="494"/>
      <c r="G84" s="183"/>
      <c r="H84" s="178" t="s">
        <v>141</v>
      </c>
      <c r="I84" s="494"/>
      <c r="J84" s="382"/>
    </row>
    <row r="85" spans="2:10" x14ac:dyDescent="0.2">
      <c r="B85" s="180"/>
      <c r="C85" s="193"/>
      <c r="D85" s="203" t="s">
        <v>89</v>
      </c>
      <c r="E85" s="203" t="s">
        <v>89</v>
      </c>
      <c r="F85" s="203" t="s">
        <v>89</v>
      </c>
      <c r="G85" s="203" t="s">
        <v>89</v>
      </c>
      <c r="H85" s="203" t="s">
        <v>89</v>
      </c>
      <c r="I85" s="203" t="s">
        <v>89</v>
      </c>
      <c r="J85" s="203" t="s">
        <v>89</v>
      </c>
    </row>
    <row r="86" spans="2:10" ht="12.75" customHeight="1" x14ac:dyDescent="0.2">
      <c r="B86" s="118"/>
      <c r="C86" s="383" t="s">
        <v>263</v>
      </c>
      <c r="D86" s="499">
        <v>-10700.53369</v>
      </c>
      <c r="E86" s="499">
        <v>-930.30441000000064</v>
      </c>
      <c r="F86" s="499">
        <v>-9770.2292799999996</v>
      </c>
      <c r="G86" s="499">
        <v>-9770.2292799999996</v>
      </c>
      <c r="H86" s="384"/>
      <c r="I86" s="385"/>
      <c r="J86" s="499">
        <v>-930.30441000000064</v>
      </c>
    </row>
    <row r="87" spans="2:10" ht="12.75" customHeight="1" x14ac:dyDescent="0.2">
      <c r="B87" s="118"/>
      <c r="C87" s="386" t="s">
        <v>407</v>
      </c>
      <c r="D87" s="499">
        <v>890.02478000000008</v>
      </c>
      <c r="E87" s="499">
        <v>70.311957620000044</v>
      </c>
      <c r="F87" s="499">
        <v>819.71282238000003</v>
      </c>
      <c r="G87" s="499">
        <v>819.71282238000003</v>
      </c>
      <c r="H87" s="384"/>
      <c r="I87" s="385"/>
      <c r="J87" s="499">
        <v>70.311957620000044</v>
      </c>
    </row>
    <row r="88" spans="2:10" ht="12.75" customHeight="1" x14ac:dyDescent="0.2">
      <c r="B88" s="118"/>
      <c r="C88" s="383" t="s">
        <v>408</v>
      </c>
      <c r="D88" s="499"/>
      <c r="E88" s="499"/>
      <c r="F88" s="499"/>
      <c r="G88" s="499"/>
      <c r="H88" s="384"/>
      <c r="I88" s="385"/>
      <c r="J88" s="499"/>
    </row>
    <row r="89" spans="2:10" ht="12.75" customHeight="1" x14ac:dyDescent="0.2">
      <c r="B89" s="118"/>
      <c r="C89" s="383" t="s">
        <v>409</v>
      </c>
      <c r="D89" s="499">
        <v>-2210.9844000000012</v>
      </c>
      <c r="E89" s="499">
        <v>-174.66776759999971</v>
      </c>
      <c r="F89" s="499">
        <v>-2036.3166324000015</v>
      </c>
      <c r="G89" s="499">
        <v>-2036.3166324000015</v>
      </c>
      <c r="H89" s="384"/>
      <c r="I89" s="385"/>
      <c r="J89" s="499">
        <v>-174.66776759999971</v>
      </c>
    </row>
    <row r="90" spans="2:10" ht="12.75" customHeight="1" x14ac:dyDescent="0.2">
      <c r="B90" s="118"/>
      <c r="C90" s="383" t="s">
        <v>410</v>
      </c>
      <c r="D90" s="499"/>
      <c r="E90" s="499"/>
      <c r="F90" s="499"/>
      <c r="G90" s="499"/>
      <c r="H90" s="384"/>
      <c r="I90" s="385"/>
      <c r="J90" s="499"/>
    </row>
    <row r="91" spans="2:10" ht="12.75" customHeight="1" x14ac:dyDescent="0.2">
      <c r="B91" s="118"/>
      <c r="C91" s="383" t="s">
        <v>499</v>
      </c>
      <c r="D91" s="499"/>
      <c r="E91" s="499">
        <v>105.46987488132272</v>
      </c>
      <c r="F91" s="499">
        <v>-105.46987488132272</v>
      </c>
      <c r="G91" s="499">
        <v>-105.46987488132272</v>
      </c>
      <c r="H91" s="384"/>
      <c r="I91" s="385"/>
      <c r="J91" s="499">
        <v>105.46987488132272</v>
      </c>
    </row>
    <row r="92" spans="2:10" ht="12.75" customHeight="1" x14ac:dyDescent="0.2">
      <c r="B92" s="118"/>
      <c r="C92" s="383"/>
      <c r="D92" s="499"/>
      <c r="E92" s="499"/>
      <c r="F92" s="499"/>
      <c r="G92" s="499"/>
      <c r="H92" s="384"/>
      <c r="I92" s="385"/>
      <c r="J92" s="384"/>
    </row>
    <row r="93" spans="2:10" ht="12.75" customHeight="1" x14ac:dyDescent="0.2">
      <c r="B93" s="118"/>
      <c r="C93" s="387" t="s">
        <v>266</v>
      </c>
      <c r="D93" s="510">
        <f t="shared" ref="D93:H93" si="7">SUM(D82:D92)</f>
        <v>-12021.493310000002</v>
      </c>
      <c r="E93" s="510">
        <f t="shared" si="7"/>
        <v>-929.19034509867765</v>
      </c>
      <c r="F93" s="510">
        <f t="shared" si="7"/>
        <v>-11092.302964901324</v>
      </c>
      <c r="G93" s="510">
        <f t="shared" si="7"/>
        <v>-11092.302964901324</v>
      </c>
      <c r="H93" s="388">
        <f t="shared" si="7"/>
        <v>0</v>
      </c>
      <c r="I93" s="388"/>
      <c r="J93" s="510">
        <f t="shared" ref="J93" si="8">SUM(J82:J92)</f>
        <v>-929.19034509867765</v>
      </c>
    </row>
    <row r="95" spans="2:10" x14ac:dyDescent="0.2">
      <c r="B95" s="749" t="s">
        <v>411</v>
      </c>
      <c r="C95" s="750"/>
      <c r="D95" s="516" t="s">
        <v>482</v>
      </c>
      <c r="E95" s="389"/>
      <c r="F95" s="389"/>
      <c r="G95" s="389"/>
      <c r="H95" s="390"/>
    </row>
    <row r="96" spans="2:10" x14ac:dyDescent="0.2">
      <c r="B96" s="119"/>
      <c r="C96" s="119"/>
      <c r="D96" s="119"/>
      <c r="E96" s="119"/>
      <c r="F96" s="119"/>
      <c r="G96" s="119"/>
    </row>
    <row r="97" spans="2:10" ht="26.25" customHeight="1" x14ac:dyDescent="0.2">
      <c r="B97" s="749" t="s">
        <v>412</v>
      </c>
      <c r="C97" s="750"/>
      <c r="D97" s="751" t="s">
        <v>483</v>
      </c>
      <c r="E97" s="752"/>
      <c r="F97" s="752"/>
      <c r="G97" s="752"/>
      <c r="H97" s="753"/>
    </row>
    <row r="98" spans="2:10" x14ac:dyDescent="0.2">
      <c r="C98" s="119"/>
      <c r="D98" s="119"/>
      <c r="E98" s="119"/>
      <c r="F98" s="119"/>
      <c r="G98" s="119"/>
    </row>
    <row r="99" spans="2:10" ht="15.75" x14ac:dyDescent="0.25">
      <c r="B99" s="33" t="s">
        <v>494</v>
      </c>
      <c r="C99" s="119"/>
      <c r="D99" s="119"/>
      <c r="E99" s="119"/>
      <c r="F99" s="119"/>
      <c r="G99" s="119"/>
    </row>
    <row r="100" spans="2:10" x14ac:dyDescent="0.2">
      <c r="B100" s="119"/>
      <c r="C100" s="119"/>
      <c r="D100" s="119"/>
      <c r="E100" s="119"/>
      <c r="F100" s="119"/>
      <c r="G100" s="119"/>
    </row>
    <row r="101" spans="2:10" ht="51" x14ac:dyDescent="0.2">
      <c r="B101" s="230" t="s">
        <v>96</v>
      </c>
      <c r="C101" s="381" t="s">
        <v>484</v>
      </c>
      <c r="D101" s="8" t="s">
        <v>177</v>
      </c>
      <c r="E101" s="8" t="s">
        <v>178</v>
      </c>
      <c r="F101" s="9" t="s">
        <v>207</v>
      </c>
      <c r="G101" s="177" t="s">
        <v>180</v>
      </c>
      <c r="H101" s="178" t="s">
        <v>181</v>
      </c>
      <c r="I101" s="9" t="s">
        <v>182</v>
      </c>
      <c r="J101" s="179" t="s">
        <v>183</v>
      </c>
    </row>
    <row r="102" spans="2:10" x14ac:dyDescent="0.2">
      <c r="B102" s="6"/>
      <c r="C102" s="8"/>
      <c r="D102" s="495"/>
      <c r="E102" s="495"/>
      <c r="F102" s="494"/>
      <c r="G102" s="183"/>
      <c r="H102" s="178" t="s">
        <v>141</v>
      </c>
      <c r="I102" s="494"/>
      <c r="J102" s="382"/>
    </row>
    <row r="103" spans="2:10" x14ac:dyDescent="0.2">
      <c r="B103" s="180"/>
      <c r="C103" s="193"/>
      <c r="D103" s="203" t="s">
        <v>89</v>
      </c>
      <c r="E103" s="203" t="s">
        <v>89</v>
      </c>
      <c r="F103" s="203" t="s">
        <v>89</v>
      </c>
      <c r="G103" s="203" t="s">
        <v>89</v>
      </c>
      <c r="H103" s="203" t="s">
        <v>89</v>
      </c>
      <c r="I103" s="203" t="s">
        <v>89</v>
      </c>
      <c r="J103" s="203" t="s">
        <v>89</v>
      </c>
    </row>
    <row r="104" spans="2:10" ht="12.75" customHeight="1" x14ac:dyDescent="0.2">
      <c r="B104" s="118"/>
      <c r="C104" s="383" t="s">
        <v>263</v>
      </c>
      <c r="D104" s="499">
        <v>-7317.5040300000001</v>
      </c>
      <c r="E104" s="499"/>
      <c r="F104" s="499">
        <v>-7317.5040299999991</v>
      </c>
      <c r="G104" s="499">
        <v>-7317.5040299999991</v>
      </c>
      <c r="H104" s="384"/>
      <c r="I104" s="385"/>
      <c r="J104" s="384"/>
    </row>
    <row r="105" spans="2:10" ht="12.75" customHeight="1" x14ac:dyDescent="0.2">
      <c r="B105" s="118"/>
      <c r="C105" s="386" t="s">
        <v>407</v>
      </c>
      <c r="D105" s="499">
        <v>2438.5788299999999</v>
      </c>
      <c r="E105" s="499"/>
      <c r="F105" s="499">
        <v>2438.5788299999999</v>
      </c>
      <c r="G105" s="499">
        <v>2438.5788299999999</v>
      </c>
      <c r="H105" s="384"/>
      <c r="I105" s="385"/>
      <c r="J105" s="384"/>
    </row>
    <row r="106" spans="2:10" ht="12.75" customHeight="1" x14ac:dyDescent="0.2">
      <c r="B106" s="118"/>
      <c r="C106" s="383" t="s">
        <v>408</v>
      </c>
      <c r="D106" s="499"/>
      <c r="E106" s="499"/>
      <c r="F106" s="499"/>
      <c r="G106" s="499"/>
      <c r="H106" s="384"/>
      <c r="I106" s="385"/>
      <c r="J106" s="384"/>
    </row>
    <row r="107" spans="2:10" ht="12.75" customHeight="1" x14ac:dyDescent="0.2">
      <c r="B107" s="118"/>
      <c r="C107" s="383" t="s">
        <v>409</v>
      </c>
      <c r="D107" s="499">
        <v>232.53846999999996</v>
      </c>
      <c r="E107" s="499"/>
      <c r="F107" s="499">
        <v>232.53846999999996</v>
      </c>
      <c r="G107" s="499">
        <v>232.53846999999996</v>
      </c>
      <c r="H107" s="384"/>
      <c r="I107" s="385"/>
      <c r="J107" s="384"/>
    </row>
    <row r="108" spans="2:10" ht="12.75" customHeight="1" x14ac:dyDescent="0.2">
      <c r="B108" s="118"/>
      <c r="C108" s="383" t="s">
        <v>410</v>
      </c>
      <c r="D108" s="499"/>
      <c r="E108" s="499"/>
      <c r="F108" s="499"/>
      <c r="G108" s="499"/>
      <c r="H108" s="384"/>
      <c r="I108" s="385"/>
      <c r="J108" s="384"/>
    </row>
    <row r="109" spans="2:10" ht="12.75" customHeight="1" x14ac:dyDescent="0.2">
      <c r="B109" s="118"/>
      <c r="C109" s="383" t="s">
        <v>499</v>
      </c>
      <c r="D109" s="499"/>
      <c r="E109" s="499"/>
      <c r="F109" s="499"/>
      <c r="G109" s="499"/>
      <c r="H109" s="384"/>
      <c r="I109" s="385"/>
      <c r="J109" s="384"/>
    </row>
    <row r="110" spans="2:10" ht="12.75" customHeight="1" x14ac:dyDescent="0.2">
      <c r="B110" s="118"/>
      <c r="C110" s="383"/>
      <c r="D110" s="499"/>
      <c r="E110" s="499"/>
      <c r="F110" s="499"/>
      <c r="G110" s="499"/>
      <c r="H110" s="384"/>
      <c r="I110" s="385"/>
      <c r="J110" s="384"/>
    </row>
    <row r="111" spans="2:10" ht="12.75" customHeight="1" x14ac:dyDescent="0.2">
      <c r="B111" s="118"/>
      <c r="C111" s="387" t="s">
        <v>266</v>
      </c>
      <c r="D111" s="510">
        <f t="shared" ref="D111:H111" si="9">SUM(D100:D110)</f>
        <v>-4646.3867300000002</v>
      </c>
      <c r="E111" s="510">
        <f t="shared" si="9"/>
        <v>0</v>
      </c>
      <c r="F111" s="510">
        <f t="shared" si="9"/>
        <v>-4646.3867300000002</v>
      </c>
      <c r="G111" s="510">
        <f t="shared" si="9"/>
        <v>-4646.3867300000002</v>
      </c>
      <c r="H111" s="388">
        <f t="shared" si="9"/>
        <v>0</v>
      </c>
      <c r="I111" s="388"/>
      <c r="J111" s="388">
        <f t="shared" ref="J111" si="10">SUM(J100:J110)</f>
        <v>0</v>
      </c>
    </row>
    <row r="113" spans="2:10" x14ac:dyDescent="0.2">
      <c r="B113" s="749" t="s">
        <v>411</v>
      </c>
      <c r="C113" s="750"/>
      <c r="D113" s="751" t="s">
        <v>485</v>
      </c>
      <c r="E113" s="752"/>
      <c r="F113" s="752"/>
      <c r="G113" s="752"/>
      <c r="H113" s="753"/>
    </row>
    <row r="114" spans="2:10" x14ac:dyDescent="0.2">
      <c r="B114" s="119"/>
      <c r="C114" s="119"/>
      <c r="D114" s="119"/>
      <c r="E114" s="119"/>
      <c r="F114" s="119"/>
      <c r="G114" s="119"/>
    </row>
    <row r="115" spans="2:10" x14ac:dyDescent="0.2">
      <c r="B115" s="749" t="s">
        <v>412</v>
      </c>
      <c r="C115" s="750"/>
      <c r="D115" s="516" t="s">
        <v>486</v>
      </c>
      <c r="E115" s="389"/>
      <c r="F115" s="389"/>
      <c r="G115" s="389"/>
      <c r="H115" s="390"/>
    </row>
    <row r="116" spans="2:10" x14ac:dyDescent="0.2">
      <c r="D116" s="119"/>
      <c r="E116" s="119"/>
      <c r="F116" s="119"/>
      <c r="G116" s="119"/>
    </row>
    <row r="117" spans="2:10" ht="15.75" x14ac:dyDescent="0.25">
      <c r="B117" s="33" t="s">
        <v>501</v>
      </c>
      <c r="C117" s="119"/>
      <c r="D117" s="119"/>
      <c r="E117" s="119"/>
      <c r="F117" s="119"/>
      <c r="G117" s="119"/>
    </row>
    <row r="118" spans="2:10" x14ac:dyDescent="0.2">
      <c r="B118" s="119"/>
      <c r="C118" s="119"/>
      <c r="D118" s="119"/>
      <c r="E118" s="119"/>
      <c r="F118" s="119"/>
      <c r="G118" s="119"/>
    </row>
    <row r="119" spans="2:10" ht="51" x14ac:dyDescent="0.2">
      <c r="B119" s="230" t="s">
        <v>96</v>
      </c>
      <c r="C119" s="381" t="s">
        <v>502</v>
      </c>
      <c r="D119" s="8" t="s">
        <v>177</v>
      </c>
      <c r="E119" s="8" t="s">
        <v>178</v>
      </c>
      <c r="F119" s="9" t="s">
        <v>207</v>
      </c>
      <c r="G119" s="177" t="s">
        <v>180</v>
      </c>
      <c r="H119" s="178" t="s">
        <v>181</v>
      </c>
      <c r="I119" s="9" t="s">
        <v>182</v>
      </c>
      <c r="J119" s="179" t="s">
        <v>183</v>
      </c>
    </row>
    <row r="120" spans="2:10" x14ac:dyDescent="0.2">
      <c r="B120" s="6"/>
      <c r="C120" s="8"/>
      <c r="D120" s="533"/>
      <c r="E120" s="533"/>
      <c r="F120" s="532"/>
      <c r="G120" s="183"/>
      <c r="H120" s="178" t="s">
        <v>141</v>
      </c>
      <c r="I120" s="532"/>
      <c r="J120" s="382"/>
    </row>
    <row r="121" spans="2:10" x14ac:dyDescent="0.2">
      <c r="B121" s="180"/>
      <c r="C121" s="193"/>
      <c r="D121" s="203" t="s">
        <v>89</v>
      </c>
      <c r="E121" s="203" t="s">
        <v>89</v>
      </c>
      <c r="F121" s="203" t="s">
        <v>89</v>
      </c>
      <c r="G121" s="203" t="s">
        <v>89</v>
      </c>
      <c r="H121" s="203" t="s">
        <v>89</v>
      </c>
      <c r="I121" s="203" t="s">
        <v>89</v>
      </c>
      <c r="J121" s="203" t="s">
        <v>89</v>
      </c>
    </row>
    <row r="122" spans="2:10" x14ac:dyDescent="0.2">
      <c r="B122" s="118"/>
      <c r="C122" s="383" t="s">
        <v>263</v>
      </c>
      <c r="D122" s="499">
        <v>-236745.96702000001</v>
      </c>
      <c r="E122" s="499">
        <v>-20580.512005314784</v>
      </c>
      <c r="F122" s="499">
        <v>-216165.45501468523</v>
      </c>
      <c r="G122" s="499">
        <v>-216165.45501468523</v>
      </c>
      <c r="H122" s="384"/>
      <c r="I122" s="385"/>
      <c r="J122" s="499">
        <v>-20580.512005314784</v>
      </c>
    </row>
    <row r="123" spans="2:10" x14ac:dyDescent="0.2">
      <c r="B123" s="118"/>
      <c r="C123" s="386" t="s">
        <v>407</v>
      </c>
      <c r="D123" s="499">
        <v>8994</v>
      </c>
      <c r="E123" s="499">
        <v>710.52599999999984</v>
      </c>
      <c r="F123" s="499">
        <v>8283.4740000000002</v>
      </c>
      <c r="G123" s="499">
        <v>8283.4740000000002</v>
      </c>
      <c r="H123" s="384"/>
      <c r="I123" s="385"/>
      <c r="J123" s="499">
        <v>710.52599999999984</v>
      </c>
    </row>
    <row r="124" spans="2:10" x14ac:dyDescent="0.2">
      <c r="B124" s="118"/>
      <c r="C124" s="383" t="s">
        <v>408</v>
      </c>
      <c r="D124" s="499"/>
      <c r="E124" s="499"/>
      <c r="F124" s="499"/>
      <c r="G124" s="499"/>
      <c r="H124" s="384"/>
      <c r="I124" s="385"/>
      <c r="J124" s="499"/>
    </row>
    <row r="125" spans="2:10" x14ac:dyDescent="0.2">
      <c r="B125" s="118"/>
      <c r="C125" s="383" t="s">
        <v>409</v>
      </c>
      <c r="D125" s="499">
        <v>46896.925000000003</v>
      </c>
      <c r="E125" s="499">
        <v>3704.8570749999999</v>
      </c>
      <c r="F125" s="499">
        <v>43192.067925000003</v>
      </c>
      <c r="G125" s="499">
        <v>43192.067925000003</v>
      </c>
      <c r="H125" s="384"/>
      <c r="I125" s="385"/>
      <c r="J125" s="499">
        <v>3704.8570749999999</v>
      </c>
    </row>
    <row r="126" spans="2:10" x14ac:dyDescent="0.2">
      <c r="B126" s="118"/>
      <c r="C126" s="383" t="s">
        <v>410</v>
      </c>
      <c r="D126" s="499"/>
      <c r="E126" s="499"/>
      <c r="F126" s="499"/>
      <c r="G126" s="499"/>
      <c r="H126" s="384"/>
      <c r="I126" s="385"/>
      <c r="J126" s="499"/>
    </row>
    <row r="127" spans="2:10" x14ac:dyDescent="0.2">
      <c r="B127" s="118"/>
      <c r="C127" s="383" t="s">
        <v>499</v>
      </c>
      <c r="D127" s="499"/>
      <c r="E127" s="499">
        <v>1877.5806077080333</v>
      </c>
      <c r="F127" s="499">
        <v>-1877.5806077080333</v>
      </c>
      <c r="G127" s="499">
        <v>-1877.5806077080333</v>
      </c>
      <c r="H127" s="384"/>
      <c r="I127" s="385"/>
      <c r="J127" s="499">
        <v>1877.5806077080333</v>
      </c>
    </row>
    <row r="128" spans="2:10" x14ac:dyDescent="0.2">
      <c r="B128" s="118"/>
      <c r="C128" s="383"/>
      <c r="D128" s="499"/>
      <c r="E128" s="499"/>
      <c r="F128" s="499"/>
      <c r="G128" s="499"/>
      <c r="H128" s="384"/>
      <c r="I128" s="385"/>
      <c r="J128" s="384"/>
    </row>
    <row r="129" spans="2:10" x14ac:dyDescent="0.2">
      <c r="B129" s="118"/>
      <c r="C129" s="387" t="s">
        <v>266</v>
      </c>
      <c r="D129" s="510">
        <f t="shared" ref="D129:H129" si="11">SUM(D118:D128)</f>
        <v>-180855.04201999999</v>
      </c>
      <c r="E129" s="510">
        <f t="shared" si="11"/>
        <v>-14287.548322606752</v>
      </c>
      <c r="F129" s="510">
        <f t="shared" si="11"/>
        <v>-166567.49369739325</v>
      </c>
      <c r="G129" s="510">
        <f t="shared" si="11"/>
        <v>-166567.49369739325</v>
      </c>
      <c r="H129" s="388">
        <f t="shared" si="11"/>
        <v>0</v>
      </c>
      <c r="I129" s="388"/>
      <c r="J129" s="510">
        <f t="shared" ref="J129" si="12">SUM(J118:J128)</f>
        <v>-14287.548322606752</v>
      </c>
    </row>
    <row r="131" spans="2:10" ht="39.75" customHeight="1" x14ac:dyDescent="0.2">
      <c r="B131" s="749" t="s">
        <v>411</v>
      </c>
      <c r="C131" s="750"/>
      <c r="D131" s="751" t="s">
        <v>503</v>
      </c>
      <c r="E131" s="752"/>
      <c r="F131" s="752"/>
      <c r="G131" s="752"/>
      <c r="H131" s="753"/>
    </row>
    <row r="132" spans="2:10" x14ac:dyDescent="0.2">
      <c r="B132" s="119"/>
      <c r="C132" s="119"/>
      <c r="D132" s="119"/>
      <c r="E132" s="119"/>
      <c r="F132" s="119"/>
      <c r="G132" s="119"/>
    </row>
    <row r="133" spans="2:10" x14ac:dyDescent="0.2">
      <c r="B133" s="749" t="s">
        <v>412</v>
      </c>
      <c r="C133" s="750"/>
      <c r="D133" s="516" t="s">
        <v>504</v>
      </c>
      <c r="E133" s="389"/>
      <c r="F133" s="389"/>
      <c r="G133" s="389"/>
      <c r="H133" s="390"/>
    </row>
    <row r="134" spans="2:10" x14ac:dyDescent="0.2">
      <c r="D134" s="119"/>
      <c r="E134" s="119"/>
      <c r="F134" s="119"/>
      <c r="G134" s="119"/>
    </row>
    <row r="135" spans="2:10" ht="15.75" x14ac:dyDescent="0.25">
      <c r="B135" s="11" t="s">
        <v>500</v>
      </c>
      <c r="C135" s="119"/>
      <c r="D135" s="119"/>
      <c r="E135" s="119"/>
      <c r="F135" s="119"/>
      <c r="G135" s="119"/>
    </row>
    <row r="137" spans="2:10" ht="51" x14ac:dyDescent="0.2">
      <c r="B137" s="230" t="s">
        <v>96</v>
      </c>
      <c r="C137" s="381" t="s">
        <v>487</v>
      </c>
      <c r="D137" s="8" t="s">
        <v>413</v>
      </c>
      <c r="E137" s="8" t="s">
        <v>178</v>
      </c>
      <c r="F137" s="9" t="s">
        <v>207</v>
      </c>
      <c r="G137" s="177" t="s">
        <v>180</v>
      </c>
      <c r="H137" s="178" t="s">
        <v>181</v>
      </c>
      <c r="I137" s="9" t="s">
        <v>182</v>
      </c>
      <c r="J137" s="179" t="s">
        <v>183</v>
      </c>
    </row>
    <row r="138" spans="2:10" x14ac:dyDescent="0.2">
      <c r="B138" s="391"/>
      <c r="C138" s="392"/>
      <c r="D138" s="239"/>
      <c r="E138" s="239"/>
      <c r="F138" s="240"/>
      <c r="G138" s="183"/>
      <c r="H138" s="178" t="s">
        <v>141</v>
      </c>
      <c r="I138" s="240"/>
      <c r="J138" s="382"/>
    </row>
    <row r="139" spans="2:10" x14ac:dyDescent="0.2">
      <c r="B139" s="203"/>
      <c r="C139" s="203"/>
      <c r="D139" s="203" t="s">
        <v>89</v>
      </c>
      <c r="E139" s="203" t="s">
        <v>89</v>
      </c>
      <c r="F139" s="203" t="s">
        <v>89</v>
      </c>
      <c r="G139" s="203" t="s">
        <v>89</v>
      </c>
      <c r="H139" s="203" t="s">
        <v>89</v>
      </c>
      <c r="I139" s="203" t="s">
        <v>89</v>
      </c>
      <c r="J139" s="203" t="s">
        <v>89</v>
      </c>
    </row>
    <row r="140" spans="2:10" ht="25.5" x14ac:dyDescent="0.2">
      <c r="B140" s="118"/>
      <c r="C140" s="517" t="s">
        <v>488</v>
      </c>
      <c r="D140" s="384"/>
      <c r="E140" s="499">
        <v>2201</v>
      </c>
      <c r="F140" s="499">
        <v>-2201</v>
      </c>
      <c r="G140" s="499">
        <v>-2201</v>
      </c>
      <c r="H140" s="384"/>
      <c r="I140" s="393"/>
      <c r="J140" s="499">
        <v>2201</v>
      </c>
    </row>
    <row r="141" spans="2:10" ht="25.5" x14ac:dyDescent="0.2">
      <c r="B141" s="118"/>
      <c r="C141" s="517" t="s">
        <v>489</v>
      </c>
      <c r="D141" s="384"/>
      <c r="E141" s="499">
        <v>105</v>
      </c>
      <c r="F141" s="499">
        <v>-105</v>
      </c>
      <c r="G141" s="499">
        <v>-105</v>
      </c>
      <c r="H141" s="384"/>
      <c r="I141" s="393"/>
      <c r="J141" s="499">
        <v>105</v>
      </c>
    </row>
    <row r="142" spans="2:10" ht="25.5" x14ac:dyDescent="0.2">
      <c r="B142" s="118"/>
      <c r="C142" s="534" t="s">
        <v>505</v>
      </c>
      <c r="D142" s="384"/>
      <c r="E142" s="499">
        <v>1878</v>
      </c>
      <c r="F142" s="499">
        <v>-1878</v>
      </c>
      <c r="G142" s="499">
        <v>-1878</v>
      </c>
      <c r="H142" s="384"/>
      <c r="I142" s="393"/>
      <c r="J142" s="499">
        <v>1878</v>
      </c>
    </row>
  </sheetData>
  <mergeCells count="21">
    <mergeCell ref="B2:C2"/>
    <mergeCell ref="B5:E5"/>
    <mergeCell ref="B23:C23"/>
    <mergeCell ref="B25:C25"/>
    <mergeCell ref="B7:E7"/>
    <mergeCell ref="B131:C131"/>
    <mergeCell ref="D131:H131"/>
    <mergeCell ref="B133:C133"/>
    <mergeCell ref="B41:C41"/>
    <mergeCell ref="B43:C43"/>
    <mergeCell ref="B59:C59"/>
    <mergeCell ref="B113:C113"/>
    <mergeCell ref="B115:C115"/>
    <mergeCell ref="D61:H61"/>
    <mergeCell ref="D97:H97"/>
    <mergeCell ref="D113:H113"/>
    <mergeCell ref="B61:C61"/>
    <mergeCell ref="B77:C77"/>
    <mergeCell ref="B79:C79"/>
    <mergeCell ref="B95:C95"/>
    <mergeCell ref="B97:C97"/>
  </mergeCells>
  <pageMargins left="0.25" right="0.25" top="0.75" bottom="0.75" header="0.3" footer="0.3"/>
  <pageSetup paperSize="9" scale="77" fitToHeight="100" orientation="landscape" r:id="rId1"/>
  <headerFooter scaleWithDoc="0" alignWithMargins="0">
    <oddFooter>&amp;L&amp;8&amp;D&amp;C&amp;8&amp; Template: &amp;A&amp;F&amp;R&amp;8&amp;P of &amp;N</oddFooter>
  </headerFooter>
  <rowBreaks count="7" manualBreakCount="7">
    <brk id="26" max="16383" man="1"/>
    <brk id="44" max="16383" man="1"/>
    <brk id="62" max="16383" man="1"/>
    <brk id="80" max="16383" man="1"/>
    <brk id="98" max="16383" man="1"/>
    <brk id="116" max="16383" man="1"/>
    <brk id="134"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6"/>
  <sheetViews>
    <sheetView view="pageBreakPreview" zoomScale="85" zoomScaleSheetLayoutView="85" workbookViewId="0">
      <selection activeCell="D66" sqref="D66:H66"/>
    </sheetView>
  </sheetViews>
  <sheetFormatPr defaultRowHeight="12.75" x14ac:dyDescent="0.2"/>
  <cols>
    <col min="1" max="1" width="12.140625" style="14" customWidth="1"/>
    <col min="2" max="2" width="21" style="14" customWidth="1"/>
    <col min="3" max="3" width="42.28515625" style="14" customWidth="1"/>
    <col min="4" max="13" width="15.7109375" style="14" customWidth="1"/>
    <col min="14" max="14" width="9.42578125" style="14" customWidth="1"/>
    <col min="15" max="15" width="25.140625" style="14" customWidth="1"/>
    <col min="16" max="256" width="9.140625" style="14"/>
    <col min="257" max="257" width="12.140625" style="14" customWidth="1"/>
    <col min="258" max="258" width="21" style="14" customWidth="1"/>
    <col min="259" max="259" width="42.28515625" style="14" customWidth="1"/>
    <col min="260" max="260" width="22.5703125" style="14" customWidth="1"/>
    <col min="261" max="265" width="20.5703125" style="14" customWidth="1"/>
    <col min="266" max="266" width="17.28515625" style="14" customWidth="1"/>
    <col min="267" max="267" width="17.7109375" style="14" customWidth="1"/>
    <col min="268" max="268" width="19.7109375" style="14" customWidth="1"/>
    <col min="269" max="269" width="20.42578125" style="14" customWidth="1"/>
    <col min="270" max="270" width="9.42578125" style="14" customWidth="1"/>
    <col min="271" max="271" width="25.140625" style="14" customWidth="1"/>
    <col min="272" max="512" width="9.140625" style="14"/>
    <col min="513" max="513" width="12.140625" style="14" customWidth="1"/>
    <col min="514" max="514" width="21" style="14" customWidth="1"/>
    <col min="515" max="515" width="42.28515625" style="14" customWidth="1"/>
    <col min="516" max="516" width="22.5703125" style="14" customWidth="1"/>
    <col min="517" max="521" width="20.5703125" style="14" customWidth="1"/>
    <col min="522" max="522" width="17.28515625" style="14" customWidth="1"/>
    <col min="523" max="523" width="17.7109375" style="14" customWidth="1"/>
    <col min="524" max="524" width="19.7109375" style="14" customWidth="1"/>
    <col min="525" max="525" width="20.42578125" style="14" customWidth="1"/>
    <col min="526" max="526" width="9.42578125" style="14" customWidth="1"/>
    <col min="527" max="527" width="25.140625" style="14" customWidth="1"/>
    <col min="528" max="768" width="9.140625" style="14"/>
    <col min="769" max="769" width="12.140625" style="14" customWidth="1"/>
    <col min="770" max="770" width="21" style="14" customWidth="1"/>
    <col min="771" max="771" width="42.28515625" style="14" customWidth="1"/>
    <col min="772" max="772" width="22.5703125" style="14" customWidth="1"/>
    <col min="773" max="777" width="20.5703125" style="14" customWidth="1"/>
    <col min="778" max="778" width="17.28515625" style="14" customWidth="1"/>
    <col min="779" max="779" width="17.7109375" style="14" customWidth="1"/>
    <col min="780" max="780" width="19.7109375" style="14" customWidth="1"/>
    <col min="781" max="781" width="20.42578125" style="14" customWidth="1"/>
    <col min="782" max="782" width="9.42578125" style="14" customWidth="1"/>
    <col min="783" max="783" width="25.140625" style="14" customWidth="1"/>
    <col min="784" max="1024" width="9.140625" style="14"/>
    <col min="1025" max="1025" width="12.140625" style="14" customWidth="1"/>
    <col min="1026" max="1026" width="21" style="14" customWidth="1"/>
    <col min="1027" max="1027" width="42.28515625" style="14" customWidth="1"/>
    <col min="1028" max="1028" width="22.5703125" style="14" customWidth="1"/>
    <col min="1029" max="1033" width="20.5703125" style="14" customWidth="1"/>
    <col min="1034" max="1034" width="17.28515625" style="14" customWidth="1"/>
    <col min="1035" max="1035" width="17.7109375" style="14" customWidth="1"/>
    <col min="1036" max="1036" width="19.7109375" style="14" customWidth="1"/>
    <col min="1037" max="1037" width="20.42578125" style="14" customWidth="1"/>
    <col min="1038" max="1038" width="9.42578125" style="14" customWidth="1"/>
    <col min="1039" max="1039" width="25.140625" style="14" customWidth="1"/>
    <col min="1040" max="1280" width="9.140625" style="14"/>
    <col min="1281" max="1281" width="12.140625" style="14" customWidth="1"/>
    <col min="1282" max="1282" width="21" style="14" customWidth="1"/>
    <col min="1283" max="1283" width="42.28515625" style="14" customWidth="1"/>
    <col min="1284" max="1284" width="22.5703125" style="14" customWidth="1"/>
    <col min="1285" max="1289" width="20.5703125" style="14" customWidth="1"/>
    <col min="1290" max="1290" width="17.28515625" style="14" customWidth="1"/>
    <col min="1291" max="1291" width="17.7109375" style="14" customWidth="1"/>
    <col min="1292" max="1292" width="19.7109375" style="14" customWidth="1"/>
    <col min="1293" max="1293" width="20.42578125" style="14" customWidth="1"/>
    <col min="1294" max="1294" width="9.42578125" style="14" customWidth="1"/>
    <col min="1295" max="1295" width="25.140625" style="14" customWidth="1"/>
    <col min="1296" max="1536" width="9.140625" style="14"/>
    <col min="1537" max="1537" width="12.140625" style="14" customWidth="1"/>
    <col min="1538" max="1538" width="21" style="14" customWidth="1"/>
    <col min="1539" max="1539" width="42.28515625" style="14" customWidth="1"/>
    <col min="1540" max="1540" width="22.5703125" style="14" customWidth="1"/>
    <col min="1541" max="1545" width="20.5703125" style="14" customWidth="1"/>
    <col min="1546" max="1546" width="17.28515625" style="14" customWidth="1"/>
    <col min="1547" max="1547" width="17.7109375" style="14" customWidth="1"/>
    <col min="1548" max="1548" width="19.7109375" style="14" customWidth="1"/>
    <col min="1549" max="1549" width="20.42578125" style="14" customWidth="1"/>
    <col min="1550" max="1550" width="9.42578125" style="14" customWidth="1"/>
    <col min="1551" max="1551" width="25.140625" style="14" customWidth="1"/>
    <col min="1552" max="1792" width="9.140625" style="14"/>
    <col min="1793" max="1793" width="12.140625" style="14" customWidth="1"/>
    <col min="1794" max="1794" width="21" style="14" customWidth="1"/>
    <col min="1795" max="1795" width="42.28515625" style="14" customWidth="1"/>
    <col min="1796" max="1796" width="22.5703125" style="14" customWidth="1"/>
    <col min="1797" max="1801" width="20.5703125" style="14" customWidth="1"/>
    <col min="1802" max="1802" width="17.28515625" style="14" customWidth="1"/>
    <col min="1803" max="1803" width="17.7109375" style="14" customWidth="1"/>
    <col min="1804" max="1804" width="19.7109375" style="14" customWidth="1"/>
    <col min="1805" max="1805" width="20.42578125" style="14" customWidth="1"/>
    <col min="1806" max="1806" width="9.42578125" style="14" customWidth="1"/>
    <col min="1807" max="1807" width="25.140625" style="14" customWidth="1"/>
    <col min="1808" max="2048" width="9.140625" style="14"/>
    <col min="2049" max="2049" width="12.140625" style="14" customWidth="1"/>
    <col min="2050" max="2050" width="21" style="14" customWidth="1"/>
    <col min="2051" max="2051" width="42.28515625" style="14" customWidth="1"/>
    <col min="2052" max="2052" width="22.5703125" style="14" customWidth="1"/>
    <col min="2053" max="2057" width="20.5703125" style="14" customWidth="1"/>
    <col min="2058" max="2058" width="17.28515625" style="14" customWidth="1"/>
    <col min="2059" max="2059" width="17.7109375" style="14" customWidth="1"/>
    <col min="2060" max="2060" width="19.7109375" style="14" customWidth="1"/>
    <col min="2061" max="2061" width="20.42578125" style="14" customWidth="1"/>
    <col min="2062" max="2062" width="9.42578125" style="14" customWidth="1"/>
    <col min="2063" max="2063" width="25.140625" style="14" customWidth="1"/>
    <col min="2064" max="2304" width="9.140625" style="14"/>
    <col min="2305" max="2305" width="12.140625" style="14" customWidth="1"/>
    <col min="2306" max="2306" width="21" style="14" customWidth="1"/>
    <col min="2307" max="2307" width="42.28515625" style="14" customWidth="1"/>
    <col min="2308" max="2308" width="22.5703125" style="14" customWidth="1"/>
    <col min="2309" max="2313" width="20.5703125" style="14" customWidth="1"/>
    <col min="2314" max="2314" width="17.28515625" style="14" customWidth="1"/>
    <col min="2315" max="2315" width="17.7109375" style="14" customWidth="1"/>
    <col min="2316" max="2316" width="19.7109375" style="14" customWidth="1"/>
    <col min="2317" max="2317" width="20.42578125" style="14" customWidth="1"/>
    <col min="2318" max="2318" width="9.42578125" style="14" customWidth="1"/>
    <col min="2319" max="2319" width="25.140625" style="14" customWidth="1"/>
    <col min="2320" max="2560" width="9.140625" style="14"/>
    <col min="2561" max="2561" width="12.140625" style="14" customWidth="1"/>
    <col min="2562" max="2562" width="21" style="14" customWidth="1"/>
    <col min="2563" max="2563" width="42.28515625" style="14" customWidth="1"/>
    <col min="2564" max="2564" width="22.5703125" style="14" customWidth="1"/>
    <col min="2565" max="2569" width="20.5703125" style="14" customWidth="1"/>
    <col min="2570" max="2570" width="17.28515625" style="14" customWidth="1"/>
    <col min="2571" max="2571" width="17.7109375" style="14" customWidth="1"/>
    <col min="2572" max="2572" width="19.7109375" style="14" customWidth="1"/>
    <col min="2573" max="2573" width="20.42578125" style="14" customWidth="1"/>
    <col min="2574" max="2574" width="9.42578125" style="14" customWidth="1"/>
    <col min="2575" max="2575" width="25.140625" style="14" customWidth="1"/>
    <col min="2576" max="2816" width="9.140625" style="14"/>
    <col min="2817" max="2817" width="12.140625" style="14" customWidth="1"/>
    <col min="2818" max="2818" width="21" style="14" customWidth="1"/>
    <col min="2819" max="2819" width="42.28515625" style="14" customWidth="1"/>
    <col min="2820" max="2820" width="22.5703125" style="14" customWidth="1"/>
    <col min="2821" max="2825" width="20.5703125" style="14" customWidth="1"/>
    <col min="2826" max="2826" width="17.28515625" style="14" customWidth="1"/>
    <col min="2827" max="2827" width="17.7109375" style="14" customWidth="1"/>
    <col min="2828" max="2828" width="19.7109375" style="14" customWidth="1"/>
    <col min="2829" max="2829" width="20.42578125" style="14" customWidth="1"/>
    <col min="2830" max="2830" width="9.42578125" style="14" customWidth="1"/>
    <col min="2831" max="2831" width="25.140625" style="14" customWidth="1"/>
    <col min="2832" max="3072" width="9.140625" style="14"/>
    <col min="3073" max="3073" width="12.140625" style="14" customWidth="1"/>
    <col min="3074" max="3074" width="21" style="14" customWidth="1"/>
    <col min="3075" max="3075" width="42.28515625" style="14" customWidth="1"/>
    <col min="3076" max="3076" width="22.5703125" style="14" customWidth="1"/>
    <col min="3077" max="3081" width="20.5703125" style="14" customWidth="1"/>
    <col min="3082" max="3082" width="17.28515625" style="14" customWidth="1"/>
    <col min="3083" max="3083" width="17.7109375" style="14" customWidth="1"/>
    <col min="3084" max="3084" width="19.7109375" style="14" customWidth="1"/>
    <col min="3085" max="3085" width="20.42578125" style="14" customWidth="1"/>
    <col min="3086" max="3086" width="9.42578125" style="14" customWidth="1"/>
    <col min="3087" max="3087" width="25.140625" style="14" customWidth="1"/>
    <col min="3088" max="3328" width="9.140625" style="14"/>
    <col min="3329" max="3329" width="12.140625" style="14" customWidth="1"/>
    <col min="3330" max="3330" width="21" style="14" customWidth="1"/>
    <col min="3331" max="3331" width="42.28515625" style="14" customWidth="1"/>
    <col min="3332" max="3332" width="22.5703125" style="14" customWidth="1"/>
    <col min="3333" max="3337" width="20.5703125" style="14" customWidth="1"/>
    <col min="3338" max="3338" width="17.28515625" style="14" customWidth="1"/>
    <col min="3339" max="3339" width="17.7109375" style="14" customWidth="1"/>
    <col min="3340" max="3340" width="19.7109375" style="14" customWidth="1"/>
    <col min="3341" max="3341" width="20.42578125" style="14" customWidth="1"/>
    <col min="3342" max="3342" width="9.42578125" style="14" customWidth="1"/>
    <col min="3343" max="3343" width="25.140625" style="14" customWidth="1"/>
    <col min="3344" max="3584" width="9.140625" style="14"/>
    <col min="3585" max="3585" width="12.140625" style="14" customWidth="1"/>
    <col min="3586" max="3586" width="21" style="14" customWidth="1"/>
    <col min="3587" max="3587" width="42.28515625" style="14" customWidth="1"/>
    <col min="3588" max="3588" width="22.5703125" style="14" customWidth="1"/>
    <col min="3589" max="3593" width="20.5703125" style="14" customWidth="1"/>
    <col min="3594" max="3594" width="17.28515625" style="14" customWidth="1"/>
    <col min="3595" max="3595" width="17.7109375" style="14" customWidth="1"/>
    <col min="3596" max="3596" width="19.7109375" style="14" customWidth="1"/>
    <col min="3597" max="3597" width="20.42578125" style="14" customWidth="1"/>
    <col min="3598" max="3598" width="9.42578125" style="14" customWidth="1"/>
    <col min="3599" max="3599" width="25.140625" style="14" customWidth="1"/>
    <col min="3600" max="3840" width="9.140625" style="14"/>
    <col min="3841" max="3841" width="12.140625" style="14" customWidth="1"/>
    <col min="3842" max="3842" width="21" style="14" customWidth="1"/>
    <col min="3843" max="3843" width="42.28515625" style="14" customWidth="1"/>
    <col min="3844" max="3844" width="22.5703125" style="14" customWidth="1"/>
    <col min="3845" max="3849" width="20.5703125" style="14" customWidth="1"/>
    <col min="3850" max="3850" width="17.28515625" style="14" customWidth="1"/>
    <col min="3851" max="3851" width="17.7109375" style="14" customWidth="1"/>
    <col min="3852" max="3852" width="19.7109375" style="14" customWidth="1"/>
    <col min="3853" max="3853" width="20.42578125" style="14" customWidth="1"/>
    <col min="3854" max="3854" width="9.42578125" style="14" customWidth="1"/>
    <col min="3855" max="3855" width="25.140625" style="14" customWidth="1"/>
    <col min="3856" max="4096" width="9.140625" style="14"/>
    <col min="4097" max="4097" width="12.140625" style="14" customWidth="1"/>
    <col min="4098" max="4098" width="21" style="14" customWidth="1"/>
    <col min="4099" max="4099" width="42.28515625" style="14" customWidth="1"/>
    <col min="4100" max="4100" width="22.5703125" style="14" customWidth="1"/>
    <col min="4101" max="4105" width="20.5703125" style="14" customWidth="1"/>
    <col min="4106" max="4106" width="17.28515625" style="14" customWidth="1"/>
    <col min="4107" max="4107" width="17.7109375" style="14" customWidth="1"/>
    <col min="4108" max="4108" width="19.7109375" style="14" customWidth="1"/>
    <col min="4109" max="4109" width="20.42578125" style="14" customWidth="1"/>
    <col min="4110" max="4110" width="9.42578125" style="14" customWidth="1"/>
    <col min="4111" max="4111" width="25.140625" style="14" customWidth="1"/>
    <col min="4112" max="4352" width="9.140625" style="14"/>
    <col min="4353" max="4353" width="12.140625" style="14" customWidth="1"/>
    <col min="4354" max="4354" width="21" style="14" customWidth="1"/>
    <col min="4355" max="4355" width="42.28515625" style="14" customWidth="1"/>
    <col min="4356" max="4356" width="22.5703125" style="14" customWidth="1"/>
    <col min="4357" max="4361" width="20.5703125" style="14" customWidth="1"/>
    <col min="4362" max="4362" width="17.28515625" style="14" customWidth="1"/>
    <col min="4363" max="4363" width="17.7109375" style="14" customWidth="1"/>
    <col min="4364" max="4364" width="19.7109375" style="14" customWidth="1"/>
    <col min="4365" max="4365" width="20.42578125" style="14" customWidth="1"/>
    <col min="4366" max="4366" width="9.42578125" style="14" customWidth="1"/>
    <col min="4367" max="4367" width="25.140625" style="14" customWidth="1"/>
    <col min="4368" max="4608" width="9.140625" style="14"/>
    <col min="4609" max="4609" width="12.140625" style="14" customWidth="1"/>
    <col min="4610" max="4610" width="21" style="14" customWidth="1"/>
    <col min="4611" max="4611" width="42.28515625" style="14" customWidth="1"/>
    <col min="4612" max="4612" width="22.5703125" style="14" customWidth="1"/>
    <col min="4613" max="4617" width="20.5703125" style="14" customWidth="1"/>
    <col min="4618" max="4618" width="17.28515625" style="14" customWidth="1"/>
    <col min="4619" max="4619" width="17.7109375" style="14" customWidth="1"/>
    <col min="4620" max="4620" width="19.7109375" style="14" customWidth="1"/>
    <col min="4621" max="4621" width="20.42578125" style="14" customWidth="1"/>
    <col min="4622" max="4622" width="9.42578125" style="14" customWidth="1"/>
    <col min="4623" max="4623" width="25.140625" style="14" customWidth="1"/>
    <col min="4624" max="4864" width="9.140625" style="14"/>
    <col min="4865" max="4865" width="12.140625" style="14" customWidth="1"/>
    <col min="4866" max="4866" width="21" style="14" customWidth="1"/>
    <col min="4867" max="4867" width="42.28515625" style="14" customWidth="1"/>
    <col min="4868" max="4868" width="22.5703125" style="14" customWidth="1"/>
    <col min="4869" max="4873" width="20.5703125" style="14" customWidth="1"/>
    <col min="4874" max="4874" width="17.28515625" style="14" customWidth="1"/>
    <col min="4875" max="4875" width="17.7109375" style="14" customWidth="1"/>
    <col min="4876" max="4876" width="19.7109375" style="14" customWidth="1"/>
    <col min="4877" max="4877" width="20.42578125" style="14" customWidth="1"/>
    <col min="4878" max="4878" width="9.42578125" style="14" customWidth="1"/>
    <col min="4879" max="4879" width="25.140625" style="14" customWidth="1"/>
    <col min="4880" max="5120" width="9.140625" style="14"/>
    <col min="5121" max="5121" width="12.140625" style="14" customWidth="1"/>
    <col min="5122" max="5122" width="21" style="14" customWidth="1"/>
    <col min="5123" max="5123" width="42.28515625" style="14" customWidth="1"/>
    <col min="5124" max="5124" width="22.5703125" style="14" customWidth="1"/>
    <col min="5125" max="5129" width="20.5703125" style="14" customWidth="1"/>
    <col min="5130" max="5130" width="17.28515625" style="14" customWidth="1"/>
    <col min="5131" max="5131" width="17.7109375" style="14" customWidth="1"/>
    <col min="5132" max="5132" width="19.7109375" style="14" customWidth="1"/>
    <col min="5133" max="5133" width="20.42578125" style="14" customWidth="1"/>
    <col min="5134" max="5134" width="9.42578125" style="14" customWidth="1"/>
    <col min="5135" max="5135" width="25.140625" style="14" customWidth="1"/>
    <col min="5136" max="5376" width="9.140625" style="14"/>
    <col min="5377" max="5377" width="12.140625" style="14" customWidth="1"/>
    <col min="5378" max="5378" width="21" style="14" customWidth="1"/>
    <col min="5379" max="5379" width="42.28515625" style="14" customWidth="1"/>
    <col min="5380" max="5380" width="22.5703125" style="14" customWidth="1"/>
    <col min="5381" max="5385" width="20.5703125" style="14" customWidth="1"/>
    <col min="5386" max="5386" width="17.28515625" style="14" customWidth="1"/>
    <col min="5387" max="5387" width="17.7109375" style="14" customWidth="1"/>
    <col min="5388" max="5388" width="19.7109375" style="14" customWidth="1"/>
    <col min="5389" max="5389" width="20.42578125" style="14" customWidth="1"/>
    <col min="5390" max="5390" width="9.42578125" style="14" customWidth="1"/>
    <col min="5391" max="5391" width="25.140625" style="14" customWidth="1"/>
    <col min="5392" max="5632" width="9.140625" style="14"/>
    <col min="5633" max="5633" width="12.140625" style="14" customWidth="1"/>
    <col min="5634" max="5634" width="21" style="14" customWidth="1"/>
    <col min="5635" max="5635" width="42.28515625" style="14" customWidth="1"/>
    <col min="5636" max="5636" width="22.5703125" style="14" customWidth="1"/>
    <col min="5637" max="5641" width="20.5703125" style="14" customWidth="1"/>
    <col min="5642" max="5642" width="17.28515625" style="14" customWidth="1"/>
    <col min="5643" max="5643" width="17.7109375" style="14" customWidth="1"/>
    <col min="5644" max="5644" width="19.7109375" style="14" customWidth="1"/>
    <col min="5645" max="5645" width="20.42578125" style="14" customWidth="1"/>
    <col min="5646" max="5646" width="9.42578125" style="14" customWidth="1"/>
    <col min="5647" max="5647" width="25.140625" style="14" customWidth="1"/>
    <col min="5648" max="5888" width="9.140625" style="14"/>
    <col min="5889" max="5889" width="12.140625" style="14" customWidth="1"/>
    <col min="5890" max="5890" width="21" style="14" customWidth="1"/>
    <col min="5891" max="5891" width="42.28515625" style="14" customWidth="1"/>
    <col min="5892" max="5892" width="22.5703125" style="14" customWidth="1"/>
    <col min="5893" max="5897" width="20.5703125" style="14" customWidth="1"/>
    <col min="5898" max="5898" width="17.28515625" style="14" customWidth="1"/>
    <col min="5899" max="5899" width="17.7109375" style="14" customWidth="1"/>
    <col min="5900" max="5900" width="19.7109375" style="14" customWidth="1"/>
    <col min="5901" max="5901" width="20.42578125" style="14" customWidth="1"/>
    <col min="5902" max="5902" width="9.42578125" style="14" customWidth="1"/>
    <col min="5903" max="5903" width="25.140625" style="14" customWidth="1"/>
    <col min="5904" max="6144" width="9.140625" style="14"/>
    <col min="6145" max="6145" width="12.140625" style="14" customWidth="1"/>
    <col min="6146" max="6146" width="21" style="14" customWidth="1"/>
    <col min="6147" max="6147" width="42.28515625" style="14" customWidth="1"/>
    <col min="6148" max="6148" width="22.5703125" style="14" customWidth="1"/>
    <col min="6149" max="6153" width="20.5703125" style="14" customWidth="1"/>
    <col min="6154" max="6154" width="17.28515625" style="14" customWidth="1"/>
    <col min="6155" max="6155" width="17.7109375" style="14" customWidth="1"/>
    <col min="6156" max="6156" width="19.7109375" style="14" customWidth="1"/>
    <col min="6157" max="6157" width="20.42578125" style="14" customWidth="1"/>
    <col min="6158" max="6158" width="9.42578125" style="14" customWidth="1"/>
    <col min="6159" max="6159" width="25.140625" style="14" customWidth="1"/>
    <col min="6160" max="6400" width="9.140625" style="14"/>
    <col min="6401" max="6401" width="12.140625" style="14" customWidth="1"/>
    <col min="6402" max="6402" width="21" style="14" customWidth="1"/>
    <col min="6403" max="6403" width="42.28515625" style="14" customWidth="1"/>
    <col min="6404" max="6404" width="22.5703125" style="14" customWidth="1"/>
    <col min="6405" max="6409" width="20.5703125" style="14" customWidth="1"/>
    <col min="6410" max="6410" width="17.28515625" style="14" customWidth="1"/>
    <col min="6411" max="6411" width="17.7109375" style="14" customWidth="1"/>
    <col min="6412" max="6412" width="19.7109375" style="14" customWidth="1"/>
    <col min="6413" max="6413" width="20.42578125" style="14" customWidth="1"/>
    <col min="6414" max="6414" width="9.42578125" style="14" customWidth="1"/>
    <col min="6415" max="6415" width="25.140625" style="14" customWidth="1"/>
    <col min="6416" max="6656" width="9.140625" style="14"/>
    <col min="6657" max="6657" width="12.140625" style="14" customWidth="1"/>
    <col min="6658" max="6658" width="21" style="14" customWidth="1"/>
    <col min="6659" max="6659" width="42.28515625" style="14" customWidth="1"/>
    <col min="6660" max="6660" width="22.5703125" style="14" customWidth="1"/>
    <col min="6661" max="6665" width="20.5703125" style="14" customWidth="1"/>
    <col min="6666" max="6666" width="17.28515625" style="14" customWidth="1"/>
    <col min="6667" max="6667" width="17.7109375" style="14" customWidth="1"/>
    <col min="6668" max="6668" width="19.7109375" style="14" customWidth="1"/>
    <col min="6669" max="6669" width="20.42578125" style="14" customWidth="1"/>
    <col min="6670" max="6670" width="9.42578125" style="14" customWidth="1"/>
    <col min="6671" max="6671" width="25.140625" style="14" customWidth="1"/>
    <col min="6672" max="6912" width="9.140625" style="14"/>
    <col min="6913" max="6913" width="12.140625" style="14" customWidth="1"/>
    <col min="6914" max="6914" width="21" style="14" customWidth="1"/>
    <col min="6915" max="6915" width="42.28515625" style="14" customWidth="1"/>
    <col min="6916" max="6916" width="22.5703125" style="14" customWidth="1"/>
    <col min="6917" max="6921" width="20.5703125" style="14" customWidth="1"/>
    <col min="6922" max="6922" width="17.28515625" style="14" customWidth="1"/>
    <col min="6923" max="6923" width="17.7109375" style="14" customWidth="1"/>
    <col min="6924" max="6924" width="19.7109375" style="14" customWidth="1"/>
    <col min="6925" max="6925" width="20.42578125" style="14" customWidth="1"/>
    <col min="6926" max="6926" width="9.42578125" style="14" customWidth="1"/>
    <col min="6927" max="6927" width="25.140625" style="14" customWidth="1"/>
    <col min="6928" max="7168" width="9.140625" style="14"/>
    <col min="7169" max="7169" width="12.140625" style="14" customWidth="1"/>
    <col min="7170" max="7170" width="21" style="14" customWidth="1"/>
    <col min="7171" max="7171" width="42.28515625" style="14" customWidth="1"/>
    <col min="7172" max="7172" width="22.5703125" style="14" customWidth="1"/>
    <col min="7173" max="7177" width="20.5703125" style="14" customWidth="1"/>
    <col min="7178" max="7178" width="17.28515625" style="14" customWidth="1"/>
    <col min="7179" max="7179" width="17.7109375" style="14" customWidth="1"/>
    <col min="7180" max="7180" width="19.7109375" style="14" customWidth="1"/>
    <col min="7181" max="7181" width="20.42578125" style="14" customWidth="1"/>
    <col min="7182" max="7182" width="9.42578125" style="14" customWidth="1"/>
    <col min="7183" max="7183" width="25.140625" style="14" customWidth="1"/>
    <col min="7184" max="7424" width="9.140625" style="14"/>
    <col min="7425" max="7425" width="12.140625" style="14" customWidth="1"/>
    <col min="7426" max="7426" width="21" style="14" customWidth="1"/>
    <col min="7427" max="7427" width="42.28515625" style="14" customWidth="1"/>
    <col min="7428" max="7428" width="22.5703125" style="14" customWidth="1"/>
    <col min="7429" max="7433" width="20.5703125" style="14" customWidth="1"/>
    <col min="7434" max="7434" width="17.28515625" style="14" customWidth="1"/>
    <col min="7435" max="7435" width="17.7109375" style="14" customWidth="1"/>
    <col min="7436" max="7436" width="19.7109375" style="14" customWidth="1"/>
    <col min="7437" max="7437" width="20.42578125" style="14" customWidth="1"/>
    <col min="7438" max="7438" width="9.42578125" style="14" customWidth="1"/>
    <col min="7439" max="7439" width="25.140625" style="14" customWidth="1"/>
    <col min="7440" max="7680" width="9.140625" style="14"/>
    <col min="7681" max="7681" width="12.140625" style="14" customWidth="1"/>
    <col min="7682" max="7682" width="21" style="14" customWidth="1"/>
    <col min="7683" max="7683" width="42.28515625" style="14" customWidth="1"/>
    <col min="7684" max="7684" width="22.5703125" style="14" customWidth="1"/>
    <col min="7685" max="7689" width="20.5703125" style="14" customWidth="1"/>
    <col min="7690" max="7690" width="17.28515625" style="14" customWidth="1"/>
    <col min="7691" max="7691" width="17.7109375" style="14" customWidth="1"/>
    <col min="7692" max="7692" width="19.7109375" style="14" customWidth="1"/>
    <col min="7693" max="7693" width="20.42578125" style="14" customWidth="1"/>
    <col min="7694" max="7694" width="9.42578125" style="14" customWidth="1"/>
    <col min="7695" max="7695" width="25.140625" style="14" customWidth="1"/>
    <col min="7696" max="7936" width="9.140625" style="14"/>
    <col min="7937" max="7937" width="12.140625" style="14" customWidth="1"/>
    <col min="7938" max="7938" width="21" style="14" customWidth="1"/>
    <col min="7939" max="7939" width="42.28515625" style="14" customWidth="1"/>
    <col min="7940" max="7940" width="22.5703125" style="14" customWidth="1"/>
    <col min="7941" max="7945" width="20.5703125" style="14" customWidth="1"/>
    <col min="7946" max="7946" width="17.28515625" style="14" customWidth="1"/>
    <col min="7947" max="7947" width="17.7109375" style="14" customWidth="1"/>
    <col min="7948" max="7948" width="19.7109375" style="14" customWidth="1"/>
    <col min="7949" max="7949" width="20.42578125" style="14" customWidth="1"/>
    <col min="7950" max="7950" width="9.42578125" style="14" customWidth="1"/>
    <col min="7951" max="7951" width="25.140625" style="14" customWidth="1"/>
    <col min="7952" max="8192" width="9.140625" style="14"/>
    <col min="8193" max="8193" width="12.140625" style="14" customWidth="1"/>
    <col min="8194" max="8194" width="21" style="14" customWidth="1"/>
    <col min="8195" max="8195" width="42.28515625" style="14" customWidth="1"/>
    <col min="8196" max="8196" width="22.5703125" style="14" customWidth="1"/>
    <col min="8197" max="8201" width="20.5703125" style="14" customWidth="1"/>
    <col min="8202" max="8202" width="17.28515625" style="14" customWidth="1"/>
    <col min="8203" max="8203" width="17.7109375" style="14" customWidth="1"/>
    <col min="8204" max="8204" width="19.7109375" style="14" customWidth="1"/>
    <col min="8205" max="8205" width="20.42578125" style="14" customWidth="1"/>
    <col min="8206" max="8206" width="9.42578125" style="14" customWidth="1"/>
    <col min="8207" max="8207" width="25.140625" style="14" customWidth="1"/>
    <col min="8208" max="8448" width="9.140625" style="14"/>
    <col min="8449" max="8449" width="12.140625" style="14" customWidth="1"/>
    <col min="8450" max="8450" width="21" style="14" customWidth="1"/>
    <col min="8451" max="8451" width="42.28515625" style="14" customWidth="1"/>
    <col min="8452" max="8452" width="22.5703125" style="14" customWidth="1"/>
    <col min="8453" max="8457" width="20.5703125" style="14" customWidth="1"/>
    <col min="8458" max="8458" width="17.28515625" style="14" customWidth="1"/>
    <col min="8459" max="8459" width="17.7109375" style="14" customWidth="1"/>
    <col min="8460" max="8460" width="19.7109375" style="14" customWidth="1"/>
    <col min="8461" max="8461" width="20.42578125" style="14" customWidth="1"/>
    <col min="8462" max="8462" width="9.42578125" style="14" customWidth="1"/>
    <col min="8463" max="8463" width="25.140625" style="14" customWidth="1"/>
    <col min="8464" max="8704" width="9.140625" style="14"/>
    <col min="8705" max="8705" width="12.140625" style="14" customWidth="1"/>
    <col min="8706" max="8706" width="21" style="14" customWidth="1"/>
    <col min="8707" max="8707" width="42.28515625" style="14" customWidth="1"/>
    <col min="8708" max="8708" width="22.5703125" style="14" customWidth="1"/>
    <col min="8709" max="8713" width="20.5703125" style="14" customWidth="1"/>
    <col min="8714" max="8714" width="17.28515625" style="14" customWidth="1"/>
    <col min="8715" max="8715" width="17.7109375" style="14" customWidth="1"/>
    <col min="8716" max="8716" width="19.7109375" style="14" customWidth="1"/>
    <col min="8717" max="8717" width="20.42578125" style="14" customWidth="1"/>
    <col min="8718" max="8718" width="9.42578125" style="14" customWidth="1"/>
    <col min="8719" max="8719" width="25.140625" style="14" customWidth="1"/>
    <col min="8720" max="8960" width="9.140625" style="14"/>
    <col min="8961" max="8961" width="12.140625" style="14" customWidth="1"/>
    <col min="8962" max="8962" width="21" style="14" customWidth="1"/>
    <col min="8963" max="8963" width="42.28515625" style="14" customWidth="1"/>
    <col min="8964" max="8964" width="22.5703125" style="14" customWidth="1"/>
    <col min="8965" max="8969" width="20.5703125" style="14" customWidth="1"/>
    <col min="8970" max="8970" width="17.28515625" style="14" customWidth="1"/>
    <col min="8971" max="8971" width="17.7109375" style="14" customWidth="1"/>
    <col min="8972" max="8972" width="19.7109375" style="14" customWidth="1"/>
    <col min="8973" max="8973" width="20.42578125" style="14" customWidth="1"/>
    <col min="8974" max="8974" width="9.42578125" style="14" customWidth="1"/>
    <col min="8975" max="8975" width="25.140625" style="14" customWidth="1"/>
    <col min="8976" max="9216" width="9.140625" style="14"/>
    <col min="9217" max="9217" width="12.140625" style="14" customWidth="1"/>
    <col min="9218" max="9218" width="21" style="14" customWidth="1"/>
    <col min="9219" max="9219" width="42.28515625" style="14" customWidth="1"/>
    <col min="9220" max="9220" width="22.5703125" style="14" customWidth="1"/>
    <col min="9221" max="9225" width="20.5703125" style="14" customWidth="1"/>
    <col min="9226" max="9226" width="17.28515625" style="14" customWidth="1"/>
    <col min="9227" max="9227" width="17.7109375" style="14" customWidth="1"/>
    <col min="9228" max="9228" width="19.7109375" style="14" customWidth="1"/>
    <col min="9229" max="9229" width="20.42578125" style="14" customWidth="1"/>
    <col min="9230" max="9230" width="9.42578125" style="14" customWidth="1"/>
    <col min="9231" max="9231" width="25.140625" style="14" customWidth="1"/>
    <col min="9232" max="9472" width="9.140625" style="14"/>
    <col min="9473" max="9473" width="12.140625" style="14" customWidth="1"/>
    <col min="9474" max="9474" width="21" style="14" customWidth="1"/>
    <col min="9475" max="9475" width="42.28515625" style="14" customWidth="1"/>
    <col min="9476" max="9476" width="22.5703125" style="14" customWidth="1"/>
    <col min="9477" max="9481" width="20.5703125" style="14" customWidth="1"/>
    <col min="9482" max="9482" width="17.28515625" style="14" customWidth="1"/>
    <col min="9483" max="9483" width="17.7109375" style="14" customWidth="1"/>
    <col min="9484" max="9484" width="19.7109375" style="14" customWidth="1"/>
    <col min="9485" max="9485" width="20.42578125" style="14" customWidth="1"/>
    <col min="9486" max="9486" width="9.42578125" style="14" customWidth="1"/>
    <col min="9487" max="9487" width="25.140625" style="14" customWidth="1"/>
    <col min="9488" max="9728" width="9.140625" style="14"/>
    <col min="9729" max="9729" width="12.140625" style="14" customWidth="1"/>
    <col min="9730" max="9730" width="21" style="14" customWidth="1"/>
    <col min="9731" max="9731" width="42.28515625" style="14" customWidth="1"/>
    <col min="9732" max="9732" width="22.5703125" style="14" customWidth="1"/>
    <col min="9733" max="9737" width="20.5703125" style="14" customWidth="1"/>
    <col min="9738" max="9738" width="17.28515625" style="14" customWidth="1"/>
    <col min="9739" max="9739" width="17.7109375" style="14" customWidth="1"/>
    <col min="9740" max="9740" width="19.7109375" style="14" customWidth="1"/>
    <col min="9741" max="9741" width="20.42578125" style="14" customWidth="1"/>
    <col min="9742" max="9742" width="9.42578125" style="14" customWidth="1"/>
    <col min="9743" max="9743" width="25.140625" style="14" customWidth="1"/>
    <col min="9744" max="9984" width="9.140625" style="14"/>
    <col min="9985" max="9985" width="12.140625" style="14" customWidth="1"/>
    <col min="9986" max="9986" width="21" style="14" customWidth="1"/>
    <col min="9987" max="9987" width="42.28515625" style="14" customWidth="1"/>
    <col min="9988" max="9988" width="22.5703125" style="14" customWidth="1"/>
    <col min="9989" max="9993" width="20.5703125" style="14" customWidth="1"/>
    <col min="9994" max="9994" width="17.28515625" style="14" customWidth="1"/>
    <col min="9995" max="9995" width="17.7109375" style="14" customWidth="1"/>
    <col min="9996" max="9996" width="19.7109375" style="14" customWidth="1"/>
    <col min="9997" max="9997" width="20.42578125" style="14" customWidth="1"/>
    <col min="9998" max="9998" width="9.42578125" style="14" customWidth="1"/>
    <col min="9999" max="9999" width="25.140625" style="14" customWidth="1"/>
    <col min="10000" max="10240" width="9.140625" style="14"/>
    <col min="10241" max="10241" width="12.140625" style="14" customWidth="1"/>
    <col min="10242" max="10242" width="21" style="14" customWidth="1"/>
    <col min="10243" max="10243" width="42.28515625" style="14" customWidth="1"/>
    <col min="10244" max="10244" width="22.5703125" style="14" customWidth="1"/>
    <col min="10245" max="10249" width="20.5703125" style="14" customWidth="1"/>
    <col min="10250" max="10250" width="17.28515625" style="14" customWidth="1"/>
    <col min="10251" max="10251" width="17.7109375" style="14" customWidth="1"/>
    <col min="10252" max="10252" width="19.7109375" style="14" customWidth="1"/>
    <col min="10253" max="10253" width="20.42578125" style="14" customWidth="1"/>
    <col min="10254" max="10254" width="9.42578125" style="14" customWidth="1"/>
    <col min="10255" max="10255" width="25.140625" style="14" customWidth="1"/>
    <col min="10256" max="10496" width="9.140625" style="14"/>
    <col min="10497" max="10497" width="12.140625" style="14" customWidth="1"/>
    <col min="10498" max="10498" width="21" style="14" customWidth="1"/>
    <col min="10499" max="10499" width="42.28515625" style="14" customWidth="1"/>
    <col min="10500" max="10500" width="22.5703125" style="14" customWidth="1"/>
    <col min="10501" max="10505" width="20.5703125" style="14" customWidth="1"/>
    <col min="10506" max="10506" width="17.28515625" style="14" customWidth="1"/>
    <col min="10507" max="10507" width="17.7109375" style="14" customWidth="1"/>
    <col min="10508" max="10508" width="19.7109375" style="14" customWidth="1"/>
    <col min="10509" max="10509" width="20.42578125" style="14" customWidth="1"/>
    <col min="10510" max="10510" width="9.42578125" style="14" customWidth="1"/>
    <col min="10511" max="10511" width="25.140625" style="14" customWidth="1"/>
    <col min="10512" max="10752" width="9.140625" style="14"/>
    <col min="10753" max="10753" width="12.140625" style="14" customWidth="1"/>
    <col min="10754" max="10754" width="21" style="14" customWidth="1"/>
    <col min="10755" max="10755" width="42.28515625" style="14" customWidth="1"/>
    <col min="10756" max="10756" width="22.5703125" style="14" customWidth="1"/>
    <col min="10757" max="10761" width="20.5703125" style="14" customWidth="1"/>
    <col min="10762" max="10762" width="17.28515625" style="14" customWidth="1"/>
    <col min="10763" max="10763" width="17.7109375" style="14" customWidth="1"/>
    <col min="10764" max="10764" width="19.7109375" style="14" customWidth="1"/>
    <col min="10765" max="10765" width="20.42578125" style="14" customWidth="1"/>
    <col min="10766" max="10766" width="9.42578125" style="14" customWidth="1"/>
    <col min="10767" max="10767" width="25.140625" style="14" customWidth="1"/>
    <col min="10768" max="11008" width="9.140625" style="14"/>
    <col min="11009" max="11009" width="12.140625" style="14" customWidth="1"/>
    <col min="11010" max="11010" width="21" style="14" customWidth="1"/>
    <col min="11011" max="11011" width="42.28515625" style="14" customWidth="1"/>
    <col min="11012" max="11012" width="22.5703125" style="14" customWidth="1"/>
    <col min="11013" max="11017" width="20.5703125" style="14" customWidth="1"/>
    <col min="11018" max="11018" width="17.28515625" style="14" customWidth="1"/>
    <col min="11019" max="11019" width="17.7109375" style="14" customWidth="1"/>
    <col min="11020" max="11020" width="19.7109375" style="14" customWidth="1"/>
    <col min="11021" max="11021" width="20.42578125" style="14" customWidth="1"/>
    <col min="11022" max="11022" width="9.42578125" style="14" customWidth="1"/>
    <col min="11023" max="11023" width="25.140625" style="14" customWidth="1"/>
    <col min="11024" max="11264" width="9.140625" style="14"/>
    <col min="11265" max="11265" width="12.140625" style="14" customWidth="1"/>
    <col min="11266" max="11266" width="21" style="14" customWidth="1"/>
    <col min="11267" max="11267" width="42.28515625" style="14" customWidth="1"/>
    <col min="11268" max="11268" width="22.5703125" style="14" customWidth="1"/>
    <col min="11269" max="11273" width="20.5703125" style="14" customWidth="1"/>
    <col min="11274" max="11274" width="17.28515625" style="14" customWidth="1"/>
    <col min="11275" max="11275" width="17.7109375" style="14" customWidth="1"/>
    <col min="11276" max="11276" width="19.7109375" style="14" customWidth="1"/>
    <col min="11277" max="11277" width="20.42578125" style="14" customWidth="1"/>
    <col min="11278" max="11278" width="9.42578125" style="14" customWidth="1"/>
    <col min="11279" max="11279" width="25.140625" style="14" customWidth="1"/>
    <col min="11280" max="11520" width="9.140625" style="14"/>
    <col min="11521" max="11521" width="12.140625" style="14" customWidth="1"/>
    <col min="11522" max="11522" width="21" style="14" customWidth="1"/>
    <col min="11523" max="11523" width="42.28515625" style="14" customWidth="1"/>
    <col min="11524" max="11524" width="22.5703125" style="14" customWidth="1"/>
    <col min="11525" max="11529" width="20.5703125" style="14" customWidth="1"/>
    <col min="11530" max="11530" width="17.28515625" style="14" customWidth="1"/>
    <col min="11531" max="11531" width="17.7109375" style="14" customWidth="1"/>
    <col min="11532" max="11532" width="19.7109375" style="14" customWidth="1"/>
    <col min="11533" max="11533" width="20.42578125" style="14" customWidth="1"/>
    <col min="11534" max="11534" width="9.42578125" style="14" customWidth="1"/>
    <col min="11535" max="11535" width="25.140625" style="14" customWidth="1"/>
    <col min="11536" max="11776" width="9.140625" style="14"/>
    <col min="11777" max="11777" width="12.140625" style="14" customWidth="1"/>
    <col min="11778" max="11778" width="21" style="14" customWidth="1"/>
    <col min="11779" max="11779" width="42.28515625" style="14" customWidth="1"/>
    <col min="11780" max="11780" width="22.5703125" style="14" customWidth="1"/>
    <col min="11781" max="11785" width="20.5703125" style="14" customWidth="1"/>
    <col min="11786" max="11786" width="17.28515625" style="14" customWidth="1"/>
    <col min="11787" max="11787" width="17.7109375" style="14" customWidth="1"/>
    <col min="11788" max="11788" width="19.7109375" style="14" customWidth="1"/>
    <col min="11789" max="11789" width="20.42578125" style="14" customWidth="1"/>
    <col min="11790" max="11790" width="9.42578125" style="14" customWidth="1"/>
    <col min="11791" max="11791" width="25.140625" style="14" customWidth="1"/>
    <col min="11792" max="12032" width="9.140625" style="14"/>
    <col min="12033" max="12033" width="12.140625" style="14" customWidth="1"/>
    <col min="12034" max="12034" width="21" style="14" customWidth="1"/>
    <col min="12035" max="12035" width="42.28515625" style="14" customWidth="1"/>
    <col min="12036" max="12036" width="22.5703125" style="14" customWidth="1"/>
    <col min="12037" max="12041" width="20.5703125" style="14" customWidth="1"/>
    <col min="12042" max="12042" width="17.28515625" style="14" customWidth="1"/>
    <col min="12043" max="12043" width="17.7109375" style="14" customWidth="1"/>
    <col min="12044" max="12044" width="19.7109375" style="14" customWidth="1"/>
    <col min="12045" max="12045" width="20.42578125" style="14" customWidth="1"/>
    <col min="12046" max="12046" width="9.42578125" style="14" customWidth="1"/>
    <col min="12047" max="12047" width="25.140625" style="14" customWidth="1"/>
    <col min="12048" max="12288" width="9.140625" style="14"/>
    <col min="12289" max="12289" width="12.140625" style="14" customWidth="1"/>
    <col min="12290" max="12290" width="21" style="14" customWidth="1"/>
    <col min="12291" max="12291" width="42.28515625" style="14" customWidth="1"/>
    <col min="12292" max="12292" width="22.5703125" style="14" customWidth="1"/>
    <col min="12293" max="12297" width="20.5703125" style="14" customWidth="1"/>
    <col min="12298" max="12298" width="17.28515625" style="14" customWidth="1"/>
    <col min="12299" max="12299" width="17.7109375" style="14" customWidth="1"/>
    <col min="12300" max="12300" width="19.7109375" style="14" customWidth="1"/>
    <col min="12301" max="12301" width="20.42578125" style="14" customWidth="1"/>
    <col min="12302" max="12302" width="9.42578125" style="14" customWidth="1"/>
    <col min="12303" max="12303" width="25.140625" style="14" customWidth="1"/>
    <col min="12304" max="12544" width="9.140625" style="14"/>
    <col min="12545" max="12545" width="12.140625" style="14" customWidth="1"/>
    <col min="12546" max="12546" width="21" style="14" customWidth="1"/>
    <col min="12547" max="12547" width="42.28515625" style="14" customWidth="1"/>
    <col min="12548" max="12548" width="22.5703125" style="14" customWidth="1"/>
    <col min="12549" max="12553" width="20.5703125" style="14" customWidth="1"/>
    <col min="12554" max="12554" width="17.28515625" style="14" customWidth="1"/>
    <col min="12555" max="12555" width="17.7109375" style="14" customWidth="1"/>
    <col min="12556" max="12556" width="19.7109375" style="14" customWidth="1"/>
    <col min="12557" max="12557" width="20.42578125" style="14" customWidth="1"/>
    <col min="12558" max="12558" width="9.42578125" style="14" customWidth="1"/>
    <col min="12559" max="12559" width="25.140625" style="14" customWidth="1"/>
    <col min="12560" max="12800" width="9.140625" style="14"/>
    <col min="12801" max="12801" width="12.140625" style="14" customWidth="1"/>
    <col min="12802" max="12802" width="21" style="14" customWidth="1"/>
    <col min="12803" max="12803" width="42.28515625" style="14" customWidth="1"/>
    <col min="12804" max="12804" width="22.5703125" style="14" customWidth="1"/>
    <col min="12805" max="12809" width="20.5703125" style="14" customWidth="1"/>
    <col min="12810" max="12810" width="17.28515625" style="14" customWidth="1"/>
    <col min="12811" max="12811" width="17.7109375" style="14" customWidth="1"/>
    <col min="12812" max="12812" width="19.7109375" style="14" customWidth="1"/>
    <col min="12813" max="12813" width="20.42578125" style="14" customWidth="1"/>
    <col min="12814" max="12814" width="9.42578125" style="14" customWidth="1"/>
    <col min="12815" max="12815" width="25.140625" style="14" customWidth="1"/>
    <col min="12816" max="13056" width="9.140625" style="14"/>
    <col min="13057" max="13057" width="12.140625" style="14" customWidth="1"/>
    <col min="13058" max="13058" width="21" style="14" customWidth="1"/>
    <col min="13059" max="13059" width="42.28515625" style="14" customWidth="1"/>
    <col min="13060" max="13060" width="22.5703125" style="14" customWidth="1"/>
    <col min="13061" max="13065" width="20.5703125" style="14" customWidth="1"/>
    <col min="13066" max="13066" width="17.28515625" style="14" customWidth="1"/>
    <col min="13067" max="13067" width="17.7109375" style="14" customWidth="1"/>
    <col min="13068" max="13068" width="19.7109375" style="14" customWidth="1"/>
    <col min="13069" max="13069" width="20.42578125" style="14" customWidth="1"/>
    <col min="13070" max="13070" width="9.42578125" style="14" customWidth="1"/>
    <col min="13071" max="13071" width="25.140625" style="14" customWidth="1"/>
    <col min="13072" max="13312" width="9.140625" style="14"/>
    <col min="13313" max="13313" width="12.140625" style="14" customWidth="1"/>
    <col min="13314" max="13314" width="21" style="14" customWidth="1"/>
    <col min="13315" max="13315" width="42.28515625" style="14" customWidth="1"/>
    <col min="13316" max="13316" width="22.5703125" style="14" customWidth="1"/>
    <col min="13317" max="13321" width="20.5703125" style="14" customWidth="1"/>
    <col min="13322" max="13322" width="17.28515625" style="14" customWidth="1"/>
    <col min="13323" max="13323" width="17.7109375" style="14" customWidth="1"/>
    <col min="13324" max="13324" width="19.7109375" style="14" customWidth="1"/>
    <col min="13325" max="13325" width="20.42578125" style="14" customWidth="1"/>
    <col min="13326" max="13326" width="9.42578125" style="14" customWidth="1"/>
    <col min="13327" max="13327" width="25.140625" style="14" customWidth="1"/>
    <col min="13328" max="13568" width="9.140625" style="14"/>
    <col min="13569" max="13569" width="12.140625" style="14" customWidth="1"/>
    <col min="13570" max="13570" width="21" style="14" customWidth="1"/>
    <col min="13571" max="13571" width="42.28515625" style="14" customWidth="1"/>
    <col min="13572" max="13572" width="22.5703125" style="14" customWidth="1"/>
    <col min="13573" max="13577" width="20.5703125" style="14" customWidth="1"/>
    <col min="13578" max="13578" width="17.28515625" style="14" customWidth="1"/>
    <col min="13579" max="13579" width="17.7109375" style="14" customWidth="1"/>
    <col min="13580" max="13580" width="19.7109375" style="14" customWidth="1"/>
    <col min="13581" max="13581" width="20.42578125" style="14" customWidth="1"/>
    <col min="13582" max="13582" width="9.42578125" style="14" customWidth="1"/>
    <col min="13583" max="13583" width="25.140625" style="14" customWidth="1"/>
    <col min="13584" max="13824" width="9.140625" style="14"/>
    <col min="13825" max="13825" width="12.140625" style="14" customWidth="1"/>
    <col min="13826" max="13826" width="21" style="14" customWidth="1"/>
    <col min="13827" max="13827" width="42.28515625" style="14" customWidth="1"/>
    <col min="13828" max="13828" width="22.5703125" style="14" customWidth="1"/>
    <col min="13829" max="13833" width="20.5703125" style="14" customWidth="1"/>
    <col min="13834" max="13834" width="17.28515625" style="14" customWidth="1"/>
    <col min="13835" max="13835" width="17.7109375" style="14" customWidth="1"/>
    <col min="13836" max="13836" width="19.7109375" style="14" customWidth="1"/>
    <col min="13837" max="13837" width="20.42578125" style="14" customWidth="1"/>
    <col min="13838" max="13838" width="9.42578125" style="14" customWidth="1"/>
    <col min="13839" max="13839" width="25.140625" style="14" customWidth="1"/>
    <col min="13840" max="14080" width="9.140625" style="14"/>
    <col min="14081" max="14081" width="12.140625" style="14" customWidth="1"/>
    <col min="14082" max="14082" width="21" style="14" customWidth="1"/>
    <col min="14083" max="14083" width="42.28515625" style="14" customWidth="1"/>
    <col min="14084" max="14084" width="22.5703125" style="14" customWidth="1"/>
    <col min="14085" max="14089" width="20.5703125" style="14" customWidth="1"/>
    <col min="14090" max="14090" width="17.28515625" style="14" customWidth="1"/>
    <col min="14091" max="14091" width="17.7109375" style="14" customWidth="1"/>
    <col min="14092" max="14092" width="19.7109375" style="14" customWidth="1"/>
    <col min="14093" max="14093" width="20.42578125" style="14" customWidth="1"/>
    <col min="14094" max="14094" width="9.42578125" style="14" customWidth="1"/>
    <col min="14095" max="14095" width="25.140625" style="14" customWidth="1"/>
    <col min="14096" max="14336" width="9.140625" style="14"/>
    <col min="14337" max="14337" width="12.140625" style="14" customWidth="1"/>
    <col min="14338" max="14338" width="21" style="14" customWidth="1"/>
    <col min="14339" max="14339" width="42.28515625" style="14" customWidth="1"/>
    <col min="14340" max="14340" width="22.5703125" style="14" customWidth="1"/>
    <col min="14341" max="14345" width="20.5703125" style="14" customWidth="1"/>
    <col min="14346" max="14346" width="17.28515625" style="14" customWidth="1"/>
    <col min="14347" max="14347" width="17.7109375" style="14" customWidth="1"/>
    <col min="14348" max="14348" width="19.7109375" style="14" customWidth="1"/>
    <col min="14349" max="14349" width="20.42578125" style="14" customWidth="1"/>
    <col min="14350" max="14350" width="9.42578125" style="14" customWidth="1"/>
    <col min="14351" max="14351" width="25.140625" style="14" customWidth="1"/>
    <col min="14352" max="14592" width="9.140625" style="14"/>
    <col min="14593" max="14593" width="12.140625" style="14" customWidth="1"/>
    <col min="14594" max="14594" width="21" style="14" customWidth="1"/>
    <col min="14595" max="14595" width="42.28515625" style="14" customWidth="1"/>
    <col min="14596" max="14596" width="22.5703125" style="14" customWidth="1"/>
    <col min="14597" max="14601" width="20.5703125" style="14" customWidth="1"/>
    <col min="14602" max="14602" width="17.28515625" style="14" customWidth="1"/>
    <col min="14603" max="14603" width="17.7109375" style="14" customWidth="1"/>
    <col min="14604" max="14604" width="19.7109375" style="14" customWidth="1"/>
    <col min="14605" max="14605" width="20.42578125" style="14" customWidth="1"/>
    <col min="14606" max="14606" width="9.42578125" style="14" customWidth="1"/>
    <col min="14607" max="14607" width="25.140625" style="14" customWidth="1"/>
    <col min="14608" max="14848" width="9.140625" style="14"/>
    <col min="14849" max="14849" width="12.140625" style="14" customWidth="1"/>
    <col min="14850" max="14850" width="21" style="14" customWidth="1"/>
    <col min="14851" max="14851" width="42.28515625" style="14" customWidth="1"/>
    <col min="14852" max="14852" width="22.5703125" style="14" customWidth="1"/>
    <col min="14853" max="14857" width="20.5703125" style="14" customWidth="1"/>
    <col min="14858" max="14858" width="17.28515625" style="14" customWidth="1"/>
    <col min="14859" max="14859" width="17.7109375" style="14" customWidth="1"/>
    <col min="14860" max="14860" width="19.7109375" style="14" customWidth="1"/>
    <col min="14861" max="14861" width="20.42578125" style="14" customWidth="1"/>
    <col min="14862" max="14862" width="9.42578125" style="14" customWidth="1"/>
    <col min="14863" max="14863" width="25.140625" style="14" customWidth="1"/>
    <col min="14864" max="15104" width="9.140625" style="14"/>
    <col min="15105" max="15105" width="12.140625" style="14" customWidth="1"/>
    <col min="15106" max="15106" width="21" style="14" customWidth="1"/>
    <col min="15107" max="15107" width="42.28515625" style="14" customWidth="1"/>
    <col min="15108" max="15108" width="22.5703125" style="14" customWidth="1"/>
    <col min="15109" max="15113" width="20.5703125" style="14" customWidth="1"/>
    <col min="15114" max="15114" width="17.28515625" style="14" customWidth="1"/>
    <col min="15115" max="15115" width="17.7109375" style="14" customWidth="1"/>
    <col min="15116" max="15116" width="19.7109375" style="14" customWidth="1"/>
    <col min="15117" max="15117" width="20.42578125" style="14" customWidth="1"/>
    <col min="15118" max="15118" width="9.42578125" style="14" customWidth="1"/>
    <col min="15119" max="15119" width="25.140625" style="14" customWidth="1"/>
    <col min="15120" max="15360" width="9.140625" style="14"/>
    <col min="15361" max="15361" width="12.140625" style="14" customWidth="1"/>
    <col min="15362" max="15362" width="21" style="14" customWidth="1"/>
    <col min="15363" max="15363" width="42.28515625" style="14" customWidth="1"/>
    <col min="15364" max="15364" width="22.5703125" style="14" customWidth="1"/>
    <col min="15365" max="15369" width="20.5703125" style="14" customWidth="1"/>
    <col min="15370" max="15370" width="17.28515625" style="14" customWidth="1"/>
    <col min="15371" max="15371" width="17.7109375" style="14" customWidth="1"/>
    <col min="15372" max="15372" width="19.7109375" style="14" customWidth="1"/>
    <col min="15373" max="15373" width="20.42578125" style="14" customWidth="1"/>
    <col min="15374" max="15374" width="9.42578125" style="14" customWidth="1"/>
    <col min="15375" max="15375" width="25.140625" style="14" customWidth="1"/>
    <col min="15376" max="15616" width="9.140625" style="14"/>
    <col min="15617" max="15617" width="12.140625" style="14" customWidth="1"/>
    <col min="15618" max="15618" width="21" style="14" customWidth="1"/>
    <col min="15619" max="15619" width="42.28515625" style="14" customWidth="1"/>
    <col min="15620" max="15620" width="22.5703125" style="14" customWidth="1"/>
    <col min="15621" max="15625" width="20.5703125" style="14" customWidth="1"/>
    <col min="15626" max="15626" width="17.28515625" style="14" customWidth="1"/>
    <col min="15627" max="15627" width="17.7109375" style="14" customWidth="1"/>
    <col min="15628" max="15628" width="19.7109375" style="14" customWidth="1"/>
    <col min="15629" max="15629" width="20.42578125" style="14" customWidth="1"/>
    <col min="15630" max="15630" width="9.42578125" style="14" customWidth="1"/>
    <col min="15631" max="15631" width="25.140625" style="14" customWidth="1"/>
    <col min="15632" max="15872" width="9.140625" style="14"/>
    <col min="15873" max="15873" width="12.140625" style="14" customWidth="1"/>
    <col min="15874" max="15874" width="21" style="14" customWidth="1"/>
    <col min="15875" max="15875" width="42.28515625" style="14" customWidth="1"/>
    <col min="15876" max="15876" width="22.5703125" style="14" customWidth="1"/>
    <col min="15877" max="15881" width="20.5703125" style="14" customWidth="1"/>
    <col min="15882" max="15882" width="17.28515625" style="14" customWidth="1"/>
    <col min="15883" max="15883" width="17.7109375" style="14" customWidth="1"/>
    <col min="15884" max="15884" width="19.7109375" style="14" customWidth="1"/>
    <col min="15885" max="15885" width="20.42578125" style="14" customWidth="1"/>
    <col min="15886" max="15886" width="9.42578125" style="14" customWidth="1"/>
    <col min="15887" max="15887" width="25.140625" style="14" customWidth="1"/>
    <col min="15888" max="16128" width="9.140625" style="14"/>
    <col min="16129" max="16129" width="12.140625" style="14" customWidth="1"/>
    <col min="16130" max="16130" width="21" style="14" customWidth="1"/>
    <col min="16131" max="16131" width="42.28515625" style="14" customWidth="1"/>
    <col min="16132" max="16132" width="22.5703125" style="14" customWidth="1"/>
    <col min="16133" max="16137" width="20.5703125" style="14" customWidth="1"/>
    <col min="16138" max="16138" width="17.28515625" style="14" customWidth="1"/>
    <col min="16139" max="16139" width="17.7109375" style="14" customWidth="1"/>
    <col min="16140" max="16140" width="19.7109375" style="14" customWidth="1"/>
    <col min="16141" max="16141" width="20.42578125" style="14" customWidth="1"/>
    <col min="16142" max="16142" width="9.42578125" style="14" customWidth="1"/>
    <col min="16143" max="16143" width="25.140625" style="14" customWidth="1"/>
    <col min="16144" max="16384" width="9.140625" style="14"/>
  </cols>
  <sheetData>
    <row r="1" spans="2:13" ht="20.25" x14ac:dyDescent="0.3">
      <c r="B1" s="2" t="str">
        <f>[6]Cover!C22</f>
        <v>Essential Energy</v>
      </c>
      <c r="C1" s="3"/>
      <c r="D1" s="3"/>
      <c r="E1" s="3"/>
      <c r="F1" s="3"/>
      <c r="G1" s="3"/>
      <c r="H1" s="3"/>
      <c r="I1" s="3"/>
    </row>
    <row r="2" spans="2:13" ht="20.25" x14ac:dyDescent="0.3">
      <c r="B2" s="759" t="s">
        <v>414</v>
      </c>
      <c r="C2" s="759"/>
      <c r="D2" s="394"/>
    </row>
    <row r="3" spans="2:13" ht="20.25" x14ac:dyDescent="0.3">
      <c r="B3" s="2" t="str">
        <f>Cover!C26</f>
        <v>2012-13</v>
      </c>
    </row>
    <row r="4" spans="2:13" ht="20.25" x14ac:dyDescent="0.3">
      <c r="B4" s="2"/>
    </row>
    <row r="5" spans="2:13" ht="51" customHeight="1" x14ac:dyDescent="0.2">
      <c r="B5" s="760" t="s">
        <v>415</v>
      </c>
      <c r="C5" s="761"/>
      <c r="D5" s="715"/>
    </row>
    <row r="6" spans="2:13" ht="20.25" x14ac:dyDescent="0.3">
      <c r="B6" s="2"/>
    </row>
    <row r="7" spans="2:13" ht="15.75" x14ac:dyDescent="0.25">
      <c r="B7" s="395" t="s">
        <v>416</v>
      </c>
      <c r="C7" s="396"/>
      <c r="D7" s="396"/>
      <c r="E7" s="397"/>
      <c r="F7" s="397"/>
      <c r="G7" s="398"/>
      <c r="H7" s="398"/>
      <c r="I7" s="398"/>
    </row>
    <row r="8" spans="2:13" ht="15.75" x14ac:dyDescent="0.25">
      <c r="B8" s="395"/>
      <c r="C8" s="396"/>
      <c r="D8" s="396"/>
      <c r="E8" s="397"/>
      <c r="F8" s="397"/>
      <c r="G8" s="398"/>
      <c r="H8" s="398"/>
      <c r="I8" s="398"/>
    </row>
    <row r="9" spans="2:13" ht="40.5" customHeight="1" x14ac:dyDescent="0.2">
      <c r="B9" s="21" t="s">
        <v>96</v>
      </c>
      <c r="C9" s="21" t="s">
        <v>417</v>
      </c>
      <c r="D9" s="22" t="s">
        <v>418</v>
      </c>
      <c r="E9" s="22" t="s">
        <v>419</v>
      </c>
      <c r="F9" s="22" t="s">
        <v>207</v>
      </c>
      <c r="G9" s="691" t="s">
        <v>180</v>
      </c>
      <c r="H9" s="727"/>
      <c r="I9" s="727"/>
      <c r="J9" s="318" t="s">
        <v>181</v>
      </c>
      <c r="K9" s="22" t="s">
        <v>182</v>
      </c>
      <c r="L9" s="21" t="s">
        <v>183</v>
      </c>
      <c r="M9" s="22" t="s">
        <v>420</v>
      </c>
    </row>
    <row r="10" spans="2:13" x14ac:dyDescent="0.2">
      <c r="B10" s="21"/>
      <c r="C10" s="21"/>
      <c r="D10" s="22"/>
      <c r="E10" s="22"/>
      <c r="F10" s="22"/>
      <c r="G10" s="317" t="s">
        <v>282</v>
      </c>
      <c r="H10" s="317" t="s">
        <v>297</v>
      </c>
      <c r="I10" s="320" t="s">
        <v>284</v>
      </c>
      <c r="J10" s="318" t="s">
        <v>141</v>
      </c>
      <c r="K10" s="22"/>
      <c r="L10" s="21"/>
      <c r="M10" s="22"/>
    </row>
    <row r="11" spans="2:13" x14ac:dyDescent="0.2">
      <c r="B11" s="399"/>
      <c r="C11" s="399"/>
      <c r="D11" s="203" t="s">
        <v>89</v>
      </c>
      <c r="E11" s="203" t="s">
        <v>89</v>
      </c>
      <c r="F11" s="203" t="s">
        <v>89</v>
      </c>
      <c r="G11" s="203" t="s">
        <v>89</v>
      </c>
      <c r="H11" s="203" t="s">
        <v>89</v>
      </c>
      <c r="I11" s="203"/>
      <c r="J11" s="203" t="s">
        <v>89</v>
      </c>
      <c r="K11" s="203" t="s">
        <v>89</v>
      </c>
      <c r="L11" s="203" t="s">
        <v>89</v>
      </c>
      <c r="M11" s="400"/>
    </row>
    <row r="12" spans="2:13" ht="12.75" customHeight="1" x14ac:dyDescent="0.2">
      <c r="B12" s="401"/>
      <c r="C12" s="402" t="s">
        <v>371</v>
      </c>
      <c r="D12" s="518">
        <v>2319.0849300000013</v>
      </c>
      <c r="E12" s="518">
        <v>28.59122</v>
      </c>
      <c r="F12" s="518">
        <v>2290.493539000001</v>
      </c>
      <c r="G12" s="518"/>
      <c r="H12" s="518">
        <v>2290.493539000001</v>
      </c>
      <c r="I12" s="519" t="e">
        <f>(H12-G12)/G12</f>
        <v>#DIV/0!</v>
      </c>
      <c r="J12" s="518"/>
      <c r="K12" s="404"/>
      <c r="L12" s="518">
        <v>28.59122</v>
      </c>
      <c r="M12" s="762" t="s">
        <v>589</v>
      </c>
    </row>
    <row r="13" spans="2:13" x14ac:dyDescent="0.2">
      <c r="B13" s="401"/>
      <c r="C13" s="402" t="s">
        <v>521</v>
      </c>
      <c r="D13" s="518">
        <v>4335.5066200000001</v>
      </c>
      <c r="E13" s="518">
        <v>444.16938099999999</v>
      </c>
      <c r="F13" s="518">
        <v>3891.3371990000001</v>
      </c>
      <c r="G13" s="518"/>
      <c r="H13" s="518">
        <v>3891.3371990000001</v>
      </c>
      <c r="I13" s="519" t="e">
        <f t="shared" ref="I13:I62" si="0">(H13-G13)/G13</f>
        <v>#DIV/0!</v>
      </c>
      <c r="J13" s="518"/>
      <c r="K13" s="404"/>
      <c r="L13" s="518">
        <v>444.16938099999999</v>
      </c>
      <c r="M13" s="763"/>
    </row>
    <row r="14" spans="2:13" x14ac:dyDescent="0.2">
      <c r="B14" s="401"/>
      <c r="C14" s="402" t="s">
        <v>522</v>
      </c>
      <c r="D14" s="518">
        <v>521.5301199999999</v>
      </c>
      <c r="E14" s="518">
        <v>18.296568000000004</v>
      </c>
      <c r="F14" s="518">
        <v>503.23346100000003</v>
      </c>
      <c r="G14" s="518"/>
      <c r="H14" s="518">
        <v>503.23346100000003</v>
      </c>
      <c r="I14" s="519" t="e">
        <f t="shared" si="0"/>
        <v>#DIV/0!</v>
      </c>
      <c r="J14" s="518"/>
      <c r="K14" s="404"/>
      <c r="L14" s="518">
        <v>18.296568000000004</v>
      </c>
      <c r="M14" s="763"/>
    </row>
    <row r="15" spans="2:13" x14ac:dyDescent="0.2">
      <c r="B15" s="401"/>
      <c r="C15" s="402" t="s">
        <v>522</v>
      </c>
      <c r="D15" s="518">
        <v>411.72751</v>
      </c>
      <c r="E15" s="518">
        <v>411.72751</v>
      </c>
      <c r="F15" s="518">
        <v>0</v>
      </c>
      <c r="G15" s="518"/>
      <c r="H15" s="518">
        <v>0</v>
      </c>
      <c r="I15" s="519" t="e">
        <f t="shared" si="0"/>
        <v>#DIV/0!</v>
      </c>
      <c r="J15" s="518"/>
      <c r="K15" s="404"/>
      <c r="L15" s="518">
        <v>411.72751</v>
      </c>
      <c r="M15" s="763"/>
    </row>
    <row r="16" spans="2:13" x14ac:dyDescent="0.2">
      <c r="B16" s="401"/>
      <c r="C16" s="402" t="s">
        <v>523</v>
      </c>
      <c r="D16" s="518">
        <v>2635.1099100000001</v>
      </c>
      <c r="E16" s="518">
        <v>316.21317700000003</v>
      </c>
      <c r="F16" s="518">
        <v>2318.8967089999996</v>
      </c>
      <c r="G16" s="518"/>
      <c r="H16" s="518">
        <v>2318.8967089999996</v>
      </c>
      <c r="I16" s="519" t="e">
        <f t="shared" si="0"/>
        <v>#DIV/0!</v>
      </c>
      <c r="J16" s="518"/>
      <c r="K16" s="404"/>
      <c r="L16" s="518">
        <v>316.21317700000003</v>
      </c>
      <c r="M16" s="763"/>
    </row>
    <row r="17" spans="2:13" x14ac:dyDescent="0.2">
      <c r="B17" s="401"/>
      <c r="C17" s="402" t="s">
        <v>524</v>
      </c>
      <c r="D17" s="518">
        <v>703.80295000000001</v>
      </c>
      <c r="E17" s="518">
        <v>55.600419000000002</v>
      </c>
      <c r="F17" s="518">
        <v>648.20250300000009</v>
      </c>
      <c r="G17" s="518"/>
      <c r="H17" s="518">
        <v>648.20250300000009</v>
      </c>
      <c r="I17" s="519" t="e">
        <f t="shared" si="0"/>
        <v>#DIV/0!</v>
      </c>
      <c r="J17" s="518"/>
      <c r="K17" s="404"/>
      <c r="L17" s="518">
        <v>55.600419000000002</v>
      </c>
      <c r="M17" s="763"/>
    </row>
    <row r="18" spans="2:13" x14ac:dyDescent="0.2">
      <c r="B18" s="401"/>
      <c r="C18" s="402" t="s">
        <v>525</v>
      </c>
      <c r="D18" s="518">
        <v>779.30696</v>
      </c>
      <c r="E18" s="518">
        <v>0</v>
      </c>
      <c r="F18" s="518">
        <v>779.30696</v>
      </c>
      <c r="G18" s="518"/>
      <c r="H18" s="518">
        <v>779.30696</v>
      </c>
      <c r="I18" s="519" t="e">
        <f t="shared" si="0"/>
        <v>#DIV/0!</v>
      </c>
      <c r="J18" s="518"/>
      <c r="K18" s="404"/>
      <c r="L18" s="518">
        <v>0</v>
      </c>
      <c r="M18" s="763"/>
    </row>
    <row r="19" spans="2:13" x14ac:dyDescent="0.2">
      <c r="B19" s="401"/>
      <c r="C19" s="402" t="s">
        <v>526</v>
      </c>
      <c r="D19" s="518">
        <v>820.94514000000004</v>
      </c>
      <c r="E19" s="518">
        <v>14.511057000000001</v>
      </c>
      <c r="F19" s="518">
        <v>806.43406200000004</v>
      </c>
      <c r="G19" s="518"/>
      <c r="H19" s="518">
        <v>806.43406200000004</v>
      </c>
      <c r="I19" s="519" t="e">
        <f t="shared" si="0"/>
        <v>#DIV/0!</v>
      </c>
      <c r="J19" s="518"/>
      <c r="K19" s="404"/>
      <c r="L19" s="518">
        <v>14.511057000000001</v>
      </c>
      <c r="M19" s="763"/>
    </row>
    <row r="20" spans="2:13" x14ac:dyDescent="0.2">
      <c r="B20" s="401"/>
      <c r="C20" s="402" t="s">
        <v>527</v>
      </c>
      <c r="D20" s="518">
        <v>422.19420000000002</v>
      </c>
      <c r="E20" s="518">
        <v>8.443873</v>
      </c>
      <c r="F20" s="518">
        <v>413.75030599999997</v>
      </c>
      <c r="G20" s="518"/>
      <c r="H20" s="518">
        <v>413.75030599999997</v>
      </c>
      <c r="I20" s="519" t="e">
        <f t="shared" si="0"/>
        <v>#DIV/0!</v>
      </c>
      <c r="J20" s="518"/>
      <c r="K20" s="404"/>
      <c r="L20" s="518">
        <v>8.443873</v>
      </c>
      <c r="M20" s="763"/>
    </row>
    <row r="21" spans="2:13" x14ac:dyDescent="0.2">
      <c r="B21" s="401"/>
      <c r="C21" s="402" t="s">
        <v>528</v>
      </c>
      <c r="D21" s="518">
        <v>0.92654000000000003</v>
      </c>
      <c r="E21" s="518">
        <v>1.1422000000000002E-2</v>
      </c>
      <c r="F21" s="518">
        <v>0.91511699999999996</v>
      </c>
      <c r="G21" s="518"/>
      <c r="H21" s="518">
        <v>0.91511699999999996</v>
      </c>
      <c r="I21" s="519" t="e">
        <f t="shared" si="0"/>
        <v>#DIV/0!</v>
      </c>
      <c r="J21" s="518"/>
      <c r="K21" s="404"/>
      <c r="L21" s="518">
        <v>1.1422000000000002E-2</v>
      </c>
      <c r="M21" s="763"/>
    </row>
    <row r="22" spans="2:13" x14ac:dyDescent="0.2">
      <c r="B22" s="401"/>
      <c r="C22" s="402" t="s">
        <v>528</v>
      </c>
      <c r="D22" s="518">
        <v>7476.837300000002</v>
      </c>
      <c r="E22" s="518">
        <v>1940.8872530000003</v>
      </c>
      <c r="F22" s="518">
        <v>5535.9499400000004</v>
      </c>
      <c r="G22" s="518"/>
      <c r="H22" s="518">
        <v>5535.9499400000004</v>
      </c>
      <c r="I22" s="519" t="e">
        <f t="shared" si="0"/>
        <v>#DIV/0!</v>
      </c>
      <c r="J22" s="518"/>
      <c r="K22" s="404"/>
      <c r="L22" s="518">
        <v>1940.8872530000003</v>
      </c>
      <c r="M22" s="763"/>
    </row>
    <row r="23" spans="2:13" x14ac:dyDescent="0.2">
      <c r="B23" s="401"/>
      <c r="C23" s="402" t="s">
        <v>529</v>
      </c>
      <c r="D23" s="518">
        <v>2744.7968700000001</v>
      </c>
      <c r="E23" s="518">
        <v>0</v>
      </c>
      <c r="F23" s="518">
        <v>2744.7968700000001</v>
      </c>
      <c r="G23" s="518"/>
      <c r="H23" s="518">
        <v>2744.7968700000001</v>
      </c>
      <c r="I23" s="519" t="e">
        <f t="shared" si="0"/>
        <v>#DIV/0!</v>
      </c>
      <c r="J23" s="518"/>
      <c r="K23" s="404"/>
      <c r="L23" s="518">
        <v>0</v>
      </c>
      <c r="M23" s="763"/>
    </row>
    <row r="24" spans="2:13" x14ac:dyDescent="0.2">
      <c r="B24" s="401"/>
      <c r="C24" s="402" t="s">
        <v>530</v>
      </c>
      <c r="D24" s="518">
        <v>885.80568999999991</v>
      </c>
      <c r="E24" s="518">
        <v>531.48341400000004</v>
      </c>
      <c r="F24" s="518">
        <v>354.32227600000004</v>
      </c>
      <c r="G24" s="518"/>
      <c r="H24" s="518">
        <v>354.32227600000004</v>
      </c>
      <c r="I24" s="519" t="e">
        <f t="shared" si="0"/>
        <v>#DIV/0!</v>
      </c>
      <c r="J24" s="518"/>
      <c r="K24" s="404"/>
      <c r="L24" s="518">
        <v>531.48341400000004</v>
      </c>
      <c r="M24" s="763"/>
    </row>
    <row r="25" spans="2:13" x14ac:dyDescent="0.2">
      <c r="B25" s="401"/>
      <c r="C25" s="402" t="s">
        <v>531</v>
      </c>
      <c r="D25" s="518">
        <v>1545.4368999999999</v>
      </c>
      <c r="E25" s="518">
        <v>160.387372</v>
      </c>
      <c r="F25" s="518">
        <v>1385.0494960000001</v>
      </c>
      <c r="G25" s="518"/>
      <c r="H25" s="518">
        <v>1385.0494960000001</v>
      </c>
      <c r="I25" s="519" t="e">
        <f t="shared" si="0"/>
        <v>#DIV/0!</v>
      </c>
      <c r="J25" s="518"/>
      <c r="K25" s="404"/>
      <c r="L25" s="518">
        <v>160.387372</v>
      </c>
      <c r="M25" s="763"/>
    </row>
    <row r="26" spans="2:13" x14ac:dyDescent="0.2">
      <c r="B26" s="401"/>
      <c r="C26" s="402" t="s">
        <v>532</v>
      </c>
      <c r="D26" s="518">
        <v>3759.7771500000003</v>
      </c>
      <c r="E26" s="518">
        <v>297.02231799999998</v>
      </c>
      <c r="F26" s="518">
        <v>3462.7546790000001</v>
      </c>
      <c r="G26" s="518"/>
      <c r="H26" s="518">
        <v>3462.7546790000001</v>
      </c>
      <c r="I26" s="519" t="e">
        <f t="shared" si="0"/>
        <v>#DIV/0!</v>
      </c>
      <c r="J26" s="518"/>
      <c r="K26" s="404"/>
      <c r="L26" s="518">
        <v>297.02231799999998</v>
      </c>
      <c r="M26" s="763"/>
    </row>
    <row r="27" spans="2:13" x14ac:dyDescent="0.2">
      <c r="B27" s="401"/>
      <c r="C27" s="402" t="s">
        <v>532</v>
      </c>
      <c r="D27" s="518">
        <v>1785.5769499999999</v>
      </c>
      <c r="E27" s="518">
        <v>87.459237000000002</v>
      </c>
      <c r="F27" s="518">
        <v>1698.1176760000001</v>
      </c>
      <c r="G27" s="518"/>
      <c r="H27" s="518">
        <v>1698.1176760000001</v>
      </c>
      <c r="I27" s="519" t="e">
        <f t="shared" si="0"/>
        <v>#DIV/0!</v>
      </c>
      <c r="J27" s="518"/>
      <c r="K27" s="404"/>
      <c r="L27" s="518">
        <v>87.459237000000002</v>
      </c>
      <c r="M27" s="763"/>
    </row>
    <row r="28" spans="2:13" x14ac:dyDescent="0.2">
      <c r="B28" s="401"/>
      <c r="C28" s="402" t="s">
        <v>532</v>
      </c>
      <c r="D28" s="518">
        <v>-1.5680100000000001</v>
      </c>
      <c r="E28" s="518">
        <v>0</v>
      </c>
      <c r="F28" s="518">
        <v>-1.5680100000000001</v>
      </c>
      <c r="G28" s="518"/>
      <c r="H28" s="518">
        <v>-1.5680100000000001</v>
      </c>
      <c r="I28" s="519" t="e">
        <f t="shared" si="0"/>
        <v>#DIV/0!</v>
      </c>
      <c r="J28" s="518"/>
      <c r="K28" s="404"/>
      <c r="L28" s="518">
        <v>0</v>
      </c>
      <c r="M28" s="763"/>
    </row>
    <row r="29" spans="2:13" x14ac:dyDescent="0.2">
      <c r="B29" s="401"/>
      <c r="C29" s="402" t="s">
        <v>533</v>
      </c>
      <c r="D29" s="518">
        <v>954.70963000000017</v>
      </c>
      <c r="E29" s="518">
        <v>28.641192000000007</v>
      </c>
      <c r="F29" s="518">
        <v>926.06823200000008</v>
      </c>
      <c r="G29" s="518"/>
      <c r="H29" s="518">
        <v>926.06823200000008</v>
      </c>
      <c r="I29" s="519" t="e">
        <f t="shared" si="0"/>
        <v>#DIV/0!</v>
      </c>
      <c r="J29" s="518"/>
      <c r="K29" s="404"/>
      <c r="L29" s="518">
        <v>28.641192000000007</v>
      </c>
      <c r="M29" s="763"/>
    </row>
    <row r="30" spans="2:13" x14ac:dyDescent="0.2">
      <c r="B30" s="401"/>
      <c r="C30" s="402" t="s">
        <v>534</v>
      </c>
      <c r="D30" s="518">
        <v>13740.905790000001</v>
      </c>
      <c r="E30" s="518">
        <v>1085.5313980000003</v>
      </c>
      <c r="F30" s="518">
        <v>12655.374070999998</v>
      </c>
      <c r="G30" s="518"/>
      <c r="H30" s="518">
        <v>12655.374070999998</v>
      </c>
      <c r="I30" s="519" t="e">
        <f t="shared" si="0"/>
        <v>#DIV/0!</v>
      </c>
      <c r="J30" s="518"/>
      <c r="K30" s="404"/>
      <c r="L30" s="518">
        <v>1085.5313980000003</v>
      </c>
      <c r="M30" s="763"/>
    </row>
    <row r="31" spans="2:13" x14ac:dyDescent="0.2">
      <c r="B31" s="401"/>
      <c r="C31" s="402" t="s">
        <v>535</v>
      </c>
      <c r="D31" s="518">
        <v>5726.9287899999999</v>
      </c>
      <c r="E31" s="518">
        <v>452.42733100000004</v>
      </c>
      <c r="F31" s="518">
        <v>5274.5013709999994</v>
      </c>
      <c r="G31" s="518"/>
      <c r="H31" s="518">
        <v>5274.5013709999994</v>
      </c>
      <c r="I31" s="519" t="e">
        <f t="shared" si="0"/>
        <v>#DIV/0!</v>
      </c>
      <c r="J31" s="518"/>
      <c r="K31" s="404"/>
      <c r="L31" s="518">
        <v>452.42733100000004</v>
      </c>
      <c r="M31" s="763"/>
    </row>
    <row r="32" spans="2:13" x14ac:dyDescent="0.2">
      <c r="B32" s="401"/>
      <c r="C32" s="402" t="s">
        <v>535</v>
      </c>
      <c r="D32" s="518">
        <v>8404.0648899999997</v>
      </c>
      <c r="E32" s="518">
        <v>385.23070999999993</v>
      </c>
      <c r="F32" s="518">
        <v>8018.8340340000013</v>
      </c>
      <c r="G32" s="518"/>
      <c r="H32" s="518">
        <v>8018.8340340000013</v>
      </c>
      <c r="I32" s="519" t="e">
        <f t="shared" si="0"/>
        <v>#DIV/0!</v>
      </c>
      <c r="J32" s="518"/>
      <c r="K32" s="404"/>
      <c r="L32" s="518">
        <v>385.23070999999993</v>
      </c>
      <c r="M32" s="763"/>
    </row>
    <row r="33" spans="2:13" x14ac:dyDescent="0.2">
      <c r="B33" s="401"/>
      <c r="C33" s="402" t="s">
        <v>536</v>
      </c>
      <c r="D33" s="518">
        <v>24703.282349999994</v>
      </c>
      <c r="E33" s="518">
        <v>2989.0970339999999</v>
      </c>
      <c r="F33" s="518">
        <v>21714.185062999997</v>
      </c>
      <c r="G33" s="518"/>
      <c r="H33" s="518">
        <v>21714.185062999997</v>
      </c>
      <c r="I33" s="519" t="e">
        <f t="shared" si="0"/>
        <v>#DIV/0!</v>
      </c>
      <c r="J33" s="518"/>
      <c r="K33" s="404"/>
      <c r="L33" s="518">
        <v>2989.0970339999999</v>
      </c>
      <c r="M33" s="763"/>
    </row>
    <row r="34" spans="2:13" x14ac:dyDescent="0.2">
      <c r="B34" s="401"/>
      <c r="C34" s="402" t="s">
        <v>536</v>
      </c>
      <c r="D34" s="518">
        <v>717.74702000000002</v>
      </c>
      <c r="E34" s="518">
        <v>0</v>
      </c>
      <c r="F34" s="518">
        <v>717.74702000000002</v>
      </c>
      <c r="G34" s="518"/>
      <c r="H34" s="518">
        <v>717.74702000000002</v>
      </c>
      <c r="I34" s="519" t="e">
        <f t="shared" si="0"/>
        <v>#DIV/0!</v>
      </c>
      <c r="J34" s="518"/>
      <c r="K34" s="404"/>
      <c r="L34" s="518">
        <v>0</v>
      </c>
      <c r="M34" s="763"/>
    </row>
    <row r="35" spans="2:13" x14ac:dyDescent="0.2">
      <c r="B35" s="401"/>
      <c r="C35" s="402" t="s">
        <v>537</v>
      </c>
      <c r="D35" s="518">
        <v>5558.8255599999993</v>
      </c>
      <c r="E35" s="518">
        <v>439.14720899999998</v>
      </c>
      <c r="F35" s="518">
        <v>5119.6783290000003</v>
      </c>
      <c r="G35" s="518"/>
      <c r="H35" s="518">
        <v>5119.6783290000003</v>
      </c>
      <c r="I35" s="519" t="e">
        <f t="shared" si="0"/>
        <v>#DIV/0!</v>
      </c>
      <c r="J35" s="518"/>
      <c r="K35" s="404"/>
      <c r="L35" s="518">
        <v>439.14720899999998</v>
      </c>
      <c r="M35" s="763"/>
    </row>
    <row r="36" spans="2:13" x14ac:dyDescent="0.2">
      <c r="B36" s="401"/>
      <c r="C36" s="402" t="s">
        <v>538</v>
      </c>
      <c r="D36" s="518">
        <v>1826.72443</v>
      </c>
      <c r="E36" s="518">
        <v>620.08628900000008</v>
      </c>
      <c r="F36" s="518">
        <v>1206.6381030000002</v>
      </c>
      <c r="G36" s="518"/>
      <c r="H36" s="518">
        <v>1206.6381030000002</v>
      </c>
      <c r="I36" s="519" t="e">
        <f t="shared" si="0"/>
        <v>#DIV/0!</v>
      </c>
      <c r="J36" s="518"/>
      <c r="K36" s="404"/>
      <c r="L36" s="518">
        <v>620.08628900000008</v>
      </c>
      <c r="M36" s="763"/>
    </row>
    <row r="37" spans="2:13" x14ac:dyDescent="0.2">
      <c r="B37" s="401"/>
      <c r="C37" s="402" t="s">
        <v>539</v>
      </c>
      <c r="D37" s="518">
        <v>4843.0215200000002</v>
      </c>
      <c r="E37" s="518">
        <v>1270.6157150000001</v>
      </c>
      <c r="F37" s="518">
        <v>3572.4056110000006</v>
      </c>
      <c r="G37" s="518"/>
      <c r="H37" s="518">
        <v>3572.4056110000006</v>
      </c>
      <c r="I37" s="519" t="e">
        <f t="shared" si="0"/>
        <v>#DIV/0!</v>
      </c>
      <c r="J37" s="518"/>
      <c r="K37" s="404"/>
      <c r="L37" s="518">
        <v>1270.6157150000001</v>
      </c>
      <c r="M37" s="763"/>
    </row>
    <row r="38" spans="2:13" x14ac:dyDescent="0.2">
      <c r="B38" s="401"/>
      <c r="C38" s="402" t="s">
        <v>539</v>
      </c>
      <c r="D38" s="518">
        <v>16978.757160000001</v>
      </c>
      <c r="E38" s="518">
        <v>16978.757158999997</v>
      </c>
      <c r="F38" s="518">
        <v>0</v>
      </c>
      <c r="G38" s="518"/>
      <c r="H38" s="518">
        <v>0</v>
      </c>
      <c r="I38" s="519" t="e">
        <f t="shared" si="0"/>
        <v>#DIV/0!</v>
      </c>
      <c r="J38" s="518"/>
      <c r="K38" s="404"/>
      <c r="L38" s="518">
        <v>16978.757158999997</v>
      </c>
      <c r="M38" s="763"/>
    </row>
    <row r="39" spans="2:13" x14ac:dyDescent="0.2">
      <c r="B39" s="401"/>
      <c r="C39" s="402" t="s">
        <v>540</v>
      </c>
      <c r="D39" s="518">
        <v>5715.5188899999994</v>
      </c>
      <c r="E39" s="518">
        <v>478.69039600000008</v>
      </c>
      <c r="F39" s="518">
        <v>5236.8283890000002</v>
      </c>
      <c r="G39" s="518"/>
      <c r="H39" s="518">
        <v>5236.8283890000002</v>
      </c>
      <c r="I39" s="519" t="e">
        <f t="shared" si="0"/>
        <v>#DIV/0!</v>
      </c>
      <c r="J39" s="518"/>
      <c r="K39" s="404"/>
      <c r="L39" s="518">
        <v>478.69039600000008</v>
      </c>
      <c r="M39" s="763"/>
    </row>
    <row r="40" spans="2:13" x14ac:dyDescent="0.2">
      <c r="B40" s="401"/>
      <c r="C40" s="402" t="s">
        <v>541</v>
      </c>
      <c r="D40" s="518">
        <v>4085.7464400000003</v>
      </c>
      <c r="E40" s="518">
        <v>1085.7412120000001</v>
      </c>
      <c r="F40" s="518">
        <v>3000.0051669999998</v>
      </c>
      <c r="G40" s="518"/>
      <c r="H40" s="518">
        <v>3000.0051669999998</v>
      </c>
      <c r="I40" s="519" t="e">
        <f t="shared" si="0"/>
        <v>#DIV/0!</v>
      </c>
      <c r="J40" s="518"/>
      <c r="K40" s="404"/>
      <c r="L40" s="518">
        <v>1085.7412120000001</v>
      </c>
      <c r="M40" s="763"/>
    </row>
    <row r="41" spans="2:13" x14ac:dyDescent="0.2">
      <c r="B41" s="401"/>
      <c r="C41" s="402" t="s">
        <v>542</v>
      </c>
      <c r="D41" s="518">
        <v>1989.1766100000002</v>
      </c>
      <c r="E41" s="518">
        <v>9.9458730000000006</v>
      </c>
      <c r="F41" s="518">
        <v>1979.2307160000003</v>
      </c>
      <c r="G41" s="518"/>
      <c r="H41" s="518">
        <v>1979.2307160000003</v>
      </c>
      <c r="I41" s="519" t="e">
        <f t="shared" si="0"/>
        <v>#DIV/0!</v>
      </c>
      <c r="J41" s="518"/>
      <c r="K41" s="404"/>
      <c r="L41" s="518">
        <v>9.9458730000000006</v>
      </c>
      <c r="M41" s="763"/>
    </row>
    <row r="42" spans="2:13" x14ac:dyDescent="0.2">
      <c r="B42" s="401"/>
      <c r="C42" s="402" t="s">
        <v>542</v>
      </c>
      <c r="D42" s="518">
        <v>14592.957449999998</v>
      </c>
      <c r="E42" s="518">
        <v>512.93902500000002</v>
      </c>
      <c r="F42" s="518">
        <v>14080.017614999999</v>
      </c>
      <c r="G42" s="518"/>
      <c r="H42" s="518">
        <v>14080.017614999999</v>
      </c>
      <c r="I42" s="519" t="e">
        <f t="shared" si="0"/>
        <v>#DIV/0!</v>
      </c>
      <c r="J42" s="518"/>
      <c r="K42" s="404"/>
      <c r="L42" s="518">
        <v>512.93902500000002</v>
      </c>
      <c r="M42" s="763"/>
    </row>
    <row r="43" spans="2:13" x14ac:dyDescent="0.2">
      <c r="B43" s="401"/>
      <c r="C43" s="402" t="s">
        <v>543</v>
      </c>
      <c r="D43" s="518">
        <v>20427.680359999995</v>
      </c>
      <c r="E43" s="518">
        <v>1633.2142769999998</v>
      </c>
      <c r="F43" s="518">
        <v>18794.465775999997</v>
      </c>
      <c r="G43" s="518"/>
      <c r="H43" s="518">
        <v>18794.465775999997</v>
      </c>
      <c r="I43" s="519" t="e">
        <f t="shared" si="0"/>
        <v>#DIV/0!</v>
      </c>
      <c r="J43" s="518"/>
      <c r="K43" s="404"/>
      <c r="L43" s="518">
        <v>1633.2142769999998</v>
      </c>
      <c r="M43" s="763"/>
    </row>
    <row r="44" spans="2:13" x14ac:dyDescent="0.2">
      <c r="B44" s="401"/>
      <c r="C44" s="402" t="s">
        <v>544</v>
      </c>
      <c r="D44" s="518">
        <v>1110.15625</v>
      </c>
      <c r="E44" s="518">
        <v>693.84764399999995</v>
      </c>
      <c r="F44" s="518">
        <v>416.308581</v>
      </c>
      <c r="G44" s="518"/>
      <c r="H44" s="518">
        <v>416.308581</v>
      </c>
      <c r="I44" s="519" t="e">
        <f t="shared" si="0"/>
        <v>#DIV/0!</v>
      </c>
      <c r="J44" s="518"/>
      <c r="K44" s="404"/>
      <c r="L44" s="518">
        <v>693.84764399999995</v>
      </c>
      <c r="M44" s="763"/>
    </row>
    <row r="45" spans="2:13" x14ac:dyDescent="0.2">
      <c r="B45" s="401"/>
      <c r="C45" s="402" t="s">
        <v>544</v>
      </c>
      <c r="D45" s="518">
        <v>0</v>
      </c>
      <c r="E45" s="518">
        <v>0</v>
      </c>
      <c r="F45" s="518">
        <v>0</v>
      </c>
      <c r="G45" s="518"/>
      <c r="H45" s="518">
        <v>0</v>
      </c>
      <c r="I45" s="519" t="e">
        <f t="shared" si="0"/>
        <v>#DIV/0!</v>
      </c>
      <c r="J45" s="518"/>
      <c r="K45" s="404"/>
      <c r="L45" s="518">
        <v>0</v>
      </c>
      <c r="M45" s="763"/>
    </row>
    <row r="46" spans="2:13" x14ac:dyDescent="0.2">
      <c r="B46" s="401"/>
      <c r="C46" s="402" t="s">
        <v>545</v>
      </c>
      <c r="D46" s="518">
        <v>36262.491230000007</v>
      </c>
      <c r="E46" s="518">
        <v>2864.7367759999997</v>
      </c>
      <c r="F46" s="518">
        <v>33397.754387000001</v>
      </c>
      <c r="G46" s="518"/>
      <c r="H46" s="518">
        <v>33397.754387000001</v>
      </c>
      <c r="I46" s="519" t="e">
        <f t="shared" si="0"/>
        <v>#DIV/0!</v>
      </c>
      <c r="J46" s="518"/>
      <c r="K46" s="404"/>
      <c r="L46" s="518">
        <v>2864.7367759999997</v>
      </c>
      <c r="M46" s="763"/>
    </row>
    <row r="47" spans="2:13" x14ac:dyDescent="0.2">
      <c r="B47" s="401"/>
      <c r="C47" s="402" t="s">
        <v>546</v>
      </c>
      <c r="D47" s="518">
        <v>21561.707800000004</v>
      </c>
      <c r="E47" s="518">
        <v>98.808039000000008</v>
      </c>
      <c r="F47" s="518">
        <v>21462.898770999993</v>
      </c>
      <c r="G47" s="518"/>
      <c r="H47" s="518">
        <v>21462.898770999993</v>
      </c>
      <c r="I47" s="519" t="e">
        <f t="shared" si="0"/>
        <v>#DIV/0!</v>
      </c>
      <c r="J47" s="518"/>
      <c r="K47" s="404"/>
      <c r="L47" s="518">
        <v>98.808039000000008</v>
      </c>
      <c r="M47" s="763"/>
    </row>
    <row r="48" spans="2:13" x14ac:dyDescent="0.2">
      <c r="B48" s="401"/>
      <c r="C48" s="402" t="s">
        <v>547</v>
      </c>
      <c r="D48" s="518">
        <v>8539.1107599999996</v>
      </c>
      <c r="E48" s="518">
        <v>42.695499000000012</v>
      </c>
      <c r="F48" s="518">
        <v>8496.4151510000011</v>
      </c>
      <c r="G48" s="518"/>
      <c r="H48" s="518">
        <v>8496.4151510000011</v>
      </c>
      <c r="I48" s="519" t="e">
        <f t="shared" si="0"/>
        <v>#DIV/0!</v>
      </c>
      <c r="J48" s="518"/>
      <c r="K48" s="404"/>
      <c r="L48" s="518">
        <v>42.695499000000012</v>
      </c>
      <c r="M48" s="763"/>
    </row>
    <row r="49" spans="2:13" x14ac:dyDescent="0.2">
      <c r="B49" s="401"/>
      <c r="C49" s="402" t="s">
        <v>548</v>
      </c>
      <c r="D49" s="518">
        <v>3046.8856099999998</v>
      </c>
      <c r="E49" s="518">
        <v>133.12844099999998</v>
      </c>
      <c r="F49" s="518">
        <v>2913.7571119999998</v>
      </c>
      <c r="G49" s="518"/>
      <c r="H49" s="518">
        <v>2913.7571119999998</v>
      </c>
      <c r="I49" s="519" t="e">
        <f t="shared" si="0"/>
        <v>#DIV/0!</v>
      </c>
      <c r="J49" s="518"/>
      <c r="K49" s="404"/>
      <c r="L49" s="518">
        <v>133.12844099999998</v>
      </c>
      <c r="M49" s="763"/>
    </row>
    <row r="50" spans="2:13" x14ac:dyDescent="0.2">
      <c r="B50" s="401"/>
      <c r="C50" s="402" t="s">
        <v>549</v>
      </c>
      <c r="D50" s="518">
        <v>1026.5455200000001</v>
      </c>
      <c r="E50" s="518">
        <v>256.63637499999999</v>
      </c>
      <c r="F50" s="518">
        <v>769.90913499999999</v>
      </c>
      <c r="G50" s="518"/>
      <c r="H50" s="518">
        <v>769.90913499999999</v>
      </c>
      <c r="I50" s="519" t="e">
        <f t="shared" si="0"/>
        <v>#DIV/0!</v>
      </c>
      <c r="J50" s="518"/>
      <c r="K50" s="404"/>
      <c r="L50" s="518">
        <v>256.63637499999999</v>
      </c>
      <c r="M50" s="763"/>
    </row>
    <row r="51" spans="2:13" x14ac:dyDescent="0.2">
      <c r="B51" s="401"/>
      <c r="C51" s="402" t="s">
        <v>550</v>
      </c>
      <c r="D51" s="518">
        <v>110.57233000000001</v>
      </c>
      <c r="E51" s="518">
        <v>11.057233</v>
      </c>
      <c r="F51" s="518">
        <v>99.515096999999997</v>
      </c>
      <c r="G51" s="518"/>
      <c r="H51" s="518">
        <v>99.515096999999997</v>
      </c>
      <c r="I51" s="519" t="e">
        <f t="shared" si="0"/>
        <v>#DIV/0!</v>
      </c>
      <c r="J51" s="518"/>
      <c r="K51" s="404"/>
      <c r="L51" s="518">
        <v>11.057233</v>
      </c>
      <c r="M51" s="763"/>
    </row>
    <row r="52" spans="2:13" x14ac:dyDescent="0.2">
      <c r="B52" s="401"/>
      <c r="C52" s="402" t="s">
        <v>551</v>
      </c>
      <c r="D52" s="518">
        <v>2146.7378499999995</v>
      </c>
      <c r="E52" s="518">
        <v>169.592266</v>
      </c>
      <c r="F52" s="518">
        <v>1977.1455329999999</v>
      </c>
      <c r="G52" s="518"/>
      <c r="H52" s="518">
        <v>1977.1455329999999</v>
      </c>
      <c r="I52" s="519" t="e">
        <f t="shared" si="0"/>
        <v>#DIV/0!</v>
      </c>
      <c r="J52" s="518"/>
      <c r="K52" s="404"/>
      <c r="L52" s="518">
        <v>169.592266</v>
      </c>
      <c r="M52" s="763"/>
    </row>
    <row r="53" spans="2:13" x14ac:dyDescent="0.2">
      <c r="B53" s="401"/>
      <c r="C53" s="402" t="s">
        <v>551</v>
      </c>
      <c r="D53" s="518">
        <v>892.85532999999998</v>
      </c>
      <c r="E53" s="518">
        <v>0</v>
      </c>
      <c r="F53" s="518">
        <v>892.85532999999998</v>
      </c>
      <c r="G53" s="518"/>
      <c r="H53" s="518">
        <v>892.85532999999998</v>
      </c>
      <c r="I53" s="519" t="e">
        <f t="shared" si="0"/>
        <v>#DIV/0!</v>
      </c>
      <c r="J53" s="518"/>
      <c r="K53" s="404"/>
      <c r="L53" s="518">
        <v>0</v>
      </c>
      <c r="M53" s="763"/>
    </row>
    <row r="54" spans="2:13" x14ac:dyDescent="0.2">
      <c r="B54" s="401"/>
      <c r="C54" s="402" t="s">
        <v>552</v>
      </c>
      <c r="D54" s="518">
        <v>550.54831999999999</v>
      </c>
      <c r="E54" s="518">
        <v>44.043857000000003</v>
      </c>
      <c r="F54" s="518">
        <v>506.50444699999997</v>
      </c>
      <c r="G54" s="518"/>
      <c r="H54" s="518">
        <v>506.50444699999997</v>
      </c>
      <c r="I54" s="519" t="e">
        <f t="shared" si="0"/>
        <v>#DIV/0!</v>
      </c>
      <c r="J54" s="518"/>
      <c r="K54" s="404"/>
      <c r="L54" s="518">
        <v>44.043857000000003</v>
      </c>
      <c r="M54" s="763"/>
    </row>
    <row r="55" spans="2:13" x14ac:dyDescent="0.2">
      <c r="B55" s="401"/>
      <c r="C55" s="402" t="s">
        <v>553</v>
      </c>
      <c r="D55" s="518">
        <v>1949.07836</v>
      </c>
      <c r="E55" s="518">
        <v>153.977172</v>
      </c>
      <c r="F55" s="518">
        <v>1795.1011530000001</v>
      </c>
      <c r="G55" s="518"/>
      <c r="H55" s="518">
        <v>1795.1011530000001</v>
      </c>
      <c r="I55" s="519" t="e">
        <f t="shared" si="0"/>
        <v>#DIV/0!</v>
      </c>
      <c r="J55" s="518"/>
      <c r="K55" s="404"/>
      <c r="L55" s="518">
        <v>153.977172</v>
      </c>
      <c r="M55" s="763"/>
    </row>
    <row r="56" spans="2:13" x14ac:dyDescent="0.2">
      <c r="B56" s="401"/>
      <c r="C56" s="402" t="s">
        <v>554</v>
      </c>
      <c r="D56" s="518">
        <v>9736.2350300000035</v>
      </c>
      <c r="E56" s="518">
        <v>360.24059599999998</v>
      </c>
      <c r="F56" s="518">
        <v>9375.9942339999998</v>
      </c>
      <c r="G56" s="518"/>
      <c r="H56" s="518">
        <v>9375.9942339999998</v>
      </c>
      <c r="I56" s="519" t="e">
        <f t="shared" si="0"/>
        <v>#DIV/0!</v>
      </c>
      <c r="J56" s="518"/>
      <c r="K56" s="404"/>
      <c r="L56" s="518">
        <v>360.24059599999998</v>
      </c>
      <c r="M56" s="763"/>
    </row>
    <row r="57" spans="2:13" x14ac:dyDescent="0.2">
      <c r="B57" s="401"/>
      <c r="C57" s="402"/>
      <c r="D57" s="518"/>
      <c r="E57" s="518"/>
      <c r="F57" s="518"/>
      <c r="G57" s="518"/>
      <c r="H57" s="518"/>
      <c r="I57" s="519" t="e">
        <f t="shared" si="0"/>
        <v>#DIV/0!</v>
      </c>
      <c r="J57" s="518"/>
      <c r="K57" s="404"/>
      <c r="L57" s="518"/>
      <c r="M57" s="763"/>
    </row>
    <row r="58" spans="2:13" x14ac:dyDescent="0.2">
      <c r="B58" s="401"/>
      <c r="C58" s="402" t="s">
        <v>555</v>
      </c>
      <c r="D58" s="518">
        <v>305658.46845999971</v>
      </c>
      <c r="E58" s="518">
        <v>41234.262214961782</v>
      </c>
      <c r="F58" s="518">
        <v>264424.20624403795</v>
      </c>
      <c r="G58" s="518"/>
      <c r="H58" s="518">
        <v>252893.80996403797</v>
      </c>
      <c r="I58" s="519" t="e">
        <f t="shared" si="0"/>
        <v>#DIV/0!</v>
      </c>
      <c r="J58" s="518">
        <v>11530.396279999999</v>
      </c>
      <c r="K58" s="404"/>
      <c r="L58" s="518">
        <v>41234.262214961782</v>
      </c>
      <c r="M58" s="763"/>
    </row>
    <row r="59" spans="2:13" x14ac:dyDescent="0.2">
      <c r="B59" s="401"/>
      <c r="C59" s="402"/>
      <c r="D59" s="518"/>
      <c r="E59" s="518"/>
      <c r="F59" s="518"/>
      <c r="G59" s="518"/>
      <c r="H59" s="518"/>
      <c r="I59" s="519" t="e">
        <f t="shared" si="0"/>
        <v>#DIV/0!</v>
      </c>
      <c r="J59" s="518"/>
      <c r="K59" s="404"/>
      <c r="L59" s="402"/>
      <c r="M59" s="763"/>
    </row>
    <row r="60" spans="2:13" x14ac:dyDescent="0.2">
      <c r="B60" s="401"/>
      <c r="C60" s="402"/>
      <c r="D60" s="403"/>
      <c r="E60" s="403"/>
      <c r="F60" s="403"/>
      <c r="G60" s="403"/>
      <c r="H60" s="403"/>
      <c r="I60" s="326" t="e">
        <f t="shared" si="0"/>
        <v>#DIV/0!</v>
      </c>
      <c r="J60" s="403"/>
      <c r="K60" s="404"/>
      <c r="L60" s="402"/>
      <c r="M60" s="763"/>
    </row>
    <row r="61" spans="2:13" x14ac:dyDescent="0.2">
      <c r="B61" s="401"/>
      <c r="C61" s="402"/>
      <c r="D61" s="403"/>
      <c r="E61" s="403"/>
      <c r="F61" s="403"/>
      <c r="G61" s="403"/>
      <c r="H61" s="403"/>
      <c r="I61" s="326" t="e">
        <f t="shared" si="0"/>
        <v>#DIV/0!</v>
      </c>
      <c r="J61" s="403"/>
      <c r="K61" s="404"/>
      <c r="L61" s="402"/>
      <c r="M61" s="763"/>
    </row>
    <row r="62" spans="2:13" x14ac:dyDescent="0.2">
      <c r="B62" s="401"/>
      <c r="C62" s="402"/>
      <c r="D62" s="403"/>
      <c r="E62" s="403"/>
      <c r="F62" s="403"/>
      <c r="G62" s="403"/>
      <c r="H62" s="403"/>
      <c r="I62" s="326" t="e">
        <f t="shared" si="0"/>
        <v>#DIV/0!</v>
      </c>
      <c r="J62" s="403"/>
      <c r="K62" s="404"/>
      <c r="L62" s="402"/>
      <c r="M62" s="763"/>
    </row>
    <row r="63" spans="2:13" x14ac:dyDescent="0.2">
      <c r="B63" s="401"/>
      <c r="C63" s="402"/>
      <c r="D63" s="403"/>
      <c r="E63" s="403"/>
      <c r="F63" s="403"/>
      <c r="G63" s="403"/>
      <c r="H63" s="403"/>
      <c r="I63" s="326" t="e">
        <f>(H63-G63)/G63</f>
        <v>#DIV/0!</v>
      </c>
      <c r="J63" s="403"/>
      <c r="K63" s="404"/>
      <c r="L63" s="402"/>
      <c r="M63" s="763"/>
    </row>
    <row r="64" spans="2:13" x14ac:dyDescent="0.2">
      <c r="B64" s="401"/>
      <c r="C64" s="402"/>
      <c r="D64" s="403"/>
      <c r="E64" s="403"/>
      <c r="F64" s="403"/>
      <c r="G64" s="403"/>
      <c r="H64" s="403"/>
      <c r="I64" s="326" t="e">
        <f>(H64-G64)/G64</f>
        <v>#DIV/0!</v>
      </c>
      <c r="J64" s="403"/>
      <c r="K64" s="404"/>
      <c r="L64" s="402"/>
      <c r="M64" s="763"/>
    </row>
    <row r="65" spans="2:13" x14ac:dyDescent="0.2">
      <c r="B65" s="401"/>
      <c r="C65" s="402"/>
      <c r="D65" s="403"/>
      <c r="E65" s="403"/>
      <c r="F65" s="403"/>
      <c r="G65" s="403"/>
      <c r="H65" s="403"/>
      <c r="I65" s="326" t="e">
        <f>(H65-G65)/G65</f>
        <v>#DIV/0!</v>
      </c>
      <c r="J65" s="403"/>
      <c r="K65" s="404"/>
      <c r="L65" s="402"/>
      <c r="M65" s="764"/>
    </row>
    <row r="66" spans="2:13" x14ac:dyDescent="0.2">
      <c r="B66" s="405"/>
      <c r="C66" s="406" t="s">
        <v>97</v>
      </c>
      <c r="D66" s="435">
        <f>SUM(D12:D65)</f>
        <v>554004.23746999982</v>
      </c>
      <c r="E66" s="435">
        <f t="shared" ref="E66:L66" si="1">SUM(E12:E65)</f>
        <v>78347.895153961785</v>
      </c>
      <c r="F66" s="435">
        <f t="shared" si="1"/>
        <v>475656.33745503792</v>
      </c>
      <c r="G66" s="435">
        <f t="shared" si="1"/>
        <v>0</v>
      </c>
      <c r="H66" s="435">
        <f t="shared" si="1"/>
        <v>464125.94117503794</v>
      </c>
      <c r="I66" s="435" t="e">
        <f t="shared" si="1"/>
        <v>#DIV/0!</v>
      </c>
      <c r="J66" s="435">
        <f t="shared" si="1"/>
        <v>11530.396279999999</v>
      </c>
      <c r="K66" s="435">
        <f t="shared" si="1"/>
        <v>0</v>
      </c>
      <c r="L66" s="435">
        <f t="shared" si="1"/>
        <v>78347.895153961785</v>
      </c>
      <c r="M66" s="407"/>
    </row>
  </sheetData>
  <mergeCells count="4">
    <mergeCell ref="B2:C2"/>
    <mergeCell ref="B5:D5"/>
    <mergeCell ref="G9:I9"/>
    <mergeCell ref="M12:M65"/>
  </mergeCells>
  <pageMargins left="0.35433070866141736" right="0.35433070866141736" top="0.59055118110236227" bottom="0.59055118110236227" header="0.51181102362204722" footer="0.11811023622047245"/>
  <pageSetup paperSize="9" scale="64" fitToWidth="2" fitToHeight="100" orientation="landscape" r:id="rId1"/>
  <headerFooter scaleWithDoc="0" alignWithMargins="0">
    <oddFooter>&amp;L&amp;8&amp;D&amp;C&amp;8&amp; Template: &amp;A&amp;F&amp;R&amp;8&amp;P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H14"/>
  <sheetViews>
    <sheetView view="pageBreakPreview" zoomScaleSheetLayoutView="100" workbookViewId="0">
      <selection activeCell="O15" sqref="O15"/>
    </sheetView>
  </sheetViews>
  <sheetFormatPr defaultColWidth="9.140625" defaultRowHeight="12.75" x14ac:dyDescent="0.2"/>
  <cols>
    <col min="1" max="1" width="12" style="14" customWidth="1"/>
    <col min="2" max="2" width="16.42578125" style="14" bestFit="1" customWidth="1"/>
    <col min="3" max="3" width="48.42578125" style="14" customWidth="1"/>
    <col min="4" max="4" width="15.7109375" style="14" customWidth="1"/>
    <col min="5" max="5" width="8.5703125" style="14" customWidth="1"/>
    <col min="6" max="8" width="19.85546875" style="14" customWidth="1"/>
    <col min="9" max="9" width="18.28515625" style="14" customWidth="1"/>
    <col min="10" max="16384" width="9.140625" style="14"/>
  </cols>
  <sheetData>
    <row r="1" spans="2:8" ht="20.25" x14ac:dyDescent="0.3">
      <c r="B1" s="2" t="str">
        <f>[10]Cover!C22</f>
        <v>Essential Energy</v>
      </c>
      <c r="C1" s="3"/>
      <c r="D1" s="3"/>
      <c r="E1" s="3"/>
      <c r="F1" s="3"/>
      <c r="G1" s="3"/>
      <c r="H1" s="3"/>
    </row>
    <row r="2" spans="2:8" ht="20.25" x14ac:dyDescent="0.3">
      <c r="B2" s="765" t="s">
        <v>98</v>
      </c>
      <c r="C2" s="765"/>
    </row>
    <row r="3" spans="2:8" ht="20.25" x14ac:dyDescent="0.3">
      <c r="B3" s="2" t="str">
        <f>Cover!C26</f>
        <v>2012-13</v>
      </c>
    </row>
    <row r="4" spans="2:8" ht="20.25" x14ac:dyDescent="0.3">
      <c r="B4" s="2"/>
    </row>
    <row r="5" spans="2:8" ht="67.5" customHeight="1" x14ac:dyDescent="0.2">
      <c r="B5" s="760" t="s">
        <v>422</v>
      </c>
      <c r="C5" s="766"/>
    </row>
    <row r="6" spans="2:8" ht="20.25" x14ac:dyDescent="0.3">
      <c r="B6" s="13"/>
    </row>
    <row r="7" spans="2:8" ht="15.75" x14ac:dyDescent="0.25">
      <c r="B7" s="33" t="s">
        <v>65</v>
      </c>
    </row>
    <row r="8" spans="2:8" ht="15.75" x14ac:dyDescent="0.25">
      <c r="B8" s="23"/>
    </row>
    <row r="9" spans="2:8" hidden="1" x14ac:dyDescent="0.2">
      <c r="B9" s="15"/>
      <c r="C9" s="16"/>
      <c r="D9" s="17"/>
      <c r="E9" s="18"/>
      <c r="F9" s="19"/>
      <c r="G9" s="20"/>
      <c r="H9" s="20"/>
    </row>
    <row r="10" spans="2:8" ht="51" customHeight="1" x14ac:dyDescent="0.2">
      <c r="B10" s="24" t="s">
        <v>87</v>
      </c>
      <c r="C10" s="21" t="s">
        <v>88</v>
      </c>
      <c r="D10" s="25" t="s">
        <v>149</v>
      </c>
    </row>
    <row r="11" spans="2:8" ht="14.25" customHeight="1" x14ac:dyDescent="0.2">
      <c r="B11" s="26"/>
      <c r="C11" s="27" t="s">
        <v>99</v>
      </c>
      <c r="D11" s="28"/>
    </row>
    <row r="12" spans="2:8" ht="13.5" customHeight="1" x14ac:dyDescent="0.2">
      <c r="B12" s="26"/>
      <c r="C12" s="27" t="s">
        <v>100</v>
      </c>
      <c r="D12" s="524">
        <v>1400.7639999999999</v>
      </c>
    </row>
    <row r="13" spans="2:8" ht="14.25" customHeight="1" x14ac:dyDescent="0.2">
      <c r="B13" s="26"/>
      <c r="C13" s="27" t="s">
        <v>91</v>
      </c>
      <c r="D13" s="28"/>
    </row>
    <row r="14" spans="2:8" ht="13.5" customHeight="1" x14ac:dyDescent="0.2">
      <c r="B14" s="26"/>
      <c r="C14" s="29" t="s">
        <v>101</v>
      </c>
      <c r="D14" s="30">
        <f>SUM(D11:D13)</f>
        <v>1400.7639999999999</v>
      </c>
    </row>
  </sheetData>
  <mergeCells count="2">
    <mergeCell ref="B2:C2"/>
    <mergeCell ref="B5:C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&amp;A&amp;F&amp;R&amp;8&amp;P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M17"/>
  <sheetViews>
    <sheetView view="pageBreakPreview" topLeftCell="A7" zoomScaleSheetLayoutView="100" workbookViewId="0">
      <selection activeCell="D17" sqref="D17:I17"/>
    </sheetView>
  </sheetViews>
  <sheetFormatPr defaultColWidth="9.140625" defaultRowHeight="12.75" x14ac:dyDescent="0.2"/>
  <cols>
    <col min="1" max="1" width="12" style="14" customWidth="1"/>
    <col min="2" max="2" width="16.42578125" style="14" bestFit="1" customWidth="1"/>
    <col min="3" max="3" width="29.140625" style="14" customWidth="1"/>
    <col min="4" max="9" width="15.7109375" style="14" customWidth="1"/>
    <col min="10" max="10" width="10.28515625" style="14" customWidth="1"/>
    <col min="11" max="13" width="19.85546875" style="14" customWidth="1"/>
    <col min="14" max="14" width="18.28515625" style="14" customWidth="1"/>
    <col min="15" max="16384" width="9.140625" style="14"/>
  </cols>
  <sheetData>
    <row r="1" spans="2:13" ht="20.25" x14ac:dyDescent="0.3">
      <c r="B1" s="2" t="str">
        <f>[10]Cover!C22</f>
        <v>Essential Energy</v>
      </c>
      <c r="C1" s="3"/>
      <c r="D1" s="3"/>
      <c r="E1" s="3"/>
      <c r="F1" s="3"/>
      <c r="G1" s="3"/>
      <c r="H1" s="3"/>
      <c r="I1" s="3"/>
      <c r="J1" s="3"/>
      <c r="K1" s="3"/>
      <c r="L1" s="3"/>
      <c r="M1" s="3"/>
    </row>
    <row r="2" spans="2:13" ht="20.25" customHeight="1" x14ac:dyDescent="0.3">
      <c r="B2" s="767" t="s">
        <v>103</v>
      </c>
      <c r="C2" s="767"/>
      <c r="D2" s="767"/>
    </row>
    <row r="3" spans="2:13" ht="20.25" x14ac:dyDescent="0.3">
      <c r="B3" s="2" t="str">
        <f>Cover!C26</f>
        <v>2012-13</v>
      </c>
    </row>
    <row r="4" spans="2:13" ht="20.25" x14ac:dyDescent="0.3">
      <c r="B4" s="13"/>
    </row>
    <row r="5" spans="2:13" ht="72.75" customHeight="1" x14ac:dyDescent="0.2">
      <c r="B5" s="768" t="s">
        <v>423</v>
      </c>
      <c r="C5" s="769"/>
      <c r="D5" s="770"/>
    </row>
    <row r="6" spans="2:13" ht="20.25" x14ac:dyDescent="0.3">
      <c r="B6" s="13"/>
    </row>
    <row r="7" spans="2:13" ht="15.75" x14ac:dyDescent="0.25">
      <c r="B7" s="33" t="s">
        <v>66</v>
      </c>
    </row>
    <row r="8" spans="2:13" ht="15.75" x14ac:dyDescent="0.25">
      <c r="B8" s="23"/>
    </row>
    <row r="9" spans="2:13" ht="51" customHeight="1" x14ac:dyDescent="0.2">
      <c r="B9" s="24" t="s">
        <v>87</v>
      </c>
      <c r="C9" s="21" t="s">
        <v>88</v>
      </c>
      <c r="D9" s="25" t="s">
        <v>104</v>
      </c>
      <c r="E9" s="22" t="s">
        <v>105</v>
      </c>
      <c r="F9" s="22" t="s">
        <v>82</v>
      </c>
      <c r="G9" s="22" t="s">
        <v>83</v>
      </c>
      <c r="H9" s="22" t="s">
        <v>169</v>
      </c>
      <c r="I9" s="22" t="s">
        <v>106</v>
      </c>
    </row>
    <row r="10" spans="2:13" ht="12.75" customHeight="1" x14ac:dyDescent="0.2">
      <c r="B10" s="26"/>
      <c r="C10" s="159" t="s">
        <v>141</v>
      </c>
      <c r="D10" s="10" t="s">
        <v>89</v>
      </c>
      <c r="E10" s="10" t="s">
        <v>89</v>
      </c>
      <c r="F10" s="10" t="s">
        <v>89</v>
      </c>
      <c r="G10" s="10" t="s">
        <v>89</v>
      </c>
      <c r="H10" s="10" t="s">
        <v>89</v>
      </c>
      <c r="I10" s="10" t="s">
        <v>89</v>
      </c>
    </row>
    <row r="11" spans="2:13" ht="12.75" customHeight="1" x14ac:dyDescent="0.2">
      <c r="B11" s="26"/>
      <c r="C11" s="160" t="s">
        <v>141</v>
      </c>
      <c r="D11" s="569">
        <v>7076.6264342115492</v>
      </c>
      <c r="E11" s="569">
        <v>5064.0914857884682</v>
      </c>
      <c r="F11" s="569">
        <v>1178.7498380885311</v>
      </c>
      <c r="G11" s="569">
        <v>736.07927654086893</v>
      </c>
      <c r="H11" s="569">
        <v>14055.547034629419</v>
      </c>
      <c r="I11" s="570">
        <f>'1. Income'!H21</f>
        <v>8905.1479999999992</v>
      </c>
    </row>
    <row r="12" spans="2:13" ht="13.5" customHeight="1" x14ac:dyDescent="0.2">
      <c r="B12" s="26"/>
      <c r="C12" s="29" t="s">
        <v>142</v>
      </c>
      <c r="D12" s="571">
        <f>D11</f>
        <v>7076.6264342115492</v>
      </c>
      <c r="E12" s="571">
        <f t="shared" ref="E12:G12" si="0">E11</f>
        <v>5064.0914857884682</v>
      </c>
      <c r="F12" s="571">
        <f t="shared" si="0"/>
        <v>1178.7498380885311</v>
      </c>
      <c r="G12" s="571">
        <f t="shared" si="0"/>
        <v>736.07927654086893</v>
      </c>
      <c r="H12" s="571">
        <f t="shared" ref="H12" si="1">H11</f>
        <v>14055.547034629419</v>
      </c>
      <c r="I12" s="571">
        <f>I11</f>
        <v>8905.1479999999992</v>
      </c>
    </row>
    <row r="13" spans="2:13" x14ac:dyDescent="0.2">
      <c r="B13" s="26"/>
      <c r="C13" s="159" t="s">
        <v>143</v>
      </c>
      <c r="D13" s="572"/>
      <c r="E13" s="572"/>
      <c r="F13" s="572"/>
      <c r="G13" s="572"/>
      <c r="H13" s="572"/>
      <c r="I13" s="572"/>
    </row>
    <row r="14" spans="2:13" ht="13.5" customHeight="1" x14ac:dyDescent="0.2">
      <c r="B14" s="26"/>
      <c r="C14" s="150" t="s">
        <v>137</v>
      </c>
      <c r="D14" s="569"/>
      <c r="E14" s="569"/>
      <c r="F14" s="569"/>
      <c r="G14" s="569"/>
      <c r="H14" s="569"/>
      <c r="I14" s="569"/>
    </row>
    <row r="15" spans="2:13" ht="13.5" customHeight="1" x14ac:dyDescent="0.2">
      <c r="B15" s="26"/>
      <c r="C15" s="150" t="s">
        <v>137</v>
      </c>
      <c r="D15" s="569"/>
      <c r="E15" s="569"/>
      <c r="F15" s="569"/>
      <c r="G15" s="569"/>
      <c r="H15" s="569"/>
      <c r="I15" s="569"/>
    </row>
    <row r="16" spans="2:13" ht="13.5" customHeight="1" x14ac:dyDescent="0.2">
      <c r="B16" s="161"/>
      <c r="C16" s="29" t="s">
        <v>144</v>
      </c>
      <c r="D16" s="571">
        <f>SUM(D14:D15)</f>
        <v>0</v>
      </c>
      <c r="E16" s="571">
        <f t="shared" ref="E16:G16" si="2">SUM(E14:E15)</f>
        <v>0</v>
      </c>
      <c r="F16" s="571">
        <f t="shared" si="2"/>
        <v>0</v>
      </c>
      <c r="G16" s="571">
        <f t="shared" si="2"/>
        <v>0</v>
      </c>
      <c r="H16" s="571">
        <f t="shared" ref="H16" si="3">SUM(H14:H15)</f>
        <v>0</v>
      </c>
      <c r="I16" s="571">
        <f>SUM(I14:I15)</f>
        <v>0</v>
      </c>
    </row>
    <row r="17" spans="2:9" ht="13.5" customHeight="1" x14ac:dyDescent="0.2">
      <c r="B17" s="26"/>
      <c r="C17" s="29" t="s">
        <v>102</v>
      </c>
      <c r="D17" s="571">
        <f>SUM(D12+D16)</f>
        <v>7076.6264342115492</v>
      </c>
      <c r="E17" s="571">
        <f t="shared" ref="E17:G17" si="4">SUM(E12+E16)</f>
        <v>5064.0914857884682</v>
      </c>
      <c r="F17" s="571">
        <f t="shared" si="4"/>
        <v>1178.7498380885311</v>
      </c>
      <c r="G17" s="571">
        <f t="shared" si="4"/>
        <v>736.07927654086893</v>
      </c>
      <c r="H17" s="571">
        <f t="shared" ref="H17" si="5">SUM(H12+H16)</f>
        <v>14055.547034629419</v>
      </c>
      <c r="I17" s="571">
        <f>SUM(I12+I16)</f>
        <v>8905.1479999999992</v>
      </c>
    </row>
  </sheetData>
  <mergeCells count="2">
    <mergeCell ref="B2:D2"/>
    <mergeCell ref="B5:D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&amp;A&amp;F&amp;R&amp;8&amp;P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SheetLayoutView="100" workbookViewId="0">
      <selection activeCell="D2" sqref="D2"/>
    </sheetView>
  </sheetViews>
  <sheetFormatPr defaultRowHeight="23.25" x14ac:dyDescent="0.35"/>
  <cols>
    <col min="1" max="1" width="6.140625" style="246" customWidth="1"/>
    <col min="2" max="2" width="5.7109375" style="246" customWidth="1"/>
    <col min="3" max="5" width="50.7109375" style="246" customWidth="1"/>
    <col min="6" max="6" width="5.7109375" style="246" customWidth="1"/>
    <col min="7" max="7" width="3.7109375" style="246" customWidth="1"/>
    <col min="8" max="256" width="9.140625" style="246"/>
    <col min="257" max="257" width="6.140625" style="246" customWidth="1"/>
    <col min="258" max="258" width="5.7109375" style="246" customWidth="1"/>
    <col min="259" max="261" width="50.7109375" style="246" customWidth="1"/>
    <col min="262" max="262" width="5.7109375" style="246" customWidth="1"/>
    <col min="263" max="263" width="3.7109375" style="246" customWidth="1"/>
    <col min="264" max="512" width="9.140625" style="246"/>
    <col min="513" max="513" width="6.140625" style="246" customWidth="1"/>
    <col min="514" max="514" width="5.7109375" style="246" customWidth="1"/>
    <col min="515" max="517" width="50.7109375" style="246" customWidth="1"/>
    <col min="518" max="518" width="5.7109375" style="246" customWidth="1"/>
    <col min="519" max="519" width="3.7109375" style="246" customWidth="1"/>
    <col min="520" max="768" width="9.140625" style="246"/>
    <col min="769" max="769" width="6.140625" style="246" customWidth="1"/>
    <col min="770" max="770" width="5.7109375" style="246" customWidth="1"/>
    <col min="771" max="773" width="50.7109375" style="246" customWidth="1"/>
    <col min="774" max="774" width="5.7109375" style="246" customWidth="1"/>
    <col min="775" max="775" width="3.7109375" style="246" customWidth="1"/>
    <col min="776" max="1024" width="9.140625" style="246"/>
    <col min="1025" max="1025" width="6.140625" style="246" customWidth="1"/>
    <col min="1026" max="1026" width="5.7109375" style="246" customWidth="1"/>
    <col min="1027" max="1029" width="50.7109375" style="246" customWidth="1"/>
    <col min="1030" max="1030" width="5.7109375" style="246" customWidth="1"/>
    <col min="1031" max="1031" width="3.7109375" style="246" customWidth="1"/>
    <col min="1032" max="1280" width="9.140625" style="246"/>
    <col min="1281" max="1281" width="6.140625" style="246" customWidth="1"/>
    <col min="1282" max="1282" width="5.7109375" style="246" customWidth="1"/>
    <col min="1283" max="1285" width="50.7109375" style="246" customWidth="1"/>
    <col min="1286" max="1286" width="5.7109375" style="246" customWidth="1"/>
    <col min="1287" max="1287" width="3.7109375" style="246" customWidth="1"/>
    <col min="1288" max="1536" width="9.140625" style="246"/>
    <col min="1537" max="1537" width="6.140625" style="246" customWidth="1"/>
    <col min="1538" max="1538" width="5.7109375" style="246" customWidth="1"/>
    <col min="1539" max="1541" width="50.7109375" style="246" customWidth="1"/>
    <col min="1542" max="1542" width="5.7109375" style="246" customWidth="1"/>
    <col min="1543" max="1543" width="3.7109375" style="246" customWidth="1"/>
    <col min="1544" max="1792" width="9.140625" style="246"/>
    <col min="1793" max="1793" width="6.140625" style="246" customWidth="1"/>
    <col min="1794" max="1794" width="5.7109375" style="246" customWidth="1"/>
    <col min="1795" max="1797" width="50.7109375" style="246" customWidth="1"/>
    <col min="1798" max="1798" width="5.7109375" style="246" customWidth="1"/>
    <col min="1799" max="1799" width="3.7109375" style="246" customWidth="1"/>
    <col min="1800" max="2048" width="9.140625" style="246"/>
    <col min="2049" max="2049" width="6.140625" style="246" customWidth="1"/>
    <col min="2050" max="2050" width="5.7109375" style="246" customWidth="1"/>
    <col min="2051" max="2053" width="50.7109375" style="246" customWidth="1"/>
    <col min="2054" max="2054" width="5.7109375" style="246" customWidth="1"/>
    <col min="2055" max="2055" width="3.7109375" style="246" customWidth="1"/>
    <col min="2056" max="2304" width="9.140625" style="246"/>
    <col min="2305" max="2305" width="6.140625" style="246" customWidth="1"/>
    <col min="2306" max="2306" width="5.7109375" style="246" customWidth="1"/>
    <col min="2307" max="2309" width="50.7109375" style="246" customWidth="1"/>
    <col min="2310" max="2310" width="5.7109375" style="246" customWidth="1"/>
    <col min="2311" max="2311" width="3.7109375" style="246" customWidth="1"/>
    <col min="2312" max="2560" width="9.140625" style="246"/>
    <col min="2561" max="2561" width="6.140625" style="246" customWidth="1"/>
    <col min="2562" max="2562" width="5.7109375" style="246" customWidth="1"/>
    <col min="2563" max="2565" width="50.7109375" style="246" customWidth="1"/>
    <col min="2566" max="2566" width="5.7109375" style="246" customWidth="1"/>
    <col min="2567" max="2567" width="3.7109375" style="246" customWidth="1"/>
    <col min="2568" max="2816" width="9.140625" style="246"/>
    <col min="2817" max="2817" width="6.140625" style="246" customWidth="1"/>
    <col min="2818" max="2818" width="5.7109375" style="246" customWidth="1"/>
    <col min="2819" max="2821" width="50.7109375" style="246" customWidth="1"/>
    <col min="2822" max="2822" width="5.7109375" style="246" customWidth="1"/>
    <col min="2823" max="2823" width="3.7109375" style="246" customWidth="1"/>
    <col min="2824" max="3072" width="9.140625" style="246"/>
    <col min="3073" max="3073" width="6.140625" style="246" customWidth="1"/>
    <col min="3074" max="3074" width="5.7109375" style="246" customWidth="1"/>
    <col min="3075" max="3077" width="50.7109375" style="246" customWidth="1"/>
    <col min="3078" max="3078" width="5.7109375" style="246" customWidth="1"/>
    <col min="3079" max="3079" width="3.7109375" style="246" customWidth="1"/>
    <col min="3080" max="3328" width="9.140625" style="246"/>
    <col min="3329" max="3329" width="6.140625" style="246" customWidth="1"/>
    <col min="3330" max="3330" width="5.7109375" style="246" customWidth="1"/>
    <col min="3331" max="3333" width="50.7109375" style="246" customWidth="1"/>
    <col min="3334" max="3334" width="5.7109375" style="246" customWidth="1"/>
    <col min="3335" max="3335" width="3.7109375" style="246" customWidth="1"/>
    <col min="3336" max="3584" width="9.140625" style="246"/>
    <col min="3585" max="3585" width="6.140625" style="246" customWidth="1"/>
    <col min="3586" max="3586" width="5.7109375" style="246" customWidth="1"/>
    <col min="3587" max="3589" width="50.7109375" style="246" customWidth="1"/>
    <col min="3590" max="3590" width="5.7109375" style="246" customWidth="1"/>
    <col min="3591" max="3591" width="3.7109375" style="246" customWidth="1"/>
    <col min="3592" max="3840" width="9.140625" style="246"/>
    <col min="3841" max="3841" width="6.140625" style="246" customWidth="1"/>
    <col min="3842" max="3842" width="5.7109375" style="246" customWidth="1"/>
    <col min="3843" max="3845" width="50.7109375" style="246" customWidth="1"/>
    <col min="3846" max="3846" width="5.7109375" style="246" customWidth="1"/>
    <col min="3847" max="3847" width="3.7109375" style="246" customWidth="1"/>
    <col min="3848" max="4096" width="9.140625" style="246"/>
    <col min="4097" max="4097" width="6.140625" style="246" customWidth="1"/>
    <col min="4098" max="4098" width="5.7109375" style="246" customWidth="1"/>
    <col min="4099" max="4101" width="50.7109375" style="246" customWidth="1"/>
    <col min="4102" max="4102" width="5.7109375" style="246" customWidth="1"/>
    <col min="4103" max="4103" width="3.7109375" style="246" customWidth="1"/>
    <col min="4104" max="4352" width="9.140625" style="246"/>
    <col min="4353" max="4353" width="6.140625" style="246" customWidth="1"/>
    <col min="4354" max="4354" width="5.7109375" style="246" customWidth="1"/>
    <col min="4355" max="4357" width="50.7109375" style="246" customWidth="1"/>
    <col min="4358" max="4358" width="5.7109375" style="246" customWidth="1"/>
    <col min="4359" max="4359" width="3.7109375" style="246" customWidth="1"/>
    <col min="4360" max="4608" width="9.140625" style="246"/>
    <col min="4609" max="4609" width="6.140625" style="246" customWidth="1"/>
    <col min="4610" max="4610" width="5.7109375" style="246" customWidth="1"/>
    <col min="4611" max="4613" width="50.7109375" style="246" customWidth="1"/>
    <col min="4614" max="4614" width="5.7109375" style="246" customWidth="1"/>
    <col min="4615" max="4615" width="3.7109375" style="246" customWidth="1"/>
    <col min="4616" max="4864" width="9.140625" style="246"/>
    <col min="4865" max="4865" width="6.140625" style="246" customWidth="1"/>
    <col min="4866" max="4866" width="5.7109375" style="246" customWidth="1"/>
    <col min="4867" max="4869" width="50.7109375" style="246" customWidth="1"/>
    <col min="4870" max="4870" width="5.7109375" style="246" customWidth="1"/>
    <col min="4871" max="4871" width="3.7109375" style="246" customWidth="1"/>
    <col min="4872" max="5120" width="9.140625" style="246"/>
    <col min="5121" max="5121" width="6.140625" style="246" customWidth="1"/>
    <col min="5122" max="5122" width="5.7109375" style="246" customWidth="1"/>
    <col min="5123" max="5125" width="50.7109375" style="246" customWidth="1"/>
    <col min="5126" max="5126" width="5.7109375" style="246" customWidth="1"/>
    <col min="5127" max="5127" width="3.7109375" style="246" customWidth="1"/>
    <col min="5128" max="5376" width="9.140625" style="246"/>
    <col min="5377" max="5377" width="6.140625" style="246" customWidth="1"/>
    <col min="5378" max="5378" width="5.7109375" style="246" customWidth="1"/>
    <col min="5379" max="5381" width="50.7109375" style="246" customWidth="1"/>
    <col min="5382" max="5382" width="5.7109375" style="246" customWidth="1"/>
    <col min="5383" max="5383" width="3.7109375" style="246" customWidth="1"/>
    <col min="5384" max="5632" width="9.140625" style="246"/>
    <col min="5633" max="5633" width="6.140625" style="246" customWidth="1"/>
    <col min="5634" max="5634" width="5.7109375" style="246" customWidth="1"/>
    <col min="5635" max="5637" width="50.7109375" style="246" customWidth="1"/>
    <col min="5638" max="5638" width="5.7109375" style="246" customWidth="1"/>
    <col min="5639" max="5639" width="3.7109375" style="246" customWidth="1"/>
    <col min="5640" max="5888" width="9.140625" style="246"/>
    <col min="5889" max="5889" width="6.140625" style="246" customWidth="1"/>
    <col min="5890" max="5890" width="5.7109375" style="246" customWidth="1"/>
    <col min="5891" max="5893" width="50.7109375" style="246" customWidth="1"/>
    <col min="5894" max="5894" width="5.7109375" style="246" customWidth="1"/>
    <col min="5895" max="5895" width="3.7109375" style="246" customWidth="1"/>
    <col min="5896" max="6144" width="9.140625" style="246"/>
    <col min="6145" max="6145" width="6.140625" style="246" customWidth="1"/>
    <col min="6146" max="6146" width="5.7109375" style="246" customWidth="1"/>
    <col min="6147" max="6149" width="50.7109375" style="246" customWidth="1"/>
    <col min="6150" max="6150" width="5.7109375" style="246" customWidth="1"/>
    <col min="6151" max="6151" width="3.7109375" style="246" customWidth="1"/>
    <col min="6152" max="6400" width="9.140625" style="246"/>
    <col min="6401" max="6401" width="6.140625" style="246" customWidth="1"/>
    <col min="6402" max="6402" width="5.7109375" style="246" customWidth="1"/>
    <col min="6403" max="6405" width="50.7109375" style="246" customWidth="1"/>
    <col min="6406" max="6406" width="5.7109375" style="246" customWidth="1"/>
    <col min="6407" max="6407" width="3.7109375" style="246" customWidth="1"/>
    <col min="6408" max="6656" width="9.140625" style="246"/>
    <col min="6657" max="6657" width="6.140625" style="246" customWidth="1"/>
    <col min="6658" max="6658" width="5.7109375" style="246" customWidth="1"/>
    <col min="6659" max="6661" width="50.7109375" style="246" customWidth="1"/>
    <col min="6662" max="6662" width="5.7109375" style="246" customWidth="1"/>
    <col min="6663" max="6663" width="3.7109375" style="246" customWidth="1"/>
    <col min="6664" max="6912" width="9.140625" style="246"/>
    <col min="6913" max="6913" width="6.140625" style="246" customWidth="1"/>
    <col min="6914" max="6914" width="5.7109375" style="246" customWidth="1"/>
    <col min="6915" max="6917" width="50.7109375" style="246" customWidth="1"/>
    <col min="6918" max="6918" width="5.7109375" style="246" customWidth="1"/>
    <col min="6919" max="6919" width="3.7109375" style="246" customWidth="1"/>
    <col min="6920" max="7168" width="9.140625" style="246"/>
    <col min="7169" max="7169" width="6.140625" style="246" customWidth="1"/>
    <col min="7170" max="7170" width="5.7109375" style="246" customWidth="1"/>
    <col min="7171" max="7173" width="50.7109375" style="246" customWidth="1"/>
    <col min="7174" max="7174" width="5.7109375" style="246" customWidth="1"/>
    <col min="7175" max="7175" width="3.7109375" style="246" customWidth="1"/>
    <col min="7176" max="7424" width="9.140625" style="246"/>
    <col min="7425" max="7425" width="6.140625" style="246" customWidth="1"/>
    <col min="7426" max="7426" width="5.7109375" style="246" customWidth="1"/>
    <col min="7427" max="7429" width="50.7109375" style="246" customWidth="1"/>
    <col min="7430" max="7430" width="5.7109375" style="246" customWidth="1"/>
    <col min="7431" max="7431" width="3.7109375" style="246" customWidth="1"/>
    <col min="7432" max="7680" width="9.140625" style="246"/>
    <col min="7681" max="7681" width="6.140625" style="246" customWidth="1"/>
    <col min="7682" max="7682" width="5.7109375" style="246" customWidth="1"/>
    <col min="7683" max="7685" width="50.7109375" style="246" customWidth="1"/>
    <col min="7686" max="7686" width="5.7109375" style="246" customWidth="1"/>
    <col min="7687" max="7687" width="3.7109375" style="246" customWidth="1"/>
    <col min="7688" max="7936" width="9.140625" style="246"/>
    <col min="7937" max="7937" width="6.140625" style="246" customWidth="1"/>
    <col min="7938" max="7938" width="5.7109375" style="246" customWidth="1"/>
    <col min="7939" max="7941" width="50.7109375" style="246" customWidth="1"/>
    <col min="7942" max="7942" width="5.7109375" style="246" customWidth="1"/>
    <col min="7943" max="7943" width="3.7109375" style="246" customWidth="1"/>
    <col min="7944" max="8192" width="9.140625" style="246"/>
    <col min="8193" max="8193" width="6.140625" style="246" customWidth="1"/>
    <col min="8194" max="8194" width="5.7109375" style="246" customWidth="1"/>
    <col min="8195" max="8197" width="50.7109375" style="246" customWidth="1"/>
    <col min="8198" max="8198" width="5.7109375" style="246" customWidth="1"/>
    <col min="8199" max="8199" width="3.7109375" style="246" customWidth="1"/>
    <col min="8200" max="8448" width="9.140625" style="246"/>
    <col min="8449" max="8449" width="6.140625" style="246" customWidth="1"/>
    <col min="8450" max="8450" width="5.7109375" style="246" customWidth="1"/>
    <col min="8451" max="8453" width="50.7109375" style="246" customWidth="1"/>
    <col min="8454" max="8454" width="5.7109375" style="246" customWidth="1"/>
    <col min="8455" max="8455" width="3.7109375" style="246" customWidth="1"/>
    <col min="8456" max="8704" width="9.140625" style="246"/>
    <col min="8705" max="8705" width="6.140625" style="246" customWidth="1"/>
    <col min="8706" max="8706" width="5.7109375" style="246" customWidth="1"/>
    <col min="8707" max="8709" width="50.7109375" style="246" customWidth="1"/>
    <col min="8710" max="8710" width="5.7109375" style="246" customWidth="1"/>
    <col min="8711" max="8711" width="3.7109375" style="246" customWidth="1"/>
    <col min="8712" max="8960" width="9.140625" style="246"/>
    <col min="8961" max="8961" width="6.140625" style="246" customWidth="1"/>
    <col min="8962" max="8962" width="5.7109375" style="246" customWidth="1"/>
    <col min="8963" max="8965" width="50.7109375" style="246" customWidth="1"/>
    <col min="8966" max="8966" width="5.7109375" style="246" customWidth="1"/>
    <col min="8967" max="8967" width="3.7109375" style="246" customWidth="1"/>
    <col min="8968" max="9216" width="9.140625" style="246"/>
    <col min="9217" max="9217" width="6.140625" style="246" customWidth="1"/>
    <col min="9218" max="9218" width="5.7109375" style="246" customWidth="1"/>
    <col min="9219" max="9221" width="50.7109375" style="246" customWidth="1"/>
    <col min="9222" max="9222" width="5.7109375" style="246" customWidth="1"/>
    <col min="9223" max="9223" width="3.7109375" style="246" customWidth="1"/>
    <col min="9224" max="9472" width="9.140625" style="246"/>
    <col min="9473" max="9473" width="6.140625" style="246" customWidth="1"/>
    <col min="9474" max="9474" width="5.7109375" style="246" customWidth="1"/>
    <col min="9475" max="9477" width="50.7109375" style="246" customWidth="1"/>
    <col min="9478" max="9478" width="5.7109375" style="246" customWidth="1"/>
    <col min="9479" max="9479" width="3.7109375" style="246" customWidth="1"/>
    <col min="9480" max="9728" width="9.140625" style="246"/>
    <col min="9729" max="9729" width="6.140625" style="246" customWidth="1"/>
    <col min="9730" max="9730" width="5.7109375" style="246" customWidth="1"/>
    <col min="9731" max="9733" width="50.7109375" style="246" customWidth="1"/>
    <col min="9734" max="9734" width="5.7109375" style="246" customWidth="1"/>
    <col min="9735" max="9735" width="3.7109375" style="246" customWidth="1"/>
    <col min="9736" max="9984" width="9.140625" style="246"/>
    <col min="9985" max="9985" width="6.140625" style="246" customWidth="1"/>
    <col min="9986" max="9986" width="5.7109375" style="246" customWidth="1"/>
    <col min="9987" max="9989" width="50.7109375" style="246" customWidth="1"/>
    <col min="9990" max="9990" width="5.7109375" style="246" customWidth="1"/>
    <col min="9991" max="9991" width="3.7109375" style="246" customWidth="1"/>
    <col min="9992" max="10240" width="9.140625" style="246"/>
    <col min="10241" max="10241" width="6.140625" style="246" customWidth="1"/>
    <col min="10242" max="10242" width="5.7109375" style="246" customWidth="1"/>
    <col min="10243" max="10245" width="50.7109375" style="246" customWidth="1"/>
    <col min="10246" max="10246" width="5.7109375" style="246" customWidth="1"/>
    <col min="10247" max="10247" width="3.7109375" style="246" customWidth="1"/>
    <col min="10248" max="10496" width="9.140625" style="246"/>
    <col min="10497" max="10497" width="6.140625" style="246" customWidth="1"/>
    <col min="10498" max="10498" width="5.7109375" style="246" customWidth="1"/>
    <col min="10499" max="10501" width="50.7109375" style="246" customWidth="1"/>
    <col min="10502" max="10502" width="5.7109375" style="246" customWidth="1"/>
    <col min="10503" max="10503" width="3.7109375" style="246" customWidth="1"/>
    <col min="10504" max="10752" width="9.140625" style="246"/>
    <col min="10753" max="10753" width="6.140625" style="246" customWidth="1"/>
    <col min="10754" max="10754" width="5.7109375" style="246" customWidth="1"/>
    <col min="10755" max="10757" width="50.7109375" style="246" customWidth="1"/>
    <col min="10758" max="10758" width="5.7109375" style="246" customWidth="1"/>
    <col min="10759" max="10759" width="3.7109375" style="246" customWidth="1"/>
    <col min="10760" max="11008" width="9.140625" style="246"/>
    <col min="11009" max="11009" width="6.140625" style="246" customWidth="1"/>
    <col min="11010" max="11010" width="5.7109375" style="246" customWidth="1"/>
    <col min="11011" max="11013" width="50.7109375" style="246" customWidth="1"/>
    <col min="11014" max="11014" width="5.7109375" style="246" customWidth="1"/>
    <col min="11015" max="11015" width="3.7109375" style="246" customWidth="1"/>
    <col min="11016" max="11264" width="9.140625" style="246"/>
    <col min="11265" max="11265" width="6.140625" style="246" customWidth="1"/>
    <col min="11266" max="11266" width="5.7109375" style="246" customWidth="1"/>
    <col min="11267" max="11269" width="50.7109375" style="246" customWidth="1"/>
    <col min="11270" max="11270" width="5.7109375" style="246" customWidth="1"/>
    <col min="11271" max="11271" width="3.7109375" style="246" customWidth="1"/>
    <col min="11272" max="11520" width="9.140625" style="246"/>
    <col min="11521" max="11521" width="6.140625" style="246" customWidth="1"/>
    <col min="11522" max="11522" width="5.7109375" style="246" customWidth="1"/>
    <col min="11523" max="11525" width="50.7109375" style="246" customWidth="1"/>
    <col min="11526" max="11526" width="5.7109375" style="246" customWidth="1"/>
    <col min="11527" max="11527" width="3.7109375" style="246" customWidth="1"/>
    <col min="11528" max="11776" width="9.140625" style="246"/>
    <col min="11777" max="11777" width="6.140625" style="246" customWidth="1"/>
    <col min="11778" max="11778" width="5.7109375" style="246" customWidth="1"/>
    <col min="11779" max="11781" width="50.7109375" style="246" customWidth="1"/>
    <col min="11782" max="11782" width="5.7109375" style="246" customWidth="1"/>
    <col min="11783" max="11783" width="3.7109375" style="246" customWidth="1"/>
    <col min="11784" max="12032" width="9.140625" style="246"/>
    <col min="12033" max="12033" width="6.140625" style="246" customWidth="1"/>
    <col min="12034" max="12034" width="5.7109375" style="246" customWidth="1"/>
    <col min="12035" max="12037" width="50.7109375" style="246" customWidth="1"/>
    <col min="12038" max="12038" width="5.7109375" style="246" customWidth="1"/>
    <col min="12039" max="12039" width="3.7109375" style="246" customWidth="1"/>
    <col min="12040" max="12288" width="9.140625" style="246"/>
    <col min="12289" max="12289" width="6.140625" style="246" customWidth="1"/>
    <col min="12290" max="12290" width="5.7109375" style="246" customWidth="1"/>
    <col min="12291" max="12293" width="50.7109375" style="246" customWidth="1"/>
    <col min="12294" max="12294" width="5.7109375" style="246" customWidth="1"/>
    <col min="12295" max="12295" width="3.7109375" style="246" customWidth="1"/>
    <col min="12296" max="12544" width="9.140625" style="246"/>
    <col min="12545" max="12545" width="6.140625" style="246" customWidth="1"/>
    <col min="12546" max="12546" width="5.7109375" style="246" customWidth="1"/>
    <col min="12547" max="12549" width="50.7109375" style="246" customWidth="1"/>
    <col min="12550" max="12550" width="5.7109375" style="246" customWidth="1"/>
    <col min="12551" max="12551" width="3.7109375" style="246" customWidth="1"/>
    <col min="12552" max="12800" width="9.140625" style="246"/>
    <col min="12801" max="12801" width="6.140625" style="246" customWidth="1"/>
    <col min="12802" max="12802" width="5.7109375" style="246" customWidth="1"/>
    <col min="12803" max="12805" width="50.7109375" style="246" customWidth="1"/>
    <col min="12806" max="12806" width="5.7109375" style="246" customWidth="1"/>
    <col min="12807" max="12807" width="3.7109375" style="246" customWidth="1"/>
    <col min="12808" max="13056" width="9.140625" style="246"/>
    <col min="13057" max="13057" width="6.140625" style="246" customWidth="1"/>
    <col min="13058" max="13058" width="5.7109375" style="246" customWidth="1"/>
    <col min="13059" max="13061" width="50.7109375" style="246" customWidth="1"/>
    <col min="13062" max="13062" width="5.7109375" style="246" customWidth="1"/>
    <col min="13063" max="13063" width="3.7109375" style="246" customWidth="1"/>
    <col min="13064" max="13312" width="9.140625" style="246"/>
    <col min="13313" max="13313" width="6.140625" style="246" customWidth="1"/>
    <col min="13314" max="13314" width="5.7109375" style="246" customWidth="1"/>
    <col min="13315" max="13317" width="50.7109375" style="246" customWidth="1"/>
    <col min="13318" max="13318" width="5.7109375" style="246" customWidth="1"/>
    <col min="13319" max="13319" width="3.7109375" style="246" customWidth="1"/>
    <col min="13320" max="13568" width="9.140625" style="246"/>
    <col min="13569" max="13569" width="6.140625" style="246" customWidth="1"/>
    <col min="13570" max="13570" width="5.7109375" style="246" customWidth="1"/>
    <col min="13571" max="13573" width="50.7109375" style="246" customWidth="1"/>
    <col min="13574" max="13574" width="5.7109375" style="246" customWidth="1"/>
    <col min="13575" max="13575" width="3.7109375" style="246" customWidth="1"/>
    <col min="13576" max="13824" width="9.140625" style="246"/>
    <col min="13825" max="13825" width="6.140625" style="246" customWidth="1"/>
    <col min="13826" max="13826" width="5.7109375" style="246" customWidth="1"/>
    <col min="13827" max="13829" width="50.7109375" style="246" customWidth="1"/>
    <col min="13830" max="13830" width="5.7109375" style="246" customWidth="1"/>
    <col min="13831" max="13831" width="3.7109375" style="246" customWidth="1"/>
    <col min="13832" max="14080" width="9.140625" style="246"/>
    <col min="14081" max="14081" width="6.140625" style="246" customWidth="1"/>
    <col min="14082" max="14082" width="5.7109375" style="246" customWidth="1"/>
    <col min="14083" max="14085" width="50.7109375" style="246" customWidth="1"/>
    <col min="14086" max="14086" width="5.7109375" style="246" customWidth="1"/>
    <col min="14087" max="14087" width="3.7109375" style="246" customWidth="1"/>
    <col min="14088" max="14336" width="9.140625" style="246"/>
    <col min="14337" max="14337" width="6.140625" style="246" customWidth="1"/>
    <col min="14338" max="14338" width="5.7109375" style="246" customWidth="1"/>
    <col min="14339" max="14341" width="50.7109375" style="246" customWidth="1"/>
    <col min="14342" max="14342" width="5.7109375" style="246" customWidth="1"/>
    <col min="14343" max="14343" width="3.7109375" style="246" customWidth="1"/>
    <col min="14344" max="14592" width="9.140625" style="246"/>
    <col min="14593" max="14593" width="6.140625" style="246" customWidth="1"/>
    <col min="14594" max="14594" width="5.7109375" style="246" customWidth="1"/>
    <col min="14595" max="14597" width="50.7109375" style="246" customWidth="1"/>
    <col min="14598" max="14598" width="5.7109375" style="246" customWidth="1"/>
    <col min="14599" max="14599" width="3.7109375" style="246" customWidth="1"/>
    <col min="14600" max="14848" width="9.140625" style="246"/>
    <col min="14849" max="14849" width="6.140625" style="246" customWidth="1"/>
    <col min="14850" max="14850" width="5.7109375" style="246" customWidth="1"/>
    <col min="14851" max="14853" width="50.7109375" style="246" customWidth="1"/>
    <col min="14854" max="14854" width="5.7109375" style="246" customWidth="1"/>
    <col min="14855" max="14855" width="3.7109375" style="246" customWidth="1"/>
    <col min="14856" max="15104" width="9.140625" style="246"/>
    <col min="15105" max="15105" width="6.140625" style="246" customWidth="1"/>
    <col min="15106" max="15106" width="5.7109375" style="246" customWidth="1"/>
    <col min="15107" max="15109" width="50.7109375" style="246" customWidth="1"/>
    <col min="15110" max="15110" width="5.7109375" style="246" customWidth="1"/>
    <col min="15111" max="15111" width="3.7109375" style="246" customWidth="1"/>
    <col min="15112" max="15360" width="9.140625" style="246"/>
    <col min="15361" max="15361" width="6.140625" style="246" customWidth="1"/>
    <col min="15362" max="15362" width="5.7109375" style="246" customWidth="1"/>
    <col min="15363" max="15365" width="50.7109375" style="246" customWidth="1"/>
    <col min="15366" max="15366" width="5.7109375" style="246" customWidth="1"/>
    <col min="15367" max="15367" width="3.7109375" style="246" customWidth="1"/>
    <col min="15368" max="15616" width="9.140625" style="246"/>
    <col min="15617" max="15617" width="6.140625" style="246" customWidth="1"/>
    <col min="15618" max="15618" width="5.7109375" style="246" customWidth="1"/>
    <col min="15619" max="15621" width="50.7109375" style="246" customWidth="1"/>
    <col min="15622" max="15622" width="5.7109375" style="246" customWidth="1"/>
    <col min="15623" max="15623" width="3.7109375" style="246" customWidth="1"/>
    <col min="15624" max="15872" width="9.140625" style="246"/>
    <col min="15873" max="15873" width="6.140625" style="246" customWidth="1"/>
    <col min="15874" max="15874" width="5.7109375" style="246" customWidth="1"/>
    <col min="15875" max="15877" width="50.7109375" style="246" customWidth="1"/>
    <col min="15878" max="15878" width="5.7109375" style="246" customWidth="1"/>
    <col min="15879" max="15879" width="3.7109375" style="246" customWidth="1"/>
    <col min="15880" max="16128" width="9.140625" style="246"/>
    <col min="16129" max="16129" width="6.140625" style="246" customWidth="1"/>
    <col min="16130" max="16130" width="5.7109375" style="246" customWidth="1"/>
    <col min="16131" max="16133" width="50.7109375" style="246" customWidth="1"/>
    <col min="16134" max="16134" width="5.7109375" style="246" customWidth="1"/>
    <col min="16135" max="16135" width="3.7109375" style="246" customWidth="1"/>
    <col min="16136" max="16384" width="9.140625" style="246"/>
  </cols>
  <sheetData>
    <row r="1" spans="1:7" ht="23.25" customHeight="1" thickBot="1" x14ac:dyDescent="0.4">
      <c r="A1" s="246" t="s">
        <v>85</v>
      </c>
    </row>
    <row r="2" spans="1:7" ht="60" customHeight="1" thickTop="1" x14ac:dyDescent="0.35">
      <c r="B2" s="247"/>
      <c r="C2" s="248"/>
      <c r="D2" s="248"/>
      <c r="E2" s="248"/>
      <c r="F2" s="249"/>
      <c r="G2" s="250"/>
    </row>
    <row r="3" spans="1:7" ht="51.6" customHeight="1" x14ac:dyDescent="0.35">
      <c r="B3" s="251"/>
      <c r="C3" s="602" t="s">
        <v>274</v>
      </c>
      <c r="D3" s="603"/>
      <c r="E3" s="603"/>
      <c r="F3" s="252"/>
      <c r="G3" s="253"/>
    </row>
    <row r="4" spans="1:7" ht="21" customHeight="1" x14ac:dyDescent="0.35">
      <c r="B4" s="251"/>
      <c r="C4" s="604" t="s">
        <v>135</v>
      </c>
      <c r="D4" s="603"/>
      <c r="E4" s="603"/>
      <c r="F4" s="254"/>
      <c r="G4" s="255"/>
    </row>
    <row r="5" spans="1:7" ht="15" customHeight="1" thickBot="1" x14ac:dyDescent="0.4">
      <c r="B5" s="251"/>
      <c r="C5" s="256"/>
      <c r="D5" s="256"/>
      <c r="E5" s="256"/>
      <c r="F5" s="257"/>
      <c r="G5" s="258"/>
    </row>
    <row r="6" spans="1:7" s="259" customFormat="1" ht="15" customHeight="1" x14ac:dyDescent="0.2">
      <c r="B6" s="260"/>
      <c r="C6" s="261"/>
      <c r="D6" s="261"/>
      <c r="E6" s="261"/>
      <c r="F6" s="262"/>
      <c r="G6" s="263"/>
    </row>
    <row r="7" spans="1:7" s="259" customFormat="1" ht="30" customHeight="1" x14ac:dyDescent="0.2">
      <c r="B7" s="264"/>
      <c r="C7" s="428" t="s">
        <v>136</v>
      </c>
      <c r="D7" s="429" t="s">
        <v>436</v>
      </c>
      <c r="E7" s="429" t="s">
        <v>437</v>
      </c>
      <c r="F7" s="265"/>
      <c r="G7" s="263"/>
    </row>
    <row r="8" spans="1:7" s="259" customFormat="1" ht="30" customHeight="1" x14ac:dyDescent="0.2">
      <c r="B8" s="264"/>
      <c r="C8" s="428" t="s">
        <v>275</v>
      </c>
      <c r="D8" s="429" t="s">
        <v>438</v>
      </c>
      <c r="E8" s="429" t="s">
        <v>439</v>
      </c>
      <c r="F8" s="265"/>
      <c r="G8" s="263"/>
    </row>
    <row r="9" spans="1:7" s="259" customFormat="1" ht="30" customHeight="1" x14ac:dyDescent="0.2">
      <c r="B9" s="264"/>
      <c r="C9" s="428" t="s">
        <v>276</v>
      </c>
      <c r="D9" s="429" t="s">
        <v>440</v>
      </c>
      <c r="E9" s="429" t="s">
        <v>441</v>
      </c>
      <c r="F9" s="265"/>
      <c r="G9" s="263"/>
    </row>
    <row r="10" spans="1:7" s="259" customFormat="1" ht="30" customHeight="1" x14ac:dyDescent="0.2">
      <c r="B10" s="264"/>
      <c r="C10" s="428" t="s">
        <v>277</v>
      </c>
      <c r="D10" s="429" t="s">
        <v>442</v>
      </c>
      <c r="E10" s="429" t="s">
        <v>443</v>
      </c>
      <c r="F10" s="265"/>
      <c r="G10" s="263"/>
    </row>
    <row r="11" spans="1:7" s="259" customFormat="1" ht="30" customHeight="1" x14ac:dyDescent="0.2">
      <c r="B11" s="264"/>
      <c r="C11" s="428" t="s">
        <v>278</v>
      </c>
      <c r="D11" s="429" t="s">
        <v>444</v>
      </c>
      <c r="E11" s="429" t="s">
        <v>453</v>
      </c>
      <c r="F11" s="265"/>
      <c r="G11" s="263"/>
    </row>
    <row r="12" spans="1:7" s="259" customFormat="1" ht="30" customHeight="1" x14ac:dyDescent="0.2">
      <c r="B12" s="264"/>
      <c r="C12" s="429" t="s">
        <v>445</v>
      </c>
      <c r="D12" s="429" t="s">
        <v>446</v>
      </c>
      <c r="E12" s="429" t="s">
        <v>454</v>
      </c>
      <c r="F12" s="265"/>
      <c r="G12" s="263"/>
    </row>
    <row r="13" spans="1:7" s="259" customFormat="1" ht="30" customHeight="1" x14ac:dyDescent="0.2">
      <c r="B13" s="264"/>
      <c r="C13" s="429" t="s">
        <v>448</v>
      </c>
      <c r="D13" s="429" t="s">
        <v>449</v>
      </c>
      <c r="E13" s="429" t="s">
        <v>447</v>
      </c>
      <c r="F13" s="265"/>
      <c r="G13" s="263"/>
    </row>
    <row r="14" spans="1:7" s="259" customFormat="1" ht="30" customHeight="1" x14ac:dyDescent="0.2">
      <c r="B14" s="264"/>
      <c r="C14" s="429" t="s">
        <v>451</v>
      </c>
      <c r="D14" s="429" t="s">
        <v>452</v>
      </c>
      <c r="E14" s="429" t="s">
        <v>450</v>
      </c>
      <c r="F14" s="265"/>
      <c r="G14" s="263"/>
    </row>
    <row r="15" spans="1:7" s="259" customFormat="1" ht="15" customHeight="1" thickBot="1" x14ac:dyDescent="0.25">
      <c r="A15" s="258"/>
      <c r="B15" s="266"/>
      <c r="C15" s="267"/>
      <c r="D15" s="267"/>
      <c r="E15" s="267"/>
      <c r="F15" s="268"/>
      <c r="G15" s="263"/>
    </row>
    <row r="16" spans="1:7" ht="24" thickTop="1" x14ac:dyDescent="0.35">
      <c r="A16" s="269"/>
      <c r="B16" s="250"/>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9" scale="82" fitToHeight="100" orientation="landscape" r:id="rId1"/>
  <headerFooter scaleWithDoc="0" alignWithMargins="0">
    <oddFooter>&amp;L&amp;8&amp;D&amp;C&amp;8&amp; Template: &amp;A&amp;F&amp;R&amp;8&amp;P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R35"/>
  <sheetViews>
    <sheetView view="pageBreakPreview" zoomScaleSheetLayoutView="100" workbookViewId="0">
      <selection activeCell="C20" sqref="C20"/>
    </sheetView>
  </sheetViews>
  <sheetFormatPr defaultColWidth="9.140625" defaultRowHeight="15" x14ac:dyDescent="0.2"/>
  <cols>
    <col min="1" max="1" width="11.85546875" style="37" customWidth="1"/>
    <col min="2" max="2" width="46.28515625" style="37" customWidth="1"/>
    <col min="3" max="3" width="15.7109375" style="37" customWidth="1"/>
    <col min="4" max="4" width="9.140625" style="37"/>
    <col min="5" max="5" width="10.42578125" style="37" customWidth="1"/>
    <col min="6" max="16384" width="9.140625" style="37"/>
  </cols>
  <sheetData>
    <row r="1" spans="2:5" ht="23.25" customHeight="1" x14ac:dyDescent="0.3">
      <c r="B1" s="2" t="str">
        <f>[10]Cover!C22</f>
        <v>Essential Energy</v>
      </c>
    </row>
    <row r="2" spans="2:5" ht="17.25" customHeight="1" x14ac:dyDescent="0.3">
      <c r="B2" s="38" t="s">
        <v>0</v>
      </c>
    </row>
    <row r="3" spans="2:5" ht="17.25" customHeight="1" x14ac:dyDescent="0.3">
      <c r="B3" s="2" t="str">
        <f>Cover!C26</f>
        <v>2012-13</v>
      </c>
    </row>
    <row r="4" spans="2:5" ht="17.25" customHeight="1" x14ac:dyDescent="0.3">
      <c r="B4" s="2"/>
    </row>
    <row r="5" spans="2:5" ht="27.75" customHeight="1" x14ac:dyDescent="0.2">
      <c r="B5" s="760" t="s">
        <v>424</v>
      </c>
      <c r="C5" s="766"/>
    </row>
    <row r="6" spans="2:5" ht="13.5" customHeight="1" x14ac:dyDescent="0.2">
      <c r="B6" s="40"/>
      <c r="C6" s="40"/>
      <c r="D6" s="40"/>
      <c r="E6" s="40"/>
    </row>
    <row r="7" spans="2:5" ht="15.75" x14ac:dyDescent="0.25">
      <c r="B7" s="41" t="s">
        <v>1</v>
      </c>
      <c r="C7" s="41"/>
    </row>
    <row r="8" spans="2:5" ht="15.75" x14ac:dyDescent="0.25">
      <c r="B8" s="41"/>
      <c r="C8" s="41"/>
    </row>
    <row r="9" spans="2:5" ht="72" customHeight="1" x14ac:dyDescent="0.2">
      <c r="B9" s="771" t="s">
        <v>461</v>
      </c>
      <c r="C9" s="772"/>
    </row>
    <row r="10" spans="2:5" ht="15.75" x14ac:dyDescent="0.25">
      <c r="B10" s="41"/>
      <c r="C10" s="41"/>
    </row>
    <row r="11" spans="2:5" x14ac:dyDescent="0.2">
      <c r="B11" s="43"/>
      <c r="C11" s="455" t="s">
        <v>89</v>
      </c>
    </row>
    <row r="12" spans="2:5" x14ac:dyDescent="0.2">
      <c r="B12" s="469" t="s">
        <v>81</v>
      </c>
      <c r="C12" s="549">
        <v>461042.27079995256</v>
      </c>
    </row>
    <row r="13" spans="2:5" x14ac:dyDescent="0.2">
      <c r="B13" s="45" t="s">
        <v>2</v>
      </c>
      <c r="C13" s="559">
        <v>290.09949097552288</v>
      </c>
    </row>
    <row r="14" spans="2:5" x14ac:dyDescent="0.2">
      <c r="B14" s="45" t="s">
        <v>3</v>
      </c>
      <c r="C14" s="525"/>
    </row>
    <row r="15" spans="2:5" x14ac:dyDescent="0.2">
      <c r="B15" s="45" t="s">
        <v>107</v>
      </c>
      <c r="C15" s="525">
        <v>4858.2197800000013</v>
      </c>
    </row>
    <row r="16" spans="2:5" x14ac:dyDescent="0.2">
      <c r="B16" s="45" t="s">
        <v>4</v>
      </c>
      <c r="C16" s="525">
        <v>8750.9045607244134</v>
      </c>
    </row>
    <row r="17" spans="2:13" x14ac:dyDescent="0.2">
      <c r="B17" s="45" t="s">
        <v>5</v>
      </c>
      <c r="C17" s="34" t="s">
        <v>85</v>
      </c>
      <c r="M17" s="564"/>
    </row>
    <row r="18" spans="2:13" x14ac:dyDescent="0.2">
      <c r="B18" s="45" t="s">
        <v>6</v>
      </c>
      <c r="C18" s="34" t="s">
        <v>85</v>
      </c>
    </row>
    <row r="19" spans="2:13" x14ac:dyDescent="0.2">
      <c r="B19" s="45" t="s">
        <v>139</v>
      </c>
      <c r="C19" s="44">
        <f>(C32)</f>
        <v>0</v>
      </c>
      <c r="M19" s="565"/>
    </row>
    <row r="20" spans="2:13" x14ac:dyDescent="0.2">
      <c r="B20" s="45" t="s">
        <v>7</v>
      </c>
      <c r="C20" s="46">
        <f>SUM(C13:C19)</f>
        <v>13899.223831699937</v>
      </c>
      <c r="M20" s="565"/>
    </row>
    <row r="21" spans="2:13" x14ac:dyDescent="0.2">
      <c r="B21" s="35" t="s">
        <v>8</v>
      </c>
      <c r="C21" s="47">
        <f>C12-C20</f>
        <v>447143.04696825263</v>
      </c>
    </row>
    <row r="23" spans="2:13" ht="15.75" x14ac:dyDescent="0.25">
      <c r="B23" s="42" t="s">
        <v>9</v>
      </c>
    </row>
    <row r="24" spans="2:13" ht="15.75" x14ac:dyDescent="0.25">
      <c r="B24" s="42"/>
    </row>
    <row r="25" spans="2:13" x14ac:dyDescent="0.2">
      <c r="B25" s="431" t="s">
        <v>10</v>
      </c>
      <c r="C25" s="48"/>
      <c r="D25" s="48"/>
      <c r="E25" s="430"/>
      <c r="F25" s="48"/>
      <c r="G25" s="48"/>
      <c r="H25" s="48"/>
      <c r="I25" s="48"/>
      <c r="J25" s="48"/>
      <c r="K25" s="49"/>
    </row>
    <row r="27" spans="2:13" ht="63.75" x14ac:dyDescent="0.2">
      <c r="B27" s="152" t="s">
        <v>80</v>
      </c>
      <c r="C27" s="50" t="s">
        <v>150</v>
      </c>
      <c r="D27" s="774" t="s">
        <v>88</v>
      </c>
      <c r="E27" s="774"/>
      <c r="F27" s="774"/>
      <c r="G27" s="774"/>
      <c r="H27" s="774"/>
      <c r="I27" s="774"/>
      <c r="J27" s="774"/>
      <c r="K27" s="774"/>
    </row>
    <row r="28" spans="2:13" x14ac:dyDescent="0.2">
      <c r="B28" s="51"/>
      <c r="C28" s="51"/>
      <c r="D28" s="773"/>
      <c r="E28" s="773"/>
      <c r="F28" s="773"/>
      <c r="G28" s="773"/>
      <c r="H28" s="773"/>
      <c r="I28" s="773"/>
      <c r="J28" s="773"/>
      <c r="K28" s="773"/>
    </row>
    <row r="29" spans="2:13" x14ac:dyDescent="0.2">
      <c r="B29" s="51"/>
      <c r="C29" s="51"/>
      <c r="D29" s="773"/>
      <c r="E29" s="773"/>
      <c r="F29" s="773"/>
      <c r="G29" s="773"/>
      <c r="H29" s="773"/>
      <c r="I29" s="773"/>
      <c r="J29" s="773"/>
      <c r="K29" s="773"/>
    </row>
    <row r="30" spans="2:13" x14ac:dyDescent="0.2">
      <c r="B30" s="51"/>
      <c r="C30" s="51"/>
      <c r="D30" s="773"/>
      <c r="E30" s="773"/>
      <c r="F30" s="773"/>
      <c r="G30" s="773"/>
      <c r="H30" s="773"/>
      <c r="I30" s="773"/>
      <c r="J30" s="773"/>
      <c r="K30" s="773"/>
    </row>
    <row r="31" spans="2:13" x14ac:dyDescent="0.2">
      <c r="B31" s="51"/>
      <c r="C31" s="51"/>
      <c r="D31" s="773"/>
      <c r="E31" s="773"/>
      <c r="F31" s="773"/>
      <c r="G31" s="773"/>
      <c r="H31" s="773"/>
      <c r="I31" s="773"/>
      <c r="J31" s="773"/>
      <c r="K31" s="773"/>
    </row>
    <row r="32" spans="2:13" x14ac:dyDescent="0.2">
      <c r="B32" s="52" t="s">
        <v>97</v>
      </c>
      <c r="C32" s="53">
        <f>SUM(C28:C31)</f>
        <v>0</v>
      </c>
    </row>
    <row r="35" spans="2:18" x14ac:dyDescent="0.2">
      <c r="B35" s="117"/>
      <c r="C35" s="117"/>
      <c r="D35" s="117"/>
      <c r="E35" s="117"/>
      <c r="F35" s="117"/>
      <c r="G35" s="117"/>
      <c r="H35" s="117"/>
      <c r="I35" s="117"/>
      <c r="J35" s="117"/>
      <c r="K35" s="117"/>
      <c r="L35" s="117"/>
      <c r="M35" s="117"/>
      <c r="N35" s="117"/>
      <c r="O35" s="117"/>
      <c r="P35" s="117"/>
      <c r="Q35" s="117"/>
      <c r="R35" s="117"/>
    </row>
  </sheetData>
  <mergeCells count="7">
    <mergeCell ref="B5:C5"/>
    <mergeCell ref="B9:C9"/>
    <mergeCell ref="D31:K31"/>
    <mergeCell ref="D27:K27"/>
    <mergeCell ref="D28:K28"/>
    <mergeCell ref="D29:K29"/>
    <mergeCell ref="D30:K30"/>
  </mergeCells>
  <phoneticPr fontId="27" type="noConversion"/>
  <pageMargins left="0.35433070866141736" right="0.35433070866141736" top="0.59055118110236227" bottom="0.59055118110236227" header="0.51181102362204722" footer="0.11811023622047245"/>
  <pageSetup paperSize="9" scale="72" fitToHeight="100" orientation="portrait" r:id="rId1"/>
  <headerFooter scaleWithDoc="0" alignWithMargins="0">
    <oddFooter>&amp;L&amp;8&amp;D&amp;C&amp;8&amp; Template: &amp;A&amp;F&amp;R&amp;8&amp;P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F16"/>
  <sheetViews>
    <sheetView view="pageBreakPreview" zoomScaleSheetLayoutView="100" workbookViewId="0">
      <selection activeCell="O15" sqref="O15"/>
    </sheetView>
  </sheetViews>
  <sheetFormatPr defaultColWidth="9.140625" defaultRowHeight="15" x14ac:dyDescent="0.2"/>
  <cols>
    <col min="1" max="1" width="14" style="110" customWidth="1"/>
    <col min="2" max="2" width="60.7109375" style="110" customWidth="1"/>
    <col min="3" max="3" width="15.7109375" style="110" customWidth="1"/>
    <col min="4" max="6" width="30.7109375" style="110" customWidth="1"/>
    <col min="7" max="16384" width="9.140625" style="110"/>
  </cols>
  <sheetData>
    <row r="1" spans="2:6" ht="22.5" customHeight="1" x14ac:dyDescent="0.3">
      <c r="B1" s="2" t="str">
        <f>[10]Cover!C22</f>
        <v>Essential Energy</v>
      </c>
    </row>
    <row r="2" spans="2:6" ht="20.25" x14ac:dyDescent="0.3">
      <c r="B2" s="109" t="s">
        <v>434</v>
      </c>
      <c r="C2" s="111"/>
      <c r="D2" s="111"/>
    </row>
    <row r="3" spans="2:6" ht="18" customHeight="1" x14ac:dyDescent="0.3">
      <c r="B3" s="2" t="str">
        <f>Cover!C26</f>
        <v>2012-13</v>
      </c>
      <c r="C3" s="111"/>
      <c r="D3" s="111"/>
    </row>
    <row r="4" spans="2:6" ht="15.75" customHeight="1" x14ac:dyDescent="0.4">
      <c r="B4" s="112"/>
      <c r="C4" s="111"/>
      <c r="D4" s="111"/>
    </row>
    <row r="5" spans="2:6" ht="29.25" customHeight="1" x14ac:dyDescent="0.25">
      <c r="B5" s="776" t="s">
        <v>456</v>
      </c>
      <c r="C5" s="777"/>
      <c r="D5" s="111"/>
    </row>
    <row r="6" spans="2:6" ht="15.75" customHeight="1" x14ac:dyDescent="0.4">
      <c r="B6" s="112"/>
      <c r="C6" s="111"/>
      <c r="D6" s="111"/>
    </row>
    <row r="7" spans="2:6" ht="24" customHeight="1" x14ac:dyDescent="0.25">
      <c r="B7" s="775" t="s">
        <v>174</v>
      </c>
      <c r="C7" s="679"/>
      <c r="D7" s="111"/>
    </row>
    <row r="8" spans="2:6" ht="15.75" customHeight="1" x14ac:dyDescent="0.4">
      <c r="B8" s="112"/>
      <c r="C8" s="111"/>
      <c r="D8" s="111"/>
    </row>
    <row r="9" spans="2:6" ht="15.75" customHeight="1" x14ac:dyDescent="0.25">
      <c r="B9" s="427" t="s">
        <v>433</v>
      </c>
      <c r="C9" s="111"/>
      <c r="D9" s="111"/>
    </row>
    <row r="10" spans="2:6" ht="15.75" customHeight="1" x14ac:dyDescent="0.4">
      <c r="B10" s="112"/>
      <c r="C10" s="111"/>
      <c r="D10" s="111"/>
    </row>
    <row r="11" spans="2:6" s="113" customFormat="1" ht="51" x14ac:dyDescent="0.25">
      <c r="B11" s="155" t="s">
        <v>79</v>
      </c>
      <c r="C11" s="468" t="s">
        <v>458</v>
      </c>
      <c r="E11" s="111"/>
      <c r="F11" s="111"/>
    </row>
    <row r="12" spans="2:6" x14ac:dyDescent="0.2">
      <c r="B12" s="156" t="s">
        <v>496</v>
      </c>
      <c r="C12" s="550">
        <v>8658</v>
      </c>
      <c r="D12" s="557" t="s">
        <v>497</v>
      </c>
      <c r="E12" s="157"/>
      <c r="F12" s="157"/>
    </row>
    <row r="13" spans="2:6" x14ac:dyDescent="0.2">
      <c r="B13" s="156"/>
      <c r="C13" s="114"/>
      <c r="D13" s="157"/>
      <c r="E13" s="157"/>
      <c r="F13" s="157"/>
    </row>
    <row r="14" spans="2:6" x14ac:dyDescent="0.2">
      <c r="B14" s="156"/>
      <c r="C14" s="114"/>
      <c r="D14" s="157"/>
      <c r="E14" s="157"/>
      <c r="F14" s="157"/>
    </row>
    <row r="15" spans="2:6" x14ac:dyDescent="0.2">
      <c r="B15" s="156"/>
      <c r="C15" s="114"/>
      <c r="D15" s="157"/>
      <c r="E15" s="157"/>
      <c r="F15" s="157"/>
    </row>
    <row r="16" spans="2:6" x14ac:dyDescent="0.2">
      <c r="B16" s="158" t="s">
        <v>435</v>
      </c>
      <c r="C16" s="551">
        <f>SUM(C12:C15)</f>
        <v>8658</v>
      </c>
      <c r="D16" s="157"/>
      <c r="E16" s="157"/>
      <c r="F16" s="157"/>
    </row>
  </sheetData>
  <mergeCells count="2">
    <mergeCell ref="B7:C7"/>
    <mergeCell ref="B5:C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&amp;A&amp;F&amp;R&amp;8&amp;P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H34"/>
  <sheetViews>
    <sheetView view="pageBreakPreview" topLeftCell="A4" zoomScaleSheetLayoutView="100" workbookViewId="0">
      <selection activeCell="F3" sqref="F3"/>
    </sheetView>
  </sheetViews>
  <sheetFormatPr defaultColWidth="8.85546875" defaultRowHeight="12.75" x14ac:dyDescent="0.2"/>
  <cols>
    <col min="1" max="1" width="13.5703125" style="54" customWidth="1"/>
    <col min="2" max="2" width="43.7109375" style="54" customWidth="1"/>
    <col min="3" max="6" width="15.7109375" style="54" customWidth="1"/>
    <col min="7" max="7" width="11.7109375" style="54" customWidth="1"/>
    <col min="8" max="8" width="19.7109375" style="54" customWidth="1"/>
    <col min="9" max="16384" width="8.85546875" style="54"/>
  </cols>
  <sheetData>
    <row r="1" spans="2:8" ht="20.25" x14ac:dyDescent="0.3">
      <c r="B1" s="2" t="str">
        <f>[10]Cover!C22</f>
        <v>Essential Energy</v>
      </c>
      <c r="E1" s="55"/>
    </row>
    <row r="2" spans="2:8" ht="20.25" x14ac:dyDescent="0.3">
      <c r="B2" s="38" t="s">
        <v>11</v>
      </c>
      <c r="E2" s="55"/>
    </row>
    <row r="3" spans="2:8" ht="20.25" x14ac:dyDescent="0.3">
      <c r="B3" s="2" t="str">
        <f>Cover!C26</f>
        <v>2012-13</v>
      </c>
      <c r="E3" s="55"/>
    </row>
    <row r="4" spans="2:8" ht="20.25" x14ac:dyDescent="0.3">
      <c r="B4" s="39"/>
      <c r="E4" s="55"/>
    </row>
    <row r="5" spans="2:8" ht="18" x14ac:dyDescent="0.2">
      <c r="B5" s="115" t="s">
        <v>12</v>
      </c>
      <c r="E5" s="55"/>
    </row>
    <row r="6" spans="2:8" ht="18" x14ac:dyDescent="0.2">
      <c r="B6" s="115"/>
      <c r="E6" s="55"/>
    </row>
    <row r="7" spans="2:8" ht="68.25" customHeight="1" x14ac:dyDescent="0.2">
      <c r="B7" s="778" t="s">
        <v>425</v>
      </c>
      <c r="C7" s="779"/>
      <c r="D7" s="780"/>
      <c r="E7" s="55"/>
    </row>
    <row r="8" spans="2:8" ht="18" x14ac:dyDescent="0.2">
      <c r="B8" s="115"/>
      <c r="E8" s="55"/>
    </row>
    <row r="9" spans="2:8" ht="15.75" x14ac:dyDescent="0.25">
      <c r="B9" s="42" t="s">
        <v>13</v>
      </c>
      <c r="H9" s="56"/>
    </row>
    <row r="10" spans="2:8" ht="15.75" x14ac:dyDescent="0.25">
      <c r="B10" s="42"/>
      <c r="C10" s="56"/>
      <c r="D10" s="56"/>
      <c r="E10" s="56"/>
      <c r="F10" s="56"/>
      <c r="G10" s="56"/>
      <c r="H10" s="56"/>
    </row>
    <row r="11" spans="2:8" ht="17.25" customHeight="1" x14ac:dyDescent="0.2">
      <c r="B11" s="786" t="s">
        <v>108</v>
      </c>
      <c r="C11" s="789" t="s">
        <v>78</v>
      </c>
      <c r="D11" s="790"/>
      <c r="E11" s="791"/>
      <c r="F11" s="459"/>
      <c r="G11" s="460"/>
      <c r="H11" s="460"/>
    </row>
    <row r="12" spans="2:8" ht="16.5" customHeight="1" x14ac:dyDescent="0.2">
      <c r="B12" s="787"/>
      <c r="C12" s="789" t="str">
        <f>B3</f>
        <v>2012-13</v>
      </c>
      <c r="D12" s="792"/>
      <c r="E12" s="793"/>
      <c r="F12" s="459"/>
      <c r="G12" s="460"/>
      <c r="H12" s="460"/>
    </row>
    <row r="13" spans="2:8" ht="38.25" x14ac:dyDescent="0.2">
      <c r="B13" s="788"/>
      <c r="C13" s="57" t="s">
        <v>111</v>
      </c>
      <c r="D13" s="57" t="s">
        <v>112</v>
      </c>
      <c r="E13" s="57" t="s">
        <v>113</v>
      </c>
      <c r="F13" s="459"/>
      <c r="G13" s="530"/>
      <c r="H13" s="529"/>
    </row>
    <row r="14" spans="2:8" ht="15" x14ac:dyDescent="0.2">
      <c r="B14" s="58" t="s">
        <v>570</v>
      </c>
      <c r="C14" s="525"/>
      <c r="D14" s="525">
        <v>58.612350000000013</v>
      </c>
      <c r="E14" s="526">
        <f t="shared" ref="E14:E20" si="0">SUM(C14:D14)</f>
        <v>58.612350000000013</v>
      </c>
      <c r="F14" s="458"/>
      <c r="G14" s="530"/>
      <c r="H14" s="529"/>
    </row>
    <row r="15" spans="2:8" ht="15" x14ac:dyDescent="0.2">
      <c r="B15" s="58" t="s">
        <v>571</v>
      </c>
      <c r="C15" s="525"/>
      <c r="D15" s="525">
        <v>120.26060000000001</v>
      </c>
      <c r="E15" s="526">
        <f t="shared" si="0"/>
        <v>120.26060000000001</v>
      </c>
      <c r="F15" s="458"/>
      <c r="G15" s="529"/>
      <c r="H15" s="529"/>
    </row>
    <row r="16" spans="2:8" ht="25.5" x14ac:dyDescent="0.2">
      <c r="B16" s="58" t="s">
        <v>572</v>
      </c>
      <c r="C16" s="525"/>
      <c r="D16" s="525">
        <v>142.3553</v>
      </c>
      <c r="E16" s="526">
        <f t="shared" si="0"/>
        <v>142.3553</v>
      </c>
      <c r="F16" s="458"/>
      <c r="G16" s="529"/>
      <c r="H16" s="529"/>
    </row>
    <row r="17" spans="2:8" ht="15" x14ac:dyDescent="0.2">
      <c r="B17" s="58" t="s">
        <v>573</v>
      </c>
      <c r="C17" s="525">
        <v>24.763360000000016</v>
      </c>
      <c r="D17" s="525"/>
      <c r="E17" s="526">
        <f t="shared" si="0"/>
        <v>24.763360000000016</v>
      </c>
      <c r="F17" s="458"/>
      <c r="G17" s="458"/>
      <c r="H17" s="458"/>
    </row>
    <row r="18" spans="2:8" ht="15" x14ac:dyDescent="0.2">
      <c r="B18" s="58" t="s">
        <v>574</v>
      </c>
      <c r="C18" s="525">
        <v>205.02395999999999</v>
      </c>
      <c r="D18" s="525"/>
      <c r="E18" s="526">
        <f t="shared" si="0"/>
        <v>205.02395999999999</v>
      </c>
      <c r="F18" s="458"/>
      <c r="G18" s="458"/>
      <c r="H18" s="458"/>
    </row>
    <row r="19" spans="2:8" ht="15" x14ac:dyDescent="0.2">
      <c r="B19" s="58" t="s">
        <v>575</v>
      </c>
      <c r="C19" s="525">
        <v>43.907130000000002</v>
      </c>
      <c r="D19" s="525"/>
      <c r="E19" s="526">
        <f t="shared" si="0"/>
        <v>43.907130000000002</v>
      </c>
      <c r="F19" s="458"/>
      <c r="G19" s="458"/>
      <c r="H19" s="458"/>
    </row>
    <row r="20" spans="2:8" ht="15" x14ac:dyDescent="0.2">
      <c r="B20" s="58" t="s">
        <v>576</v>
      </c>
      <c r="C20" s="525">
        <v>381.67723999999976</v>
      </c>
      <c r="D20" s="525"/>
      <c r="E20" s="526">
        <f t="shared" si="0"/>
        <v>381.67723999999976</v>
      </c>
      <c r="F20" s="458"/>
      <c r="G20" s="458"/>
      <c r="H20" s="458"/>
    </row>
    <row r="21" spans="2:8" ht="15" x14ac:dyDescent="0.2">
      <c r="B21" s="59" t="s">
        <v>97</v>
      </c>
      <c r="C21" s="527">
        <f>SUM(C14:C20)</f>
        <v>655.37168999999972</v>
      </c>
      <c r="D21" s="527">
        <f t="shared" ref="D21:E21" si="1">SUM(D14:D20)</f>
        <v>321.22825</v>
      </c>
      <c r="E21" s="527">
        <f t="shared" si="1"/>
        <v>976.59993999999983</v>
      </c>
      <c r="F21" s="458"/>
      <c r="G21" s="458"/>
      <c r="H21" s="458"/>
    </row>
    <row r="22" spans="2:8" ht="15.75" x14ac:dyDescent="0.2">
      <c r="B22" s="60"/>
      <c r="C22" s="61"/>
      <c r="D22" s="61"/>
      <c r="E22" s="61"/>
      <c r="F22" s="37"/>
      <c r="G22" s="37"/>
      <c r="H22" s="37"/>
    </row>
    <row r="23" spans="2:8" ht="15.75" x14ac:dyDescent="0.25">
      <c r="B23" s="42" t="s">
        <v>170</v>
      </c>
      <c r="C23" s="56"/>
      <c r="D23" s="56"/>
      <c r="E23" s="56"/>
      <c r="F23" s="56"/>
    </row>
    <row r="24" spans="2:8" ht="15.75" x14ac:dyDescent="0.25">
      <c r="B24" s="42"/>
      <c r="C24" s="56"/>
      <c r="D24" s="56"/>
      <c r="E24" s="56"/>
      <c r="F24" s="56"/>
    </row>
    <row r="25" spans="2:8" x14ac:dyDescent="0.2">
      <c r="B25" s="781" t="s">
        <v>108</v>
      </c>
      <c r="C25" s="783" t="s">
        <v>97</v>
      </c>
      <c r="D25" s="784"/>
      <c r="E25" s="784"/>
      <c r="F25" s="785"/>
    </row>
    <row r="26" spans="2:8" ht="25.5" x14ac:dyDescent="0.2">
      <c r="B26" s="782"/>
      <c r="C26" s="57" t="s">
        <v>20</v>
      </c>
      <c r="D26" s="57" t="s">
        <v>21</v>
      </c>
      <c r="E26" s="57" t="s">
        <v>140</v>
      </c>
      <c r="F26" s="57" t="s">
        <v>22</v>
      </c>
    </row>
    <row r="27" spans="2:8" x14ac:dyDescent="0.2">
      <c r="B27" s="58" t="s">
        <v>14</v>
      </c>
      <c r="C27" s="58"/>
      <c r="D27" s="58"/>
      <c r="E27" s="36">
        <v>0</v>
      </c>
      <c r="F27" s="58"/>
    </row>
    <row r="28" spans="2:8" x14ac:dyDescent="0.2">
      <c r="B28" s="58" t="s">
        <v>15</v>
      </c>
      <c r="C28" s="58"/>
      <c r="D28" s="58"/>
      <c r="E28" s="36">
        <v>0</v>
      </c>
      <c r="F28" s="58"/>
    </row>
    <row r="29" spans="2:8" x14ac:dyDescent="0.2">
      <c r="B29" s="58" t="s">
        <v>16</v>
      </c>
      <c r="C29" s="58"/>
      <c r="D29" s="58"/>
      <c r="E29" s="36">
        <v>0</v>
      </c>
      <c r="F29" s="58"/>
    </row>
    <row r="30" spans="2:8" x14ac:dyDescent="0.2">
      <c r="B30" s="58" t="s">
        <v>17</v>
      </c>
      <c r="C30" s="58"/>
      <c r="D30" s="58"/>
      <c r="E30" s="36">
        <v>0</v>
      </c>
      <c r="F30" s="58"/>
    </row>
    <row r="31" spans="2:8" x14ac:dyDescent="0.2">
      <c r="B31" s="58" t="s">
        <v>18</v>
      </c>
      <c r="C31" s="58"/>
      <c r="D31" s="58"/>
      <c r="E31" s="36">
        <v>0</v>
      </c>
      <c r="F31" s="58"/>
    </row>
    <row r="32" spans="2:8" x14ac:dyDescent="0.2">
      <c r="B32" s="58" t="s">
        <v>19</v>
      </c>
      <c r="C32" s="58"/>
      <c r="D32" s="58"/>
      <c r="E32" s="36">
        <v>0</v>
      </c>
      <c r="F32" s="58"/>
    </row>
    <row r="33" spans="2:6" x14ac:dyDescent="0.2">
      <c r="B33" s="62" t="s">
        <v>97</v>
      </c>
      <c r="C33" s="36">
        <v>0</v>
      </c>
      <c r="D33" s="36">
        <v>0</v>
      </c>
      <c r="E33" s="36">
        <v>0</v>
      </c>
      <c r="F33" s="63"/>
    </row>
    <row r="34" spans="2:6" ht="15" x14ac:dyDescent="0.2">
      <c r="C34" s="64"/>
      <c r="E34" s="65"/>
    </row>
  </sheetData>
  <mergeCells count="6">
    <mergeCell ref="B7:D7"/>
    <mergeCell ref="B25:B26"/>
    <mergeCell ref="C25:F25"/>
    <mergeCell ref="B11:B13"/>
    <mergeCell ref="C11:E11"/>
    <mergeCell ref="C12:E12"/>
  </mergeCells>
  <phoneticPr fontId="27" type="noConversion"/>
  <pageMargins left="0.35433070866141736" right="0.35433070866141736" top="0.59055118110236227" bottom="0.59055118110236227" header="0.51181102362204722" footer="0.11811023622047245"/>
  <pageSetup paperSize="9" scale="92" fitToHeight="100" orientation="portrait" r:id="rId1"/>
  <headerFooter scaleWithDoc="0" alignWithMargins="0">
    <oddFooter>&amp;L&amp;8&amp;D&amp;C&amp;8&amp; Template: &amp;A&amp;F&amp;R&amp;8&amp;P of &amp;N</oddFooter>
  </headerFooter>
  <colBreaks count="1" manualBreakCount="1">
    <brk id="7" max="1048575" man="1"/>
  </colBreaks>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84"/>
  <sheetViews>
    <sheetView showGridLines="0" view="pageBreakPreview" zoomScaleSheetLayoutView="100" workbookViewId="0">
      <selection activeCell="O15" sqref="O15"/>
    </sheetView>
  </sheetViews>
  <sheetFormatPr defaultColWidth="8.85546875" defaultRowHeight="12.75" x14ac:dyDescent="0.2"/>
  <cols>
    <col min="1" max="1" width="12.28515625" style="1" customWidth="1"/>
    <col min="2" max="2" width="54.7109375" style="1" customWidth="1"/>
    <col min="3" max="9" width="15.7109375" style="1" customWidth="1"/>
    <col min="10" max="10" width="7.140625" style="1" customWidth="1"/>
    <col min="11" max="20" width="10.7109375" style="1" customWidth="1"/>
    <col min="21" max="16384" width="8.85546875" style="1"/>
  </cols>
  <sheetData>
    <row r="1" spans="1:256" ht="20.25" x14ac:dyDescent="0.3">
      <c r="B1" s="2" t="str">
        <f>[10]Cover!C22</f>
        <v>Essential Energy</v>
      </c>
      <c r="C1" s="66"/>
      <c r="D1" s="66"/>
      <c r="E1" s="66"/>
      <c r="F1" s="66"/>
      <c r="G1" s="66"/>
    </row>
    <row r="2" spans="1:256" ht="20.25" x14ac:dyDescent="0.2">
      <c r="B2" s="823" t="s">
        <v>23</v>
      </c>
      <c r="C2" s="823"/>
      <c r="D2" s="823"/>
      <c r="E2" s="823"/>
      <c r="F2" s="823"/>
      <c r="G2" s="823"/>
    </row>
    <row r="3" spans="1:256" ht="20.25" x14ac:dyDescent="0.3">
      <c r="B3" s="2" t="str">
        <f>Cover!C26</f>
        <v>2012-13</v>
      </c>
      <c r="C3" s="67"/>
      <c r="D3" s="67"/>
      <c r="E3" s="67"/>
      <c r="F3" s="67"/>
      <c r="G3" s="67"/>
    </row>
    <row r="4" spans="1:256" ht="20.25" x14ac:dyDescent="0.3">
      <c r="B4" s="2"/>
      <c r="C4" s="67"/>
      <c r="D4" s="67"/>
      <c r="E4" s="67"/>
      <c r="F4" s="67"/>
      <c r="G4" s="67"/>
    </row>
    <row r="5" spans="1:256" s="68" customFormat="1" ht="18" customHeight="1" x14ac:dyDescent="0.2">
      <c r="A5" s="67"/>
      <c r="B5" s="116" t="s">
        <v>24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row>
    <row r="6" spans="1:256" s="68" customFormat="1" ht="18" customHeight="1" x14ac:dyDescent="0.2">
      <c r="A6" s="408"/>
      <c r="B6" s="116"/>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c r="BJ6" s="408"/>
      <c r="BK6" s="408"/>
      <c r="BL6" s="408"/>
      <c r="BM6" s="408"/>
      <c r="BN6" s="408"/>
      <c r="BO6" s="408"/>
      <c r="BP6" s="408"/>
      <c r="BQ6" s="408"/>
      <c r="BR6" s="408"/>
      <c r="BS6" s="408"/>
      <c r="BT6" s="408"/>
      <c r="BU6" s="408"/>
      <c r="BV6" s="408"/>
      <c r="BW6" s="408"/>
      <c r="BX6" s="408"/>
      <c r="BY6" s="408"/>
      <c r="BZ6" s="408"/>
      <c r="CA6" s="408"/>
      <c r="CB6" s="408"/>
      <c r="CC6" s="408"/>
      <c r="CD6" s="408"/>
      <c r="CE6" s="408"/>
      <c r="CF6" s="408"/>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row>
    <row r="7" spans="1:256" s="68" customFormat="1" ht="70.5" customHeight="1" x14ac:dyDescent="0.2">
      <c r="A7" s="408"/>
      <c r="B7" s="830" t="s">
        <v>426</v>
      </c>
      <c r="C7" s="831"/>
      <c r="D7" s="832"/>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08"/>
      <c r="BP7" s="408"/>
      <c r="BQ7" s="408"/>
      <c r="BR7" s="408"/>
      <c r="BS7" s="408"/>
      <c r="BT7" s="408"/>
      <c r="BU7" s="408"/>
      <c r="BV7" s="408"/>
      <c r="BW7" s="408"/>
      <c r="BX7" s="408"/>
      <c r="BY7" s="408"/>
      <c r="BZ7" s="408"/>
      <c r="CA7" s="408"/>
      <c r="CB7" s="408"/>
      <c r="CC7" s="408"/>
      <c r="CD7" s="408"/>
      <c r="CE7" s="408"/>
      <c r="CF7" s="408"/>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row>
    <row r="8" spans="1:256" s="68" customFormat="1" ht="18" customHeight="1" x14ac:dyDescent="0.25">
      <c r="A8" s="67"/>
      <c r="B8" s="70"/>
      <c r="C8" s="71"/>
      <c r="D8" s="71"/>
      <c r="E8" s="69"/>
      <c r="F8" s="71"/>
      <c r="G8" s="71"/>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8" customFormat="1" ht="73.5" customHeight="1" x14ac:dyDescent="0.25">
      <c r="A9" s="67"/>
      <c r="B9" s="824" t="s">
        <v>64</v>
      </c>
      <c r="C9" s="825"/>
      <c r="D9" s="826"/>
      <c r="E9" s="71"/>
      <c r="F9" s="71"/>
      <c r="G9" s="71"/>
      <c r="H9" s="71"/>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66.75" customHeight="1" x14ac:dyDescent="0.2">
      <c r="A10" s="67"/>
      <c r="B10" s="412" t="s">
        <v>114</v>
      </c>
      <c r="C10" s="833" t="s">
        <v>115</v>
      </c>
      <c r="D10" s="834"/>
      <c r="E10" s="72"/>
      <c r="F10" s="73"/>
      <c r="G10" s="73"/>
      <c r="H10" s="73"/>
      <c r="I10" s="73"/>
      <c r="J10" s="73"/>
      <c r="K10" s="73"/>
      <c r="L10" s="73"/>
      <c r="M10" s="73"/>
    </row>
    <row r="11" spans="1:256" s="68" customFormat="1" ht="12.75" customHeight="1" x14ac:dyDescent="0.25">
      <c r="A11" s="67"/>
      <c r="B11" s="70"/>
      <c r="C11" s="71"/>
      <c r="D11" s="6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25" x14ac:dyDescent="0.25">
      <c r="A12" s="67"/>
      <c r="B12" s="74" t="s">
        <v>67</v>
      </c>
      <c r="C12" s="73"/>
      <c r="D12" s="73"/>
      <c r="E12" s="73"/>
      <c r="F12" s="73"/>
      <c r="G12" s="73"/>
      <c r="H12" s="73"/>
      <c r="I12" s="73"/>
      <c r="J12" s="73"/>
      <c r="K12" s="73"/>
      <c r="L12" s="73"/>
      <c r="M12" s="73"/>
    </row>
    <row r="13" spans="1:256" ht="12.75" customHeight="1" x14ac:dyDescent="0.2">
      <c r="A13" s="67"/>
      <c r="B13" s="73"/>
      <c r="C13" s="73"/>
      <c r="D13" s="73"/>
      <c r="E13" s="73"/>
      <c r="F13" s="73"/>
      <c r="G13" s="73"/>
      <c r="H13" s="73"/>
      <c r="I13" s="73"/>
      <c r="J13" s="73"/>
      <c r="K13" s="73"/>
      <c r="L13" s="73"/>
      <c r="M13" s="73"/>
    </row>
    <row r="14" spans="1:256" ht="26.25" customHeight="1" x14ac:dyDescent="0.2">
      <c r="A14" s="67"/>
      <c r="B14" s="75" t="s">
        <v>108</v>
      </c>
      <c r="C14" s="170" t="s">
        <v>151</v>
      </c>
      <c r="D14" s="170" t="s">
        <v>152</v>
      </c>
      <c r="E14" s="170" t="s">
        <v>153</v>
      </c>
      <c r="F14" s="170" t="s">
        <v>154</v>
      </c>
      <c r="G14" s="170" t="s">
        <v>155</v>
      </c>
      <c r="H14" s="170" t="s">
        <v>156</v>
      </c>
      <c r="I14" s="73"/>
      <c r="J14" s="73"/>
      <c r="K14" s="73"/>
      <c r="L14" s="73"/>
      <c r="M14" s="73"/>
    </row>
    <row r="15" spans="1:256" ht="12.75" customHeight="1" x14ac:dyDescent="0.2">
      <c r="A15" s="67"/>
      <c r="B15" s="76" t="s">
        <v>495</v>
      </c>
      <c r="C15" s="77"/>
      <c r="D15" s="77"/>
      <c r="E15" s="78">
        <f>C15-D15</f>
        <v>0</v>
      </c>
      <c r="F15" s="78">
        <f>E15*(1+$C$62)</f>
        <v>0</v>
      </c>
      <c r="G15" s="77"/>
      <c r="H15" s="78">
        <f>IF(F15&gt;G15, G15, F15)</f>
        <v>0</v>
      </c>
      <c r="I15" s="73"/>
      <c r="J15" s="73"/>
      <c r="K15" s="73"/>
      <c r="L15" s="73"/>
      <c r="M15" s="73"/>
    </row>
    <row r="16" spans="1:256" ht="12.75" customHeight="1" x14ac:dyDescent="0.2">
      <c r="A16" s="67"/>
      <c r="B16" s="76" t="s">
        <v>15</v>
      </c>
      <c r="C16" s="77"/>
      <c r="D16" s="77"/>
      <c r="E16" s="78">
        <f>C16-D16</f>
        <v>0</v>
      </c>
      <c r="F16" s="78">
        <f>E16*(1+$C$62)</f>
        <v>0</v>
      </c>
      <c r="G16" s="77"/>
      <c r="H16" s="78">
        <f>IF(F16&gt;G16, G16, F16)</f>
        <v>0</v>
      </c>
      <c r="I16" s="73"/>
      <c r="J16" s="73"/>
      <c r="K16" s="73"/>
      <c r="L16" s="73"/>
      <c r="M16" s="73"/>
    </row>
    <row r="17" spans="1:13" ht="12.75" customHeight="1" x14ac:dyDescent="0.2">
      <c r="A17" s="67"/>
      <c r="B17" s="76" t="s">
        <v>16</v>
      </c>
      <c r="C17" s="77"/>
      <c r="D17" s="77"/>
      <c r="E17" s="78">
        <f>C17-D17</f>
        <v>0</v>
      </c>
      <c r="F17" s="78">
        <f>E17*(1+$C$62)</f>
        <v>0</v>
      </c>
      <c r="G17" s="77"/>
      <c r="H17" s="78">
        <f>IF(F17&gt;G17, G17, F17)</f>
        <v>0</v>
      </c>
      <c r="I17" s="73"/>
      <c r="J17" s="73"/>
      <c r="K17" s="73"/>
      <c r="L17" s="73"/>
      <c r="M17" s="73"/>
    </row>
    <row r="18" spans="1:13" ht="12.75" customHeight="1" x14ac:dyDescent="0.2">
      <c r="A18" s="67"/>
      <c r="B18" s="79" t="s">
        <v>25</v>
      </c>
      <c r="C18" s="80">
        <f t="shared" ref="C18:H18" si="0">SUM(C15:C17)</f>
        <v>0</v>
      </c>
      <c r="D18" s="80">
        <f t="shared" si="0"/>
        <v>0</v>
      </c>
      <c r="E18" s="80">
        <f t="shared" si="0"/>
        <v>0</v>
      </c>
      <c r="F18" s="80">
        <f t="shared" si="0"/>
        <v>0</v>
      </c>
      <c r="G18" s="80">
        <f t="shared" si="0"/>
        <v>0</v>
      </c>
      <c r="H18" s="80">
        <f t="shared" si="0"/>
        <v>0</v>
      </c>
      <c r="I18" s="73"/>
      <c r="J18" s="73"/>
      <c r="K18" s="73"/>
      <c r="L18" s="73"/>
      <c r="M18" s="73"/>
    </row>
    <row r="19" spans="1:13" ht="12.75" customHeight="1" x14ac:dyDescent="0.2">
      <c r="A19" s="67"/>
      <c r="B19" s="73"/>
      <c r="C19" s="73"/>
      <c r="D19" s="73"/>
      <c r="E19" s="73"/>
      <c r="F19" s="73"/>
      <c r="G19" s="73"/>
      <c r="H19" s="73"/>
      <c r="I19" s="73"/>
      <c r="J19" s="73"/>
      <c r="K19" s="73"/>
      <c r="L19" s="73"/>
      <c r="M19" s="73"/>
    </row>
    <row r="20" spans="1:13" ht="12.75" customHeight="1" x14ac:dyDescent="0.25">
      <c r="A20" s="67"/>
      <c r="B20" s="74" t="s">
        <v>68</v>
      </c>
      <c r="C20" s="73"/>
      <c r="D20" s="73"/>
      <c r="E20" s="73"/>
      <c r="F20" s="73"/>
      <c r="G20" s="73"/>
      <c r="H20" s="73"/>
      <c r="I20" s="73"/>
      <c r="J20" s="73"/>
      <c r="K20" s="73"/>
      <c r="L20" s="73"/>
      <c r="M20" s="73"/>
    </row>
    <row r="21" spans="1:13" ht="12.75" customHeight="1" x14ac:dyDescent="0.25">
      <c r="A21" s="67"/>
      <c r="B21" s="74"/>
      <c r="C21" s="73"/>
      <c r="D21" s="73"/>
      <c r="E21" s="73"/>
      <c r="F21" s="73"/>
      <c r="G21" s="73"/>
      <c r="H21" s="73"/>
      <c r="I21" s="73"/>
      <c r="J21" s="73"/>
      <c r="K21" s="73"/>
      <c r="L21" s="73"/>
      <c r="M21" s="73"/>
    </row>
    <row r="22" spans="1:13" ht="26.25" customHeight="1" x14ac:dyDescent="0.2">
      <c r="A22" s="67"/>
      <c r="B22" s="75" t="s">
        <v>108</v>
      </c>
      <c r="C22" s="81" t="s">
        <v>26</v>
      </c>
      <c r="D22" s="75" t="s">
        <v>27</v>
      </c>
      <c r="E22" s="75" t="s">
        <v>28</v>
      </c>
      <c r="F22" s="75" t="s">
        <v>29</v>
      </c>
      <c r="G22" s="170" t="s">
        <v>157</v>
      </c>
      <c r="H22" s="75" t="s">
        <v>30</v>
      </c>
      <c r="I22" s="170" t="s">
        <v>158</v>
      </c>
      <c r="J22" s="73"/>
      <c r="K22" s="73"/>
      <c r="L22" s="73"/>
      <c r="M22" s="73"/>
    </row>
    <row r="23" spans="1:13" ht="12.75" customHeight="1" x14ac:dyDescent="0.2">
      <c r="A23" s="67"/>
      <c r="B23" s="76" t="s">
        <v>14</v>
      </c>
      <c r="C23" s="82"/>
      <c r="D23" s="82"/>
      <c r="E23" s="82"/>
      <c r="F23" s="82"/>
      <c r="G23" s="83">
        <f>SUM(C23:D23)-SUM(E23:F23)</f>
        <v>0</v>
      </c>
      <c r="H23" s="82"/>
      <c r="I23" s="83">
        <f>IF(G23&gt;H23, H23, G23)</f>
        <v>0</v>
      </c>
      <c r="J23" s="73"/>
      <c r="K23" s="73"/>
      <c r="L23" s="73"/>
      <c r="M23" s="73"/>
    </row>
    <row r="24" spans="1:13" ht="12.75" customHeight="1" x14ac:dyDescent="0.2">
      <c r="A24" s="67"/>
      <c r="B24" s="76" t="s">
        <v>15</v>
      </c>
      <c r="C24" s="82"/>
      <c r="D24" s="82"/>
      <c r="E24" s="82"/>
      <c r="F24" s="82"/>
      <c r="G24" s="83">
        <f>SUM(C24:D24)-SUM(E24:F24)</f>
        <v>0</v>
      </c>
      <c r="H24" s="82"/>
      <c r="I24" s="83">
        <f>IF(G24&gt;H24, H24, G24)</f>
        <v>0</v>
      </c>
      <c r="J24" s="73"/>
      <c r="K24" s="73"/>
      <c r="L24" s="73"/>
      <c r="M24" s="73"/>
    </row>
    <row r="25" spans="1:13" ht="12.75" customHeight="1" x14ac:dyDescent="0.2">
      <c r="A25" s="67"/>
      <c r="B25" s="76" t="s">
        <v>16</v>
      </c>
      <c r="C25" s="82"/>
      <c r="D25" s="82"/>
      <c r="E25" s="82"/>
      <c r="F25" s="82"/>
      <c r="G25" s="83">
        <f>SUM(C25:D25)-SUM(E25:F25)</f>
        <v>0</v>
      </c>
      <c r="H25" s="82"/>
      <c r="I25" s="83">
        <f>IF(G25&gt;H25, H25, G25)</f>
        <v>0</v>
      </c>
      <c r="J25" s="73"/>
      <c r="K25" s="73"/>
      <c r="L25" s="73"/>
      <c r="M25" s="73"/>
    </row>
    <row r="26" spans="1:13" ht="12.75" customHeight="1" x14ac:dyDescent="0.2">
      <c r="A26" s="67"/>
      <c r="B26" s="827" t="s">
        <v>25</v>
      </c>
      <c r="C26" s="828"/>
      <c r="D26" s="828"/>
      <c r="E26" s="828"/>
      <c r="F26" s="828"/>
      <c r="G26" s="828"/>
      <c r="H26" s="829"/>
      <c r="I26" s="84">
        <f>SUM(I23:I25)</f>
        <v>0</v>
      </c>
      <c r="J26" s="73"/>
      <c r="K26" s="73"/>
      <c r="L26" s="73"/>
      <c r="M26" s="73"/>
    </row>
    <row r="27" spans="1:13" ht="12.75" customHeight="1" x14ac:dyDescent="0.25">
      <c r="A27" s="67"/>
      <c r="B27" s="73"/>
      <c r="C27" s="73"/>
      <c r="D27" s="73"/>
      <c r="E27" s="73"/>
      <c r="F27" s="73"/>
      <c r="G27" s="73"/>
      <c r="H27" s="85"/>
      <c r="I27" s="73"/>
      <c r="J27" s="73"/>
      <c r="K27" s="73"/>
      <c r="L27" s="73"/>
      <c r="M27" s="73"/>
    </row>
    <row r="28" spans="1:13" ht="12.75" customHeight="1" x14ac:dyDescent="0.25">
      <c r="A28" s="67"/>
      <c r="B28" s="74" t="s">
        <v>69</v>
      </c>
      <c r="C28" s="73"/>
      <c r="D28" s="73"/>
      <c r="E28" s="73"/>
      <c r="F28" s="73"/>
      <c r="G28" s="73"/>
      <c r="H28" s="73"/>
      <c r="I28" s="73"/>
      <c r="J28" s="73"/>
      <c r="K28" s="73"/>
      <c r="L28" s="73"/>
      <c r="M28" s="73"/>
    </row>
    <row r="29" spans="1:13" ht="12.75" customHeight="1" x14ac:dyDescent="0.25">
      <c r="A29" s="67"/>
      <c r="B29" s="74"/>
      <c r="C29" s="73"/>
      <c r="D29" s="73"/>
      <c r="E29" s="73"/>
      <c r="F29" s="73"/>
      <c r="G29" s="73"/>
      <c r="H29" s="73"/>
      <c r="I29" s="73"/>
      <c r="J29" s="73"/>
      <c r="K29" s="73"/>
      <c r="L29" s="73"/>
      <c r="M29" s="73"/>
    </row>
    <row r="30" spans="1:13" ht="25.5" customHeight="1" x14ac:dyDescent="0.2">
      <c r="A30" s="67"/>
      <c r="B30" s="75" t="s">
        <v>108</v>
      </c>
      <c r="C30" s="806" t="s">
        <v>159</v>
      </c>
      <c r="D30" s="808"/>
    </row>
    <row r="31" spans="1:13" ht="12.75" customHeight="1" x14ac:dyDescent="0.2">
      <c r="A31" s="67"/>
      <c r="B31" s="76" t="s">
        <v>14</v>
      </c>
      <c r="C31" s="821"/>
      <c r="D31" s="822"/>
    </row>
    <row r="32" spans="1:13" ht="12.75" customHeight="1" x14ac:dyDescent="0.2">
      <c r="A32" s="67"/>
      <c r="B32" s="76" t="s">
        <v>15</v>
      </c>
      <c r="C32" s="821"/>
      <c r="D32" s="822"/>
    </row>
    <row r="33" spans="1:13" ht="12.75" customHeight="1" x14ac:dyDescent="0.2">
      <c r="A33" s="67"/>
      <c r="B33" s="76" t="s">
        <v>16</v>
      </c>
      <c r="C33" s="821"/>
      <c r="D33" s="822"/>
    </row>
    <row r="34" spans="1:13" ht="12.75" customHeight="1" x14ac:dyDescent="0.2">
      <c r="A34" s="67"/>
      <c r="B34" s="86" t="s">
        <v>160</v>
      </c>
      <c r="C34" s="815">
        <f>SUM(C31:D33)</f>
        <v>0</v>
      </c>
      <c r="D34" s="816"/>
    </row>
    <row r="35" spans="1:13" ht="12.75" customHeight="1" x14ac:dyDescent="0.2">
      <c r="A35" s="67"/>
      <c r="B35" s="73"/>
      <c r="C35" s="73"/>
      <c r="D35" s="73"/>
      <c r="E35" s="73"/>
      <c r="F35" s="73"/>
      <c r="G35" s="73"/>
      <c r="H35" s="73"/>
      <c r="I35" s="73"/>
      <c r="J35" s="73"/>
      <c r="K35" s="73"/>
      <c r="L35" s="73"/>
      <c r="M35" s="73"/>
    </row>
    <row r="36" spans="1:13" ht="12.75" customHeight="1" x14ac:dyDescent="0.25">
      <c r="A36" s="67"/>
      <c r="B36" s="74" t="s">
        <v>70</v>
      </c>
      <c r="C36" s="73"/>
      <c r="D36" s="73"/>
      <c r="E36" s="73"/>
      <c r="F36" s="73"/>
      <c r="G36" s="73"/>
      <c r="H36" s="73"/>
      <c r="I36" s="73"/>
      <c r="J36" s="73"/>
      <c r="K36" s="73"/>
      <c r="L36" s="73"/>
      <c r="M36" s="73"/>
    </row>
    <row r="37" spans="1:13" ht="12.75" customHeight="1" x14ac:dyDescent="0.2">
      <c r="A37" s="67"/>
      <c r="B37" s="73"/>
      <c r="C37" s="73"/>
      <c r="D37" s="73"/>
      <c r="E37" s="73"/>
      <c r="F37" s="73"/>
      <c r="G37" s="73"/>
      <c r="H37" s="73"/>
      <c r="I37" s="73"/>
      <c r="J37" s="73"/>
      <c r="K37" s="73"/>
      <c r="L37" s="73"/>
      <c r="M37" s="73"/>
    </row>
    <row r="38" spans="1:13" ht="38.25" customHeight="1" x14ac:dyDescent="0.2">
      <c r="A38" s="67"/>
      <c r="B38" s="75" t="s">
        <v>31</v>
      </c>
      <c r="C38" s="170" t="s">
        <v>161</v>
      </c>
      <c r="D38" s="75" t="s">
        <v>32</v>
      </c>
      <c r="E38" s="75" t="s">
        <v>33</v>
      </c>
      <c r="F38" s="170" t="s">
        <v>162</v>
      </c>
      <c r="G38" s="170" t="s">
        <v>163</v>
      </c>
      <c r="H38" s="170" t="s">
        <v>158</v>
      </c>
    </row>
    <row r="39" spans="1:13" ht="12.75" customHeight="1" x14ac:dyDescent="0.2">
      <c r="A39" s="67"/>
      <c r="B39" s="76" t="s">
        <v>14</v>
      </c>
      <c r="C39" s="87"/>
      <c r="D39" s="88"/>
      <c r="E39" s="77"/>
      <c r="F39" s="89" t="e">
        <f>C39*((D39-E39)/D39)</f>
        <v>#DIV/0!</v>
      </c>
      <c r="G39" s="82"/>
      <c r="H39" s="83" t="e">
        <f>IF(F39&gt;G39, G39, F39)</f>
        <v>#DIV/0!</v>
      </c>
    </row>
    <row r="40" spans="1:13" ht="12.75" customHeight="1" x14ac:dyDescent="0.2">
      <c r="A40" s="67"/>
      <c r="B40" s="76" t="s">
        <v>15</v>
      </c>
      <c r="C40" s="87"/>
      <c r="D40" s="88"/>
      <c r="E40" s="77"/>
      <c r="F40" s="89" t="e">
        <f>C40*((D40-E40)/D40)</f>
        <v>#DIV/0!</v>
      </c>
      <c r="G40" s="82"/>
      <c r="H40" s="83" t="e">
        <f>IF(F40&gt;G40, G40, F40)</f>
        <v>#DIV/0!</v>
      </c>
    </row>
    <row r="41" spans="1:13" ht="12.75" customHeight="1" x14ac:dyDescent="0.2">
      <c r="A41" s="67"/>
      <c r="B41" s="76" t="s">
        <v>16</v>
      </c>
      <c r="C41" s="87"/>
      <c r="D41" s="88"/>
      <c r="E41" s="77"/>
      <c r="F41" s="89" t="e">
        <f>C41*((D41-E41)/D41)</f>
        <v>#DIV/0!</v>
      </c>
      <c r="G41" s="82"/>
      <c r="H41" s="83" t="e">
        <f>IF(F41&gt;G41, G41, F41)</f>
        <v>#DIV/0!</v>
      </c>
    </row>
    <row r="42" spans="1:13" ht="12.75" customHeight="1" x14ac:dyDescent="0.2">
      <c r="A42" s="67"/>
      <c r="B42" s="817" t="s">
        <v>97</v>
      </c>
      <c r="C42" s="818"/>
      <c r="D42" s="818"/>
      <c r="E42" s="819"/>
      <c r="F42" s="90" t="e">
        <f>SUM(F39:F41)</f>
        <v>#DIV/0!</v>
      </c>
      <c r="G42" s="90">
        <f>SUM(G39:G41)</f>
        <v>0</v>
      </c>
      <c r="H42" s="91" t="e">
        <f>SUM(H39:H41)</f>
        <v>#DIV/0!</v>
      </c>
    </row>
    <row r="43" spans="1:13" ht="12.75" customHeight="1" x14ac:dyDescent="0.2">
      <c r="A43" s="67"/>
      <c r="B43" s="73"/>
      <c r="C43" s="73"/>
      <c r="D43" s="73"/>
      <c r="E43" s="73"/>
      <c r="F43" s="73"/>
      <c r="G43" s="73"/>
      <c r="H43" s="73"/>
      <c r="I43" s="73"/>
      <c r="J43" s="73"/>
      <c r="K43" s="73"/>
      <c r="L43" s="73"/>
      <c r="M43" s="73"/>
    </row>
    <row r="44" spans="1:13" ht="12.75" customHeight="1" x14ac:dyDescent="0.25">
      <c r="A44" s="67"/>
      <c r="B44" s="74" t="s">
        <v>71</v>
      </c>
      <c r="C44" s="73"/>
      <c r="D44" s="73"/>
      <c r="E44" s="73"/>
      <c r="F44" s="73"/>
      <c r="G44" s="73"/>
      <c r="H44" s="73"/>
      <c r="I44" s="73"/>
      <c r="J44" s="73"/>
      <c r="K44" s="73"/>
      <c r="L44" s="73"/>
      <c r="M44" s="73"/>
    </row>
    <row r="45" spans="1:13" ht="12.75" customHeight="1" x14ac:dyDescent="0.25">
      <c r="A45" s="67"/>
      <c r="B45" s="74"/>
      <c r="C45" s="73"/>
      <c r="D45" s="73"/>
      <c r="E45" s="73"/>
      <c r="F45" s="73"/>
      <c r="G45" s="73"/>
      <c r="H45" s="73"/>
      <c r="I45" s="73"/>
      <c r="J45" s="73"/>
      <c r="K45" s="73"/>
      <c r="L45" s="73"/>
      <c r="M45" s="73"/>
    </row>
    <row r="46" spans="1:13" ht="51.75" customHeight="1" x14ac:dyDescent="0.2">
      <c r="A46" s="67"/>
      <c r="B46" s="75" t="s">
        <v>108</v>
      </c>
      <c r="C46" s="820" t="s">
        <v>34</v>
      </c>
      <c r="D46" s="820"/>
      <c r="E46" s="820" t="s">
        <v>35</v>
      </c>
      <c r="F46" s="820"/>
      <c r="G46" s="73"/>
      <c r="H46" s="73"/>
      <c r="I46" s="73"/>
      <c r="J46" s="73"/>
      <c r="K46" s="73"/>
      <c r="L46" s="73"/>
      <c r="M46" s="73"/>
    </row>
    <row r="47" spans="1:13" ht="12.75" customHeight="1" x14ac:dyDescent="0.2">
      <c r="A47" s="67"/>
      <c r="B47" s="76" t="s">
        <v>14</v>
      </c>
      <c r="C47" s="809"/>
      <c r="D47" s="809"/>
      <c r="E47" s="810"/>
      <c r="F47" s="810"/>
      <c r="G47" s="73"/>
      <c r="H47" s="73"/>
      <c r="I47" s="73"/>
      <c r="J47" s="73"/>
      <c r="K47" s="73"/>
      <c r="L47" s="73"/>
      <c r="M47" s="73"/>
    </row>
    <row r="48" spans="1:13" ht="12.75" customHeight="1" x14ac:dyDescent="0.2">
      <c r="A48" s="67"/>
      <c r="B48" s="76" t="s">
        <v>15</v>
      </c>
      <c r="C48" s="809"/>
      <c r="D48" s="809"/>
      <c r="E48" s="810"/>
      <c r="F48" s="810"/>
      <c r="G48" s="73"/>
      <c r="H48" s="73"/>
      <c r="I48" s="73"/>
      <c r="J48" s="73"/>
      <c r="K48" s="73"/>
      <c r="L48" s="73"/>
      <c r="M48" s="73"/>
    </row>
    <row r="49" spans="1:13" ht="12.75" customHeight="1" x14ac:dyDescent="0.2">
      <c r="A49" s="67"/>
      <c r="B49" s="76" t="s">
        <v>16</v>
      </c>
      <c r="C49" s="809"/>
      <c r="D49" s="809"/>
      <c r="E49" s="810"/>
      <c r="F49" s="810"/>
      <c r="G49" s="73"/>
      <c r="H49" s="73"/>
      <c r="I49" s="73"/>
      <c r="J49" s="73"/>
      <c r="K49" s="73"/>
      <c r="L49" s="73"/>
      <c r="M49" s="73"/>
    </row>
    <row r="50" spans="1:13" ht="12.75" customHeight="1" x14ac:dyDescent="0.2">
      <c r="A50" s="67"/>
      <c r="B50" s="86" t="s">
        <v>164</v>
      </c>
      <c r="C50" s="811">
        <f>SUM(C47:D49)</f>
        <v>0</v>
      </c>
      <c r="D50" s="812"/>
      <c r="E50" s="813"/>
      <c r="F50" s="814"/>
      <c r="G50" s="73"/>
      <c r="H50" s="73"/>
      <c r="I50" s="73"/>
      <c r="J50" s="73"/>
      <c r="K50" s="73"/>
      <c r="L50" s="73"/>
      <c r="M50" s="73"/>
    </row>
    <row r="51" spans="1:13" ht="12.75" customHeight="1" x14ac:dyDescent="0.2">
      <c r="A51" s="67"/>
      <c r="B51" s="73"/>
      <c r="C51" s="73"/>
      <c r="D51" s="73"/>
      <c r="E51" s="73"/>
      <c r="F51" s="73"/>
      <c r="G51" s="73"/>
      <c r="H51" s="73"/>
      <c r="I51" s="73"/>
      <c r="J51" s="73"/>
      <c r="K51" s="73"/>
      <c r="L51" s="73"/>
      <c r="M51" s="73"/>
    </row>
    <row r="52" spans="1:13" ht="12.75" customHeight="1" x14ac:dyDescent="0.25">
      <c r="A52" s="67"/>
      <c r="B52" s="74" t="s">
        <v>72</v>
      </c>
      <c r="C52" s="73"/>
      <c r="D52" s="73"/>
      <c r="E52" s="73"/>
      <c r="F52" s="73"/>
      <c r="G52" s="73"/>
      <c r="H52" s="73"/>
      <c r="I52" s="73"/>
      <c r="J52" s="73"/>
      <c r="K52" s="73"/>
      <c r="L52" s="73"/>
      <c r="M52" s="73"/>
    </row>
    <row r="53" spans="1:13" ht="12.75" customHeight="1" x14ac:dyDescent="0.2">
      <c r="A53" s="67"/>
      <c r="B53" s="73"/>
      <c r="C53" s="73"/>
      <c r="D53" s="73"/>
      <c r="E53" s="73"/>
      <c r="F53" s="73"/>
      <c r="G53" s="73"/>
      <c r="H53" s="73"/>
      <c r="I53" s="73"/>
      <c r="J53" s="73"/>
      <c r="K53" s="73"/>
      <c r="L53" s="73"/>
      <c r="M53" s="73"/>
    </row>
    <row r="54" spans="1:13" ht="12.75" customHeight="1" x14ac:dyDescent="0.2">
      <c r="A54" s="67"/>
      <c r="B54" s="75" t="s">
        <v>95</v>
      </c>
      <c r="C54" s="806" t="s">
        <v>36</v>
      </c>
      <c r="D54" s="807"/>
      <c r="E54" s="807"/>
      <c r="F54" s="808"/>
      <c r="G54" s="73"/>
      <c r="H54" s="73"/>
      <c r="I54" s="73"/>
      <c r="J54" s="73"/>
      <c r="K54" s="73"/>
      <c r="L54" s="73"/>
    </row>
    <row r="55" spans="1:13" ht="12.75" customHeight="1" x14ac:dyDescent="0.2">
      <c r="A55" s="67"/>
      <c r="B55" s="92" t="s">
        <v>171</v>
      </c>
      <c r="C55" s="802">
        <f>H18</f>
        <v>0</v>
      </c>
      <c r="D55" s="802"/>
      <c r="E55" s="802"/>
      <c r="F55" s="802"/>
      <c r="G55" s="73"/>
      <c r="H55" s="73"/>
      <c r="I55" s="73"/>
      <c r="J55" s="73"/>
      <c r="K55" s="73"/>
      <c r="L55" s="73"/>
    </row>
    <row r="56" spans="1:13" ht="12.75" customHeight="1" x14ac:dyDescent="0.2">
      <c r="A56" s="67"/>
      <c r="B56" s="92" t="s">
        <v>172</v>
      </c>
      <c r="C56" s="802">
        <f>I26</f>
        <v>0</v>
      </c>
      <c r="D56" s="802"/>
      <c r="E56" s="802"/>
      <c r="F56" s="802"/>
      <c r="G56" s="73"/>
      <c r="H56" s="73"/>
      <c r="I56" s="73"/>
      <c r="J56" s="73"/>
      <c r="K56" s="73"/>
      <c r="L56" s="73"/>
    </row>
    <row r="57" spans="1:13" ht="12.75" customHeight="1" x14ac:dyDescent="0.2">
      <c r="A57" s="67"/>
      <c r="B57" s="92" t="s">
        <v>37</v>
      </c>
      <c r="C57" s="802">
        <f>C34</f>
        <v>0</v>
      </c>
      <c r="D57" s="802"/>
      <c r="E57" s="802"/>
      <c r="F57" s="802"/>
      <c r="G57" s="73"/>
      <c r="H57" s="73"/>
      <c r="I57" s="73"/>
      <c r="J57" s="73"/>
      <c r="K57" s="73"/>
      <c r="L57" s="73"/>
    </row>
    <row r="58" spans="1:13" ht="12.75" customHeight="1" x14ac:dyDescent="0.2">
      <c r="A58" s="67"/>
      <c r="B58" s="92" t="s">
        <v>38</v>
      </c>
      <c r="C58" s="799" t="e">
        <f>H42</f>
        <v>#DIV/0!</v>
      </c>
      <c r="D58" s="800"/>
      <c r="E58" s="800"/>
      <c r="F58" s="801"/>
      <c r="G58" s="73"/>
      <c r="H58" s="73"/>
      <c r="I58" s="73"/>
      <c r="J58" s="73"/>
      <c r="K58" s="73"/>
      <c r="L58" s="73"/>
    </row>
    <row r="59" spans="1:13" ht="12.75" customHeight="1" x14ac:dyDescent="0.2">
      <c r="A59" s="67"/>
      <c r="B59" s="92" t="s">
        <v>39</v>
      </c>
      <c r="C59" s="802">
        <f>C50</f>
        <v>0</v>
      </c>
      <c r="D59" s="802"/>
      <c r="E59" s="802"/>
      <c r="F59" s="802"/>
      <c r="G59" s="73"/>
      <c r="H59" s="73"/>
      <c r="I59" s="73"/>
      <c r="J59" s="73"/>
      <c r="K59" s="73"/>
      <c r="L59" s="73"/>
    </row>
    <row r="60" spans="1:13" ht="12.75" customHeight="1" x14ac:dyDescent="0.2">
      <c r="A60" s="67"/>
      <c r="B60" s="92" t="s">
        <v>40</v>
      </c>
      <c r="C60" s="803"/>
      <c r="D60" s="804"/>
      <c r="E60" s="804"/>
      <c r="F60" s="805"/>
      <c r="G60" s="73"/>
      <c r="H60" s="73"/>
      <c r="I60" s="73"/>
      <c r="J60" s="73"/>
      <c r="K60" s="73"/>
      <c r="L60" s="73"/>
    </row>
    <row r="61" spans="1:13" ht="12.75" customHeight="1" x14ac:dyDescent="0.2">
      <c r="A61" s="67"/>
      <c r="B61" s="93" t="s">
        <v>165</v>
      </c>
      <c r="C61" s="802">
        <f>SUMIF(C55:F60, "&gt;0")</f>
        <v>0</v>
      </c>
      <c r="D61" s="802"/>
      <c r="E61" s="802"/>
      <c r="F61" s="802"/>
      <c r="G61" s="73"/>
      <c r="H61" s="73"/>
      <c r="I61" s="73"/>
      <c r="J61" s="73"/>
      <c r="K61" s="73"/>
      <c r="L61" s="73"/>
    </row>
    <row r="62" spans="1:13" ht="12.75" customHeight="1" x14ac:dyDescent="0.2">
      <c r="A62" s="67"/>
      <c r="B62" s="92" t="s">
        <v>41</v>
      </c>
      <c r="C62" s="794">
        <v>0.1002</v>
      </c>
      <c r="D62" s="794"/>
      <c r="E62" s="794"/>
      <c r="F62" s="794"/>
      <c r="G62" s="73"/>
      <c r="H62" s="73"/>
      <c r="I62" s="73"/>
      <c r="J62" s="73"/>
      <c r="K62" s="73"/>
      <c r="L62" s="73"/>
    </row>
    <row r="63" spans="1:13" ht="12.75" customHeight="1" x14ac:dyDescent="0.2">
      <c r="A63" s="67"/>
      <c r="B63" s="93" t="s">
        <v>166</v>
      </c>
      <c r="C63" s="795">
        <f>C61*((1+(C62))^2)</f>
        <v>0</v>
      </c>
      <c r="D63" s="795"/>
      <c r="E63" s="795"/>
      <c r="F63" s="795"/>
      <c r="G63" s="73"/>
      <c r="H63" s="73"/>
      <c r="I63" s="73"/>
      <c r="J63" s="73"/>
      <c r="K63" s="73"/>
      <c r="L63" s="73"/>
    </row>
    <row r="64" spans="1:13" ht="12.75" customHeight="1" x14ac:dyDescent="0.2">
      <c r="A64" s="67"/>
      <c r="B64" s="73"/>
      <c r="C64" s="73"/>
      <c r="D64" s="73"/>
      <c r="E64" s="73"/>
      <c r="F64" s="73"/>
      <c r="G64" s="73"/>
      <c r="H64" s="73"/>
      <c r="I64" s="73"/>
      <c r="J64" s="73"/>
      <c r="K64" s="73"/>
      <c r="L64" s="73"/>
      <c r="M64" s="73"/>
    </row>
    <row r="65" spans="1:13" ht="12.75" customHeight="1" x14ac:dyDescent="0.25">
      <c r="A65" s="67"/>
      <c r="B65" s="74" t="s">
        <v>73</v>
      </c>
      <c r="C65" s="73"/>
      <c r="D65" s="73"/>
      <c r="E65" s="73"/>
      <c r="F65" s="73"/>
      <c r="G65" s="73"/>
      <c r="H65" s="73"/>
      <c r="I65" s="73"/>
      <c r="J65" s="73"/>
      <c r="K65" s="73"/>
      <c r="L65" s="73"/>
      <c r="M65" s="73"/>
    </row>
    <row r="66" spans="1:13" ht="12.75" customHeight="1" x14ac:dyDescent="0.25">
      <c r="A66" s="67"/>
      <c r="B66" s="74"/>
      <c r="C66" s="73"/>
      <c r="D66" s="73"/>
      <c r="E66" s="73"/>
      <c r="F66" s="73"/>
      <c r="G66" s="73"/>
      <c r="H66" s="73"/>
      <c r="I66" s="73"/>
      <c r="J66" s="73"/>
      <c r="K66" s="73"/>
      <c r="L66" s="73"/>
      <c r="M66" s="73"/>
    </row>
    <row r="67" spans="1:13" ht="12.75" customHeight="1" x14ac:dyDescent="0.2">
      <c r="A67" s="67"/>
      <c r="B67" s="796" t="s">
        <v>84</v>
      </c>
      <c r="C67" s="797"/>
      <c r="D67" s="797"/>
      <c r="E67" s="798"/>
      <c r="F67" s="73"/>
      <c r="G67" s="73"/>
      <c r="H67" s="73"/>
      <c r="I67" s="73"/>
      <c r="J67" s="73"/>
      <c r="K67" s="73"/>
      <c r="L67" s="73"/>
      <c r="M67" s="73"/>
    </row>
    <row r="68" spans="1:13" ht="12.75" customHeight="1" x14ac:dyDescent="0.2">
      <c r="A68" s="67"/>
      <c r="B68" s="94"/>
      <c r="C68" s="95"/>
      <c r="D68" s="95"/>
      <c r="E68" s="96"/>
      <c r="F68" s="73"/>
      <c r="G68" s="73"/>
      <c r="H68" s="73"/>
      <c r="I68" s="73"/>
      <c r="J68" s="73"/>
      <c r="K68" s="73"/>
      <c r="L68" s="73"/>
      <c r="M68" s="73"/>
    </row>
    <row r="69" spans="1:13" ht="28.5" customHeight="1" x14ac:dyDescent="0.2">
      <c r="A69" s="67"/>
      <c r="B69" s="94"/>
      <c r="C69" s="95"/>
      <c r="D69" s="95"/>
      <c r="E69" s="96"/>
      <c r="F69" s="73"/>
      <c r="G69" s="73"/>
      <c r="H69" s="73"/>
      <c r="I69" s="73"/>
      <c r="J69" s="73"/>
      <c r="K69" s="73"/>
      <c r="L69" s="73"/>
      <c r="M69" s="73"/>
    </row>
    <row r="70" spans="1:13" ht="18.75" customHeight="1" x14ac:dyDescent="0.2">
      <c r="A70" s="67"/>
      <c r="B70" s="97"/>
      <c r="C70" s="98"/>
      <c r="D70" s="98"/>
      <c r="E70" s="99"/>
      <c r="F70" s="73"/>
      <c r="G70" s="73"/>
      <c r="H70" s="73"/>
      <c r="I70" s="73"/>
      <c r="J70" s="73"/>
      <c r="K70" s="73"/>
      <c r="L70" s="73"/>
      <c r="M70" s="73"/>
    </row>
    <row r="71" spans="1:13" ht="12.75" customHeight="1" x14ac:dyDescent="0.2">
      <c r="A71" s="67"/>
      <c r="B71" s="72"/>
      <c r="C71" s="72"/>
      <c r="D71" s="72"/>
      <c r="E71" s="72"/>
      <c r="F71" s="73"/>
      <c r="G71" s="73"/>
      <c r="H71" s="73"/>
      <c r="I71" s="73"/>
      <c r="J71" s="73"/>
      <c r="K71" s="73"/>
      <c r="L71" s="73"/>
      <c r="M71" s="73"/>
    </row>
    <row r="72" spans="1:13" ht="12.75" customHeight="1" x14ac:dyDescent="0.2">
      <c r="A72" s="67"/>
      <c r="B72" s="100" t="s">
        <v>167</v>
      </c>
      <c r="C72" s="89">
        <f>C63</f>
        <v>0</v>
      </c>
      <c r="D72" s="73"/>
      <c r="F72" s="73"/>
      <c r="G72" s="73"/>
      <c r="H72" s="73"/>
      <c r="I72" s="73"/>
      <c r="J72" s="73"/>
      <c r="K72" s="73"/>
      <c r="L72" s="73"/>
      <c r="M72" s="73"/>
    </row>
    <row r="73" spans="1:13" ht="12.75" customHeight="1" x14ac:dyDescent="0.2">
      <c r="A73" s="67"/>
      <c r="B73" s="100" t="s">
        <v>109</v>
      </c>
      <c r="C73" s="101"/>
      <c r="D73" s="73"/>
      <c r="F73" s="102" t="e">
        <f>C76/(C77-C78)</f>
        <v>#DIV/0!</v>
      </c>
      <c r="G73" s="73"/>
      <c r="H73" s="73"/>
      <c r="I73" s="73"/>
      <c r="J73" s="73"/>
      <c r="K73" s="73"/>
      <c r="L73" s="73"/>
      <c r="M73" s="73"/>
    </row>
    <row r="74" spans="1:13" ht="12.75" customHeight="1" x14ac:dyDescent="0.2">
      <c r="A74" s="67"/>
      <c r="B74" s="100" t="s">
        <v>42</v>
      </c>
      <c r="C74" s="101"/>
      <c r="D74" s="73"/>
      <c r="F74" s="103">
        <v>1E-3</v>
      </c>
      <c r="G74" s="73"/>
      <c r="H74" s="73"/>
      <c r="I74" s="73"/>
      <c r="J74" s="73"/>
      <c r="K74" s="73"/>
      <c r="L74" s="73"/>
      <c r="M74" s="73"/>
    </row>
    <row r="75" spans="1:13" ht="12.75" customHeight="1" x14ac:dyDescent="0.2">
      <c r="A75" s="67"/>
      <c r="B75" s="100"/>
      <c r="C75" s="104"/>
      <c r="D75" s="73"/>
      <c r="F75" s="103" t="s">
        <v>43</v>
      </c>
      <c r="G75" s="73"/>
      <c r="H75" s="73"/>
      <c r="I75" s="73"/>
      <c r="J75" s="73"/>
      <c r="K75" s="73"/>
      <c r="L75" s="73"/>
      <c r="M75" s="73"/>
    </row>
    <row r="76" spans="1:13" ht="12.75" customHeight="1" x14ac:dyDescent="0.2">
      <c r="A76" s="67"/>
      <c r="B76" s="100" t="s">
        <v>168</v>
      </c>
      <c r="C76" s="101"/>
      <c r="D76" s="73"/>
      <c r="E76" s="73"/>
      <c r="F76" s="103" t="s">
        <v>44</v>
      </c>
      <c r="G76" s="73"/>
      <c r="H76" s="73"/>
      <c r="I76" s="73"/>
      <c r="J76" s="73"/>
      <c r="K76" s="73"/>
      <c r="L76" s="73"/>
      <c r="M76" s="73"/>
    </row>
    <row r="77" spans="1:13" ht="12.75" customHeight="1" x14ac:dyDescent="0.2">
      <c r="A77" s="67"/>
      <c r="B77" s="100" t="s">
        <v>45</v>
      </c>
      <c r="C77" s="101"/>
      <c r="D77" s="73"/>
      <c r="E77" s="73"/>
      <c r="F77" s="73"/>
      <c r="G77" s="73"/>
      <c r="H77" s="73"/>
      <c r="I77" s="73"/>
      <c r="J77" s="73"/>
      <c r="K77" s="73"/>
      <c r="L77" s="73"/>
      <c r="M77" s="73"/>
    </row>
    <row r="78" spans="1:13" ht="12.75" customHeight="1" x14ac:dyDescent="0.2">
      <c r="A78" s="67"/>
      <c r="B78" s="100" t="s">
        <v>46</v>
      </c>
      <c r="C78" s="101"/>
      <c r="D78" s="73"/>
      <c r="E78" s="73"/>
      <c r="F78" s="73"/>
      <c r="G78" s="73"/>
      <c r="H78" s="73"/>
      <c r="I78" s="73"/>
      <c r="J78" s="73"/>
      <c r="K78" s="73"/>
      <c r="L78" s="73"/>
      <c r="M78" s="73"/>
    </row>
    <row r="79" spans="1:13" ht="12.75" customHeight="1" x14ac:dyDescent="0.2">
      <c r="A79" s="67"/>
      <c r="B79" s="100"/>
      <c r="C79" s="104"/>
      <c r="D79" s="73"/>
      <c r="E79" s="73"/>
      <c r="F79" s="73"/>
      <c r="G79" s="73"/>
      <c r="H79" s="73"/>
      <c r="I79" s="73"/>
      <c r="J79" s="73"/>
      <c r="K79" s="73"/>
      <c r="L79" s="73"/>
      <c r="M79" s="73"/>
    </row>
    <row r="80" spans="1:13" ht="12.75" customHeight="1" x14ac:dyDescent="0.2">
      <c r="A80" s="67"/>
      <c r="B80" s="105" t="s">
        <v>47</v>
      </c>
      <c r="C80" s="106" t="e">
        <f>(C72/(C73-C74))-(C76/(C77-C78))</f>
        <v>#DIV/0!</v>
      </c>
      <c r="D80" s="73"/>
      <c r="E80" s="73"/>
      <c r="F80" s="73"/>
      <c r="G80" s="73"/>
      <c r="H80" s="73"/>
      <c r="I80" s="73"/>
      <c r="J80" s="73"/>
      <c r="K80" s="73"/>
      <c r="L80" s="73"/>
      <c r="M80" s="73"/>
    </row>
    <row r="81" spans="1:13" ht="12.75" customHeight="1" x14ac:dyDescent="0.2">
      <c r="A81" s="67"/>
      <c r="B81" s="105" t="s">
        <v>48</v>
      </c>
      <c r="C81" s="106" t="e">
        <f>ROUND(C80,3)</f>
        <v>#DIV/0!</v>
      </c>
      <c r="D81" s="107" t="e">
        <f>IF(F73&lt;$F$74, F75, F76)</f>
        <v>#DIV/0!</v>
      </c>
      <c r="E81" s="73"/>
      <c r="F81" s="73"/>
      <c r="G81" s="73"/>
      <c r="H81" s="73"/>
      <c r="I81" s="73"/>
      <c r="J81" s="73"/>
      <c r="K81" s="73"/>
      <c r="L81" s="73"/>
      <c r="M81" s="73"/>
    </row>
    <row r="82" spans="1:13" ht="12.75" customHeight="1" x14ac:dyDescent="0.2">
      <c r="A82" s="67"/>
      <c r="B82" s="73"/>
      <c r="C82" s="73"/>
      <c r="D82" s="73"/>
      <c r="E82" s="73"/>
      <c r="F82" s="73"/>
      <c r="G82" s="73"/>
      <c r="H82" s="73"/>
      <c r="I82" s="73"/>
      <c r="J82" s="73"/>
      <c r="K82" s="73"/>
      <c r="L82" s="73"/>
      <c r="M82" s="73"/>
    </row>
    <row r="83" spans="1:13" ht="20.25" x14ac:dyDescent="0.2">
      <c r="A83" s="67"/>
    </row>
    <row r="84" spans="1:13" ht="20.25" x14ac:dyDescent="0.2">
      <c r="A84" s="67"/>
    </row>
  </sheetData>
  <mergeCells count="32">
    <mergeCell ref="C30:D30"/>
    <mergeCell ref="C31:D31"/>
    <mergeCell ref="C32:D32"/>
    <mergeCell ref="C33:D33"/>
    <mergeCell ref="B2:G2"/>
    <mergeCell ref="B9:D9"/>
    <mergeCell ref="B26:H26"/>
    <mergeCell ref="B7:D7"/>
    <mergeCell ref="C10:D10"/>
    <mergeCell ref="C47:D47"/>
    <mergeCell ref="E47:F47"/>
    <mergeCell ref="C48:D48"/>
    <mergeCell ref="E48:F48"/>
    <mergeCell ref="C34:D34"/>
    <mergeCell ref="B42:E42"/>
    <mergeCell ref="C46:D46"/>
    <mergeCell ref="E46:F46"/>
    <mergeCell ref="C54:F54"/>
    <mergeCell ref="C55:F55"/>
    <mergeCell ref="C56:F56"/>
    <mergeCell ref="C57:F57"/>
    <mergeCell ref="C49:D49"/>
    <mergeCell ref="E49:F49"/>
    <mergeCell ref="C50:D50"/>
    <mergeCell ref="E50:F50"/>
    <mergeCell ref="C62:F62"/>
    <mergeCell ref="C63:F63"/>
    <mergeCell ref="B67:E67"/>
    <mergeCell ref="C58:F58"/>
    <mergeCell ref="C59:F59"/>
    <mergeCell ref="C60:F60"/>
    <mergeCell ref="C61:F61"/>
  </mergeCells>
  <phoneticPr fontId="27" type="noConversion"/>
  <pageMargins left="0.35433070866141736" right="0.35433070866141736" top="0.59055118110236227" bottom="0.59055118110236227" header="0.51181102362204722" footer="0.11811023622047245"/>
  <pageSetup paperSize="9" scale="86" fitToHeight="0" orientation="landscape" r:id="rId1"/>
  <headerFooter scaleWithDoc="0" alignWithMargins="0">
    <oddFooter>&amp;L&amp;8&amp;D&amp;C&amp;8&amp; Template: &amp;A&amp;F&amp;R&amp;8&amp;P of &amp;N</oddFooter>
  </headerFooter>
  <rowBreaks count="3" manualBreakCount="3">
    <brk id="27" min="1" max="8" man="1"/>
    <brk id="51" max="16383" man="1"/>
    <brk id="64" min="1" max="8" man="1"/>
  </rowBreaks>
  <drawing r:id="rId2"/>
  <legacyDrawing r:id="rId3"/>
  <oleObjects>
    <mc:AlternateContent xmlns:mc="http://schemas.openxmlformats.org/markup-compatibility/2006">
      <mc:Choice Requires="x14">
        <oleObject progId="Equation.3" shapeId="30724" r:id="rId4">
          <objectPr defaultSize="0" autoPict="0" r:id="rId5">
            <anchor moveWithCells="1" sizeWithCells="1">
              <from>
                <xdr:col>1</xdr:col>
                <xdr:colOff>57150</xdr:colOff>
                <xdr:row>67</xdr:row>
                <xdr:rowOff>57150</xdr:rowOff>
              </from>
              <to>
                <xdr:col>4</xdr:col>
                <xdr:colOff>942975</xdr:colOff>
                <xdr:row>69</xdr:row>
                <xdr:rowOff>95250</xdr:rowOff>
              </to>
            </anchor>
          </objectPr>
        </oleObject>
      </mc:Choice>
      <mc:Fallback>
        <oleObject progId="Equation.3" shapeId="30724" r:id="rId4"/>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N28"/>
  <sheetViews>
    <sheetView view="pageBreakPreview" topLeftCell="A7" zoomScale="85" zoomScaleSheetLayoutView="85" workbookViewId="0">
      <selection activeCell="H10" sqref="H10"/>
    </sheetView>
  </sheetViews>
  <sheetFormatPr defaultColWidth="9.140625" defaultRowHeight="12.75" x14ac:dyDescent="0.2"/>
  <cols>
    <col min="1" max="1" width="11" style="32" customWidth="1"/>
    <col min="2" max="2" width="18.85546875" style="32" customWidth="1"/>
    <col min="3" max="13" width="15.7109375" style="32" customWidth="1"/>
    <col min="14" max="14" width="8.7109375" style="32" customWidth="1"/>
    <col min="15" max="16384" width="9.140625" style="32"/>
  </cols>
  <sheetData>
    <row r="1" spans="2:14" ht="20.25" x14ac:dyDescent="0.3">
      <c r="B1" s="2" t="str">
        <f>[10]Cover!C22</f>
        <v>Essential Energy</v>
      </c>
    </row>
    <row r="2" spans="2:14" ht="20.25" x14ac:dyDescent="0.3">
      <c r="B2" s="31" t="s">
        <v>3</v>
      </c>
    </row>
    <row r="3" spans="2:14" ht="20.25" x14ac:dyDescent="0.3">
      <c r="B3" s="2" t="str">
        <f>Cover!C26</f>
        <v>2012-13</v>
      </c>
    </row>
    <row r="4" spans="2:14" ht="20.25" x14ac:dyDescent="0.3">
      <c r="B4" s="2"/>
    </row>
    <row r="5" spans="2:14" ht="93" customHeight="1" x14ac:dyDescent="0.2">
      <c r="B5" s="760" t="s">
        <v>427</v>
      </c>
      <c r="C5" s="836"/>
      <c r="D5" s="836"/>
      <c r="E5" s="836"/>
      <c r="F5" s="836"/>
      <c r="G5" s="766"/>
    </row>
    <row r="6" spans="2:14" ht="20.25" x14ac:dyDescent="0.3">
      <c r="B6" s="2"/>
    </row>
    <row r="7" spans="2:14" ht="15.75" x14ac:dyDescent="0.25">
      <c r="B7" s="33" t="s">
        <v>49</v>
      </c>
    </row>
    <row r="8" spans="2:14" x14ac:dyDescent="0.2">
      <c r="C8" s="456"/>
      <c r="D8" s="456"/>
      <c r="E8" s="456"/>
      <c r="F8" s="456"/>
      <c r="G8" s="456"/>
      <c r="H8" s="456"/>
      <c r="I8" s="456"/>
      <c r="J8" s="456"/>
      <c r="K8" s="456"/>
      <c r="L8" s="456"/>
      <c r="M8" s="456"/>
      <c r="N8" s="456"/>
    </row>
    <row r="9" spans="2:14" ht="73.5" customHeight="1" x14ac:dyDescent="0.2">
      <c r="B9" s="839" t="s">
        <v>50</v>
      </c>
      <c r="C9" s="839" t="s">
        <v>51</v>
      </c>
      <c r="D9" s="839" t="s">
        <v>52</v>
      </c>
      <c r="E9" s="840"/>
      <c r="F9" s="840"/>
      <c r="G9" s="840"/>
      <c r="H9" s="461" t="s">
        <v>77</v>
      </c>
      <c r="I9" s="461" t="s">
        <v>53</v>
      </c>
      <c r="J9" s="461" t="s">
        <v>54</v>
      </c>
      <c r="K9" s="461" t="s">
        <v>55</v>
      </c>
      <c r="L9" s="461" t="s">
        <v>56</v>
      </c>
      <c r="M9" s="461" t="s">
        <v>57</v>
      </c>
    </row>
    <row r="10" spans="2:14" ht="12.75" customHeight="1" x14ac:dyDescent="0.2">
      <c r="B10" s="840"/>
      <c r="C10" s="839"/>
      <c r="D10" s="840"/>
      <c r="E10" s="840"/>
      <c r="F10" s="840"/>
      <c r="G10" s="840"/>
      <c r="H10" s="474" t="s">
        <v>89</v>
      </c>
      <c r="I10" s="474" t="s">
        <v>89</v>
      </c>
      <c r="J10" s="474" t="s">
        <v>89</v>
      </c>
      <c r="K10" s="474" t="s">
        <v>89</v>
      </c>
      <c r="L10" s="474" t="s">
        <v>89</v>
      </c>
      <c r="M10" s="461"/>
    </row>
    <row r="11" spans="2:14" s="349" customFormat="1" ht="12.75" customHeight="1" x14ac:dyDescent="0.2">
      <c r="B11" s="479" t="s">
        <v>463</v>
      </c>
      <c r="C11" s="481">
        <v>41129</v>
      </c>
      <c r="D11" s="489" t="s">
        <v>464</v>
      </c>
      <c r="E11" s="487"/>
      <c r="F11" s="487"/>
      <c r="G11" s="485"/>
      <c r="H11" s="496">
        <v>556.8682665</v>
      </c>
      <c r="I11" s="479"/>
      <c r="J11" s="496">
        <v>556.8682665</v>
      </c>
      <c r="K11" s="479"/>
      <c r="L11" s="479"/>
      <c r="M11" s="479" t="s">
        <v>465</v>
      </c>
    </row>
    <row r="12" spans="2:14" s="349" customFormat="1" ht="12.75" customHeight="1" x14ac:dyDescent="0.2">
      <c r="B12" s="480"/>
      <c r="C12" s="481"/>
      <c r="D12" s="483"/>
      <c r="E12" s="487"/>
      <c r="F12" s="487"/>
      <c r="G12" s="485"/>
      <c r="H12" s="479"/>
      <c r="I12" s="479"/>
      <c r="J12" s="479"/>
      <c r="K12" s="479"/>
      <c r="L12" s="479"/>
      <c r="M12" s="479"/>
    </row>
    <row r="13" spans="2:14" s="349" customFormat="1" ht="12.75" customHeight="1" x14ac:dyDescent="0.2">
      <c r="B13" s="480"/>
      <c r="C13" s="481"/>
      <c r="D13" s="483"/>
      <c r="E13" s="487"/>
      <c r="F13" s="487"/>
      <c r="G13" s="485"/>
      <c r="H13" s="479"/>
      <c r="I13" s="479"/>
      <c r="J13" s="479"/>
      <c r="K13" s="479"/>
      <c r="L13" s="479"/>
      <c r="M13" s="479"/>
    </row>
    <row r="14" spans="2:14" s="349" customFormat="1" ht="12.75" customHeight="1" x14ac:dyDescent="0.2">
      <c r="B14" s="480"/>
      <c r="C14" s="481"/>
      <c r="D14" s="483"/>
      <c r="E14" s="487"/>
      <c r="F14" s="487"/>
      <c r="G14" s="485"/>
      <c r="H14" s="479"/>
      <c r="I14" s="479"/>
      <c r="J14" s="479"/>
      <c r="K14" s="479"/>
      <c r="L14" s="479"/>
      <c r="M14" s="479"/>
    </row>
    <row r="15" spans="2:14" s="349" customFormat="1" ht="12.75" customHeight="1" x14ac:dyDescent="0.2">
      <c r="B15" s="480"/>
      <c r="C15" s="481"/>
      <c r="D15" s="483"/>
      <c r="E15" s="487"/>
      <c r="F15" s="487"/>
      <c r="G15" s="485"/>
      <c r="H15" s="479"/>
      <c r="I15" s="479"/>
      <c r="J15" s="479"/>
      <c r="K15" s="479"/>
      <c r="L15" s="479"/>
      <c r="M15" s="479"/>
    </row>
    <row r="16" spans="2:14" s="349" customFormat="1" ht="12.75" customHeight="1" x14ac:dyDescent="0.2">
      <c r="B16" s="480"/>
      <c r="C16" s="481"/>
      <c r="D16" s="483"/>
      <c r="E16" s="487"/>
      <c r="F16" s="487"/>
      <c r="G16" s="485"/>
      <c r="H16" s="479"/>
      <c r="I16" s="479"/>
      <c r="J16" s="479"/>
      <c r="K16" s="479"/>
      <c r="L16" s="479"/>
      <c r="M16" s="479"/>
    </row>
    <row r="17" spans="2:14" s="349" customFormat="1" ht="12.75" customHeight="1" x14ac:dyDescent="0.2">
      <c r="B17" s="480"/>
      <c r="C17" s="481"/>
      <c r="D17" s="483"/>
      <c r="E17" s="487"/>
      <c r="F17" s="487"/>
      <c r="G17" s="485"/>
      <c r="H17" s="479"/>
      <c r="I17" s="479"/>
      <c r="J17" s="479"/>
      <c r="K17" s="479"/>
      <c r="L17" s="479"/>
      <c r="M17" s="479"/>
    </row>
    <row r="18" spans="2:14" ht="12.75" customHeight="1" x14ac:dyDescent="0.2">
      <c r="B18" s="473"/>
      <c r="C18" s="482"/>
      <c r="D18" s="484"/>
      <c r="E18" s="488"/>
      <c r="F18" s="488"/>
      <c r="G18" s="486"/>
      <c r="H18" s="475"/>
      <c r="I18" s="475"/>
      <c r="J18" s="475"/>
      <c r="K18" s="475"/>
      <c r="L18" s="475"/>
      <c r="M18" s="475"/>
    </row>
    <row r="19" spans="2:14" x14ac:dyDescent="0.2">
      <c r="B19" s="476"/>
      <c r="C19" s="476"/>
      <c r="D19" s="835" t="s">
        <v>58</v>
      </c>
      <c r="E19" s="729"/>
      <c r="F19" s="729"/>
      <c r="G19" s="729"/>
      <c r="H19" s="497">
        <f>SUM(H11:H18)</f>
        <v>556.8682665</v>
      </c>
      <c r="I19" s="477">
        <f>SUM(I11:I18)</f>
        <v>0</v>
      </c>
      <c r="J19" s="497">
        <f>SUM(J11:J18)</f>
        <v>556.8682665</v>
      </c>
      <c r="K19" s="477">
        <f>SUM(K11:K18)</f>
        <v>0</v>
      </c>
      <c r="L19" s="477">
        <f>SUM(L11:L18)</f>
        <v>0</v>
      </c>
      <c r="M19" s="478"/>
    </row>
    <row r="20" spans="2:14" x14ac:dyDescent="0.2">
      <c r="C20" s="456"/>
      <c r="D20" s="456"/>
      <c r="E20" s="456"/>
      <c r="F20" s="456"/>
      <c r="G20" s="456"/>
      <c r="H20" s="456"/>
      <c r="I20" s="456"/>
      <c r="J20" s="456"/>
      <c r="K20" s="456"/>
      <c r="L20" s="456"/>
      <c r="M20" s="456"/>
      <c r="N20" s="456"/>
    </row>
    <row r="21" spans="2:14" ht="15.75" x14ac:dyDescent="0.25">
      <c r="B21" s="33" t="s">
        <v>59</v>
      </c>
      <c r="C21" s="456"/>
      <c r="D21" s="456"/>
      <c r="E21" s="456"/>
      <c r="F21" s="456"/>
      <c r="G21" s="456"/>
      <c r="H21" s="456"/>
      <c r="I21" s="456"/>
      <c r="J21" s="456"/>
      <c r="K21" s="456"/>
      <c r="L21" s="456"/>
      <c r="M21" s="456"/>
      <c r="N21" s="456"/>
    </row>
    <row r="22" spans="2:14" x14ac:dyDescent="0.2">
      <c r="C22" s="456"/>
      <c r="D22" s="456"/>
      <c r="E22" s="456"/>
      <c r="F22" s="456"/>
      <c r="G22" s="456"/>
      <c r="H22" s="456"/>
      <c r="I22" s="456"/>
      <c r="J22" s="456"/>
      <c r="K22" s="456"/>
      <c r="L22" s="456"/>
      <c r="M22" s="456"/>
      <c r="N22" s="456"/>
    </row>
    <row r="23" spans="2:14" ht="65.25" customHeight="1" x14ac:dyDescent="0.2">
      <c r="B23" s="462" t="s">
        <v>60</v>
      </c>
      <c r="C23" s="462" t="s">
        <v>61</v>
      </c>
      <c r="D23" s="462" t="s">
        <v>55</v>
      </c>
      <c r="E23" s="462" t="s">
        <v>62</v>
      </c>
      <c r="F23" s="456"/>
      <c r="G23" s="456"/>
      <c r="H23" s="456"/>
      <c r="I23" s="456"/>
    </row>
    <row r="24" spans="2:14" ht="22.9" customHeight="1" x14ac:dyDescent="0.2">
      <c r="B24" s="108">
        <v>0</v>
      </c>
      <c r="C24" s="463"/>
      <c r="D24" s="463"/>
      <c r="E24" s="463"/>
      <c r="F24" s="456"/>
      <c r="G24" s="456"/>
      <c r="H24" s="456"/>
      <c r="I24" s="456"/>
    </row>
    <row r="26" spans="2:14" ht="15.75" x14ac:dyDescent="0.25">
      <c r="B26" s="33" t="s">
        <v>173</v>
      </c>
    </row>
    <row r="28" spans="2:14" x14ac:dyDescent="0.2">
      <c r="B28" s="837" t="s">
        <v>63</v>
      </c>
      <c r="C28" s="838"/>
      <c r="D28" s="498">
        <f>J19</f>
        <v>556.8682665</v>
      </c>
    </row>
  </sheetData>
  <mergeCells count="6">
    <mergeCell ref="D19:G19"/>
    <mergeCell ref="B5:G5"/>
    <mergeCell ref="B28:C28"/>
    <mergeCell ref="B9:B10"/>
    <mergeCell ref="C9:C10"/>
    <mergeCell ref="D9:G10"/>
  </mergeCells>
  <phoneticPr fontId="27" type="noConversion"/>
  <dataValidations count="1">
    <dataValidation type="list" allowBlank="1" showInputMessage="1" showErrorMessage="1" sqref="M11:M18">
      <formula1>"Yes, No"</formula1>
    </dataValidation>
  </dataValidations>
  <pageMargins left="0.35433070866141736" right="0.35433070866141736" top="0.59055118110236227" bottom="0.59055118110236227" header="0.51181102362204722" footer="0.11811023622047245"/>
  <pageSetup paperSize="9" scale="74" fitToHeight="100" orientation="landscape" r:id="rId1"/>
  <headerFooter scaleWithDoc="0" alignWithMargins="0">
    <oddFooter>&amp;L&amp;8&amp;D&amp;C&amp;8&amp; Template: &amp;A&amp;F&amp;R&amp;8&amp;P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M27"/>
  <sheetViews>
    <sheetView view="pageBreakPreview" zoomScale="90" zoomScaleSheetLayoutView="90" workbookViewId="0">
      <selection activeCell="E14" sqref="E14"/>
    </sheetView>
  </sheetViews>
  <sheetFormatPr defaultColWidth="9.140625" defaultRowHeight="12.75" x14ac:dyDescent="0.2"/>
  <cols>
    <col min="1" max="1" width="12" style="4" customWidth="1"/>
    <col min="2" max="2" width="16.42578125" style="4" bestFit="1" customWidth="1"/>
    <col min="3" max="3" width="41.28515625" style="4" customWidth="1"/>
    <col min="4" max="9" width="15.7109375" style="4" customWidth="1"/>
    <col min="10" max="10" width="6.7109375" style="4" customWidth="1"/>
    <col min="11" max="13" width="19.85546875" style="4" customWidth="1"/>
    <col min="14" max="14" width="18.28515625" style="4" customWidth="1"/>
    <col min="15" max="16384" width="9.140625" style="4"/>
  </cols>
  <sheetData>
    <row r="1" spans="2:13" ht="20.25" x14ac:dyDescent="0.3">
      <c r="B1" s="2" t="str">
        <f>[10]Cover!C22</f>
        <v>Essential Energy</v>
      </c>
      <c r="C1" s="3"/>
      <c r="D1" s="3"/>
      <c r="E1" s="3"/>
      <c r="F1" s="3"/>
      <c r="G1" s="3"/>
      <c r="H1" s="3"/>
      <c r="I1" s="3"/>
      <c r="J1" s="3"/>
      <c r="K1" s="3"/>
      <c r="L1" s="3"/>
      <c r="M1" s="3"/>
    </row>
    <row r="2" spans="2:13" ht="20.25" x14ac:dyDescent="0.3">
      <c r="B2" s="5" t="s">
        <v>92</v>
      </c>
      <c r="C2" s="5"/>
    </row>
    <row r="3" spans="2:13" ht="20.25" x14ac:dyDescent="0.3">
      <c r="B3" s="2" t="str">
        <f>Cover!C26</f>
        <v>2012-13</v>
      </c>
    </row>
    <row r="4" spans="2:13" ht="20.25" x14ac:dyDescent="0.3">
      <c r="B4" s="2"/>
    </row>
    <row r="5" spans="2:13" ht="44.25" customHeight="1" x14ac:dyDescent="0.2">
      <c r="B5" s="760" t="s">
        <v>428</v>
      </c>
      <c r="C5" s="836"/>
      <c r="D5" s="836"/>
      <c r="E5" s="836"/>
      <c r="F5" s="836"/>
      <c r="G5" s="766"/>
    </row>
    <row r="6" spans="2:13" ht="15.75" x14ac:dyDescent="0.25">
      <c r="B6" s="11"/>
      <c r="G6" s="167"/>
      <c r="H6" s="167"/>
      <c r="I6" s="167"/>
    </row>
    <row r="7" spans="2:13" ht="63" customHeight="1" x14ac:dyDescent="0.2">
      <c r="B7" s="760" t="s">
        <v>146</v>
      </c>
      <c r="C7" s="714"/>
      <c r="D7" s="714"/>
      <c r="E7" s="714"/>
      <c r="F7" s="714"/>
      <c r="G7" s="715"/>
      <c r="I7" s="119"/>
      <c r="J7" s="119"/>
    </row>
    <row r="8" spans="2:13" s="162" customFormat="1" x14ac:dyDescent="0.2">
      <c r="B8" s="166"/>
      <c r="C8" s="166"/>
      <c r="D8" s="166"/>
      <c r="E8" s="166"/>
      <c r="F8" s="166"/>
      <c r="G8" s="166"/>
      <c r="H8" s="166"/>
    </row>
    <row r="9" spans="2:13" ht="15.75" x14ac:dyDescent="0.25">
      <c r="B9" s="11" t="s">
        <v>74</v>
      </c>
    </row>
    <row r="10" spans="2:13" s="162" customFormat="1" x14ac:dyDescent="0.2">
      <c r="B10" s="166"/>
      <c r="C10" s="166"/>
      <c r="D10" s="166"/>
      <c r="E10" s="166"/>
      <c r="F10" s="166"/>
      <c r="G10" s="166"/>
      <c r="I10" s="168"/>
      <c r="J10" s="168"/>
    </row>
    <row r="11" spans="2:13" ht="57" customHeight="1" x14ac:dyDescent="0.2">
      <c r="B11" s="6" t="s">
        <v>96</v>
      </c>
      <c r="C11" s="7" t="s">
        <v>110</v>
      </c>
      <c r="D11" s="8" t="s">
        <v>76</v>
      </c>
      <c r="E11" s="8" t="s">
        <v>93</v>
      </c>
      <c r="F11" s="9" t="s">
        <v>94</v>
      </c>
      <c r="G11" s="163"/>
      <c r="H11" s="163"/>
      <c r="I11" s="163"/>
    </row>
    <row r="12" spans="2:13" ht="13.5" customHeight="1" x14ac:dyDescent="0.2">
      <c r="B12" s="118"/>
      <c r="C12" s="12" t="s">
        <v>90</v>
      </c>
      <c r="D12" s="8" t="s">
        <v>89</v>
      </c>
      <c r="E12" s="8" t="s">
        <v>89</v>
      </c>
      <c r="F12" s="8" t="s">
        <v>89</v>
      </c>
      <c r="G12" s="164"/>
      <c r="H12" s="164"/>
      <c r="I12" s="164"/>
    </row>
    <row r="13" spans="2:13" ht="13.5" customHeight="1" x14ac:dyDescent="0.2">
      <c r="B13" s="118"/>
      <c r="C13" s="151" t="s">
        <v>556</v>
      </c>
      <c r="D13" s="499">
        <v>6792191.5171300005</v>
      </c>
      <c r="E13" s="501">
        <f>F13-D13</f>
        <v>-48256</v>
      </c>
      <c r="F13" s="499">
        <v>6743935.5171300005</v>
      </c>
      <c r="G13" s="165"/>
      <c r="H13" s="165"/>
      <c r="I13" s="165"/>
    </row>
    <row r="14" spans="2:13" ht="13.5" customHeight="1" x14ac:dyDescent="0.2">
      <c r="B14" s="118"/>
      <c r="C14" s="151" t="s">
        <v>557</v>
      </c>
      <c r="D14" s="499">
        <v>93436.626449999996</v>
      </c>
      <c r="E14" s="501">
        <f t="shared" ref="E14:E19" si="0">F14-D14</f>
        <v>48255.999999999985</v>
      </c>
      <c r="F14" s="499">
        <v>141692.62644999998</v>
      </c>
      <c r="G14" s="165"/>
      <c r="H14" s="165"/>
      <c r="I14" s="165"/>
    </row>
    <row r="15" spans="2:13" ht="13.5" customHeight="1" x14ac:dyDescent="0.2">
      <c r="B15" s="118"/>
      <c r="C15" s="151" t="s">
        <v>138</v>
      </c>
      <c r="D15" s="499"/>
      <c r="E15" s="501">
        <f t="shared" si="0"/>
        <v>0</v>
      </c>
      <c r="F15" s="499"/>
      <c r="G15" s="165"/>
      <c r="H15" s="165"/>
      <c r="I15" s="165"/>
    </row>
    <row r="16" spans="2:13" ht="12.75" customHeight="1" x14ac:dyDescent="0.2">
      <c r="B16" s="118"/>
      <c r="C16" s="12" t="s">
        <v>86</v>
      </c>
      <c r="D16" s="511"/>
      <c r="E16" s="511"/>
      <c r="F16" s="511"/>
      <c r="G16" s="165"/>
      <c r="H16" s="165"/>
      <c r="I16" s="165"/>
    </row>
    <row r="17" spans="2:9" ht="12.75" customHeight="1" x14ac:dyDescent="0.2">
      <c r="B17" s="118"/>
      <c r="C17" s="151" t="s">
        <v>558</v>
      </c>
      <c r="D17" s="499">
        <v>1255272.175</v>
      </c>
      <c r="E17" s="501">
        <f t="shared" si="0"/>
        <v>38910</v>
      </c>
      <c r="F17" s="499">
        <v>1294182.175</v>
      </c>
      <c r="G17" s="165"/>
      <c r="H17" s="165"/>
      <c r="I17" s="165"/>
    </row>
    <row r="18" spans="2:9" ht="12.75" customHeight="1" x14ac:dyDescent="0.2">
      <c r="B18" s="118"/>
      <c r="C18" s="151" t="s">
        <v>559</v>
      </c>
      <c r="D18" s="499">
        <v>96004.607999999993</v>
      </c>
      <c r="E18" s="501">
        <f t="shared" si="0"/>
        <v>38910.000000000015</v>
      </c>
      <c r="F18" s="499">
        <v>134914.60800000001</v>
      </c>
      <c r="G18" s="165"/>
      <c r="H18" s="165"/>
      <c r="I18" s="165"/>
    </row>
    <row r="19" spans="2:9" ht="13.5" customHeight="1" x14ac:dyDescent="0.2">
      <c r="B19" s="118"/>
      <c r="C19" s="151" t="s">
        <v>138</v>
      </c>
      <c r="D19" s="499"/>
      <c r="E19" s="501">
        <f t="shared" si="0"/>
        <v>0</v>
      </c>
      <c r="F19" s="499"/>
      <c r="G19" s="165"/>
      <c r="H19" s="165"/>
      <c r="I19" s="165"/>
    </row>
    <row r="20" spans="2:9" x14ac:dyDescent="0.2">
      <c r="G20" s="162"/>
      <c r="H20" s="162"/>
      <c r="I20" s="162"/>
    </row>
    <row r="21" spans="2:9" ht="15.75" x14ac:dyDescent="0.25">
      <c r="B21" s="11" t="s">
        <v>75</v>
      </c>
      <c r="G21" s="162"/>
      <c r="H21" s="162"/>
      <c r="I21" s="162"/>
    </row>
    <row r="22" spans="2:9" x14ac:dyDescent="0.2">
      <c r="G22" s="162"/>
      <c r="H22" s="162"/>
      <c r="I22" s="162"/>
    </row>
    <row r="23" spans="2:9" ht="51" x14ac:dyDescent="0.2">
      <c r="B23" s="6" t="s">
        <v>96</v>
      </c>
      <c r="C23" s="169" t="s">
        <v>147</v>
      </c>
      <c r="D23" s="842" t="s">
        <v>148</v>
      </c>
      <c r="E23" s="840"/>
      <c r="F23" s="840"/>
      <c r="G23" s="842" t="s">
        <v>145</v>
      </c>
      <c r="H23" s="840"/>
      <c r="I23" s="840"/>
    </row>
    <row r="24" spans="2:9" ht="63" customHeight="1" x14ac:dyDescent="0.2">
      <c r="B24" s="118"/>
      <c r="C24" s="520" t="s">
        <v>560</v>
      </c>
      <c r="D24" s="844" t="s">
        <v>561</v>
      </c>
      <c r="E24" s="845"/>
      <c r="F24" s="846"/>
      <c r="G24" s="843" t="s">
        <v>562</v>
      </c>
      <c r="H24" s="843"/>
      <c r="I24" s="843"/>
    </row>
    <row r="25" spans="2:9" ht="57.75" customHeight="1" x14ac:dyDescent="0.2">
      <c r="B25" s="118"/>
      <c r="C25" s="520" t="s">
        <v>563</v>
      </c>
      <c r="D25" s="844" t="s">
        <v>564</v>
      </c>
      <c r="E25" s="845"/>
      <c r="F25" s="846"/>
      <c r="G25" s="843" t="s">
        <v>565</v>
      </c>
      <c r="H25" s="843"/>
      <c r="I25" s="843"/>
    </row>
    <row r="26" spans="2:9" x14ac:dyDescent="0.2">
      <c r="B26" s="118"/>
      <c r="C26" s="120"/>
      <c r="D26" s="847"/>
      <c r="E26" s="692"/>
      <c r="F26" s="693"/>
      <c r="G26" s="841" t="s">
        <v>138</v>
      </c>
      <c r="H26" s="841"/>
      <c r="I26" s="841"/>
    </row>
    <row r="27" spans="2:9" x14ac:dyDescent="0.2">
      <c r="B27" s="118"/>
      <c r="C27" s="120"/>
      <c r="D27" s="847"/>
      <c r="E27" s="692"/>
      <c r="F27" s="693"/>
      <c r="G27" s="841" t="s">
        <v>138</v>
      </c>
      <c r="H27" s="841"/>
      <c r="I27" s="841"/>
    </row>
  </sheetData>
  <mergeCells count="12">
    <mergeCell ref="B5:G5"/>
    <mergeCell ref="B7:G7"/>
    <mergeCell ref="G26:I26"/>
    <mergeCell ref="G27:I27"/>
    <mergeCell ref="G23:I23"/>
    <mergeCell ref="G24:I24"/>
    <mergeCell ref="G25:I25"/>
    <mergeCell ref="D23:F23"/>
    <mergeCell ref="D24:F24"/>
    <mergeCell ref="D25:F25"/>
    <mergeCell ref="D26:F26"/>
    <mergeCell ref="D27:F27"/>
  </mergeCells>
  <phoneticPr fontId="27" type="noConversion"/>
  <pageMargins left="0.35433070866141736" right="0.35433070866141736" top="0.59055118110236227" bottom="0.59055118110236227" header="0.51181102362204722" footer="0.11811023622047245"/>
  <pageSetup paperSize="9" scale="94" fitToHeight="100" orientation="landscape" r:id="rId1"/>
  <headerFooter scaleWithDoc="0" alignWithMargins="0">
    <oddFooter>&amp;L&amp;8&amp;D&amp;C&amp;8&amp; Template: &amp;A&amp;F&amp;R&amp;8&amp;P of &amp;N</oddFooter>
  </headerFooter>
  <rowBreaks count="1" manualBreakCount="1">
    <brk id="20" max="16383" man="1"/>
  </rowBreaks>
  <colBreaks count="1" manualBreakCount="1">
    <brk id="10"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view="pageBreakPreview" zoomScale="90" zoomScaleSheetLayoutView="90" workbookViewId="0">
      <selection activeCell="I38" sqref="I38"/>
    </sheetView>
  </sheetViews>
  <sheetFormatPr defaultRowHeight="12.75" x14ac:dyDescent="0.2"/>
  <cols>
    <col min="1" max="1" width="12" style="4" customWidth="1"/>
    <col min="2" max="2" width="16.42578125" style="4" bestFit="1" customWidth="1"/>
    <col min="3" max="3" width="43.42578125" style="4" customWidth="1"/>
    <col min="4" max="10" width="15.7109375" style="4" customWidth="1"/>
    <col min="11" max="11" width="13" style="4" customWidth="1"/>
    <col min="12" max="256" width="9.140625" style="4"/>
    <col min="257" max="257" width="12" style="4" customWidth="1"/>
    <col min="258" max="258" width="16.42578125" style="4" bestFit="1" customWidth="1"/>
    <col min="259" max="259" width="43.42578125" style="4" customWidth="1"/>
    <col min="260" max="266" width="20.7109375" style="4" customWidth="1"/>
    <col min="267" max="512" width="9.140625" style="4"/>
    <col min="513" max="513" width="12" style="4" customWidth="1"/>
    <col min="514" max="514" width="16.42578125" style="4" bestFit="1" customWidth="1"/>
    <col min="515" max="515" width="43.42578125" style="4" customWidth="1"/>
    <col min="516" max="522" width="20.7109375" style="4" customWidth="1"/>
    <col min="523" max="768" width="9.140625" style="4"/>
    <col min="769" max="769" width="12" style="4" customWidth="1"/>
    <col min="770" max="770" width="16.42578125" style="4" bestFit="1" customWidth="1"/>
    <col min="771" max="771" width="43.42578125" style="4" customWidth="1"/>
    <col min="772" max="778" width="20.7109375" style="4" customWidth="1"/>
    <col min="779" max="1024" width="9.140625" style="4"/>
    <col min="1025" max="1025" width="12" style="4" customWidth="1"/>
    <col min="1026" max="1026" width="16.42578125" style="4" bestFit="1" customWidth="1"/>
    <col min="1027" max="1027" width="43.42578125" style="4" customWidth="1"/>
    <col min="1028" max="1034" width="20.7109375" style="4" customWidth="1"/>
    <col min="1035" max="1280" width="9.140625" style="4"/>
    <col min="1281" max="1281" width="12" style="4" customWidth="1"/>
    <col min="1282" max="1282" width="16.42578125" style="4" bestFit="1" customWidth="1"/>
    <col min="1283" max="1283" width="43.42578125" style="4" customWidth="1"/>
    <col min="1284" max="1290" width="20.7109375" style="4" customWidth="1"/>
    <col min="1291" max="1536" width="9.140625" style="4"/>
    <col min="1537" max="1537" width="12" style="4" customWidth="1"/>
    <col min="1538" max="1538" width="16.42578125" style="4" bestFit="1" customWidth="1"/>
    <col min="1539" max="1539" width="43.42578125" style="4" customWidth="1"/>
    <col min="1540" max="1546" width="20.7109375" style="4" customWidth="1"/>
    <col min="1547" max="1792" width="9.140625" style="4"/>
    <col min="1793" max="1793" width="12" style="4" customWidth="1"/>
    <col min="1794" max="1794" width="16.42578125" style="4" bestFit="1" customWidth="1"/>
    <col min="1795" max="1795" width="43.42578125" style="4" customWidth="1"/>
    <col min="1796" max="1802" width="20.7109375" style="4" customWidth="1"/>
    <col min="1803" max="2048" width="9.140625" style="4"/>
    <col min="2049" max="2049" width="12" style="4" customWidth="1"/>
    <col min="2050" max="2050" width="16.42578125" style="4" bestFit="1" customWidth="1"/>
    <col min="2051" max="2051" width="43.42578125" style="4" customWidth="1"/>
    <col min="2052" max="2058" width="20.7109375" style="4" customWidth="1"/>
    <col min="2059" max="2304" width="9.140625" style="4"/>
    <col min="2305" max="2305" width="12" style="4" customWidth="1"/>
    <col min="2306" max="2306" width="16.42578125" style="4" bestFit="1" customWidth="1"/>
    <col min="2307" max="2307" width="43.42578125" style="4" customWidth="1"/>
    <col min="2308" max="2314" width="20.7109375" style="4" customWidth="1"/>
    <col min="2315" max="2560" width="9.140625" style="4"/>
    <col min="2561" max="2561" width="12" style="4" customWidth="1"/>
    <col min="2562" max="2562" width="16.42578125" style="4" bestFit="1" customWidth="1"/>
    <col min="2563" max="2563" width="43.42578125" style="4" customWidth="1"/>
    <col min="2564" max="2570" width="20.7109375" style="4" customWidth="1"/>
    <col min="2571" max="2816" width="9.140625" style="4"/>
    <col min="2817" max="2817" width="12" style="4" customWidth="1"/>
    <col min="2818" max="2818" width="16.42578125" style="4" bestFit="1" customWidth="1"/>
    <col min="2819" max="2819" width="43.42578125" style="4" customWidth="1"/>
    <col min="2820" max="2826" width="20.7109375" style="4" customWidth="1"/>
    <col min="2827" max="3072" width="9.140625" style="4"/>
    <col min="3073" max="3073" width="12" style="4" customWidth="1"/>
    <col min="3074" max="3074" width="16.42578125" style="4" bestFit="1" customWidth="1"/>
    <col min="3075" max="3075" width="43.42578125" style="4" customWidth="1"/>
    <col min="3076" max="3082" width="20.7109375" style="4" customWidth="1"/>
    <col min="3083" max="3328" width="9.140625" style="4"/>
    <col min="3329" max="3329" width="12" style="4" customWidth="1"/>
    <col min="3330" max="3330" width="16.42578125" style="4" bestFit="1" customWidth="1"/>
    <col min="3331" max="3331" width="43.42578125" style="4" customWidth="1"/>
    <col min="3332" max="3338" width="20.7109375" style="4" customWidth="1"/>
    <col min="3339" max="3584" width="9.140625" style="4"/>
    <col min="3585" max="3585" width="12" style="4" customWidth="1"/>
    <col min="3586" max="3586" width="16.42578125" style="4" bestFit="1" customWidth="1"/>
    <col min="3587" max="3587" width="43.42578125" style="4" customWidth="1"/>
    <col min="3588" max="3594" width="20.7109375" style="4" customWidth="1"/>
    <col min="3595" max="3840" width="9.140625" style="4"/>
    <col min="3841" max="3841" width="12" style="4" customWidth="1"/>
    <col min="3842" max="3842" width="16.42578125" style="4" bestFit="1" customWidth="1"/>
    <col min="3843" max="3843" width="43.42578125" style="4" customWidth="1"/>
    <col min="3844" max="3850" width="20.7109375" style="4" customWidth="1"/>
    <col min="3851" max="4096" width="9.140625" style="4"/>
    <col min="4097" max="4097" width="12" style="4" customWidth="1"/>
    <col min="4098" max="4098" width="16.42578125" style="4" bestFit="1" customWidth="1"/>
    <col min="4099" max="4099" width="43.42578125" style="4" customWidth="1"/>
    <col min="4100" max="4106" width="20.7109375" style="4" customWidth="1"/>
    <col min="4107" max="4352" width="9.140625" style="4"/>
    <col min="4353" max="4353" width="12" style="4" customWidth="1"/>
    <col min="4354" max="4354" width="16.42578125" style="4" bestFit="1" customWidth="1"/>
    <col min="4355" max="4355" width="43.42578125" style="4" customWidth="1"/>
    <col min="4356" max="4362" width="20.7109375" style="4" customWidth="1"/>
    <col min="4363" max="4608" width="9.140625" style="4"/>
    <col min="4609" max="4609" width="12" style="4" customWidth="1"/>
    <col min="4610" max="4610" width="16.42578125" style="4" bestFit="1" customWidth="1"/>
    <col min="4611" max="4611" width="43.42578125" style="4" customWidth="1"/>
    <col min="4612" max="4618" width="20.7109375" style="4" customWidth="1"/>
    <col min="4619" max="4864" width="9.140625" style="4"/>
    <col min="4865" max="4865" width="12" style="4" customWidth="1"/>
    <col min="4866" max="4866" width="16.42578125" style="4" bestFit="1" customWidth="1"/>
    <col min="4867" max="4867" width="43.42578125" style="4" customWidth="1"/>
    <col min="4868" max="4874" width="20.7109375" style="4" customWidth="1"/>
    <col min="4875" max="5120" width="9.140625" style="4"/>
    <col min="5121" max="5121" width="12" style="4" customWidth="1"/>
    <col min="5122" max="5122" width="16.42578125" style="4" bestFit="1" customWidth="1"/>
    <col min="5123" max="5123" width="43.42578125" style="4" customWidth="1"/>
    <col min="5124" max="5130" width="20.7109375" style="4" customWidth="1"/>
    <col min="5131" max="5376" width="9.140625" style="4"/>
    <col min="5377" max="5377" width="12" style="4" customWidth="1"/>
    <col min="5378" max="5378" width="16.42578125" style="4" bestFit="1" customWidth="1"/>
    <col min="5379" max="5379" width="43.42578125" style="4" customWidth="1"/>
    <col min="5380" max="5386" width="20.7109375" style="4" customWidth="1"/>
    <col min="5387" max="5632" width="9.140625" style="4"/>
    <col min="5633" max="5633" width="12" style="4" customWidth="1"/>
    <col min="5634" max="5634" width="16.42578125" style="4" bestFit="1" customWidth="1"/>
    <col min="5635" max="5635" width="43.42578125" style="4" customWidth="1"/>
    <col min="5636" max="5642" width="20.7109375" style="4" customWidth="1"/>
    <col min="5643" max="5888" width="9.140625" style="4"/>
    <col min="5889" max="5889" width="12" style="4" customWidth="1"/>
    <col min="5890" max="5890" width="16.42578125" style="4" bestFit="1" customWidth="1"/>
    <col min="5891" max="5891" width="43.42578125" style="4" customWidth="1"/>
    <col min="5892" max="5898" width="20.7109375" style="4" customWidth="1"/>
    <col min="5899" max="6144" width="9.140625" style="4"/>
    <col min="6145" max="6145" width="12" style="4" customWidth="1"/>
    <col min="6146" max="6146" width="16.42578125" style="4" bestFit="1" customWidth="1"/>
    <col min="6147" max="6147" width="43.42578125" style="4" customWidth="1"/>
    <col min="6148" max="6154" width="20.7109375" style="4" customWidth="1"/>
    <col min="6155" max="6400" width="9.140625" style="4"/>
    <col min="6401" max="6401" width="12" style="4" customWidth="1"/>
    <col min="6402" max="6402" width="16.42578125" style="4" bestFit="1" customWidth="1"/>
    <col min="6403" max="6403" width="43.42578125" style="4" customWidth="1"/>
    <col min="6404" max="6410" width="20.7109375" style="4" customWidth="1"/>
    <col min="6411" max="6656" width="9.140625" style="4"/>
    <col min="6657" max="6657" width="12" style="4" customWidth="1"/>
    <col min="6658" max="6658" width="16.42578125" style="4" bestFit="1" customWidth="1"/>
    <col min="6659" max="6659" width="43.42578125" style="4" customWidth="1"/>
    <col min="6660" max="6666" width="20.7109375" style="4" customWidth="1"/>
    <col min="6667" max="6912" width="9.140625" style="4"/>
    <col min="6913" max="6913" width="12" style="4" customWidth="1"/>
    <col min="6914" max="6914" width="16.42578125" style="4" bestFit="1" customWidth="1"/>
    <col min="6915" max="6915" width="43.42578125" style="4" customWidth="1"/>
    <col min="6916" max="6922" width="20.7109375" style="4" customWidth="1"/>
    <col min="6923" max="7168" width="9.140625" style="4"/>
    <col min="7169" max="7169" width="12" style="4" customWidth="1"/>
    <col min="7170" max="7170" width="16.42578125" style="4" bestFit="1" customWidth="1"/>
    <col min="7171" max="7171" width="43.42578125" style="4" customWidth="1"/>
    <col min="7172" max="7178" width="20.7109375" style="4" customWidth="1"/>
    <col min="7179" max="7424" width="9.140625" style="4"/>
    <col min="7425" max="7425" width="12" style="4" customWidth="1"/>
    <col min="7426" max="7426" width="16.42578125" style="4" bestFit="1" customWidth="1"/>
    <col min="7427" max="7427" width="43.42578125" style="4" customWidth="1"/>
    <col min="7428" max="7434" width="20.7109375" style="4" customWidth="1"/>
    <col min="7435" max="7680" width="9.140625" style="4"/>
    <col min="7681" max="7681" width="12" style="4" customWidth="1"/>
    <col min="7682" max="7682" width="16.42578125" style="4" bestFit="1" customWidth="1"/>
    <col min="7683" max="7683" width="43.42578125" style="4" customWidth="1"/>
    <col min="7684" max="7690" width="20.7109375" style="4" customWidth="1"/>
    <col min="7691" max="7936" width="9.140625" style="4"/>
    <col min="7937" max="7937" width="12" style="4" customWidth="1"/>
    <col min="7938" max="7938" width="16.42578125" style="4" bestFit="1" customWidth="1"/>
    <col min="7939" max="7939" width="43.42578125" style="4" customWidth="1"/>
    <col min="7940" max="7946" width="20.7109375" style="4" customWidth="1"/>
    <col min="7947" max="8192" width="9.140625" style="4"/>
    <col min="8193" max="8193" width="12" style="4" customWidth="1"/>
    <col min="8194" max="8194" width="16.42578125" style="4" bestFit="1" customWidth="1"/>
    <col min="8195" max="8195" width="43.42578125" style="4" customWidth="1"/>
    <col min="8196" max="8202" width="20.7109375" style="4" customWidth="1"/>
    <col min="8203" max="8448" width="9.140625" style="4"/>
    <col min="8449" max="8449" width="12" style="4" customWidth="1"/>
    <col min="8450" max="8450" width="16.42578125" style="4" bestFit="1" customWidth="1"/>
    <col min="8451" max="8451" width="43.42578125" style="4" customWidth="1"/>
    <col min="8452" max="8458" width="20.7109375" style="4" customWidth="1"/>
    <col min="8459" max="8704" width="9.140625" style="4"/>
    <col min="8705" max="8705" width="12" style="4" customWidth="1"/>
    <col min="8706" max="8706" width="16.42578125" style="4" bestFit="1" customWidth="1"/>
    <col min="8707" max="8707" width="43.42578125" style="4" customWidth="1"/>
    <col min="8708" max="8714" width="20.7109375" style="4" customWidth="1"/>
    <col min="8715" max="8960" width="9.140625" style="4"/>
    <col min="8961" max="8961" width="12" style="4" customWidth="1"/>
    <col min="8962" max="8962" width="16.42578125" style="4" bestFit="1" customWidth="1"/>
    <col min="8963" max="8963" width="43.42578125" style="4" customWidth="1"/>
    <col min="8964" max="8970" width="20.7109375" style="4" customWidth="1"/>
    <col min="8971" max="9216" width="9.140625" style="4"/>
    <col min="9217" max="9217" width="12" style="4" customWidth="1"/>
    <col min="9218" max="9218" width="16.42578125" style="4" bestFit="1" customWidth="1"/>
    <col min="9219" max="9219" width="43.42578125" style="4" customWidth="1"/>
    <col min="9220" max="9226" width="20.7109375" style="4" customWidth="1"/>
    <col min="9227" max="9472" width="9.140625" style="4"/>
    <col min="9473" max="9473" width="12" style="4" customWidth="1"/>
    <col min="9474" max="9474" width="16.42578125" style="4" bestFit="1" customWidth="1"/>
    <col min="9475" max="9475" width="43.42578125" style="4" customWidth="1"/>
    <col min="9476" max="9482" width="20.7109375" style="4" customWidth="1"/>
    <col min="9483" max="9728" width="9.140625" style="4"/>
    <col min="9729" max="9729" width="12" style="4" customWidth="1"/>
    <col min="9730" max="9730" width="16.42578125" style="4" bestFit="1" customWidth="1"/>
    <col min="9731" max="9731" width="43.42578125" style="4" customWidth="1"/>
    <col min="9732" max="9738" width="20.7109375" style="4" customWidth="1"/>
    <col min="9739" max="9984" width="9.140625" style="4"/>
    <col min="9985" max="9985" width="12" style="4" customWidth="1"/>
    <col min="9986" max="9986" width="16.42578125" style="4" bestFit="1" customWidth="1"/>
    <col min="9987" max="9987" width="43.42578125" style="4" customWidth="1"/>
    <col min="9988" max="9994" width="20.7109375" style="4" customWidth="1"/>
    <col min="9995" max="10240" width="9.140625" style="4"/>
    <col min="10241" max="10241" width="12" style="4" customWidth="1"/>
    <col min="10242" max="10242" width="16.42578125" style="4" bestFit="1" customWidth="1"/>
    <col min="10243" max="10243" width="43.42578125" style="4" customWidth="1"/>
    <col min="10244" max="10250" width="20.7109375" style="4" customWidth="1"/>
    <col min="10251" max="10496" width="9.140625" style="4"/>
    <col min="10497" max="10497" width="12" style="4" customWidth="1"/>
    <col min="10498" max="10498" width="16.42578125" style="4" bestFit="1" customWidth="1"/>
    <col min="10499" max="10499" width="43.42578125" style="4" customWidth="1"/>
    <col min="10500" max="10506" width="20.7109375" style="4" customWidth="1"/>
    <col min="10507" max="10752" width="9.140625" style="4"/>
    <col min="10753" max="10753" width="12" style="4" customWidth="1"/>
    <col min="10754" max="10754" width="16.42578125" style="4" bestFit="1" customWidth="1"/>
    <col min="10755" max="10755" width="43.42578125" style="4" customWidth="1"/>
    <col min="10756" max="10762" width="20.7109375" style="4" customWidth="1"/>
    <col min="10763" max="11008" width="9.140625" style="4"/>
    <col min="11009" max="11009" width="12" style="4" customWidth="1"/>
    <col min="11010" max="11010" width="16.42578125" style="4" bestFit="1" customWidth="1"/>
    <col min="11011" max="11011" width="43.42578125" style="4" customWidth="1"/>
    <col min="11012" max="11018" width="20.7109375" style="4" customWidth="1"/>
    <col min="11019" max="11264" width="9.140625" style="4"/>
    <col min="11265" max="11265" width="12" style="4" customWidth="1"/>
    <col min="11266" max="11266" width="16.42578125" style="4" bestFit="1" customWidth="1"/>
    <col min="11267" max="11267" width="43.42578125" style="4" customWidth="1"/>
    <col min="11268" max="11274" width="20.7109375" style="4" customWidth="1"/>
    <col min="11275" max="11520" width="9.140625" style="4"/>
    <col min="11521" max="11521" width="12" style="4" customWidth="1"/>
    <col min="11522" max="11522" width="16.42578125" style="4" bestFit="1" customWidth="1"/>
    <col min="11523" max="11523" width="43.42578125" style="4" customWidth="1"/>
    <col min="11524" max="11530" width="20.7109375" style="4" customWidth="1"/>
    <col min="11531" max="11776" width="9.140625" style="4"/>
    <col min="11777" max="11777" width="12" style="4" customWidth="1"/>
    <col min="11778" max="11778" width="16.42578125" style="4" bestFit="1" customWidth="1"/>
    <col min="11779" max="11779" width="43.42578125" style="4" customWidth="1"/>
    <col min="11780" max="11786" width="20.7109375" style="4" customWidth="1"/>
    <col min="11787" max="12032" width="9.140625" style="4"/>
    <col min="12033" max="12033" width="12" style="4" customWidth="1"/>
    <col min="12034" max="12034" width="16.42578125" style="4" bestFit="1" customWidth="1"/>
    <col min="12035" max="12035" width="43.42578125" style="4" customWidth="1"/>
    <col min="12036" max="12042" width="20.7109375" style="4" customWidth="1"/>
    <col min="12043" max="12288" width="9.140625" style="4"/>
    <col min="12289" max="12289" width="12" style="4" customWidth="1"/>
    <col min="12290" max="12290" width="16.42578125" style="4" bestFit="1" customWidth="1"/>
    <col min="12291" max="12291" width="43.42578125" style="4" customWidth="1"/>
    <col min="12292" max="12298" width="20.7109375" style="4" customWidth="1"/>
    <col min="12299" max="12544" width="9.140625" style="4"/>
    <col min="12545" max="12545" width="12" style="4" customWidth="1"/>
    <col min="12546" max="12546" width="16.42578125" style="4" bestFit="1" customWidth="1"/>
    <col min="12547" max="12547" width="43.42578125" style="4" customWidth="1"/>
    <col min="12548" max="12554" width="20.7109375" style="4" customWidth="1"/>
    <col min="12555" max="12800" width="9.140625" style="4"/>
    <col min="12801" max="12801" width="12" style="4" customWidth="1"/>
    <col min="12802" max="12802" width="16.42578125" style="4" bestFit="1" customWidth="1"/>
    <col min="12803" max="12803" width="43.42578125" style="4" customWidth="1"/>
    <col min="12804" max="12810" width="20.7109375" style="4" customWidth="1"/>
    <col min="12811" max="13056" width="9.140625" style="4"/>
    <col min="13057" max="13057" width="12" style="4" customWidth="1"/>
    <col min="13058" max="13058" width="16.42578125" style="4" bestFit="1" customWidth="1"/>
    <col min="13059" max="13059" width="43.42578125" style="4" customWidth="1"/>
    <col min="13060" max="13066" width="20.7109375" style="4" customWidth="1"/>
    <col min="13067" max="13312" width="9.140625" style="4"/>
    <col min="13313" max="13313" width="12" style="4" customWidth="1"/>
    <col min="13314" max="13314" width="16.42578125" style="4" bestFit="1" customWidth="1"/>
    <col min="13315" max="13315" width="43.42578125" style="4" customWidth="1"/>
    <col min="13316" max="13322" width="20.7109375" style="4" customWidth="1"/>
    <col min="13323" max="13568" width="9.140625" style="4"/>
    <col min="13569" max="13569" width="12" style="4" customWidth="1"/>
    <col min="13570" max="13570" width="16.42578125" style="4" bestFit="1" customWidth="1"/>
    <col min="13571" max="13571" width="43.42578125" style="4" customWidth="1"/>
    <col min="13572" max="13578" width="20.7109375" style="4" customWidth="1"/>
    <col min="13579" max="13824" width="9.140625" style="4"/>
    <col min="13825" max="13825" width="12" style="4" customWidth="1"/>
    <col min="13826" max="13826" width="16.42578125" style="4" bestFit="1" customWidth="1"/>
    <col min="13827" max="13827" width="43.42578125" style="4" customWidth="1"/>
    <col min="13828" max="13834" width="20.7109375" style="4" customWidth="1"/>
    <col min="13835" max="14080" width="9.140625" style="4"/>
    <col min="14081" max="14081" width="12" style="4" customWidth="1"/>
    <col min="14082" max="14082" width="16.42578125" style="4" bestFit="1" customWidth="1"/>
    <col min="14083" max="14083" width="43.42578125" style="4" customWidth="1"/>
    <col min="14084" max="14090" width="20.7109375" style="4" customWidth="1"/>
    <col min="14091" max="14336" width="9.140625" style="4"/>
    <col min="14337" max="14337" width="12" style="4" customWidth="1"/>
    <col min="14338" max="14338" width="16.42578125" style="4" bestFit="1" customWidth="1"/>
    <col min="14339" max="14339" width="43.42578125" style="4" customWidth="1"/>
    <col min="14340" max="14346" width="20.7109375" style="4" customWidth="1"/>
    <col min="14347" max="14592" width="9.140625" style="4"/>
    <col min="14593" max="14593" width="12" style="4" customWidth="1"/>
    <col min="14594" max="14594" width="16.42578125" style="4" bestFit="1" customWidth="1"/>
    <col min="14595" max="14595" width="43.42578125" style="4" customWidth="1"/>
    <col min="14596" max="14602" width="20.7109375" style="4" customWidth="1"/>
    <col min="14603" max="14848" width="9.140625" style="4"/>
    <col min="14849" max="14849" width="12" style="4" customWidth="1"/>
    <col min="14850" max="14850" width="16.42578125" style="4" bestFit="1" customWidth="1"/>
    <col min="14851" max="14851" width="43.42578125" style="4" customWidth="1"/>
    <col min="14852" max="14858" width="20.7109375" style="4" customWidth="1"/>
    <col min="14859" max="15104" width="9.140625" style="4"/>
    <col min="15105" max="15105" width="12" style="4" customWidth="1"/>
    <col min="15106" max="15106" width="16.42578125" style="4" bestFit="1" customWidth="1"/>
    <col min="15107" max="15107" width="43.42578125" style="4" customWidth="1"/>
    <col min="15108" max="15114" width="20.7109375" style="4" customWidth="1"/>
    <col min="15115" max="15360" width="9.140625" style="4"/>
    <col min="15361" max="15361" width="12" style="4" customWidth="1"/>
    <col min="15362" max="15362" width="16.42578125" style="4" bestFit="1" customWidth="1"/>
    <col min="15363" max="15363" width="43.42578125" style="4" customWidth="1"/>
    <col min="15364" max="15370" width="20.7109375" style="4" customWidth="1"/>
    <col min="15371" max="15616" width="9.140625" style="4"/>
    <col min="15617" max="15617" width="12" style="4" customWidth="1"/>
    <col min="15618" max="15618" width="16.42578125" style="4" bestFit="1" customWidth="1"/>
    <col min="15619" max="15619" width="43.42578125" style="4" customWidth="1"/>
    <col min="15620" max="15626" width="20.7109375" style="4" customWidth="1"/>
    <col min="15627" max="15872" width="9.140625" style="4"/>
    <col min="15873" max="15873" width="12" style="4" customWidth="1"/>
    <col min="15874" max="15874" width="16.42578125" style="4" bestFit="1" customWidth="1"/>
    <col min="15875" max="15875" width="43.42578125" style="4" customWidth="1"/>
    <col min="15876" max="15882" width="20.7109375" style="4" customWidth="1"/>
    <col min="15883" max="16128" width="9.140625" style="4"/>
    <col min="16129" max="16129" width="12" style="4" customWidth="1"/>
    <col min="16130" max="16130" width="16.42578125" style="4" bestFit="1" customWidth="1"/>
    <col min="16131" max="16131" width="43.42578125" style="4" customWidth="1"/>
    <col min="16132" max="16138" width="20.7109375" style="4" customWidth="1"/>
    <col min="16139" max="16384" width="9.140625" style="4"/>
  </cols>
  <sheetData>
    <row r="1" spans="2:10" ht="20.25" x14ac:dyDescent="0.3">
      <c r="B1" s="2" t="str">
        <f>[4]Cover!C22</f>
        <v>Essential Energy</v>
      </c>
      <c r="C1" s="3"/>
      <c r="D1" s="3"/>
      <c r="E1" s="3"/>
      <c r="F1" s="3"/>
      <c r="G1" s="3"/>
      <c r="H1" s="3"/>
    </row>
    <row r="2" spans="2:10" ht="20.25" x14ac:dyDescent="0.3">
      <c r="B2" s="605" t="s">
        <v>86</v>
      </c>
      <c r="C2" s="605"/>
    </row>
    <row r="3" spans="2:10" ht="20.25" x14ac:dyDescent="0.3">
      <c r="B3" s="2" t="str">
        <f>Cover!C26</f>
        <v>2012-13</v>
      </c>
    </row>
    <row r="4" spans="2:10" ht="20.25" x14ac:dyDescent="0.3">
      <c r="B4" s="2"/>
    </row>
    <row r="5" spans="2:10" ht="66.75" customHeight="1" x14ac:dyDescent="0.2">
      <c r="B5" s="607" t="s">
        <v>175</v>
      </c>
      <c r="C5" s="608"/>
    </row>
    <row r="6" spans="2:10" ht="12.75" customHeight="1" x14ac:dyDescent="0.2"/>
    <row r="7" spans="2:10" ht="15.75" x14ac:dyDescent="0.2">
      <c r="B7" s="606" t="s">
        <v>176</v>
      </c>
      <c r="C7" s="606"/>
      <c r="D7" s="606"/>
    </row>
    <row r="8" spans="2:10" x14ac:dyDescent="0.2">
      <c r="B8" s="172"/>
      <c r="C8" s="173"/>
      <c r="D8" s="174"/>
      <c r="E8" s="174"/>
      <c r="F8" s="175"/>
      <c r="G8" s="175"/>
      <c r="H8" s="119"/>
    </row>
    <row r="9" spans="2:10" ht="51" customHeight="1" x14ac:dyDescent="0.2">
      <c r="B9" s="6" t="s">
        <v>87</v>
      </c>
      <c r="C9" s="171" t="s">
        <v>88</v>
      </c>
      <c r="D9" s="8" t="s">
        <v>177</v>
      </c>
      <c r="E9" s="8" t="s">
        <v>178</v>
      </c>
      <c r="F9" s="176" t="s">
        <v>179</v>
      </c>
      <c r="G9" s="177" t="s">
        <v>180</v>
      </c>
      <c r="H9" s="178" t="s">
        <v>181</v>
      </c>
      <c r="I9" s="9" t="s">
        <v>182</v>
      </c>
      <c r="J9" s="179" t="s">
        <v>183</v>
      </c>
    </row>
    <row r="10" spans="2:10" ht="28.5" customHeight="1" x14ac:dyDescent="0.2">
      <c r="B10" s="180"/>
      <c r="C10" s="181"/>
      <c r="D10" s="182"/>
      <c r="E10" s="182"/>
      <c r="F10" s="182"/>
      <c r="G10" s="183"/>
      <c r="H10" s="178" t="s">
        <v>184</v>
      </c>
      <c r="I10" s="182"/>
      <c r="J10" s="184"/>
    </row>
    <row r="11" spans="2:10" x14ac:dyDescent="0.2">
      <c r="B11" s="180"/>
      <c r="C11" s="185"/>
      <c r="D11" s="182" t="s">
        <v>89</v>
      </c>
      <c r="E11" s="182" t="s">
        <v>89</v>
      </c>
      <c r="F11" s="182" t="s">
        <v>89</v>
      </c>
      <c r="G11" s="182" t="s">
        <v>89</v>
      </c>
      <c r="H11" s="182" t="s">
        <v>89</v>
      </c>
      <c r="I11" s="182" t="s">
        <v>89</v>
      </c>
      <c r="J11" s="182" t="s">
        <v>89</v>
      </c>
    </row>
    <row r="12" spans="2:10" x14ac:dyDescent="0.2">
      <c r="B12" s="186"/>
      <c r="C12" s="187" t="s">
        <v>185</v>
      </c>
      <c r="D12" s="499">
        <v>1494514.27</v>
      </c>
      <c r="E12" s="499">
        <f>J12</f>
        <v>0</v>
      </c>
      <c r="F12" s="499">
        <f>SUM(G12:H12)</f>
        <v>1494514.27</v>
      </c>
      <c r="G12" s="499">
        <v>1485609.122</v>
      </c>
      <c r="H12" s="499">
        <v>8905.1479999999992</v>
      </c>
      <c r="I12" s="153"/>
      <c r="J12" s="566"/>
    </row>
    <row r="13" spans="2:10" x14ac:dyDescent="0.2">
      <c r="B13" s="186"/>
      <c r="C13" s="188" t="s">
        <v>186</v>
      </c>
      <c r="D13" s="499">
        <v>300212</v>
      </c>
      <c r="E13" s="499">
        <f t="shared" ref="E13:E34" si="0">J13</f>
        <v>0</v>
      </c>
      <c r="F13" s="499">
        <f t="shared" ref="F13:F34" si="1">SUM(G13:H13)</f>
        <v>300212</v>
      </c>
      <c r="G13" s="499">
        <v>300212</v>
      </c>
      <c r="H13" s="499"/>
      <c r="I13" s="153"/>
      <c r="J13" s="566"/>
    </row>
    <row r="14" spans="2:10" x14ac:dyDescent="0.2">
      <c r="B14" s="186"/>
      <c r="C14" s="188" t="s">
        <v>187</v>
      </c>
      <c r="D14" s="499"/>
      <c r="E14" s="499">
        <f t="shared" si="0"/>
        <v>0</v>
      </c>
      <c r="F14" s="499">
        <f t="shared" si="1"/>
        <v>0</v>
      </c>
      <c r="G14" s="499"/>
      <c r="H14" s="499"/>
      <c r="I14" s="153"/>
      <c r="J14" s="566"/>
    </row>
    <row r="15" spans="2:10" x14ac:dyDescent="0.2">
      <c r="B15" s="413"/>
      <c r="C15" s="187" t="s">
        <v>188</v>
      </c>
      <c r="D15" s="499">
        <v>1678.13</v>
      </c>
      <c r="E15" s="499">
        <f t="shared" si="0"/>
        <v>-277.245</v>
      </c>
      <c r="F15" s="499">
        <f t="shared" si="1"/>
        <v>1955.375</v>
      </c>
      <c r="G15" s="499">
        <v>1955.375</v>
      </c>
      <c r="H15" s="499"/>
      <c r="I15" s="153"/>
      <c r="J15" s="566">
        <v>-277.245</v>
      </c>
    </row>
    <row r="16" spans="2:10" x14ac:dyDescent="0.2">
      <c r="B16" s="186"/>
      <c r="C16" s="187" t="s">
        <v>189</v>
      </c>
      <c r="D16" s="499">
        <v>65371.375</v>
      </c>
      <c r="E16" s="499">
        <f t="shared" si="0"/>
        <v>65371.375</v>
      </c>
      <c r="F16" s="499">
        <f t="shared" si="1"/>
        <v>0</v>
      </c>
      <c r="G16" s="499"/>
      <c r="H16" s="499"/>
      <c r="I16" s="153"/>
      <c r="J16" s="566">
        <v>65371.375</v>
      </c>
    </row>
    <row r="17" spans="2:11" x14ac:dyDescent="0.2">
      <c r="B17" s="186"/>
      <c r="C17" s="187" t="s">
        <v>470</v>
      </c>
      <c r="D17" s="499">
        <v>97250.181290000008</v>
      </c>
      <c r="E17" s="499">
        <f t="shared" si="0"/>
        <v>0</v>
      </c>
      <c r="F17" s="499">
        <f t="shared" si="1"/>
        <v>97250.181290000008</v>
      </c>
      <c r="G17" s="499">
        <v>97250.181290000008</v>
      </c>
      <c r="H17" s="499"/>
      <c r="I17" s="153"/>
      <c r="J17" s="566"/>
    </row>
    <row r="18" spans="2:11" x14ac:dyDescent="0.2">
      <c r="B18" s="186"/>
      <c r="C18" s="187" t="s">
        <v>471</v>
      </c>
      <c r="D18" s="499">
        <v>66408</v>
      </c>
      <c r="E18" s="499">
        <f t="shared" si="0"/>
        <v>0</v>
      </c>
      <c r="F18" s="499">
        <f t="shared" si="1"/>
        <v>66408</v>
      </c>
      <c r="G18" s="499">
        <v>66408</v>
      </c>
      <c r="H18" s="499"/>
      <c r="I18" s="153"/>
      <c r="J18" s="566"/>
    </row>
    <row r="19" spans="2:11" x14ac:dyDescent="0.2">
      <c r="B19" s="186"/>
      <c r="C19" s="187" t="s">
        <v>190</v>
      </c>
      <c r="D19" s="499">
        <v>6146.5720000000001</v>
      </c>
      <c r="E19" s="499">
        <f t="shared" si="0"/>
        <v>224.09100000000001</v>
      </c>
      <c r="F19" s="499">
        <f t="shared" si="1"/>
        <v>5922.4809999999998</v>
      </c>
      <c r="G19" s="499">
        <v>5922.4809999999998</v>
      </c>
      <c r="H19" s="499"/>
      <c r="I19" s="153"/>
      <c r="J19" s="566">
        <v>224.09100000000001</v>
      </c>
    </row>
    <row r="20" spans="2:11" x14ac:dyDescent="0.2">
      <c r="B20" s="186"/>
      <c r="C20" s="187" t="s">
        <v>191</v>
      </c>
      <c r="D20" s="499">
        <v>124553.62771</v>
      </c>
      <c r="E20" s="499">
        <f t="shared" si="0"/>
        <v>101488.21799999999</v>
      </c>
      <c r="F20" s="499">
        <f t="shared" si="1"/>
        <v>23065.409709999993</v>
      </c>
      <c r="G20" s="499">
        <v>23065.409709999993</v>
      </c>
      <c r="H20" s="499"/>
      <c r="I20" s="153"/>
      <c r="J20" s="566">
        <v>101488.21799999999</v>
      </c>
    </row>
    <row r="21" spans="2:11" x14ac:dyDescent="0.2">
      <c r="B21" s="189"/>
      <c r="C21" s="190" t="s">
        <v>192</v>
      </c>
      <c r="D21" s="500">
        <f t="shared" ref="D21:J21" si="2">SUM(D12:D20)</f>
        <v>2156134.156</v>
      </c>
      <c r="E21" s="500">
        <f t="shared" si="2"/>
        <v>166806.43899999998</v>
      </c>
      <c r="F21" s="500">
        <f t="shared" si="2"/>
        <v>1989327.7169999999</v>
      </c>
      <c r="G21" s="500">
        <f t="shared" si="2"/>
        <v>1980422.5689999999</v>
      </c>
      <c r="H21" s="500">
        <f>SUM(H12:H20)</f>
        <v>8905.1479999999992</v>
      </c>
      <c r="I21" s="191">
        <f t="shared" si="2"/>
        <v>0</v>
      </c>
      <c r="J21" s="567">
        <f t="shared" si="2"/>
        <v>166806.43899999998</v>
      </c>
    </row>
    <row r="22" spans="2:11" x14ac:dyDescent="0.2">
      <c r="B22" s="186"/>
      <c r="C22" s="188" t="s">
        <v>193</v>
      </c>
      <c r="D22" s="499">
        <v>279629.848</v>
      </c>
      <c r="E22" s="499">
        <f t="shared" si="0"/>
        <v>0</v>
      </c>
      <c r="F22" s="499">
        <f t="shared" si="1"/>
        <v>279629.848</v>
      </c>
      <c r="G22" s="499">
        <v>279629.848</v>
      </c>
      <c r="H22" s="499"/>
      <c r="I22" s="153"/>
      <c r="J22" s="566"/>
    </row>
    <row r="23" spans="2:11" x14ac:dyDescent="0.2">
      <c r="B23" s="186"/>
      <c r="C23" s="188" t="s">
        <v>194</v>
      </c>
      <c r="D23" s="499"/>
      <c r="E23" s="499">
        <f t="shared" si="0"/>
        <v>0</v>
      </c>
      <c r="F23" s="499">
        <f t="shared" si="1"/>
        <v>0</v>
      </c>
      <c r="G23" s="499"/>
      <c r="H23" s="499"/>
      <c r="I23" s="153"/>
      <c r="J23" s="566"/>
    </row>
    <row r="24" spans="2:11" x14ac:dyDescent="0.2">
      <c r="B24" s="186"/>
      <c r="C24" s="188" t="s">
        <v>472</v>
      </c>
      <c r="D24" s="499">
        <v>97500.896999999997</v>
      </c>
      <c r="E24" s="499">
        <f t="shared" si="0"/>
        <v>0</v>
      </c>
      <c r="F24" s="499">
        <f t="shared" si="1"/>
        <v>97500.896999999997</v>
      </c>
      <c r="G24" s="499">
        <v>97500.896999999997</v>
      </c>
      <c r="H24" s="499"/>
      <c r="I24" s="153"/>
      <c r="J24" s="566"/>
    </row>
    <row r="25" spans="2:11" x14ac:dyDescent="0.2">
      <c r="B25" s="186"/>
      <c r="C25" s="188" t="s">
        <v>473</v>
      </c>
      <c r="D25" s="499">
        <v>57750</v>
      </c>
      <c r="E25" s="499">
        <f t="shared" si="0"/>
        <v>0</v>
      </c>
      <c r="F25" s="499">
        <f t="shared" si="1"/>
        <v>57750</v>
      </c>
      <c r="G25" s="499">
        <v>57750</v>
      </c>
      <c r="H25" s="499"/>
      <c r="I25" s="153"/>
      <c r="J25" s="566"/>
    </row>
    <row r="26" spans="2:11" x14ac:dyDescent="0.2">
      <c r="B26" s="186"/>
      <c r="C26" s="188" t="s">
        <v>195</v>
      </c>
      <c r="D26" s="540">
        <v>411638.07780252898</v>
      </c>
      <c r="E26" s="499">
        <f t="shared" si="0"/>
        <v>70.220909999996366</v>
      </c>
      <c r="F26" s="499">
        <f t="shared" si="1"/>
        <v>411567.5291799166</v>
      </c>
      <c r="G26" s="540">
        <v>399426.81125991658</v>
      </c>
      <c r="H26" s="540">
        <v>12140.717920000017</v>
      </c>
      <c r="I26" s="153"/>
      <c r="J26" s="566">
        <v>70.220909999996366</v>
      </c>
      <c r="K26" s="522"/>
    </row>
    <row r="27" spans="2:11" x14ac:dyDescent="0.2">
      <c r="B27" s="186"/>
      <c r="C27" s="187" t="s">
        <v>196</v>
      </c>
      <c r="D27" s="540">
        <v>117577.20477247043</v>
      </c>
      <c r="E27" s="499">
        <f t="shared" si="0"/>
        <v>55962.072945046806</v>
      </c>
      <c r="F27" s="499">
        <f t="shared" si="1"/>
        <v>61615.459540035983</v>
      </c>
      <c r="G27" s="540">
        <v>61615.459540035983</v>
      </c>
      <c r="H27" s="540"/>
      <c r="I27" s="153"/>
      <c r="J27" s="566">
        <v>55962.072945046806</v>
      </c>
      <c r="K27" s="522"/>
    </row>
    <row r="28" spans="2:11" x14ac:dyDescent="0.2">
      <c r="B28" s="186"/>
      <c r="C28" s="192" t="s">
        <v>197</v>
      </c>
      <c r="D28" s="540">
        <v>339110.41600000003</v>
      </c>
      <c r="E28" s="499">
        <f t="shared" si="0"/>
        <v>6938.61</v>
      </c>
      <c r="F28" s="499">
        <f t="shared" si="1"/>
        <v>332171.80599999998</v>
      </c>
      <c r="G28" s="540">
        <v>318046.93441999995</v>
      </c>
      <c r="H28" s="540">
        <v>14124.871580000006</v>
      </c>
      <c r="I28" s="153"/>
      <c r="J28" s="566">
        <v>6938.61</v>
      </c>
      <c r="K28" s="522"/>
    </row>
    <row r="29" spans="2:11" x14ac:dyDescent="0.2">
      <c r="B29" s="186"/>
      <c r="C29" s="187" t="s">
        <v>198</v>
      </c>
      <c r="D29" s="499">
        <v>326600.25</v>
      </c>
      <c r="E29" s="499">
        <f t="shared" si="0"/>
        <v>1231.241</v>
      </c>
      <c r="F29" s="499">
        <f t="shared" si="1"/>
        <v>325369.00900000002</v>
      </c>
      <c r="G29" s="499">
        <v>325369.00900000002</v>
      </c>
      <c r="H29" s="499"/>
      <c r="I29" s="153"/>
      <c r="J29" s="566">
        <v>1231.241</v>
      </c>
    </row>
    <row r="30" spans="2:11" x14ac:dyDescent="0.2">
      <c r="B30" s="186"/>
      <c r="C30" s="187" t="s">
        <v>199</v>
      </c>
      <c r="D30" s="499"/>
      <c r="E30" s="499">
        <f t="shared" si="0"/>
        <v>0</v>
      </c>
      <c r="F30" s="499">
        <f t="shared" si="1"/>
        <v>0</v>
      </c>
      <c r="G30" s="499"/>
      <c r="H30" s="499"/>
      <c r="I30" s="153"/>
      <c r="J30" s="566"/>
    </row>
    <row r="31" spans="2:11" x14ac:dyDescent="0.2">
      <c r="B31" s="186"/>
      <c r="C31" s="187" t="s">
        <v>200</v>
      </c>
      <c r="D31" s="499">
        <v>24788.888524999998</v>
      </c>
      <c r="E31" s="499">
        <f t="shared" si="0"/>
        <v>22315.628195915004</v>
      </c>
      <c r="F31" s="499">
        <f t="shared" si="1"/>
        <v>2473.2603290849997</v>
      </c>
      <c r="G31" s="499">
        <v>2473.2603290849997</v>
      </c>
      <c r="H31" s="499"/>
      <c r="I31" s="153"/>
      <c r="J31" s="566">
        <v>22315.628195915004</v>
      </c>
    </row>
    <row r="32" spans="2:11" x14ac:dyDescent="0.2">
      <c r="B32" s="186"/>
      <c r="C32" s="192" t="s">
        <v>201</v>
      </c>
      <c r="D32" s="499">
        <v>2320.1989000004251</v>
      </c>
      <c r="E32" s="499">
        <f t="shared" si="0"/>
        <v>2320.1989490381675</v>
      </c>
      <c r="F32" s="499">
        <f t="shared" si="1"/>
        <v>0</v>
      </c>
      <c r="G32" s="499"/>
      <c r="H32" s="499"/>
      <c r="I32" s="153"/>
      <c r="J32" s="566">
        <v>2320.1989490381675</v>
      </c>
    </row>
    <row r="33" spans="2:10" x14ac:dyDescent="0.2">
      <c r="B33" s="186"/>
      <c r="C33" s="190" t="s">
        <v>202</v>
      </c>
      <c r="D33" s="501">
        <f t="shared" ref="D33:J33" si="3">D21-SUM(D22:D32)</f>
        <v>499218.375</v>
      </c>
      <c r="E33" s="501">
        <f t="shared" si="3"/>
        <v>77968.467000000004</v>
      </c>
      <c r="F33" s="501">
        <f t="shared" si="3"/>
        <v>421249.9079509622</v>
      </c>
      <c r="G33" s="501">
        <f t="shared" si="3"/>
        <v>438610.34945096239</v>
      </c>
      <c r="H33" s="501">
        <f t="shared" si="3"/>
        <v>-17360.441500000023</v>
      </c>
      <c r="I33" s="153">
        <f t="shared" si="3"/>
        <v>0</v>
      </c>
      <c r="J33" s="568">
        <f t="shared" si="3"/>
        <v>77968.467000000004</v>
      </c>
    </row>
    <row r="34" spans="2:10" x14ac:dyDescent="0.2">
      <c r="B34" s="186"/>
      <c r="C34" s="193" t="s">
        <v>203</v>
      </c>
      <c r="D34" s="499">
        <v>149113.36159000001</v>
      </c>
      <c r="E34" s="499">
        <f t="shared" si="0"/>
        <v>23560.260250000003</v>
      </c>
      <c r="F34" s="499">
        <f t="shared" si="1"/>
        <v>125553.10133999999</v>
      </c>
      <c r="G34" s="499">
        <v>125553.10133999999</v>
      </c>
      <c r="H34" s="499"/>
      <c r="I34" s="153"/>
      <c r="J34" s="566">
        <v>23560.260250000003</v>
      </c>
    </row>
    <row r="35" spans="2:10" x14ac:dyDescent="0.2">
      <c r="B35" s="186"/>
      <c r="C35" s="190" t="s">
        <v>204</v>
      </c>
      <c r="D35" s="500">
        <f t="shared" ref="D35:J35" si="4">D33-D34</f>
        <v>350105.01341000001</v>
      </c>
      <c r="E35" s="500">
        <f t="shared" si="4"/>
        <v>54408.206749999998</v>
      </c>
      <c r="F35" s="500">
        <f t="shared" si="4"/>
        <v>295696.8066109622</v>
      </c>
      <c r="G35" s="500">
        <f t="shared" si="4"/>
        <v>313057.24811096239</v>
      </c>
      <c r="H35" s="500">
        <f t="shared" si="4"/>
        <v>-17360.441500000023</v>
      </c>
      <c r="I35" s="191">
        <f t="shared" si="4"/>
        <v>0</v>
      </c>
      <c r="J35" s="567">
        <f t="shared" si="4"/>
        <v>54408.206749999998</v>
      </c>
    </row>
  </sheetData>
  <mergeCells count="3">
    <mergeCell ref="B2:C2"/>
    <mergeCell ref="B7:D7"/>
    <mergeCell ref="B5:C5"/>
  </mergeCells>
  <pageMargins left="0.35433070866141736" right="0.35433070866141736" top="0.59055118110236227" bottom="0.59055118110236227" header="0.51181102362204722" footer="0.11811023622047245"/>
  <pageSetup paperSize="9" scale="84" fitToHeight="100" orientation="landscape" r:id="rId1"/>
  <headerFooter scaleWithDoc="0" alignWithMargins="0">
    <oddFooter>&amp;L&amp;8&amp;D&amp;C&amp;8&amp; Template: &amp;A&amp;F&amp;R&amp;8&amp;P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9"/>
  <sheetViews>
    <sheetView view="pageBreakPreview" topLeftCell="A28" zoomScale="90" zoomScaleSheetLayoutView="90" workbookViewId="0">
      <selection activeCell="H58" sqref="D58:H58"/>
    </sheetView>
  </sheetViews>
  <sheetFormatPr defaultRowHeight="12.75" x14ac:dyDescent="0.2"/>
  <cols>
    <col min="1" max="1" width="12" style="4" customWidth="1"/>
    <col min="2" max="2" width="13.7109375" style="4" customWidth="1"/>
    <col min="3" max="3" width="35.7109375" style="4" bestFit="1" customWidth="1"/>
    <col min="4" max="10" width="15.7109375" style="4" customWidth="1"/>
    <col min="11" max="256" width="9.140625" style="4"/>
    <col min="257" max="257" width="12" style="4" customWidth="1"/>
    <col min="258" max="258" width="13.7109375" style="4" customWidth="1"/>
    <col min="259" max="259" width="35.7109375" style="4" bestFit="1" customWidth="1"/>
    <col min="260" max="266" width="20.7109375" style="4" customWidth="1"/>
    <col min="267" max="512" width="9.140625" style="4"/>
    <col min="513" max="513" width="12" style="4" customWidth="1"/>
    <col min="514" max="514" width="13.7109375" style="4" customWidth="1"/>
    <col min="515" max="515" width="35.7109375" style="4" bestFit="1" customWidth="1"/>
    <col min="516" max="522" width="20.7109375" style="4" customWidth="1"/>
    <col min="523" max="768" width="9.140625" style="4"/>
    <col min="769" max="769" width="12" style="4" customWidth="1"/>
    <col min="770" max="770" width="13.7109375" style="4" customWidth="1"/>
    <col min="771" max="771" width="35.7109375" style="4" bestFit="1" customWidth="1"/>
    <col min="772" max="778" width="20.7109375" style="4" customWidth="1"/>
    <col min="779" max="1024" width="9.140625" style="4"/>
    <col min="1025" max="1025" width="12" style="4" customWidth="1"/>
    <col min="1026" max="1026" width="13.7109375" style="4" customWidth="1"/>
    <col min="1027" max="1027" width="35.7109375" style="4" bestFit="1" customWidth="1"/>
    <col min="1028" max="1034" width="20.7109375" style="4" customWidth="1"/>
    <col min="1035" max="1280" width="9.140625" style="4"/>
    <col min="1281" max="1281" width="12" style="4" customWidth="1"/>
    <col min="1282" max="1282" width="13.7109375" style="4" customWidth="1"/>
    <col min="1283" max="1283" width="35.7109375" style="4" bestFit="1" customWidth="1"/>
    <col min="1284" max="1290" width="20.7109375" style="4" customWidth="1"/>
    <col min="1291" max="1536" width="9.140625" style="4"/>
    <col min="1537" max="1537" width="12" style="4" customWidth="1"/>
    <col min="1538" max="1538" width="13.7109375" style="4" customWidth="1"/>
    <col min="1539" max="1539" width="35.7109375" style="4" bestFit="1" customWidth="1"/>
    <col min="1540" max="1546" width="20.7109375" style="4" customWidth="1"/>
    <col min="1547" max="1792" width="9.140625" style="4"/>
    <col min="1793" max="1793" width="12" style="4" customWidth="1"/>
    <col min="1794" max="1794" width="13.7109375" style="4" customWidth="1"/>
    <col min="1795" max="1795" width="35.7109375" style="4" bestFit="1" customWidth="1"/>
    <col min="1796" max="1802" width="20.7109375" style="4" customWidth="1"/>
    <col min="1803" max="2048" width="9.140625" style="4"/>
    <col min="2049" max="2049" width="12" style="4" customWidth="1"/>
    <col min="2050" max="2050" width="13.7109375" style="4" customWidth="1"/>
    <col min="2051" max="2051" width="35.7109375" style="4" bestFit="1" customWidth="1"/>
    <col min="2052" max="2058" width="20.7109375" style="4" customWidth="1"/>
    <col min="2059" max="2304" width="9.140625" style="4"/>
    <col min="2305" max="2305" width="12" style="4" customWidth="1"/>
    <col min="2306" max="2306" width="13.7109375" style="4" customWidth="1"/>
    <col min="2307" max="2307" width="35.7109375" style="4" bestFit="1" customWidth="1"/>
    <col min="2308" max="2314" width="20.7109375" style="4" customWidth="1"/>
    <col min="2315" max="2560" width="9.140625" style="4"/>
    <col min="2561" max="2561" width="12" style="4" customWidth="1"/>
    <col min="2562" max="2562" width="13.7109375" style="4" customWidth="1"/>
    <col min="2563" max="2563" width="35.7109375" style="4" bestFit="1" customWidth="1"/>
    <col min="2564" max="2570" width="20.7109375" style="4" customWidth="1"/>
    <col min="2571" max="2816" width="9.140625" style="4"/>
    <col min="2817" max="2817" width="12" style="4" customWidth="1"/>
    <col min="2818" max="2818" width="13.7109375" style="4" customWidth="1"/>
    <col min="2819" max="2819" width="35.7109375" style="4" bestFit="1" customWidth="1"/>
    <col min="2820" max="2826" width="20.7109375" style="4" customWidth="1"/>
    <col min="2827" max="3072" width="9.140625" style="4"/>
    <col min="3073" max="3073" width="12" style="4" customWidth="1"/>
    <col min="3074" max="3074" width="13.7109375" style="4" customWidth="1"/>
    <col min="3075" max="3075" width="35.7109375" style="4" bestFit="1" customWidth="1"/>
    <col min="3076" max="3082" width="20.7109375" style="4" customWidth="1"/>
    <col min="3083" max="3328" width="9.140625" style="4"/>
    <col min="3329" max="3329" width="12" style="4" customWidth="1"/>
    <col min="3330" max="3330" width="13.7109375" style="4" customWidth="1"/>
    <col min="3331" max="3331" width="35.7109375" style="4" bestFit="1" customWidth="1"/>
    <col min="3332" max="3338" width="20.7109375" style="4" customWidth="1"/>
    <col min="3339" max="3584" width="9.140625" style="4"/>
    <col min="3585" max="3585" width="12" style="4" customWidth="1"/>
    <col min="3586" max="3586" width="13.7109375" style="4" customWidth="1"/>
    <col min="3587" max="3587" width="35.7109375" style="4" bestFit="1" customWidth="1"/>
    <col min="3588" max="3594" width="20.7109375" style="4" customWidth="1"/>
    <col min="3595" max="3840" width="9.140625" style="4"/>
    <col min="3841" max="3841" width="12" style="4" customWidth="1"/>
    <col min="3842" max="3842" width="13.7109375" style="4" customWidth="1"/>
    <col min="3843" max="3843" width="35.7109375" style="4" bestFit="1" customWidth="1"/>
    <col min="3844" max="3850" width="20.7109375" style="4" customWidth="1"/>
    <col min="3851" max="4096" width="9.140625" style="4"/>
    <col min="4097" max="4097" width="12" style="4" customWidth="1"/>
    <col min="4098" max="4098" width="13.7109375" style="4" customWidth="1"/>
    <col min="4099" max="4099" width="35.7109375" style="4" bestFit="1" customWidth="1"/>
    <col min="4100" max="4106" width="20.7109375" style="4" customWidth="1"/>
    <col min="4107" max="4352" width="9.140625" style="4"/>
    <col min="4353" max="4353" width="12" style="4" customWidth="1"/>
    <col min="4354" max="4354" width="13.7109375" style="4" customWidth="1"/>
    <col min="4355" max="4355" width="35.7109375" style="4" bestFit="1" customWidth="1"/>
    <col min="4356" max="4362" width="20.7109375" style="4" customWidth="1"/>
    <col min="4363" max="4608" width="9.140625" style="4"/>
    <col min="4609" max="4609" width="12" style="4" customWidth="1"/>
    <col min="4610" max="4610" width="13.7109375" style="4" customWidth="1"/>
    <col min="4611" max="4611" width="35.7109375" style="4" bestFit="1" customWidth="1"/>
    <col min="4612" max="4618" width="20.7109375" style="4" customWidth="1"/>
    <col min="4619" max="4864" width="9.140625" style="4"/>
    <col min="4865" max="4865" width="12" style="4" customWidth="1"/>
    <col min="4866" max="4866" width="13.7109375" style="4" customWidth="1"/>
    <col min="4867" max="4867" width="35.7109375" style="4" bestFit="1" customWidth="1"/>
    <col min="4868" max="4874" width="20.7109375" style="4" customWidth="1"/>
    <col min="4875" max="5120" width="9.140625" style="4"/>
    <col min="5121" max="5121" width="12" style="4" customWidth="1"/>
    <col min="5122" max="5122" width="13.7109375" style="4" customWidth="1"/>
    <col min="5123" max="5123" width="35.7109375" style="4" bestFit="1" customWidth="1"/>
    <col min="5124" max="5130" width="20.7109375" style="4" customWidth="1"/>
    <col min="5131" max="5376" width="9.140625" style="4"/>
    <col min="5377" max="5377" width="12" style="4" customWidth="1"/>
    <col min="5378" max="5378" width="13.7109375" style="4" customWidth="1"/>
    <col min="5379" max="5379" width="35.7109375" style="4" bestFit="1" customWidth="1"/>
    <col min="5380" max="5386" width="20.7109375" style="4" customWidth="1"/>
    <col min="5387" max="5632" width="9.140625" style="4"/>
    <col min="5633" max="5633" width="12" style="4" customWidth="1"/>
    <col min="5634" max="5634" width="13.7109375" style="4" customWidth="1"/>
    <col min="5635" max="5635" width="35.7109375" style="4" bestFit="1" customWidth="1"/>
    <col min="5636" max="5642" width="20.7109375" style="4" customWidth="1"/>
    <col min="5643" max="5888" width="9.140625" style="4"/>
    <col min="5889" max="5889" width="12" style="4" customWidth="1"/>
    <col min="5890" max="5890" width="13.7109375" style="4" customWidth="1"/>
    <col min="5891" max="5891" width="35.7109375" style="4" bestFit="1" customWidth="1"/>
    <col min="5892" max="5898" width="20.7109375" style="4" customWidth="1"/>
    <col min="5899" max="6144" width="9.140625" style="4"/>
    <col min="6145" max="6145" width="12" style="4" customWidth="1"/>
    <col min="6146" max="6146" width="13.7109375" style="4" customWidth="1"/>
    <col min="6147" max="6147" width="35.7109375" style="4" bestFit="1" customWidth="1"/>
    <col min="6148" max="6154" width="20.7109375" style="4" customWidth="1"/>
    <col min="6155" max="6400" width="9.140625" style="4"/>
    <col min="6401" max="6401" width="12" style="4" customWidth="1"/>
    <col min="6402" max="6402" width="13.7109375" style="4" customWidth="1"/>
    <col min="6403" max="6403" width="35.7109375" style="4" bestFit="1" customWidth="1"/>
    <col min="6404" max="6410" width="20.7109375" style="4" customWidth="1"/>
    <col min="6411" max="6656" width="9.140625" style="4"/>
    <col min="6657" max="6657" width="12" style="4" customWidth="1"/>
    <col min="6658" max="6658" width="13.7109375" style="4" customWidth="1"/>
    <col min="6659" max="6659" width="35.7109375" style="4" bestFit="1" customWidth="1"/>
    <col min="6660" max="6666" width="20.7109375" style="4" customWidth="1"/>
    <col min="6667" max="6912" width="9.140625" style="4"/>
    <col min="6913" max="6913" width="12" style="4" customWidth="1"/>
    <col min="6914" max="6914" width="13.7109375" style="4" customWidth="1"/>
    <col min="6915" max="6915" width="35.7109375" style="4" bestFit="1" customWidth="1"/>
    <col min="6916" max="6922" width="20.7109375" style="4" customWidth="1"/>
    <col min="6923" max="7168" width="9.140625" style="4"/>
    <col min="7169" max="7169" width="12" style="4" customWidth="1"/>
    <col min="7170" max="7170" width="13.7109375" style="4" customWidth="1"/>
    <col min="7171" max="7171" width="35.7109375" style="4" bestFit="1" customWidth="1"/>
    <col min="7172" max="7178" width="20.7109375" style="4" customWidth="1"/>
    <col min="7179" max="7424" width="9.140625" style="4"/>
    <col min="7425" max="7425" width="12" style="4" customWidth="1"/>
    <col min="7426" max="7426" width="13.7109375" style="4" customWidth="1"/>
    <col min="7427" max="7427" width="35.7109375" style="4" bestFit="1" customWidth="1"/>
    <col min="7428" max="7434" width="20.7109375" style="4" customWidth="1"/>
    <col min="7435" max="7680" width="9.140625" style="4"/>
    <col min="7681" max="7681" width="12" style="4" customWidth="1"/>
    <col min="7682" max="7682" width="13.7109375" style="4" customWidth="1"/>
    <col min="7683" max="7683" width="35.7109375" style="4" bestFit="1" customWidth="1"/>
    <col min="7684" max="7690" width="20.7109375" style="4" customWidth="1"/>
    <col min="7691" max="7936" width="9.140625" style="4"/>
    <col min="7937" max="7937" width="12" style="4" customWidth="1"/>
    <col min="7938" max="7938" width="13.7109375" style="4" customWidth="1"/>
    <col min="7939" max="7939" width="35.7109375" style="4" bestFit="1" customWidth="1"/>
    <col min="7940" max="7946" width="20.7109375" style="4" customWidth="1"/>
    <col min="7947" max="8192" width="9.140625" style="4"/>
    <col min="8193" max="8193" width="12" style="4" customWidth="1"/>
    <col min="8194" max="8194" width="13.7109375" style="4" customWidth="1"/>
    <col min="8195" max="8195" width="35.7109375" style="4" bestFit="1" customWidth="1"/>
    <col min="8196" max="8202" width="20.7109375" style="4" customWidth="1"/>
    <col min="8203" max="8448" width="9.140625" style="4"/>
    <col min="8449" max="8449" width="12" style="4" customWidth="1"/>
    <col min="8450" max="8450" width="13.7109375" style="4" customWidth="1"/>
    <col min="8451" max="8451" width="35.7109375" style="4" bestFit="1" customWidth="1"/>
    <col min="8452" max="8458" width="20.7109375" style="4" customWidth="1"/>
    <col min="8459" max="8704" width="9.140625" style="4"/>
    <col min="8705" max="8705" width="12" style="4" customWidth="1"/>
    <col min="8706" max="8706" width="13.7109375" style="4" customWidth="1"/>
    <col min="8707" max="8707" width="35.7109375" style="4" bestFit="1" customWidth="1"/>
    <col min="8708" max="8714" width="20.7109375" style="4" customWidth="1"/>
    <col min="8715" max="8960" width="9.140625" style="4"/>
    <col min="8961" max="8961" width="12" style="4" customWidth="1"/>
    <col min="8962" max="8962" width="13.7109375" style="4" customWidth="1"/>
    <col min="8963" max="8963" width="35.7109375" style="4" bestFit="1" customWidth="1"/>
    <col min="8964" max="8970" width="20.7109375" style="4" customWidth="1"/>
    <col min="8971" max="9216" width="9.140625" style="4"/>
    <col min="9217" max="9217" width="12" style="4" customWidth="1"/>
    <col min="9218" max="9218" width="13.7109375" style="4" customWidth="1"/>
    <col min="9219" max="9219" width="35.7109375" style="4" bestFit="1" customWidth="1"/>
    <col min="9220" max="9226" width="20.7109375" style="4" customWidth="1"/>
    <col min="9227" max="9472" width="9.140625" style="4"/>
    <col min="9473" max="9473" width="12" style="4" customWidth="1"/>
    <col min="9474" max="9474" width="13.7109375" style="4" customWidth="1"/>
    <col min="9475" max="9475" width="35.7109375" style="4" bestFit="1" customWidth="1"/>
    <col min="9476" max="9482" width="20.7109375" style="4" customWidth="1"/>
    <col min="9483" max="9728" width="9.140625" style="4"/>
    <col min="9729" max="9729" width="12" style="4" customWidth="1"/>
    <col min="9730" max="9730" width="13.7109375" style="4" customWidth="1"/>
    <col min="9731" max="9731" width="35.7109375" style="4" bestFit="1" customWidth="1"/>
    <col min="9732" max="9738" width="20.7109375" style="4" customWidth="1"/>
    <col min="9739" max="9984" width="9.140625" style="4"/>
    <col min="9985" max="9985" width="12" style="4" customWidth="1"/>
    <col min="9986" max="9986" width="13.7109375" style="4" customWidth="1"/>
    <col min="9987" max="9987" width="35.7109375" style="4" bestFit="1" customWidth="1"/>
    <col min="9988" max="9994" width="20.7109375" style="4" customWidth="1"/>
    <col min="9995" max="10240" width="9.140625" style="4"/>
    <col min="10241" max="10241" width="12" style="4" customWidth="1"/>
    <col min="10242" max="10242" width="13.7109375" style="4" customWidth="1"/>
    <col min="10243" max="10243" width="35.7109375" style="4" bestFit="1" customWidth="1"/>
    <col min="10244" max="10250" width="20.7109375" style="4" customWidth="1"/>
    <col min="10251" max="10496" width="9.140625" style="4"/>
    <col min="10497" max="10497" width="12" style="4" customWidth="1"/>
    <col min="10498" max="10498" width="13.7109375" style="4" customWidth="1"/>
    <col min="10499" max="10499" width="35.7109375" style="4" bestFit="1" customWidth="1"/>
    <col min="10500" max="10506" width="20.7109375" style="4" customWidth="1"/>
    <col min="10507" max="10752" width="9.140625" style="4"/>
    <col min="10753" max="10753" width="12" style="4" customWidth="1"/>
    <col min="10754" max="10754" width="13.7109375" style="4" customWidth="1"/>
    <col min="10755" max="10755" width="35.7109375" style="4" bestFit="1" customWidth="1"/>
    <col min="10756" max="10762" width="20.7109375" style="4" customWidth="1"/>
    <col min="10763" max="11008" width="9.140625" style="4"/>
    <col min="11009" max="11009" width="12" style="4" customWidth="1"/>
    <col min="11010" max="11010" width="13.7109375" style="4" customWidth="1"/>
    <col min="11011" max="11011" width="35.7109375" style="4" bestFit="1" customWidth="1"/>
    <col min="11012" max="11018" width="20.7109375" style="4" customWidth="1"/>
    <col min="11019" max="11264" width="9.140625" style="4"/>
    <col min="11265" max="11265" width="12" style="4" customWidth="1"/>
    <col min="11266" max="11266" width="13.7109375" style="4" customWidth="1"/>
    <col min="11267" max="11267" width="35.7109375" style="4" bestFit="1" customWidth="1"/>
    <col min="11268" max="11274" width="20.7109375" style="4" customWidth="1"/>
    <col min="11275" max="11520" width="9.140625" style="4"/>
    <col min="11521" max="11521" width="12" style="4" customWidth="1"/>
    <col min="11522" max="11522" width="13.7109375" style="4" customWidth="1"/>
    <col min="11523" max="11523" width="35.7109375" style="4" bestFit="1" customWidth="1"/>
    <col min="11524" max="11530" width="20.7109375" style="4" customWidth="1"/>
    <col min="11531" max="11776" width="9.140625" style="4"/>
    <col min="11777" max="11777" width="12" style="4" customWidth="1"/>
    <col min="11778" max="11778" width="13.7109375" style="4" customWidth="1"/>
    <col min="11779" max="11779" width="35.7109375" style="4" bestFit="1" customWidth="1"/>
    <col min="11780" max="11786" width="20.7109375" style="4" customWidth="1"/>
    <col min="11787" max="12032" width="9.140625" style="4"/>
    <col min="12033" max="12033" width="12" style="4" customWidth="1"/>
    <col min="12034" max="12034" width="13.7109375" style="4" customWidth="1"/>
    <col min="12035" max="12035" width="35.7109375" style="4" bestFit="1" customWidth="1"/>
    <col min="12036" max="12042" width="20.7109375" style="4" customWidth="1"/>
    <col min="12043" max="12288" width="9.140625" style="4"/>
    <col min="12289" max="12289" width="12" style="4" customWidth="1"/>
    <col min="12290" max="12290" width="13.7109375" style="4" customWidth="1"/>
    <col min="12291" max="12291" width="35.7109375" style="4" bestFit="1" customWidth="1"/>
    <col min="12292" max="12298" width="20.7109375" style="4" customWidth="1"/>
    <col min="12299" max="12544" width="9.140625" style="4"/>
    <col min="12545" max="12545" width="12" style="4" customWidth="1"/>
    <col min="12546" max="12546" width="13.7109375" style="4" customWidth="1"/>
    <col min="12547" max="12547" width="35.7109375" style="4" bestFit="1" customWidth="1"/>
    <col min="12548" max="12554" width="20.7109375" style="4" customWidth="1"/>
    <col min="12555" max="12800" width="9.140625" style="4"/>
    <col min="12801" max="12801" width="12" style="4" customWidth="1"/>
    <col min="12802" max="12802" width="13.7109375" style="4" customWidth="1"/>
    <col min="12803" max="12803" width="35.7109375" style="4" bestFit="1" customWidth="1"/>
    <col min="12804" max="12810" width="20.7109375" style="4" customWidth="1"/>
    <col min="12811" max="13056" width="9.140625" style="4"/>
    <col min="13057" max="13057" width="12" style="4" customWidth="1"/>
    <col min="13058" max="13058" width="13.7109375" style="4" customWidth="1"/>
    <col min="13059" max="13059" width="35.7109375" style="4" bestFit="1" customWidth="1"/>
    <col min="13060" max="13066" width="20.7109375" style="4" customWidth="1"/>
    <col min="13067" max="13312" width="9.140625" style="4"/>
    <col min="13313" max="13313" width="12" style="4" customWidth="1"/>
    <col min="13314" max="13314" width="13.7109375" style="4" customWidth="1"/>
    <col min="13315" max="13315" width="35.7109375" style="4" bestFit="1" customWidth="1"/>
    <col min="13316" max="13322" width="20.7109375" style="4" customWidth="1"/>
    <col min="13323" max="13568" width="9.140625" style="4"/>
    <col min="13569" max="13569" width="12" style="4" customWidth="1"/>
    <col min="13570" max="13570" width="13.7109375" style="4" customWidth="1"/>
    <col min="13571" max="13571" width="35.7109375" style="4" bestFit="1" customWidth="1"/>
    <col min="13572" max="13578" width="20.7109375" style="4" customWidth="1"/>
    <col min="13579" max="13824" width="9.140625" style="4"/>
    <col min="13825" max="13825" width="12" style="4" customWidth="1"/>
    <col min="13826" max="13826" width="13.7109375" style="4" customWidth="1"/>
    <col min="13827" max="13827" width="35.7109375" style="4" bestFit="1" customWidth="1"/>
    <col min="13828" max="13834" width="20.7109375" style="4" customWidth="1"/>
    <col min="13835" max="14080" width="9.140625" style="4"/>
    <col min="14081" max="14081" width="12" style="4" customWidth="1"/>
    <col min="14082" max="14082" width="13.7109375" style="4" customWidth="1"/>
    <col min="14083" max="14083" width="35.7109375" style="4" bestFit="1" customWidth="1"/>
    <col min="14084" max="14090" width="20.7109375" style="4" customWidth="1"/>
    <col min="14091" max="14336" width="9.140625" style="4"/>
    <col min="14337" max="14337" width="12" style="4" customWidth="1"/>
    <col min="14338" max="14338" width="13.7109375" style="4" customWidth="1"/>
    <col min="14339" max="14339" width="35.7109375" style="4" bestFit="1" customWidth="1"/>
    <col min="14340" max="14346" width="20.7109375" style="4" customWidth="1"/>
    <col min="14347" max="14592" width="9.140625" style="4"/>
    <col min="14593" max="14593" width="12" style="4" customWidth="1"/>
    <col min="14594" max="14594" width="13.7109375" style="4" customWidth="1"/>
    <col min="14595" max="14595" width="35.7109375" style="4" bestFit="1" customWidth="1"/>
    <col min="14596" max="14602" width="20.7109375" style="4" customWidth="1"/>
    <col min="14603" max="14848" width="9.140625" style="4"/>
    <col min="14849" max="14849" width="12" style="4" customWidth="1"/>
    <col min="14850" max="14850" width="13.7109375" style="4" customWidth="1"/>
    <col min="14851" max="14851" width="35.7109375" style="4" bestFit="1" customWidth="1"/>
    <col min="14852" max="14858" width="20.7109375" style="4" customWidth="1"/>
    <col min="14859" max="15104" width="9.140625" style="4"/>
    <col min="15105" max="15105" width="12" style="4" customWidth="1"/>
    <col min="15106" max="15106" width="13.7109375" style="4" customWidth="1"/>
    <col min="15107" max="15107" width="35.7109375" style="4" bestFit="1" customWidth="1"/>
    <col min="15108" max="15114" width="20.7109375" style="4" customWidth="1"/>
    <col min="15115" max="15360" width="9.140625" style="4"/>
    <col min="15361" max="15361" width="12" style="4" customWidth="1"/>
    <col min="15362" max="15362" width="13.7109375" style="4" customWidth="1"/>
    <col min="15363" max="15363" width="35.7109375" style="4" bestFit="1" customWidth="1"/>
    <col min="15364" max="15370" width="20.7109375" style="4" customWidth="1"/>
    <col min="15371" max="15616" width="9.140625" style="4"/>
    <col min="15617" max="15617" width="12" style="4" customWidth="1"/>
    <col min="15618" max="15618" width="13.7109375" style="4" customWidth="1"/>
    <col min="15619" max="15619" width="35.7109375" style="4" bestFit="1" customWidth="1"/>
    <col min="15620" max="15626" width="20.7109375" style="4" customWidth="1"/>
    <col min="15627" max="15872" width="9.140625" style="4"/>
    <col min="15873" max="15873" width="12" style="4" customWidth="1"/>
    <col min="15874" max="15874" width="13.7109375" style="4" customWidth="1"/>
    <col min="15875" max="15875" width="35.7109375" style="4" bestFit="1" customWidth="1"/>
    <col min="15876" max="15882" width="20.7109375" style="4" customWidth="1"/>
    <col min="15883" max="16128" width="9.140625" style="4"/>
    <col min="16129" max="16129" width="12" style="4" customWidth="1"/>
    <col min="16130" max="16130" width="13.7109375" style="4" customWidth="1"/>
    <col min="16131" max="16131" width="35.7109375" style="4" bestFit="1" customWidth="1"/>
    <col min="16132" max="16138" width="20.7109375" style="4" customWidth="1"/>
    <col min="16139" max="16384" width="9.140625" style="4"/>
  </cols>
  <sheetData>
    <row r="1" spans="2:10" ht="20.25" x14ac:dyDescent="0.3">
      <c r="B1" s="2" t="str">
        <f>[4]Cover!C22</f>
        <v>Essential Energy</v>
      </c>
      <c r="C1" s="3"/>
    </row>
    <row r="2" spans="2:10" ht="20.25" x14ac:dyDescent="0.3">
      <c r="B2" s="609" t="s">
        <v>90</v>
      </c>
      <c r="C2" s="609"/>
    </row>
    <row r="3" spans="2:10" ht="20.25" x14ac:dyDescent="0.3">
      <c r="B3" s="2" t="str">
        <f>Cover!C26</f>
        <v>2012-13</v>
      </c>
    </row>
    <row r="4" spans="2:10" ht="20.25" x14ac:dyDescent="0.3">
      <c r="B4" s="2"/>
    </row>
    <row r="5" spans="2:10" ht="53.25" customHeight="1" x14ac:dyDescent="0.2">
      <c r="B5" s="607" t="s">
        <v>205</v>
      </c>
      <c r="C5" s="610"/>
      <c r="D5" s="608"/>
    </row>
    <row r="6" spans="2:10" s="162" customFormat="1" ht="17.25" customHeight="1" x14ac:dyDescent="0.2">
      <c r="B6" s="195"/>
      <c r="C6" s="195"/>
      <c r="D6" s="195"/>
    </row>
    <row r="7" spans="2:10" ht="15.75" x14ac:dyDescent="0.2">
      <c r="B7" s="606" t="s">
        <v>206</v>
      </c>
      <c r="C7" s="606"/>
      <c r="D7" s="606"/>
      <c r="E7" s="606"/>
    </row>
    <row r="9" spans="2:10" ht="65.45" customHeight="1" x14ac:dyDescent="0.2">
      <c r="B9" s="6" t="s">
        <v>87</v>
      </c>
      <c r="C9" s="196" t="s">
        <v>88</v>
      </c>
      <c r="D9" s="196" t="s">
        <v>177</v>
      </c>
      <c r="E9" s="197" t="s">
        <v>178</v>
      </c>
      <c r="F9" s="198" t="s">
        <v>207</v>
      </c>
      <c r="G9" s="177" t="s">
        <v>180</v>
      </c>
      <c r="H9" s="178" t="s">
        <v>181</v>
      </c>
      <c r="I9" s="9" t="s">
        <v>182</v>
      </c>
      <c r="J9" s="9" t="s">
        <v>183</v>
      </c>
    </row>
    <row r="10" spans="2:10" ht="26.25" customHeight="1" x14ac:dyDescent="0.2">
      <c r="B10" s="199"/>
      <c r="C10" s="200"/>
      <c r="D10" s="201"/>
      <c r="E10" s="201"/>
      <c r="F10" s="201"/>
      <c r="G10" s="183"/>
      <c r="H10" s="178" t="s">
        <v>184</v>
      </c>
      <c r="I10" s="201"/>
      <c r="J10" s="201"/>
    </row>
    <row r="11" spans="2:10" x14ac:dyDescent="0.2">
      <c r="B11" s="199"/>
      <c r="C11" s="202" t="s">
        <v>208</v>
      </c>
      <c r="D11" s="203" t="s">
        <v>89</v>
      </c>
      <c r="E11" s="203" t="s">
        <v>89</v>
      </c>
      <c r="F11" s="203" t="s">
        <v>89</v>
      </c>
      <c r="G11" s="182" t="s">
        <v>89</v>
      </c>
      <c r="H11" s="203" t="s">
        <v>89</v>
      </c>
      <c r="I11" s="203" t="s">
        <v>89</v>
      </c>
      <c r="J11" s="203" t="s">
        <v>89</v>
      </c>
    </row>
    <row r="12" spans="2:10" x14ac:dyDescent="0.2">
      <c r="B12" s="186"/>
      <c r="C12" s="204" t="s">
        <v>209</v>
      </c>
      <c r="D12" s="502">
        <v>52638.78744</v>
      </c>
      <c r="E12" s="499">
        <f>J12</f>
        <v>13129.310559999998</v>
      </c>
      <c r="F12" s="502">
        <f>SUM(G12:H12)</f>
        <v>39509.478000000003</v>
      </c>
      <c r="G12" s="503">
        <v>39509.478000000003</v>
      </c>
      <c r="H12" s="205"/>
      <c r="I12" s="206"/>
      <c r="J12" s="205">
        <v>13129.310559999998</v>
      </c>
    </row>
    <row r="13" spans="2:10" x14ac:dyDescent="0.2">
      <c r="B13" s="186"/>
      <c r="C13" s="204" t="s">
        <v>210</v>
      </c>
      <c r="D13" s="502">
        <v>178518.90907999995</v>
      </c>
      <c r="E13" s="499">
        <f t="shared" ref="E13:E20" si="0">J13</f>
        <v>6478.145920000009</v>
      </c>
      <c r="F13" s="502">
        <f t="shared" ref="F13:F21" si="1">SUM(G13:H13)</f>
        <v>172040.76300000001</v>
      </c>
      <c r="G13" s="503">
        <v>172040.76300000001</v>
      </c>
      <c r="H13" s="205"/>
      <c r="I13" s="206"/>
      <c r="J13" s="205">
        <v>6478.145920000009</v>
      </c>
    </row>
    <row r="14" spans="2:10" x14ac:dyDescent="0.2">
      <c r="B14" s="186"/>
      <c r="C14" s="204" t="s">
        <v>211</v>
      </c>
      <c r="D14" s="504"/>
      <c r="E14" s="499">
        <f t="shared" si="0"/>
        <v>0</v>
      </c>
      <c r="F14" s="502">
        <f t="shared" si="1"/>
        <v>0</v>
      </c>
      <c r="G14" s="503"/>
      <c r="H14" s="205"/>
      <c r="I14" s="206"/>
      <c r="J14" s="205"/>
    </row>
    <row r="15" spans="2:10" x14ac:dyDescent="0.2">
      <c r="B15" s="186"/>
      <c r="C15" s="207" t="s">
        <v>212</v>
      </c>
      <c r="D15" s="502"/>
      <c r="E15" s="499">
        <f t="shared" si="0"/>
        <v>0</v>
      </c>
      <c r="F15" s="502">
        <f t="shared" si="1"/>
        <v>0</v>
      </c>
      <c r="G15" s="503"/>
      <c r="H15" s="205"/>
      <c r="I15" s="206"/>
      <c r="J15" s="205"/>
    </row>
    <row r="16" spans="2:10" x14ac:dyDescent="0.2">
      <c r="B16" s="186"/>
      <c r="C16" s="204" t="s">
        <v>213</v>
      </c>
      <c r="D16" s="502"/>
      <c r="E16" s="499">
        <f t="shared" si="0"/>
        <v>0</v>
      </c>
      <c r="F16" s="502">
        <f t="shared" si="1"/>
        <v>0</v>
      </c>
      <c r="G16" s="503"/>
      <c r="H16" s="205"/>
      <c r="I16" s="206"/>
      <c r="J16" s="205"/>
    </row>
    <row r="17" spans="2:10" x14ac:dyDescent="0.2">
      <c r="B17" s="186"/>
      <c r="C17" s="204" t="s">
        <v>214</v>
      </c>
      <c r="D17" s="502">
        <v>15420.875980000001</v>
      </c>
      <c r="E17" s="499">
        <f t="shared" si="0"/>
        <v>1651.5530199999996</v>
      </c>
      <c r="F17" s="502">
        <f t="shared" si="1"/>
        <v>13769.321</v>
      </c>
      <c r="G17" s="503">
        <v>13769.321</v>
      </c>
      <c r="H17" s="205"/>
      <c r="I17" s="206"/>
      <c r="J17" s="205">
        <v>1651.5530199999996</v>
      </c>
    </row>
    <row r="18" spans="2:10" x14ac:dyDescent="0.2">
      <c r="B18" s="186"/>
      <c r="C18" s="207" t="s">
        <v>215</v>
      </c>
      <c r="D18" s="502">
        <v>241406.38</v>
      </c>
      <c r="E18" s="499">
        <f t="shared" si="0"/>
        <v>1497.38</v>
      </c>
      <c r="F18" s="502">
        <f t="shared" si="1"/>
        <v>239909</v>
      </c>
      <c r="G18" s="503">
        <v>239909</v>
      </c>
      <c r="H18" s="205"/>
      <c r="I18" s="206"/>
      <c r="J18" s="205">
        <v>1497.38</v>
      </c>
    </row>
    <row r="19" spans="2:10" x14ac:dyDescent="0.2">
      <c r="B19" s="186"/>
      <c r="C19" s="207" t="s">
        <v>216</v>
      </c>
      <c r="D19" s="502"/>
      <c r="E19" s="499">
        <f t="shared" si="0"/>
        <v>0</v>
      </c>
      <c r="F19" s="502">
        <f t="shared" si="1"/>
        <v>0</v>
      </c>
      <c r="G19" s="503"/>
      <c r="H19" s="205"/>
      <c r="I19" s="206"/>
      <c r="J19" s="205"/>
    </row>
    <row r="20" spans="2:10" x14ac:dyDescent="0.2">
      <c r="B20" s="186"/>
      <c r="C20" s="207" t="s">
        <v>217</v>
      </c>
      <c r="D20" s="502">
        <v>28660.102500000001</v>
      </c>
      <c r="E20" s="499">
        <f t="shared" si="0"/>
        <v>569.85649999999998</v>
      </c>
      <c r="F20" s="502">
        <f t="shared" si="1"/>
        <v>28090.246999999999</v>
      </c>
      <c r="G20" s="503">
        <v>28090.246999999999</v>
      </c>
      <c r="H20" s="205"/>
      <c r="I20" s="206"/>
      <c r="J20" s="205">
        <v>569.85649999999998</v>
      </c>
    </row>
    <row r="21" spans="2:10" x14ac:dyDescent="0.2">
      <c r="B21" s="186"/>
      <c r="C21" s="204" t="s">
        <v>91</v>
      </c>
      <c r="D21" s="502">
        <v>559.56285000000003</v>
      </c>
      <c r="E21" s="499">
        <f>J21</f>
        <v>559.56315000000006</v>
      </c>
      <c r="F21" s="502">
        <f t="shared" si="1"/>
        <v>0</v>
      </c>
      <c r="G21" s="503"/>
      <c r="H21" s="205"/>
      <c r="I21" s="206"/>
      <c r="J21" s="205">
        <v>559.56315000000006</v>
      </c>
    </row>
    <row r="22" spans="2:10" x14ac:dyDescent="0.2">
      <c r="B22" s="180"/>
      <c r="C22" s="208" t="s">
        <v>218</v>
      </c>
      <c r="D22" s="505">
        <f>SUM(D12:D21)</f>
        <v>517204.61784999992</v>
      </c>
      <c r="E22" s="509">
        <f t="shared" ref="E22:J22" si="2">SUM(E12:E21)</f>
        <v>23885.809150000012</v>
      </c>
      <c r="F22" s="505">
        <f t="shared" si="2"/>
        <v>493318.80900000001</v>
      </c>
      <c r="G22" s="505">
        <f t="shared" si="2"/>
        <v>493318.80900000001</v>
      </c>
      <c r="H22" s="505">
        <f t="shared" si="2"/>
        <v>0</v>
      </c>
      <c r="I22" s="505"/>
      <c r="J22" s="505">
        <f t="shared" si="2"/>
        <v>23885.809150000012</v>
      </c>
    </row>
    <row r="23" spans="2:10" x14ac:dyDescent="0.2">
      <c r="B23" s="189"/>
      <c r="C23" s="210" t="s">
        <v>219</v>
      </c>
      <c r="D23" s="211"/>
      <c r="E23" s="154"/>
      <c r="F23" s="211"/>
      <c r="G23" s="213"/>
      <c r="H23" s="214"/>
      <c r="I23" s="213"/>
      <c r="J23" s="214"/>
    </row>
    <row r="24" spans="2:10" x14ac:dyDescent="0.2">
      <c r="B24" s="186"/>
      <c r="C24" s="204" t="s">
        <v>220</v>
      </c>
      <c r="D24" s="504">
        <v>1177.93235</v>
      </c>
      <c r="E24" s="499">
        <f t="shared" ref="E24:E31" si="3">J24</f>
        <v>90.227649999999997</v>
      </c>
      <c r="F24" s="502">
        <f t="shared" ref="F24:F31" si="4">SUM(G24:H24)</f>
        <v>1087.7059999999999</v>
      </c>
      <c r="G24" s="503">
        <v>1087.7059999999999</v>
      </c>
      <c r="H24" s="504"/>
      <c r="I24" s="216"/>
      <c r="J24" s="205">
        <v>90.227649999999997</v>
      </c>
    </row>
    <row r="25" spans="2:10" x14ac:dyDescent="0.2">
      <c r="B25" s="186"/>
      <c r="C25" s="204" t="s">
        <v>221</v>
      </c>
      <c r="D25" s="504"/>
      <c r="E25" s="499">
        <f t="shared" si="3"/>
        <v>0</v>
      </c>
      <c r="F25" s="502">
        <f t="shared" si="4"/>
        <v>0</v>
      </c>
      <c r="G25" s="503"/>
      <c r="H25" s="504"/>
      <c r="I25" s="216"/>
      <c r="J25" s="205"/>
    </row>
    <row r="26" spans="2:10" x14ac:dyDescent="0.2">
      <c r="B26" s="186"/>
      <c r="C26" s="204" t="s">
        <v>212</v>
      </c>
      <c r="D26" s="504"/>
      <c r="E26" s="499">
        <f t="shared" si="3"/>
        <v>0</v>
      </c>
      <c r="F26" s="502">
        <f t="shared" si="4"/>
        <v>0</v>
      </c>
      <c r="G26" s="503"/>
      <c r="H26" s="504"/>
      <c r="I26" s="216"/>
      <c r="J26" s="205"/>
    </row>
    <row r="27" spans="2:10" x14ac:dyDescent="0.2">
      <c r="B27" s="186"/>
      <c r="C27" s="204" t="s">
        <v>222</v>
      </c>
      <c r="D27" s="504"/>
      <c r="E27" s="499">
        <f t="shared" si="3"/>
        <v>0</v>
      </c>
      <c r="F27" s="502">
        <f t="shared" si="4"/>
        <v>0</v>
      </c>
      <c r="G27" s="503"/>
      <c r="H27" s="504"/>
      <c r="I27" s="216"/>
      <c r="J27" s="205"/>
    </row>
    <row r="28" spans="2:10" x14ac:dyDescent="0.2">
      <c r="B28" s="186"/>
      <c r="C28" s="204" t="s">
        <v>216</v>
      </c>
      <c r="D28" s="504">
        <v>4140.0000399999999</v>
      </c>
      <c r="E28" s="499">
        <f t="shared" si="3"/>
        <v>4140.0019599999996</v>
      </c>
      <c r="F28" s="502">
        <f t="shared" si="4"/>
        <v>0</v>
      </c>
      <c r="G28" s="503"/>
      <c r="H28" s="504"/>
      <c r="I28" s="216"/>
      <c r="J28" s="205">
        <v>4140.0019599999996</v>
      </c>
    </row>
    <row r="29" spans="2:10" x14ac:dyDescent="0.2">
      <c r="B29" s="186"/>
      <c r="C29" s="204" t="s">
        <v>223</v>
      </c>
      <c r="D29" s="504">
        <v>139738.749365</v>
      </c>
      <c r="E29" s="499">
        <f t="shared" si="3"/>
        <v>9705.4476349999914</v>
      </c>
      <c r="F29" s="502">
        <f t="shared" si="4"/>
        <v>130033.30100000001</v>
      </c>
      <c r="G29" s="503">
        <v>130033.30100000001</v>
      </c>
      <c r="H29" s="504"/>
      <c r="I29" s="216"/>
      <c r="J29" s="205">
        <v>9705.4476349999914</v>
      </c>
    </row>
    <row r="30" spans="2:10" x14ac:dyDescent="0.2">
      <c r="B30" s="186"/>
      <c r="C30" s="207" t="s">
        <v>224</v>
      </c>
      <c r="D30" s="504">
        <v>7117003.9831850007</v>
      </c>
      <c r="E30" s="499">
        <f t="shared" si="3"/>
        <v>37194.597814999579</v>
      </c>
      <c r="F30" s="502">
        <f t="shared" si="4"/>
        <v>7079809.3849999998</v>
      </c>
      <c r="G30" s="503">
        <v>6944056.2455599997</v>
      </c>
      <c r="H30" s="504">
        <v>135753.13943999991</v>
      </c>
      <c r="I30" s="216"/>
      <c r="J30" s="205">
        <v>37194.597814999579</v>
      </c>
    </row>
    <row r="31" spans="2:10" x14ac:dyDescent="0.2">
      <c r="B31" s="186"/>
      <c r="C31" s="204" t="s">
        <v>91</v>
      </c>
      <c r="D31" s="504">
        <v>810.47607999999991</v>
      </c>
      <c r="E31" s="499">
        <f t="shared" si="3"/>
        <v>64.030920000000037</v>
      </c>
      <c r="F31" s="502">
        <f t="shared" si="4"/>
        <v>746.44899999999996</v>
      </c>
      <c r="G31" s="503">
        <v>746.44899999999996</v>
      </c>
      <c r="H31" s="502">
        <v>0</v>
      </c>
      <c r="I31" s="206"/>
      <c r="J31" s="205">
        <v>64.030920000000037</v>
      </c>
    </row>
    <row r="32" spans="2:10" x14ac:dyDescent="0.2">
      <c r="B32" s="180"/>
      <c r="C32" s="208" t="s">
        <v>225</v>
      </c>
      <c r="D32" s="505">
        <f>SUM(D24:D31)</f>
        <v>7262871.1410200009</v>
      </c>
      <c r="E32" s="509">
        <f t="shared" ref="E32:J32" si="5">SUM(E24:E31)</f>
        <v>51194.305979999568</v>
      </c>
      <c r="F32" s="505">
        <f t="shared" si="5"/>
        <v>7211676.841</v>
      </c>
      <c r="G32" s="505">
        <f t="shared" si="5"/>
        <v>7075923.70156</v>
      </c>
      <c r="H32" s="505">
        <f t="shared" si="5"/>
        <v>135753.13943999991</v>
      </c>
      <c r="I32" s="209"/>
      <c r="J32" s="209">
        <f t="shared" si="5"/>
        <v>51194.305979999568</v>
      </c>
    </row>
    <row r="33" spans="2:10" x14ac:dyDescent="0.2">
      <c r="B33" s="180"/>
      <c r="C33" s="217" t="s">
        <v>226</v>
      </c>
      <c r="D33" s="506">
        <f t="shared" ref="D33:J33" si="6">D22+D32</f>
        <v>7780075.758870001</v>
      </c>
      <c r="E33" s="510">
        <f t="shared" si="6"/>
        <v>75080.115129999584</v>
      </c>
      <c r="F33" s="506">
        <f t="shared" si="6"/>
        <v>7704995.6500000004</v>
      </c>
      <c r="G33" s="506">
        <f t="shared" si="6"/>
        <v>7569242.5105600003</v>
      </c>
      <c r="H33" s="506">
        <f t="shared" si="6"/>
        <v>135753.13943999991</v>
      </c>
      <c r="I33" s="218"/>
      <c r="J33" s="506">
        <f t="shared" si="6"/>
        <v>75080.115129999584</v>
      </c>
    </row>
    <row r="34" spans="2:10" x14ac:dyDescent="0.2">
      <c r="B34" s="189"/>
      <c r="C34" s="210" t="s">
        <v>227</v>
      </c>
      <c r="D34" s="507"/>
      <c r="E34" s="511"/>
      <c r="F34" s="507"/>
      <c r="G34" s="508"/>
      <c r="H34" s="507"/>
      <c r="I34" s="213"/>
      <c r="J34" s="214"/>
    </row>
    <row r="35" spans="2:10" x14ac:dyDescent="0.2">
      <c r="B35" s="186"/>
      <c r="C35" s="204" t="s">
        <v>228</v>
      </c>
      <c r="D35" s="502">
        <v>313262.89032000006</v>
      </c>
      <c r="E35" s="499">
        <f t="shared" ref="E35:E41" si="7">J35</f>
        <v>19813.306680000005</v>
      </c>
      <c r="F35" s="502">
        <f t="shared" ref="F35:F41" si="8">SUM(G35:H35)</f>
        <v>293449.58500000002</v>
      </c>
      <c r="G35" s="503">
        <v>293449.58500000002</v>
      </c>
      <c r="H35" s="215"/>
      <c r="I35" s="216"/>
      <c r="J35" s="205">
        <v>19813.306680000005</v>
      </c>
    </row>
    <row r="36" spans="2:10" x14ac:dyDescent="0.2">
      <c r="B36" s="186"/>
      <c r="C36" s="204" t="s">
        <v>229</v>
      </c>
      <c r="D36" s="502">
        <v>59960.008689999995</v>
      </c>
      <c r="E36" s="499">
        <f t="shared" si="7"/>
        <v>3.1000000238418578E-4</v>
      </c>
      <c r="F36" s="502">
        <f t="shared" si="8"/>
        <v>59960.008999999998</v>
      </c>
      <c r="G36" s="503">
        <v>59960.008999999998</v>
      </c>
      <c r="H36" s="215"/>
      <c r="I36" s="216"/>
      <c r="J36" s="205">
        <v>3.1000000238418578E-4</v>
      </c>
    </row>
    <row r="37" spans="2:10" x14ac:dyDescent="0.2">
      <c r="B37" s="186"/>
      <c r="C37" s="204" t="s">
        <v>230</v>
      </c>
      <c r="D37" s="502">
        <v>195.28394</v>
      </c>
      <c r="E37" s="499">
        <f t="shared" si="7"/>
        <v>0.37905999999999768</v>
      </c>
      <c r="F37" s="502">
        <f t="shared" si="8"/>
        <v>194.90700000000001</v>
      </c>
      <c r="G37" s="503">
        <v>194.90700000000001</v>
      </c>
      <c r="H37" s="215"/>
      <c r="I37" s="216"/>
      <c r="J37" s="205">
        <v>0.37905999999999768</v>
      </c>
    </row>
    <row r="38" spans="2:10" x14ac:dyDescent="0.2">
      <c r="B38" s="186"/>
      <c r="C38" s="204" t="s">
        <v>231</v>
      </c>
      <c r="D38" s="502">
        <v>0</v>
      </c>
      <c r="E38" s="499">
        <f t="shared" si="7"/>
        <v>0</v>
      </c>
      <c r="F38" s="502">
        <f t="shared" si="8"/>
        <v>0</v>
      </c>
      <c r="G38" s="503">
        <v>0</v>
      </c>
      <c r="H38" s="205"/>
      <c r="I38" s="206"/>
      <c r="J38" s="205">
        <v>0</v>
      </c>
    </row>
    <row r="39" spans="2:10" x14ac:dyDescent="0.2">
      <c r="B39" s="186"/>
      <c r="C39" s="204" t="s">
        <v>232</v>
      </c>
      <c r="D39" s="502">
        <v>96157.047649999979</v>
      </c>
      <c r="E39" s="499">
        <f t="shared" si="7"/>
        <v>11984.624350000024</v>
      </c>
      <c r="F39" s="502">
        <f t="shared" si="8"/>
        <v>84172.423999999999</v>
      </c>
      <c r="G39" s="503">
        <v>84172.423999999999</v>
      </c>
      <c r="H39" s="205"/>
      <c r="I39" s="206"/>
      <c r="J39" s="205">
        <v>11984.624350000024</v>
      </c>
    </row>
    <row r="40" spans="2:10" x14ac:dyDescent="0.2">
      <c r="B40" s="186"/>
      <c r="C40" s="204" t="s">
        <v>233</v>
      </c>
      <c r="D40" s="502">
        <v>493368.12</v>
      </c>
      <c r="E40" s="499">
        <f t="shared" si="7"/>
        <v>71530.248000000007</v>
      </c>
      <c r="F40" s="502">
        <f t="shared" si="8"/>
        <v>421837.87400000001</v>
      </c>
      <c r="G40" s="503">
        <v>421837.87400000001</v>
      </c>
      <c r="H40" s="205"/>
      <c r="I40" s="206"/>
      <c r="J40" s="205">
        <v>71530.248000000007</v>
      </c>
    </row>
    <row r="41" spans="2:10" x14ac:dyDescent="0.2">
      <c r="B41" s="186"/>
      <c r="C41" s="204" t="s">
        <v>91</v>
      </c>
      <c r="D41" s="502">
        <v>501.35843</v>
      </c>
      <c r="E41" s="499">
        <f t="shared" si="7"/>
        <v>10.184570000000006</v>
      </c>
      <c r="F41" s="502">
        <f t="shared" si="8"/>
        <v>491.173</v>
      </c>
      <c r="G41" s="503">
        <v>491.173</v>
      </c>
      <c r="H41" s="205"/>
      <c r="I41" s="206"/>
      <c r="J41" s="205">
        <v>10.184570000000006</v>
      </c>
    </row>
    <row r="42" spans="2:10" x14ac:dyDescent="0.2">
      <c r="B42" s="219"/>
      <c r="C42" s="208" t="s">
        <v>234</v>
      </c>
      <c r="D42" s="505">
        <f>SUM(D35:D41)</f>
        <v>963444.70903000003</v>
      </c>
      <c r="E42" s="505">
        <f t="shared" ref="E42:J42" si="9">SUM(E35:E41)</f>
        <v>103338.74297000004</v>
      </c>
      <c r="F42" s="505">
        <f t="shared" si="9"/>
        <v>860105.97200000007</v>
      </c>
      <c r="G42" s="505">
        <f t="shared" si="9"/>
        <v>860105.97200000007</v>
      </c>
      <c r="H42" s="505">
        <f t="shared" si="9"/>
        <v>0</v>
      </c>
      <c r="I42" s="505"/>
      <c r="J42" s="505">
        <f t="shared" si="9"/>
        <v>103338.74297000004</v>
      </c>
    </row>
    <row r="43" spans="2:10" x14ac:dyDescent="0.2">
      <c r="B43" s="220"/>
      <c r="C43" s="210" t="s">
        <v>235</v>
      </c>
      <c r="D43" s="211"/>
      <c r="E43" s="212"/>
      <c r="F43" s="211"/>
      <c r="G43" s="213"/>
      <c r="H43" s="214"/>
      <c r="I43" s="213"/>
      <c r="J43" s="214"/>
    </row>
    <row r="44" spans="2:10" x14ac:dyDescent="0.2">
      <c r="B44" s="221"/>
      <c r="C44" s="204" t="s">
        <v>233</v>
      </c>
      <c r="D44" s="502">
        <v>80855.35699</v>
      </c>
      <c r="E44" s="499">
        <f t="shared" ref="E44:E49" si="10">J44</f>
        <v>33783.409670419991</v>
      </c>
      <c r="F44" s="502">
        <f t="shared" ref="F44:F49" si="11">SUM(G44:H44)</f>
        <v>47071.949299579981</v>
      </c>
      <c r="G44" s="503">
        <v>47071.949299579981</v>
      </c>
      <c r="H44" s="205"/>
      <c r="I44" s="206"/>
      <c r="J44" s="205">
        <v>33783.409670419991</v>
      </c>
    </row>
    <row r="45" spans="2:10" x14ac:dyDescent="0.2">
      <c r="B45" s="221"/>
      <c r="C45" s="204" t="s">
        <v>229</v>
      </c>
      <c r="D45" s="502">
        <v>4275801.3213600004</v>
      </c>
      <c r="E45" s="499">
        <f t="shared" si="10"/>
        <v>0</v>
      </c>
      <c r="F45" s="502">
        <f t="shared" si="11"/>
        <v>4275801.3219999997</v>
      </c>
      <c r="G45" s="503">
        <v>4275801.3219999997</v>
      </c>
      <c r="H45" s="205"/>
      <c r="I45" s="206"/>
      <c r="J45" s="205"/>
    </row>
    <row r="46" spans="2:10" x14ac:dyDescent="0.2">
      <c r="B46" s="221"/>
      <c r="C46" s="204" t="s">
        <v>236</v>
      </c>
      <c r="D46" s="502">
        <v>180855.04202000002</v>
      </c>
      <c r="E46" s="499">
        <f t="shared" si="10"/>
        <v>14287.548319580001</v>
      </c>
      <c r="F46" s="502">
        <f t="shared" si="11"/>
        <v>166567.49370042002</v>
      </c>
      <c r="G46" s="503">
        <v>166567.49370042002</v>
      </c>
      <c r="H46" s="205"/>
      <c r="I46" s="206"/>
      <c r="J46" s="205">
        <v>14287.548319580001</v>
      </c>
    </row>
    <row r="47" spans="2:10" x14ac:dyDescent="0.2">
      <c r="B47" s="221"/>
      <c r="C47" s="204" t="s">
        <v>237</v>
      </c>
      <c r="D47" s="502">
        <v>332334.41095999983</v>
      </c>
      <c r="E47" s="499">
        <f t="shared" si="10"/>
        <v>-19676.05695999986</v>
      </c>
      <c r="F47" s="502">
        <f t="shared" si="11"/>
        <v>352010.46799999999</v>
      </c>
      <c r="G47" s="503">
        <v>352010.46799999999</v>
      </c>
      <c r="H47" s="205"/>
      <c r="I47" s="206"/>
      <c r="J47" s="499">
        <v>-19676.05695999986</v>
      </c>
    </row>
    <row r="48" spans="2:10" x14ac:dyDescent="0.2">
      <c r="B48" s="221"/>
      <c r="C48" s="204" t="s">
        <v>238</v>
      </c>
      <c r="D48" s="502"/>
      <c r="E48" s="499">
        <f t="shared" si="10"/>
        <v>0</v>
      </c>
      <c r="F48" s="502">
        <f t="shared" si="11"/>
        <v>0</v>
      </c>
      <c r="G48" s="503"/>
      <c r="H48" s="205"/>
      <c r="I48" s="206"/>
      <c r="J48" s="205"/>
    </row>
    <row r="49" spans="2:10" x14ac:dyDescent="0.2">
      <c r="B49" s="221"/>
      <c r="C49" s="204" t="s">
        <v>91</v>
      </c>
      <c r="D49" s="502">
        <v>20.625</v>
      </c>
      <c r="E49" s="499">
        <f t="shared" si="10"/>
        <v>1.631</v>
      </c>
      <c r="F49" s="502">
        <f t="shared" si="11"/>
        <v>18.995999999999999</v>
      </c>
      <c r="G49" s="503">
        <v>18.995999999999999</v>
      </c>
      <c r="H49" s="205"/>
      <c r="I49" s="206"/>
      <c r="J49" s="205">
        <v>1.631</v>
      </c>
    </row>
    <row r="50" spans="2:10" x14ac:dyDescent="0.2">
      <c r="B50" s="222"/>
      <c r="C50" s="208" t="s">
        <v>239</v>
      </c>
      <c r="D50" s="505">
        <f>SUM(D44:D49)</f>
        <v>4869866.7563300002</v>
      </c>
      <c r="E50" s="509">
        <f>SUM(E44:E49)</f>
        <v>28396.532030000137</v>
      </c>
      <c r="F50" s="505">
        <f>SUM(F44:F49)</f>
        <v>4841470.2290000012</v>
      </c>
      <c r="G50" s="505">
        <f>SUM(G44:G49)</f>
        <v>4841470.2290000012</v>
      </c>
      <c r="H50" s="505">
        <f>SUM(H44:H49)</f>
        <v>0</v>
      </c>
      <c r="I50" s="209"/>
      <c r="J50" s="505">
        <f>SUM(J44:J49)</f>
        <v>28396.532030000137</v>
      </c>
    </row>
    <row r="51" spans="2:10" x14ac:dyDescent="0.2">
      <c r="B51" s="222"/>
      <c r="C51" s="217" t="s">
        <v>240</v>
      </c>
      <c r="D51" s="506">
        <f>D50+D42</f>
        <v>5833311.4653600007</v>
      </c>
      <c r="E51" s="506">
        <f>E50+E42</f>
        <v>131735.27500000017</v>
      </c>
      <c r="F51" s="506">
        <f>F50+F42</f>
        <v>5701576.2010000013</v>
      </c>
      <c r="G51" s="506">
        <f>G50+G42</f>
        <v>5701576.2010000013</v>
      </c>
      <c r="H51" s="506">
        <f>H50+H42</f>
        <v>0</v>
      </c>
      <c r="I51" s="218"/>
      <c r="J51" s="506">
        <f>J50+J42</f>
        <v>131735.27500000017</v>
      </c>
    </row>
    <row r="52" spans="2:10" x14ac:dyDescent="0.2">
      <c r="B52" s="222"/>
      <c r="C52" s="223" t="s">
        <v>241</v>
      </c>
      <c r="D52" s="506">
        <f>D33-D51</f>
        <v>1946764.2935100002</v>
      </c>
      <c r="E52" s="506">
        <f>E33-E51</f>
        <v>-56655.159870000585</v>
      </c>
      <c r="F52" s="506">
        <f>F33-F51</f>
        <v>2003419.4489999991</v>
      </c>
      <c r="G52" s="506">
        <f>G33-G51</f>
        <v>1867666.309559999</v>
      </c>
      <c r="H52" s="506">
        <f>H33-H51</f>
        <v>135753.13943999991</v>
      </c>
      <c r="I52" s="218"/>
      <c r="J52" s="506">
        <f>J33-J51</f>
        <v>-56655.159870000585</v>
      </c>
    </row>
    <row r="53" spans="2:10" x14ac:dyDescent="0.2">
      <c r="B53" s="220"/>
      <c r="C53" s="210" t="s">
        <v>242</v>
      </c>
      <c r="D53" s="211"/>
      <c r="E53" s="212"/>
      <c r="F53" s="211"/>
      <c r="G53" s="224"/>
      <c r="H53" s="214"/>
      <c r="I53" s="213"/>
      <c r="J53" s="214"/>
    </row>
    <row r="54" spans="2:10" x14ac:dyDescent="0.2">
      <c r="B54" s="221"/>
      <c r="C54" s="204" t="s">
        <v>243</v>
      </c>
      <c r="D54" s="502">
        <v>130485.43342</v>
      </c>
      <c r="E54" s="499">
        <f t="shared" ref="E54:E57" si="12">J54</f>
        <v>10272.668579999998</v>
      </c>
      <c r="F54" s="502">
        <f t="shared" ref="F54:F57" si="13">SUM(G54:H54)</f>
        <v>120212.764</v>
      </c>
      <c r="G54" s="503">
        <v>120212.764</v>
      </c>
      <c r="H54" s="502">
        <v>0</v>
      </c>
      <c r="I54" s="206"/>
      <c r="J54" s="205">
        <v>10272.668579999998</v>
      </c>
    </row>
    <row r="55" spans="2:10" x14ac:dyDescent="0.2">
      <c r="B55" s="221"/>
      <c r="C55" s="204" t="s">
        <v>244</v>
      </c>
      <c r="D55" s="502">
        <v>1159464.6183799999</v>
      </c>
      <c r="E55" s="499">
        <f t="shared" si="12"/>
        <v>5156.6804199999624</v>
      </c>
      <c r="F55" s="502">
        <f t="shared" si="13"/>
        <v>1154307.939</v>
      </c>
      <c r="G55" s="503">
        <v>1154307.939</v>
      </c>
      <c r="H55" s="502">
        <v>0</v>
      </c>
      <c r="I55" s="206"/>
      <c r="J55" s="205">
        <v>5156.6804199999624</v>
      </c>
    </row>
    <row r="56" spans="2:10" x14ac:dyDescent="0.2">
      <c r="B56" s="221"/>
      <c r="C56" s="204" t="s">
        <v>245</v>
      </c>
      <c r="D56" s="502">
        <v>656814.2561618177</v>
      </c>
      <c r="E56" s="499">
        <f t="shared" si="12"/>
        <v>-307889.23925000004</v>
      </c>
      <c r="F56" s="502">
        <f t="shared" si="13"/>
        <v>964703.49575181771</v>
      </c>
      <c r="G56" s="503">
        <v>964703.49575181771</v>
      </c>
      <c r="H56" s="502">
        <v>0</v>
      </c>
      <c r="I56" s="206"/>
      <c r="J56" s="499">
        <v>-307889.23925000004</v>
      </c>
    </row>
    <row r="57" spans="2:10" x14ac:dyDescent="0.2">
      <c r="B57" s="221"/>
      <c r="C57" s="204" t="s">
        <v>246</v>
      </c>
      <c r="D57" s="502">
        <v>8.0000000000000002E-3</v>
      </c>
      <c r="E57" s="499">
        <f t="shared" si="12"/>
        <v>235804.75700000001</v>
      </c>
      <c r="F57" s="502">
        <f t="shared" si="13"/>
        <v>-235804.74899999998</v>
      </c>
      <c r="G57" s="503">
        <v>-371557.88843999989</v>
      </c>
      <c r="H57" s="502">
        <v>135753.13943999991</v>
      </c>
      <c r="I57" s="206"/>
      <c r="J57" s="205">
        <v>235804.75700000001</v>
      </c>
    </row>
    <row r="58" spans="2:10" x14ac:dyDescent="0.2">
      <c r="B58" s="222"/>
      <c r="C58" s="217" t="s">
        <v>247</v>
      </c>
      <c r="D58" s="506">
        <f>SUM(D54:D57)</f>
        <v>1946764.3159618173</v>
      </c>
      <c r="E58" s="506">
        <f t="shared" ref="E58:J58" si="14">SUM(E54:E57)</f>
        <v>-56655.133250000043</v>
      </c>
      <c r="F58" s="506">
        <f t="shared" si="14"/>
        <v>2003419.4497518174</v>
      </c>
      <c r="G58" s="506">
        <f t="shared" si="14"/>
        <v>1867666.3103118176</v>
      </c>
      <c r="H58" s="506">
        <f t="shared" si="14"/>
        <v>135753.13943999991</v>
      </c>
      <c r="I58" s="218"/>
      <c r="J58" s="506">
        <f t="shared" si="14"/>
        <v>-56655.133250000043</v>
      </c>
    </row>
    <row r="59" spans="2:10" x14ac:dyDescent="0.2">
      <c r="B59" s="225"/>
      <c r="C59" s="173"/>
      <c r="D59" s="226"/>
      <c r="E59" s="227"/>
      <c r="F59" s="119"/>
      <c r="G59" s="119"/>
    </row>
  </sheetData>
  <mergeCells count="3">
    <mergeCell ref="B2:C2"/>
    <mergeCell ref="B7:E7"/>
    <mergeCell ref="B5:D5"/>
  </mergeCells>
  <pageMargins left="0.35433070866141736" right="0.35433070866141736" top="0.59055118110236227" bottom="0.59055118110236227" header="0.51181102362204722" footer="0.11811023622047245"/>
  <pageSetup paperSize="9" scale="69" fitToHeight="100" orientation="landscape" r:id="rId1"/>
  <headerFooter scaleWithDoc="0" alignWithMargins="0">
    <oddFooter>&amp;L&amp;8&amp;D&amp;C&amp;8&amp; Template: &amp;A&amp;F&amp;R&amp;8&amp;P of &amp;N</oddFooter>
  </headerFooter>
  <rowBreaks count="1" manualBreakCount="1">
    <brk id="42"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08"/>
  <sheetViews>
    <sheetView view="pageBreakPreview" topLeftCell="A7" zoomScale="90" zoomScaleSheetLayoutView="90" workbookViewId="0">
      <selection activeCell="D12" sqref="D12:F14"/>
    </sheetView>
  </sheetViews>
  <sheetFormatPr defaultRowHeight="12.75" x14ac:dyDescent="0.2"/>
  <cols>
    <col min="1" max="1" width="11.7109375" style="4" customWidth="1"/>
    <col min="2" max="2" width="19.85546875" style="4" customWidth="1"/>
    <col min="3" max="3" width="48.42578125" style="4" customWidth="1"/>
    <col min="4" max="10" width="15.7109375" style="4" customWidth="1"/>
    <col min="11" max="256" width="9.140625" style="4"/>
    <col min="257" max="257" width="11.7109375" style="4" customWidth="1"/>
    <col min="258" max="258" width="19.85546875" style="4" customWidth="1"/>
    <col min="259" max="259" width="60.85546875" style="4" customWidth="1"/>
    <col min="260" max="266" width="20.7109375" style="4" customWidth="1"/>
    <col min="267" max="512" width="9.140625" style="4"/>
    <col min="513" max="513" width="11.7109375" style="4" customWidth="1"/>
    <col min="514" max="514" width="19.85546875" style="4" customWidth="1"/>
    <col min="515" max="515" width="60.85546875" style="4" customWidth="1"/>
    <col min="516" max="522" width="20.7109375" style="4" customWidth="1"/>
    <col min="523" max="768" width="9.140625" style="4"/>
    <col min="769" max="769" width="11.7109375" style="4" customWidth="1"/>
    <col min="770" max="770" width="19.85546875" style="4" customWidth="1"/>
    <col min="771" max="771" width="60.85546875" style="4" customWidth="1"/>
    <col min="772" max="778" width="20.7109375" style="4" customWidth="1"/>
    <col min="779" max="1024" width="9.140625" style="4"/>
    <col min="1025" max="1025" width="11.7109375" style="4" customWidth="1"/>
    <col min="1026" max="1026" width="19.85546875" style="4" customWidth="1"/>
    <col min="1027" max="1027" width="60.85546875" style="4" customWidth="1"/>
    <col min="1028" max="1034" width="20.7109375" style="4" customWidth="1"/>
    <col min="1035" max="1280" width="9.140625" style="4"/>
    <col min="1281" max="1281" width="11.7109375" style="4" customWidth="1"/>
    <col min="1282" max="1282" width="19.85546875" style="4" customWidth="1"/>
    <col min="1283" max="1283" width="60.85546875" style="4" customWidth="1"/>
    <col min="1284" max="1290" width="20.7109375" style="4" customWidth="1"/>
    <col min="1291" max="1536" width="9.140625" style="4"/>
    <col min="1537" max="1537" width="11.7109375" style="4" customWidth="1"/>
    <col min="1538" max="1538" width="19.85546875" style="4" customWidth="1"/>
    <col min="1539" max="1539" width="60.85546875" style="4" customWidth="1"/>
    <col min="1540" max="1546" width="20.7109375" style="4" customWidth="1"/>
    <col min="1547" max="1792" width="9.140625" style="4"/>
    <col min="1793" max="1793" width="11.7109375" style="4" customWidth="1"/>
    <col min="1794" max="1794" width="19.85546875" style="4" customWidth="1"/>
    <col min="1795" max="1795" width="60.85546875" style="4" customWidth="1"/>
    <col min="1796" max="1802" width="20.7109375" style="4" customWidth="1"/>
    <col min="1803" max="2048" width="9.140625" style="4"/>
    <col min="2049" max="2049" width="11.7109375" style="4" customWidth="1"/>
    <col min="2050" max="2050" width="19.85546875" style="4" customWidth="1"/>
    <col min="2051" max="2051" width="60.85546875" style="4" customWidth="1"/>
    <col min="2052" max="2058" width="20.7109375" style="4" customWidth="1"/>
    <col min="2059" max="2304" width="9.140625" style="4"/>
    <col min="2305" max="2305" width="11.7109375" style="4" customWidth="1"/>
    <col min="2306" max="2306" width="19.85546875" style="4" customWidth="1"/>
    <col min="2307" max="2307" width="60.85546875" style="4" customWidth="1"/>
    <col min="2308" max="2314" width="20.7109375" style="4" customWidth="1"/>
    <col min="2315" max="2560" width="9.140625" style="4"/>
    <col min="2561" max="2561" width="11.7109375" style="4" customWidth="1"/>
    <col min="2562" max="2562" width="19.85546875" style="4" customWidth="1"/>
    <col min="2563" max="2563" width="60.85546875" style="4" customWidth="1"/>
    <col min="2564" max="2570" width="20.7109375" style="4" customWidth="1"/>
    <col min="2571" max="2816" width="9.140625" style="4"/>
    <col min="2817" max="2817" width="11.7109375" style="4" customWidth="1"/>
    <col min="2818" max="2818" width="19.85546875" style="4" customWidth="1"/>
    <col min="2819" max="2819" width="60.85546875" style="4" customWidth="1"/>
    <col min="2820" max="2826" width="20.7109375" style="4" customWidth="1"/>
    <col min="2827" max="3072" width="9.140625" style="4"/>
    <col min="3073" max="3073" width="11.7109375" style="4" customWidth="1"/>
    <col min="3074" max="3074" width="19.85546875" style="4" customWidth="1"/>
    <col min="3075" max="3075" width="60.85546875" style="4" customWidth="1"/>
    <col min="3076" max="3082" width="20.7109375" style="4" customWidth="1"/>
    <col min="3083" max="3328" width="9.140625" style="4"/>
    <col min="3329" max="3329" width="11.7109375" style="4" customWidth="1"/>
    <col min="3330" max="3330" width="19.85546875" style="4" customWidth="1"/>
    <col min="3331" max="3331" width="60.85546875" style="4" customWidth="1"/>
    <col min="3332" max="3338" width="20.7109375" style="4" customWidth="1"/>
    <col min="3339" max="3584" width="9.140625" style="4"/>
    <col min="3585" max="3585" width="11.7109375" style="4" customWidth="1"/>
    <col min="3586" max="3586" width="19.85546875" style="4" customWidth="1"/>
    <col min="3587" max="3587" width="60.85546875" style="4" customWidth="1"/>
    <col min="3588" max="3594" width="20.7109375" style="4" customWidth="1"/>
    <col min="3595" max="3840" width="9.140625" style="4"/>
    <col min="3841" max="3841" width="11.7109375" style="4" customWidth="1"/>
    <col min="3842" max="3842" width="19.85546875" style="4" customWidth="1"/>
    <col min="3843" max="3843" width="60.85546875" style="4" customWidth="1"/>
    <col min="3844" max="3850" width="20.7109375" style="4" customWidth="1"/>
    <col min="3851" max="4096" width="9.140625" style="4"/>
    <col min="4097" max="4097" width="11.7109375" style="4" customWidth="1"/>
    <col min="4098" max="4098" width="19.85546875" style="4" customWidth="1"/>
    <col min="4099" max="4099" width="60.85546875" style="4" customWidth="1"/>
    <col min="4100" max="4106" width="20.7109375" style="4" customWidth="1"/>
    <col min="4107" max="4352" width="9.140625" style="4"/>
    <col min="4353" max="4353" width="11.7109375" style="4" customWidth="1"/>
    <col min="4354" max="4354" width="19.85546875" style="4" customWidth="1"/>
    <col min="4355" max="4355" width="60.85546875" style="4" customWidth="1"/>
    <col min="4356" max="4362" width="20.7109375" style="4" customWidth="1"/>
    <col min="4363" max="4608" width="9.140625" style="4"/>
    <col min="4609" max="4609" width="11.7109375" style="4" customWidth="1"/>
    <col min="4610" max="4610" width="19.85546875" style="4" customWidth="1"/>
    <col min="4611" max="4611" width="60.85546875" style="4" customWidth="1"/>
    <col min="4612" max="4618" width="20.7109375" style="4" customWidth="1"/>
    <col min="4619" max="4864" width="9.140625" style="4"/>
    <col min="4865" max="4865" width="11.7109375" style="4" customWidth="1"/>
    <col min="4866" max="4866" width="19.85546875" style="4" customWidth="1"/>
    <col min="4867" max="4867" width="60.85546875" style="4" customWidth="1"/>
    <col min="4868" max="4874" width="20.7109375" style="4" customWidth="1"/>
    <col min="4875" max="5120" width="9.140625" style="4"/>
    <col min="5121" max="5121" width="11.7109375" style="4" customWidth="1"/>
    <col min="5122" max="5122" width="19.85546875" style="4" customWidth="1"/>
    <col min="5123" max="5123" width="60.85546875" style="4" customWidth="1"/>
    <col min="5124" max="5130" width="20.7109375" style="4" customWidth="1"/>
    <col min="5131" max="5376" width="9.140625" style="4"/>
    <col min="5377" max="5377" width="11.7109375" style="4" customWidth="1"/>
    <col min="5378" max="5378" width="19.85546875" style="4" customWidth="1"/>
    <col min="5379" max="5379" width="60.85546875" style="4" customWidth="1"/>
    <col min="5380" max="5386" width="20.7109375" style="4" customWidth="1"/>
    <col min="5387" max="5632" width="9.140625" style="4"/>
    <col min="5633" max="5633" width="11.7109375" style="4" customWidth="1"/>
    <col min="5634" max="5634" width="19.85546875" style="4" customWidth="1"/>
    <col min="5635" max="5635" width="60.85546875" style="4" customWidth="1"/>
    <col min="5636" max="5642" width="20.7109375" style="4" customWidth="1"/>
    <col min="5643" max="5888" width="9.140625" style="4"/>
    <col min="5889" max="5889" width="11.7109375" style="4" customWidth="1"/>
    <col min="5890" max="5890" width="19.85546875" style="4" customWidth="1"/>
    <col min="5891" max="5891" width="60.85546875" style="4" customWidth="1"/>
    <col min="5892" max="5898" width="20.7109375" style="4" customWidth="1"/>
    <col min="5899" max="6144" width="9.140625" style="4"/>
    <col min="6145" max="6145" width="11.7109375" style="4" customWidth="1"/>
    <col min="6146" max="6146" width="19.85546875" style="4" customWidth="1"/>
    <col min="6147" max="6147" width="60.85546875" style="4" customWidth="1"/>
    <col min="6148" max="6154" width="20.7109375" style="4" customWidth="1"/>
    <col min="6155" max="6400" width="9.140625" style="4"/>
    <col min="6401" max="6401" width="11.7109375" style="4" customWidth="1"/>
    <col min="6402" max="6402" width="19.85546875" style="4" customWidth="1"/>
    <col min="6403" max="6403" width="60.85546875" style="4" customWidth="1"/>
    <col min="6404" max="6410" width="20.7109375" style="4" customWidth="1"/>
    <col min="6411" max="6656" width="9.140625" style="4"/>
    <col min="6657" max="6657" width="11.7109375" style="4" customWidth="1"/>
    <col min="6658" max="6658" width="19.85546875" style="4" customWidth="1"/>
    <col min="6659" max="6659" width="60.85546875" style="4" customWidth="1"/>
    <col min="6660" max="6666" width="20.7109375" style="4" customWidth="1"/>
    <col min="6667" max="6912" width="9.140625" style="4"/>
    <col min="6913" max="6913" width="11.7109375" style="4" customWidth="1"/>
    <col min="6914" max="6914" width="19.85546875" style="4" customWidth="1"/>
    <col min="6915" max="6915" width="60.85546875" style="4" customWidth="1"/>
    <col min="6916" max="6922" width="20.7109375" style="4" customWidth="1"/>
    <col min="6923" max="7168" width="9.140625" style="4"/>
    <col min="7169" max="7169" width="11.7109375" style="4" customWidth="1"/>
    <col min="7170" max="7170" width="19.85546875" style="4" customWidth="1"/>
    <col min="7171" max="7171" width="60.85546875" style="4" customWidth="1"/>
    <col min="7172" max="7178" width="20.7109375" style="4" customWidth="1"/>
    <col min="7179" max="7424" width="9.140625" style="4"/>
    <col min="7425" max="7425" width="11.7109375" style="4" customWidth="1"/>
    <col min="7426" max="7426" width="19.85546875" style="4" customWidth="1"/>
    <col min="7427" max="7427" width="60.85546875" style="4" customWidth="1"/>
    <col min="7428" max="7434" width="20.7109375" style="4" customWidth="1"/>
    <col min="7435" max="7680" width="9.140625" style="4"/>
    <col min="7681" max="7681" width="11.7109375" style="4" customWidth="1"/>
    <col min="7682" max="7682" width="19.85546875" style="4" customWidth="1"/>
    <col min="7683" max="7683" width="60.85546875" style="4" customWidth="1"/>
    <col min="7684" max="7690" width="20.7109375" style="4" customWidth="1"/>
    <col min="7691" max="7936" width="9.140625" style="4"/>
    <col min="7937" max="7937" width="11.7109375" style="4" customWidth="1"/>
    <col min="7938" max="7938" width="19.85546875" style="4" customWidth="1"/>
    <col min="7939" max="7939" width="60.85546875" style="4" customWidth="1"/>
    <col min="7940" max="7946" width="20.7109375" style="4" customWidth="1"/>
    <col min="7947" max="8192" width="9.140625" style="4"/>
    <col min="8193" max="8193" width="11.7109375" style="4" customWidth="1"/>
    <col min="8194" max="8194" width="19.85546875" style="4" customWidth="1"/>
    <col min="8195" max="8195" width="60.85546875" style="4" customWidth="1"/>
    <col min="8196" max="8202" width="20.7109375" style="4" customWidth="1"/>
    <col min="8203" max="8448" width="9.140625" style="4"/>
    <col min="8449" max="8449" width="11.7109375" style="4" customWidth="1"/>
    <col min="8450" max="8450" width="19.85546875" style="4" customWidth="1"/>
    <col min="8451" max="8451" width="60.85546875" style="4" customWidth="1"/>
    <col min="8452" max="8458" width="20.7109375" style="4" customWidth="1"/>
    <col min="8459" max="8704" width="9.140625" style="4"/>
    <col min="8705" max="8705" width="11.7109375" style="4" customWidth="1"/>
    <col min="8706" max="8706" width="19.85546875" style="4" customWidth="1"/>
    <col min="8707" max="8707" width="60.85546875" style="4" customWidth="1"/>
    <col min="8708" max="8714" width="20.7109375" style="4" customWidth="1"/>
    <col min="8715" max="8960" width="9.140625" style="4"/>
    <col min="8961" max="8961" width="11.7109375" style="4" customWidth="1"/>
    <col min="8962" max="8962" width="19.85546875" style="4" customWidth="1"/>
    <col min="8963" max="8963" width="60.85546875" style="4" customWidth="1"/>
    <col min="8964" max="8970" width="20.7109375" style="4" customWidth="1"/>
    <col min="8971" max="9216" width="9.140625" style="4"/>
    <col min="9217" max="9217" width="11.7109375" style="4" customWidth="1"/>
    <col min="9218" max="9218" width="19.85546875" style="4" customWidth="1"/>
    <col min="9219" max="9219" width="60.85546875" style="4" customWidth="1"/>
    <col min="9220" max="9226" width="20.7109375" style="4" customWidth="1"/>
    <col min="9227" max="9472" width="9.140625" style="4"/>
    <col min="9473" max="9473" width="11.7109375" style="4" customWidth="1"/>
    <col min="9474" max="9474" width="19.85546875" style="4" customWidth="1"/>
    <col min="9475" max="9475" width="60.85546875" style="4" customWidth="1"/>
    <col min="9476" max="9482" width="20.7109375" style="4" customWidth="1"/>
    <col min="9483" max="9728" width="9.140625" style="4"/>
    <col min="9729" max="9729" width="11.7109375" style="4" customWidth="1"/>
    <col min="9730" max="9730" width="19.85546875" style="4" customWidth="1"/>
    <col min="9731" max="9731" width="60.85546875" style="4" customWidth="1"/>
    <col min="9732" max="9738" width="20.7109375" style="4" customWidth="1"/>
    <col min="9739" max="9984" width="9.140625" style="4"/>
    <col min="9985" max="9985" width="11.7109375" style="4" customWidth="1"/>
    <col min="9986" max="9986" width="19.85546875" style="4" customWidth="1"/>
    <col min="9987" max="9987" width="60.85546875" style="4" customWidth="1"/>
    <col min="9988" max="9994" width="20.7109375" style="4" customWidth="1"/>
    <col min="9995" max="10240" width="9.140625" style="4"/>
    <col min="10241" max="10241" width="11.7109375" style="4" customWidth="1"/>
    <col min="10242" max="10242" width="19.85546875" style="4" customWidth="1"/>
    <col min="10243" max="10243" width="60.85546875" style="4" customWidth="1"/>
    <col min="10244" max="10250" width="20.7109375" style="4" customWidth="1"/>
    <col min="10251" max="10496" width="9.140625" style="4"/>
    <col min="10497" max="10497" width="11.7109375" style="4" customWidth="1"/>
    <col min="10498" max="10498" width="19.85546875" style="4" customWidth="1"/>
    <col min="10499" max="10499" width="60.85546875" style="4" customWidth="1"/>
    <col min="10500" max="10506" width="20.7109375" style="4" customWidth="1"/>
    <col min="10507" max="10752" width="9.140625" style="4"/>
    <col min="10753" max="10753" width="11.7109375" style="4" customWidth="1"/>
    <col min="10754" max="10754" width="19.85546875" style="4" customWidth="1"/>
    <col min="10755" max="10755" width="60.85546875" style="4" customWidth="1"/>
    <col min="10756" max="10762" width="20.7109375" style="4" customWidth="1"/>
    <col min="10763" max="11008" width="9.140625" style="4"/>
    <col min="11009" max="11009" width="11.7109375" style="4" customWidth="1"/>
    <col min="11010" max="11010" width="19.85546875" style="4" customWidth="1"/>
    <col min="11011" max="11011" width="60.85546875" style="4" customWidth="1"/>
    <col min="11012" max="11018" width="20.7109375" style="4" customWidth="1"/>
    <col min="11019" max="11264" width="9.140625" style="4"/>
    <col min="11265" max="11265" width="11.7109375" style="4" customWidth="1"/>
    <col min="11266" max="11266" width="19.85546875" style="4" customWidth="1"/>
    <col min="11267" max="11267" width="60.85546875" style="4" customWidth="1"/>
    <col min="11268" max="11274" width="20.7109375" style="4" customWidth="1"/>
    <col min="11275" max="11520" width="9.140625" style="4"/>
    <col min="11521" max="11521" width="11.7109375" style="4" customWidth="1"/>
    <col min="11522" max="11522" width="19.85546875" style="4" customWidth="1"/>
    <col min="11523" max="11523" width="60.85546875" style="4" customWidth="1"/>
    <col min="11524" max="11530" width="20.7109375" style="4" customWidth="1"/>
    <col min="11531" max="11776" width="9.140625" style="4"/>
    <col min="11777" max="11777" width="11.7109375" style="4" customWidth="1"/>
    <col min="11778" max="11778" width="19.85546875" style="4" customWidth="1"/>
    <col min="11779" max="11779" width="60.85546875" style="4" customWidth="1"/>
    <col min="11780" max="11786" width="20.7109375" style="4" customWidth="1"/>
    <col min="11787" max="12032" width="9.140625" style="4"/>
    <col min="12033" max="12033" width="11.7109375" style="4" customWidth="1"/>
    <col min="12034" max="12034" width="19.85546875" style="4" customWidth="1"/>
    <col min="12035" max="12035" width="60.85546875" style="4" customWidth="1"/>
    <col min="12036" max="12042" width="20.7109375" style="4" customWidth="1"/>
    <col min="12043" max="12288" width="9.140625" style="4"/>
    <col min="12289" max="12289" width="11.7109375" style="4" customWidth="1"/>
    <col min="12290" max="12290" width="19.85546875" style="4" customWidth="1"/>
    <col min="12291" max="12291" width="60.85546875" style="4" customWidth="1"/>
    <col min="12292" max="12298" width="20.7109375" style="4" customWidth="1"/>
    <col min="12299" max="12544" width="9.140625" style="4"/>
    <col min="12545" max="12545" width="11.7109375" style="4" customWidth="1"/>
    <col min="12546" max="12546" width="19.85546875" style="4" customWidth="1"/>
    <col min="12547" max="12547" width="60.85546875" style="4" customWidth="1"/>
    <col min="12548" max="12554" width="20.7109375" style="4" customWidth="1"/>
    <col min="12555" max="12800" width="9.140625" style="4"/>
    <col min="12801" max="12801" width="11.7109375" style="4" customWidth="1"/>
    <col min="12802" max="12802" width="19.85546875" style="4" customWidth="1"/>
    <col min="12803" max="12803" width="60.85546875" style="4" customWidth="1"/>
    <col min="12804" max="12810" width="20.7109375" style="4" customWidth="1"/>
    <col min="12811" max="13056" width="9.140625" style="4"/>
    <col min="13057" max="13057" width="11.7109375" style="4" customWidth="1"/>
    <col min="13058" max="13058" width="19.85546875" style="4" customWidth="1"/>
    <col min="13059" max="13059" width="60.85546875" style="4" customWidth="1"/>
    <col min="13060" max="13066" width="20.7109375" style="4" customWidth="1"/>
    <col min="13067" max="13312" width="9.140625" style="4"/>
    <col min="13313" max="13313" width="11.7109375" style="4" customWidth="1"/>
    <col min="13314" max="13314" width="19.85546875" style="4" customWidth="1"/>
    <col min="13315" max="13315" width="60.85546875" style="4" customWidth="1"/>
    <col min="13316" max="13322" width="20.7109375" style="4" customWidth="1"/>
    <col min="13323" max="13568" width="9.140625" style="4"/>
    <col min="13569" max="13569" width="11.7109375" style="4" customWidth="1"/>
    <col min="13570" max="13570" width="19.85546875" style="4" customWidth="1"/>
    <col min="13571" max="13571" width="60.85546875" style="4" customWidth="1"/>
    <col min="13572" max="13578" width="20.7109375" style="4" customWidth="1"/>
    <col min="13579" max="13824" width="9.140625" style="4"/>
    <col min="13825" max="13825" width="11.7109375" style="4" customWidth="1"/>
    <col min="13826" max="13826" width="19.85546875" style="4" customWidth="1"/>
    <col min="13827" max="13827" width="60.85546875" style="4" customWidth="1"/>
    <col min="13828" max="13834" width="20.7109375" style="4" customWidth="1"/>
    <col min="13835" max="14080" width="9.140625" style="4"/>
    <col min="14081" max="14081" width="11.7109375" style="4" customWidth="1"/>
    <col min="14082" max="14082" width="19.85546875" style="4" customWidth="1"/>
    <col min="14083" max="14083" width="60.85546875" style="4" customWidth="1"/>
    <col min="14084" max="14090" width="20.7109375" style="4" customWidth="1"/>
    <col min="14091" max="14336" width="9.140625" style="4"/>
    <col min="14337" max="14337" width="11.7109375" style="4" customWidth="1"/>
    <col min="14338" max="14338" width="19.85546875" style="4" customWidth="1"/>
    <col min="14339" max="14339" width="60.85546875" style="4" customWidth="1"/>
    <col min="14340" max="14346" width="20.7109375" style="4" customWidth="1"/>
    <col min="14347" max="14592" width="9.140625" style="4"/>
    <col min="14593" max="14593" width="11.7109375" style="4" customWidth="1"/>
    <col min="14594" max="14594" width="19.85546875" style="4" customWidth="1"/>
    <col min="14595" max="14595" width="60.85546875" style="4" customWidth="1"/>
    <col min="14596" max="14602" width="20.7109375" style="4" customWidth="1"/>
    <col min="14603" max="14848" width="9.140625" style="4"/>
    <col min="14849" max="14849" width="11.7109375" style="4" customWidth="1"/>
    <col min="14850" max="14850" width="19.85546875" style="4" customWidth="1"/>
    <col min="14851" max="14851" width="60.85546875" style="4" customWidth="1"/>
    <col min="14852" max="14858" width="20.7109375" style="4" customWidth="1"/>
    <col min="14859" max="15104" width="9.140625" style="4"/>
    <col min="15105" max="15105" width="11.7109375" style="4" customWidth="1"/>
    <col min="15106" max="15106" width="19.85546875" style="4" customWidth="1"/>
    <col min="15107" max="15107" width="60.85546875" style="4" customWidth="1"/>
    <col min="15108" max="15114" width="20.7109375" style="4" customWidth="1"/>
    <col min="15115" max="15360" width="9.140625" style="4"/>
    <col min="15361" max="15361" width="11.7109375" style="4" customWidth="1"/>
    <col min="15362" max="15362" width="19.85546875" style="4" customWidth="1"/>
    <col min="15363" max="15363" width="60.85546875" style="4" customWidth="1"/>
    <col min="15364" max="15370" width="20.7109375" style="4" customWidth="1"/>
    <col min="15371" max="15616" width="9.140625" style="4"/>
    <col min="15617" max="15617" width="11.7109375" style="4" customWidth="1"/>
    <col min="15618" max="15618" width="19.85546875" style="4" customWidth="1"/>
    <col min="15619" max="15619" width="60.85546875" style="4" customWidth="1"/>
    <col min="15620" max="15626" width="20.7109375" style="4" customWidth="1"/>
    <col min="15627" max="15872" width="9.140625" style="4"/>
    <col min="15873" max="15873" width="11.7109375" style="4" customWidth="1"/>
    <col min="15874" max="15874" width="19.85546875" style="4" customWidth="1"/>
    <col min="15875" max="15875" width="60.85546875" style="4" customWidth="1"/>
    <col min="15876" max="15882" width="20.7109375" style="4" customWidth="1"/>
    <col min="15883" max="16128" width="9.140625" style="4"/>
    <col min="16129" max="16129" width="11.7109375" style="4" customWidth="1"/>
    <col min="16130" max="16130" width="19.85546875" style="4" customWidth="1"/>
    <col min="16131" max="16131" width="60.85546875" style="4" customWidth="1"/>
    <col min="16132" max="16138" width="20.7109375" style="4" customWidth="1"/>
    <col min="16139" max="16384" width="9.140625" style="4"/>
  </cols>
  <sheetData>
    <row r="1" spans="2:15" ht="20.25" x14ac:dyDescent="0.3">
      <c r="B1" s="2" t="str">
        <f>[4]Cover!C22</f>
        <v>Essential Energy</v>
      </c>
      <c r="C1" s="3"/>
    </row>
    <row r="2" spans="2:15" ht="20.25" x14ac:dyDescent="0.3">
      <c r="B2" s="609" t="s">
        <v>248</v>
      </c>
      <c r="C2" s="609"/>
      <c r="D2" s="613"/>
    </row>
    <row r="3" spans="2:15" ht="20.25" x14ac:dyDescent="0.3">
      <c r="B3" s="2" t="str">
        <f>Cover!C26</f>
        <v>2012-13</v>
      </c>
    </row>
    <row r="4" spans="2:15" ht="20.25" x14ac:dyDescent="0.3">
      <c r="B4" s="2"/>
    </row>
    <row r="5" spans="2:15" ht="69.75" customHeight="1" x14ac:dyDescent="0.2">
      <c r="B5" s="607" t="s">
        <v>249</v>
      </c>
      <c r="C5" s="608"/>
    </row>
    <row r="7" spans="2:15" ht="15.75" x14ac:dyDescent="0.2">
      <c r="B7" s="606" t="s">
        <v>250</v>
      </c>
      <c r="C7" s="606"/>
      <c r="D7" s="606"/>
      <c r="E7" s="606"/>
    </row>
    <row r="9" spans="2:15" s="229" customFormat="1" ht="55.5" customHeight="1" x14ac:dyDescent="0.2">
      <c r="B9" s="614" t="s">
        <v>87</v>
      </c>
      <c r="C9" s="616" t="s">
        <v>88</v>
      </c>
      <c r="D9" s="618" t="s">
        <v>177</v>
      </c>
      <c r="E9" s="611" t="s">
        <v>178</v>
      </c>
      <c r="F9" s="611" t="s">
        <v>207</v>
      </c>
      <c r="G9" s="177" t="s">
        <v>180</v>
      </c>
      <c r="H9" s="178" t="s">
        <v>181</v>
      </c>
      <c r="I9" s="9" t="s">
        <v>251</v>
      </c>
      <c r="J9" s="9" t="s">
        <v>252</v>
      </c>
      <c r="K9" s="119"/>
      <c r="N9" s="119"/>
      <c r="O9" s="119"/>
    </row>
    <row r="10" spans="2:15" s="229" customFormat="1" ht="32.25" customHeight="1" x14ac:dyDescent="0.2">
      <c r="B10" s="615"/>
      <c r="C10" s="617"/>
      <c r="D10" s="619"/>
      <c r="E10" s="612"/>
      <c r="F10" s="612"/>
      <c r="G10" s="183"/>
      <c r="H10" s="178" t="s">
        <v>184</v>
      </c>
      <c r="I10" s="9"/>
      <c r="J10" s="9"/>
      <c r="K10" s="119"/>
      <c r="N10" s="119"/>
      <c r="O10" s="119"/>
    </row>
    <row r="11" spans="2:15" s="229" customFormat="1" ht="12.75" customHeight="1" x14ac:dyDescent="0.2">
      <c r="B11" s="230"/>
      <c r="C11" s="171"/>
      <c r="D11" s="203" t="s">
        <v>89</v>
      </c>
      <c r="E11" s="203" t="s">
        <v>89</v>
      </c>
      <c r="F11" s="203" t="s">
        <v>89</v>
      </c>
      <c r="G11" s="182" t="s">
        <v>89</v>
      </c>
      <c r="H11" s="203" t="s">
        <v>89</v>
      </c>
      <c r="I11" s="203" t="s">
        <v>89</v>
      </c>
      <c r="J11" s="203" t="s">
        <v>89</v>
      </c>
      <c r="K11" s="119"/>
      <c r="N11" s="119"/>
      <c r="O11" s="119"/>
    </row>
    <row r="12" spans="2:15" s="119" customFormat="1" ht="14.1" customHeight="1" x14ac:dyDescent="0.2">
      <c r="B12" s="414"/>
      <c r="C12" s="217" t="s">
        <v>253</v>
      </c>
      <c r="D12" s="505">
        <f>D14-D13</f>
        <v>-43481.702560000005</v>
      </c>
      <c r="E12" s="505">
        <f>E14-E13</f>
        <v>-1587.359440000002</v>
      </c>
      <c r="F12" s="505">
        <f>F14-F13</f>
        <v>-41894.342000000004</v>
      </c>
      <c r="G12" s="505"/>
      <c r="H12" s="209"/>
      <c r="I12" s="209"/>
      <c r="J12" s="505"/>
    </row>
    <row r="13" spans="2:15" s="119" customFormat="1" ht="14.1" customHeight="1" x14ac:dyDescent="0.2">
      <c r="B13" s="414"/>
      <c r="C13" s="231" t="s">
        <v>254</v>
      </c>
      <c r="D13" s="499">
        <v>96120.49</v>
      </c>
      <c r="E13" s="504">
        <v>14716.67</v>
      </c>
      <c r="F13" s="512">
        <v>81403.820000000007</v>
      </c>
      <c r="G13" s="513"/>
      <c r="H13" s="410"/>
      <c r="I13" s="410"/>
      <c r="J13" s="411"/>
    </row>
    <row r="14" spans="2:15" s="119" customFormat="1" ht="14.1" customHeight="1" x14ac:dyDescent="0.2">
      <c r="B14" s="414"/>
      <c r="C14" s="231" t="s">
        <v>255</v>
      </c>
      <c r="D14" s="505">
        <f>'[5]2. Balance'!D12</f>
        <v>52638.78744</v>
      </c>
      <c r="E14" s="505">
        <f>'[5]2. Balance'!E12</f>
        <v>13129.310559999998</v>
      </c>
      <c r="F14" s="505">
        <f>'[5]2. Balance'!F12</f>
        <v>39509.478000000003</v>
      </c>
      <c r="G14" s="505"/>
      <c r="H14" s="209"/>
      <c r="I14" s="209"/>
      <c r="J14" s="505"/>
    </row>
    <row r="15" spans="2:15" s="119" customFormat="1" ht="14.1" customHeight="1" x14ac:dyDescent="0.2">
      <c r="D15" s="119" t="s">
        <v>85</v>
      </c>
      <c r="K15" s="4"/>
    </row>
    <row r="16" spans="2:15" x14ac:dyDescent="0.2">
      <c r="B16" s="194" t="s">
        <v>256</v>
      </c>
      <c r="C16" s="232"/>
      <c r="D16" s="119"/>
      <c r="E16" s="119"/>
      <c r="F16" s="119"/>
      <c r="G16" s="119"/>
      <c r="H16" s="119"/>
      <c r="I16" s="119"/>
      <c r="J16" s="119"/>
    </row>
    <row r="17" spans="2:10" x14ac:dyDescent="0.2">
      <c r="B17" s="409" t="s">
        <v>257</v>
      </c>
      <c r="C17" s="228"/>
      <c r="D17" s="119"/>
      <c r="E17" s="119"/>
      <c r="F17" s="119"/>
      <c r="G17" s="119"/>
      <c r="H17" s="119"/>
      <c r="I17" s="119"/>
      <c r="J17" s="119"/>
    </row>
    <row r="18" spans="2:10" x14ac:dyDescent="0.2">
      <c r="B18" s="233" t="s">
        <v>258</v>
      </c>
      <c r="C18" s="234"/>
      <c r="D18" s="119"/>
      <c r="E18" s="119"/>
      <c r="F18" s="119"/>
      <c r="G18" s="119"/>
      <c r="H18" s="119"/>
      <c r="I18" s="119"/>
      <c r="J18" s="119"/>
    </row>
    <row r="19" spans="2:10" x14ac:dyDescent="0.2">
      <c r="B19" s="119"/>
      <c r="C19" s="119"/>
      <c r="D19" s="119"/>
      <c r="E19" s="119"/>
      <c r="F19" s="119"/>
      <c r="G19" s="119"/>
      <c r="H19" s="119"/>
      <c r="I19" s="119"/>
      <c r="J19" s="119"/>
    </row>
    <row r="20" spans="2:10" x14ac:dyDescent="0.2">
      <c r="B20" s="119"/>
      <c r="C20" s="119"/>
      <c r="D20" s="119"/>
      <c r="E20" s="119"/>
      <c r="F20" s="119"/>
      <c r="G20" s="119"/>
      <c r="H20" s="119"/>
      <c r="I20" s="119"/>
      <c r="J20" s="119"/>
    </row>
    <row r="21" spans="2:10" x14ac:dyDescent="0.2">
      <c r="B21" s="119"/>
      <c r="C21" s="119"/>
      <c r="D21" s="119"/>
      <c r="E21" s="119"/>
      <c r="F21" s="119"/>
      <c r="G21" s="119"/>
      <c r="H21" s="119"/>
      <c r="I21" s="119"/>
      <c r="J21" s="119"/>
    </row>
    <row r="22" spans="2:10" x14ac:dyDescent="0.2">
      <c r="B22" s="119"/>
      <c r="C22" s="119"/>
      <c r="D22" s="119"/>
      <c r="E22" s="119"/>
      <c r="F22" s="119"/>
      <c r="G22" s="119"/>
      <c r="H22" s="119"/>
      <c r="I22" s="119"/>
      <c r="J22" s="119"/>
    </row>
    <row r="23" spans="2:10" x14ac:dyDescent="0.2">
      <c r="B23" s="119"/>
      <c r="C23" s="119"/>
      <c r="D23" s="119"/>
      <c r="E23" s="119"/>
      <c r="F23" s="119"/>
      <c r="G23" s="119"/>
      <c r="H23" s="119"/>
      <c r="I23" s="119"/>
      <c r="J23" s="119"/>
    </row>
    <row r="24" spans="2:10" x14ac:dyDescent="0.2">
      <c r="B24" s="119"/>
      <c r="C24" s="119"/>
      <c r="D24" s="119"/>
      <c r="E24" s="119"/>
      <c r="F24" s="119"/>
      <c r="G24" s="119"/>
      <c r="H24" s="119"/>
      <c r="I24" s="119"/>
      <c r="J24" s="119"/>
    </row>
    <row r="25" spans="2:10" x14ac:dyDescent="0.2">
      <c r="B25" s="119"/>
      <c r="C25" s="119"/>
      <c r="D25" s="119"/>
      <c r="E25" s="119"/>
      <c r="F25" s="119"/>
      <c r="G25" s="119"/>
      <c r="H25" s="119"/>
      <c r="I25" s="119"/>
      <c r="J25" s="119"/>
    </row>
    <row r="26" spans="2:10" x14ac:dyDescent="0.2">
      <c r="B26" s="119"/>
      <c r="C26" s="119"/>
      <c r="D26" s="119"/>
      <c r="E26" s="119"/>
      <c r="F26" s="119"/>
      <c r="G26" s="119"/>
      <c r="H26" s="119"/>
      <c r="I26" s="119"/>
      <c r="J26" s="119"/>
    </row>
    <row r="27" spans="2:10" x14ac:dyDescent="0.2">
      <c r="B27" s="119"/>
      <c r="C27" s="119"/>
      <c r="D27" s="119"/>
      <c r="E27" s="119"/>
      <c r="F27" s="119"/>
      <c r="G27" s="119"/>
      <c r="H27" s="119"/>
      <c r="I27" s="119"/>
      <c r="J27" s="119"/>
    </row>
    <row r="28" spans="2:10" x14ac:dyDescent="0.2">
      <c r="B28" s="119"/>
      <c r="C28" s="119"/>
      <c r="D28" s="119"/>
      <c r="E28" s="119"/>
      <c r="F28" s="119"/>
      <c r="G28" s="119"/>
      <c r="H28" s="119"/>
      <c r="I28" s="119"/>
      <c r="J28" s="119"/>
    </row>
    <row r="29" spans="2:10" x14ac:dyDescent="0.2">
      <c r="B29" s="119"/>
      <c r="C29" s="119"/>
      <c r="D29" s="119"/>
      <c r="E29" s="119"/>
      <c r="F29" s="119"/>
      <c r="G29" s="119"/>
      <c r="H29" s="119"/>
      <c r="I29" s="119"/>
      <c r="J29" s="119"/>
    </row>
    <row r="30" spans="2:10" ht="15" x14ac:dyDescent="0.2">
      <c r="B30" s="235"/>
      <c r="C30" s="235"/>
      <c r="D30" s="235"/>
      <c r="E30" s="235"/>
      <c r="F30" s="235"/>
      <c r="G30" s="235"/>
      <c r="H30" s="235"/>
      <c r="I30" s="235"/>
      <c r="J30" s="235"/>
    </row>
    <row r="31" spans="2:10" ht="15" x14ac:dyDescent="0.2">
      <c r="B31" s="235"/>
      <c r="C31" s="235"/>
      <c r="D31" s="235"/>
      <c r="E31" s="235"/>
      <c r="F31" s="235"/>
      <c r="G31" s="235"/>
      <c r="H31" s="235"/>
      <c r="I31" s="235"/>
      <c r="J31" s="235"/>
    </row>
    <row r="32" spans="2:10" ht="15" x14ac:dyDescent="0.2">
      <c r="B32" s="235"/>
      <c r="C32" s="235"/>
      <c r="D32" s="235"/>
      <c r="E32" s="235"/>
      <c r="F32" s="235"/>
      <c r="G32" s="235"/>
      <c r="H32" s="235"/>
      <c r="I32" s="235"/>
      <c r="J32" s="235"/>
    </row>
    <row r="33" spans="2:10" ht="15" x14ac:dyDescent="0.2">
      <c r="B33" s="235"/>
      <c r="C33" s="235"/>
      <c r="D33" s="235"/>
      <c r="E33" s="235"/>
      <c r="F33" s="235"/>
      <c r="G33" s="235"/>
      <c r="H33" s="235"/>
      <c r="I33" s="235"/>
      <c r="J33" s="235"/>
    </row>
    <row r="34" spans="2:10" ht="15" x14ac:dyDescent="0.2">
      <c r="B34" s="235"/>
      <c r="C34" s="235"/>
      <c r="D34" s="235"/>
      <c r="E34" s="235"/>
      <c r="F34" s="235"/>
      <c r="G34" s="235"/>
      <c r="H34" s="235"/>
      <c r="I34" s="235"/>
      <c r="J34" s="235"/>
    </row>
    <row r="35" spans="2:10" ht="15" x14ac:dyDescent="0.2">
      <c r="B35" s="235"/>
      <c r="C35" s="235"/>
      <c r="D35" s="235"/>
      <c r="E35" s="235"/>
      <c r="F35" s="235"/>
      <c r="G35" s="235"/>
      <c r="H35" s="235"/>
      <c r="I35" s="235"/>
      <c r="J35" s="235"/>
    </row>
    <row r="36" spans="2:10" ht="15" x14ac:dyDescent="0.2">
      <c r="B36" s="235"/>
      <c r="C36" s="235"/>
      <c r="D36" s="235"/>
      <c r="E36" s="235"/>
      <c r="F36" s="235"/>
      <c r="G36" s="235"/>
      <c r="H36" s="235"/>
      <c r="I36" s="235"/>
      <c r="J36" s="235"/>
    </row>
    <row r="37" spans="2:10" ht="15" x14ac:dyDescent="0.2">
      <c r="B37" s="235"/>
      <c r="C37" s="235"/>
      <c r="D37" s="235"/>
      <c r="E37" s="235"/>
      <c r="F37" s="235"/>
      <c r="G37" s="235"/>
      <c r="H37" s="235"/>
      <c r="I37" s="235"/>
      <c r="J37" s="235"/>
    </row>
    <row r="38" spans="2:10" ht="15" x14ac:dyDescent="0.2">
      <c r="B38" s="235"/>
      <c r="C38" s="235"/>
      <c r="D38" s="235"/>
      <c r="E38" s="235"/>
      <c r="F38" s="235"/>
      <c r="G38" s="235"/>
      <c r="H38" s="235"/>
      <c r="I38" s="235"/>
      <c r="J38" s="235"/>
    </row>
    <row r="39" spans="2:10" ht="15" x14ac:dyDescent="0.2">
      <c r="B39" s="235"/>
      <c r="C39" s="235"/>
      <c r="D39" s="235"/>
      <c r="E39" s="235"/>
      <c r="F39" s="235"/>
      <c r="G39" s="235"/>
      <c r="H39" s="235"/>
      <c r="I39" s="235"/>
      <c r="J39" s="235"/>
    </row>
    <row r="40" spans="2:10" ht="15" x14ac:dyDescent="0.2">
      <c r="B40" s="235"/>
      <c r="C40" s="235"/>
      <c r="D40" s="235"/>
      <c r="E40" s="235"/>
      <c r="F40" s="235"/>
      <c r="G40" s="235"/>
      <c r="H40" s="235"/>
      <c r="I40" s="235"/>
      <c r="J40" s="235"/>
    </row>
    <row r="41" spans="2:10" ht="15" x14ac:dyDescent="0.2">
      <c r="B41" s="235"/>
      <c r="C41" s="235"/>
      <c r="D41" s="235"/>
      <c r="E41" s="235"/>
      <c r="F41" s="235"/>
      <c r="G41" s="235"/>
      <c r="H41" s="235"/>
      <c r="I41" s="235"/>
      <c r="J41" s="235"/>
    </row>
    <row r="42" spans="2:10" ht="15" x14ac:dyDescent="0.2">
      <c r="B42" s="235"/>
      <c r="C42" s="235"/>
      <c r="D42" s="235"/>
      <c r="E42" s="235"/>
      <c r="F42" s="235"/>
      <c r="G42" s="235"/>
      <c r="H42" s="235"/>
      <c r="I42" s="235"/>
      <c r="J42" s="235"/>
    </row>
    <row r="43" spans="2:10" ht="15" x14ac:dyDescent="0.2">
      <c r="B43" s="235"/>
      <c r="C43" s="235"/>
      <c r="D43" s="235"/>
      <c r="E43" s="235"/>
      <c r="F43" s="235"/>
      <c r="G43" s="235"/>
      <c r="H43" s="235"/>
      <c r="I43" s="235"/>
      <c r="J43" s="235"/>
    </row>
    <row r="44" spans="2:10" ht="15" x14ac:dyDescent="0.2">
      <c r="B44" s="235"/>
      <c r="C44" s="235"/>
      <c r="D44" s="235"/>
      <c r="E44" s="235"/>
      <c r="F44" s="235"/>
      <c r="G44" s="235"/>
      <c r="H44" s="235"/>
      <c r="I44" s="235"/>
      <c r="J44" s="235"/>
    </row>
    <row r="45" spans="2:10" ht="15" x14ac:dyDescent="0.2">
      <c r="B45" s="235"/>
      <c r="C45" s="235"/>
      <c r="D45" s="235"/>
      <c r="E45" s="235"/>
      <c r="F45" s="235"/>
      <c r="G45" s="235"/>
      <c r="H45" s="235"/>
      <c r="I45" s="235"/>
      <c r="J45" s="235"/>
    </row>
    <row r="46" spans="2:10" ht="15" x14ac:dyDescent="0.2">
      <c r="B46" s="235"/>
      <c r="C46" s="235"/>
      <c r="D46" s="235"/>
      <c r="E46" s="235"/>
      <c r="F46" s="235"/>
      <c r="G46" s="235"/>
      <c r="H46" s="235"/>
      <c r="I46" s="235"/>
      <c r="J46" s="235"/>
    </row>
    <row r="47" spans="2:10" ht="15" x14ac:dyDescent="0.2">
      <c r="B47" s="235"/>
      <c r="C47" s="235"/>
      <c r="D47" s="235"/>
      <c r="E47" s="235"/>
      <c r="F47" s="235"/>
      <c r="G47" s="235"/>
      <c r="H47" s="235"/>
      <c r="I47" s="235"/>
      <c r="J47" s="235"/>
    </row>
    <row r="48" spans="2:10" ht="15" x14ac:dyDescent="0.2">
      <c r="B48" s="235"/>
      <c r="C48" s="235"/>
      <c r="D48" s="235"/>
      <c r="E48" s="235"/>
      <c r="F48" s="235"/>
      <c r="G48" s="235"/>
      <c r="H48" s="235"/>
      <c r="I48" s="235"/>
      <c r="J48" s="235"/>
    </row>
    <row r="49" spans="2:10" ht="15" x14ac:dyDescent="0.2">
      <c r="B49" s="235"/>
      <c r="C49" s="235"/>
      <c r="D49" s="235"/>
      <c r="E49" s="235"/>
      <c r="F49" s="235"/>
      <c r="G49" s="235"/>
      <c r="H49" s="235"/>
      <c r="I49" s="235"/>
      <c r="J49" s="235"/>
    </row>
    <row r="50" spans="2:10" ht="15" x14ac:dyDescent="0.2">
      <c r="B50" s="235"/>
      <c r="C50" s="235"/>
      <c r="D50" s="235"/>
      <c r="E50" s="235"/>
      <c r="F50" s="235"/>
      <c r="G50" s="235"/>
      <c r="H50" s="235"/>
      <c r="I50" s="235"/>
      <c r="J50" s="235"/>
    </row>
    <row r="51" spans="2:10" ht="15" x14ac:dyDescent="0.2">
      <c r="B51" s="235"/>
      <c r="C51" s="235"/>
      <c r="D51" s="235"/>
      <c r="E51" s="235"/>
      <c r="F51" s="235"/>
      <c r="G51" s="235"/>
      <c r="H51" s="235"/>
      <c r="I51" s="235"/>
      <c r="J51" s="235"/>
    </row>
    <row r="52" spans="2:10" ht="15" x14ac:dyDescent="0.2">
      <c r="B52" s="235"/>
      <c r="C52" s="235"/>
      <c r="D52" s="235"/>
      <c r="E52" s="235"/>
      <c r="F52" s="235"/>
      <c r="G52" s="235"/>
      <c r="H52" s="235"/>
      <c r="I52" s="235"/>
      <c r="J52" s="235"/>
    </row>
    <row r="53" spans="2:10" ht="15" x14ac:dyDescent="0.2">
      <c r="B53" s="235"/>
      <c r="C53" s="235"/>
      <c r="D53" s="235"/>
      <c r="E53" s="235"/>
      <c r="F53" s="235"/>
      <c r="G53" s="235"/>
      <c r="H53" s="235"/>
      <c r="I53" s="235"/>
      <c r="J53" s="235"/>
    </row>
    <row r="54" spans="2:10" ht="15" x14ac:dyDescent="0.2">
      <c r="B54" s="235"/>
      <c r="C54" s="235"/>
      <c r="D54" s="235"/>
      <c r="E54" s="235"/>
      <c r="F54" s="235"/>
      <c r="G54" s="235"/>
      <c r="H54" s="235"/>
      <c r="I54" s="235"/>
      <c r="J54" s="235"/>
    </row>
    <row r="55" spans="2:10" ht="15" x14ac:dyDescent="0.2">
      <c r="B55" s="235"/>
      <c r="C55" s="235"/>
      <c r="D55" s="235"/>
      <c r="E55" s="235"/>
      <c r="F55" s="235"/>
      <c r="G55" s="235"/>
      <c r="H55" s="235"/>
      <c r="I55" s="235"/>
      <c r="J55" s="235"/>
    </row>
    <row r="56" spans="2:10" ht="15" x14ac:dyDescent="0.2">
      <c r="B56" s="235"/>
      <c r="C56" s="235"/>
      <c r="D56" s="235"/>
      <c r="E56" s="235"/>
      <c r="F56" s="235"/>
      <c r="G56" s="235"/>
      <c r="H56" s="235"/>
      <c r="I56" s="235"/>
      <c r="J56" s="235"/>
    </row>
    <row r="57" spans="2:10" ht="15" x14ac:dyDescent="0.2">
      <c r="B57" s="235"/>
      <c r="C57" s="235"/>
      <c r="D57" s="235"/>
      <c r="E57" s="235"/>
      <c r="F57" s="235"/>
      <c r="G57" s="235"/>
      <c r="H57" s="235"/>
      <c r="I57" s="235"/>
      <c r="J57" s="235"/>
    </row>
    <row r="58" spans="2:10" ht="15" x14ac:dyDescent="0.2">
      <c r="B58" s="235"/>
      <c r="C58" s="235"/>
      <c r="D58" s="235"/>
      <c r="E58" s="235"/>
      <c r="F58" s="235"/>
      <c r="G58" s="235"/>
      <c r="H58" s="235"/>
      <c r="I58" s="235"/>
      <c r="J58" s="235"/>
    </row>
    <row r="59" spans="2:10" ht="15" x14ac:dyDescent="0.2">
      <c r="B59" s="235"/>
      <c r="C59" s="235"/>
      <c r="D59" s="235"/>
      <c r="E59" s="235"/>
      <c r="F59" s="235"/>
      <c r="G59" s="235"/>
      <c r="H59" s="235"/>
      <c r="I59" s="235"/>
      <c r="J59" s="235"/>
    </row>
    <row r="60" spans="2:10" ht="15" x14ac:dyDescent="0.2">
      <c r="B60" s="235"/>
      <c r="C60" s="235"/>
      <c r="D60" s="235"/>
      <c r="E60" s="235"/>
      <c r="F60" s="235"/>
      <c r="G60" s="235"/>
      <c r="H60" s="235"/>
      <c r="I60" s="235"/>
      <c r="J60" s="235"/>
    </row>
    <row r="61" spans="2:10" ht="15" x14ac:dyDescent="0.2">
      <c r="B61" s="235"/>
      <c r="C61" s="235"/>
      <c r="D61" s="235"/>
      <c r="E61" s="235"/>
      <c r="F61" s="235"/>
      <c r="G61" s="235"/>
      <c r="H61" s="235"/>
      <c r="I61" s="235"/>
      <c r="J61" s="235"/>
    </row>
    <row r="62" spans="2:10" ht="15" x14ac:dyDescent="0.2">
      <c r="B62" s="235"/>
      <c r="C62" s="235"/>
      <c r="D62" s="235"/>
      <c r="E62" s="235"/>
      <c r="F62" s="235"/>
      <c r="G62" s="235"/>
      <c r="H62" s="235"/>
      <c r="I62" s="235"/>
      <c r="J62" s="235"/>
    </row>
    <row r="63" spans="2:10" ht="15" x14ac:dyDescent="0.2">
      <c r="B63" s="235"/>
      <c r="C63" s="235"/>
      <c r="D63" s="235"/>
      <c r="E63" s="235"/>
      <c r="F63" s="235"/>
      <c r="G63" s="235"/>
      <c r="H63" s="235"/>
      <c r="I63" s="235"/>
      <c r="J63" s="235"/>
    </row>
    <row r="64" spans="2:10" ht="15" x14ac:dyDescent="0.2">
      <c r="B64" s="235"/>
      <c r="C64" s="235"/>
      <c r="D64" s="235"/>
      <c r="E64" s="235"/>
      <c r="F64" s="235"/>
      <c r="G64" s="235"/>
      <c r="H64" s="235"/>
      <c r="I64" s="235"/>
      <c r="J64" s="235"/>
    </row>
    <row r="65" spans="2:10" ht="15" x14ac:dyDescent="0.2">
      <c r="B65" s="235"/>
      <c r="C65" s="235"/>
      <c r="D65" s="235"/>
      <c r="E65" s="235"/>
      <c r="F65" s="235"/>
      <c r="G65" s="235"/>
      <c r="H65" s="235"/>
      <c r="I65" s="235"/>
      <c r="J65" s="235"/>
    </row>
    <row r="66" spans="2:10" ht="15" x14ac:dyDescent="0.2">
      <c r="B66" s="235"/>
      <c r="C66" s="235"/>
      <c r="D66" s="235"/>
      <c r="E66" s="235"/>
      <c r="F66" s="235"/>
      <c r="G66" s="235"/>
      <c r="H66" s="235"/>
      <c r="I66" s="235"/>
      <c r="J66" s="235"/>
    </row>
    <row r="67" spans="2:10" ht="15" x14ac:dyDescent="0.2">
      <c r="B67" s="235"/>
      <c r="C67" s="235"/>
      <c r="D67" s="235"/>
      <c r="E67" s="235"/>
      <c r="F67" s="235"/>
      <c r="G67" s="235"/>
      <c r="H67" s="235"/>
      <c r="I67" s="235"/>
      <c r="J67" s="235"/>
    </row>
    <row r="68" spans="2:10" ht="15" x14ac:dyDescent="0.2">
      <c r="B68" s="235"/>
      <c r="C68" s="235"/>
      <c r="D68" s="235"/>
      <c r="E68" s="235"/>
      <c r="F68" s="235"/>
      <c r="G68" s="235"/>
      <c r="H68" s="235"/>
      <c r="I68" s="235"/>
      <c r="J68" s="235"/>
    </row>
    <row r="69" spans="2:10" ht="15" x14ac:dyDescent="0.2">
      <c r="B69" s="235"/>
      <c r="C69" s="235"/>
      <c r="D69" s="235"/>
      <c r="E69" s="235"/>
      <c r="F69" s="235"/>
      <c r="G69" s="235"/>
      <c r="H69" s="235"/>
      <c r="I69" s="235"/>
      <c r="J69" s="235"/>
    </row>
    <row r="70" spans="2:10" ht="15" x14ac:dyDescent="0.2">
      <c r="B70" s="235"/>
      <c r="C70" s="235"/>
      <c r="D70" s="235"/>
      <c r="E70" s="235"/>
      <c r="F70" s="235"/>
      <c r="G70" s="235"/>
      <c r="H70" s="235"/>
      <c r="I70" s="235"/>
      <c r="J70" s="235"/>
    </row>
    <row r="71" spans="2:10" ht="15" x14ac:dyDescent="0.2">
      <c r="B71" s="235"/>
      <c r="C71" s="235"/>
      <c r="D71" s="235"/>
      <c r="E71" s="235"/>
      <c r="F71" s="235"/>
      <c r="G71" s="235"/>
      <c r="H71" s="235"/>
      <c r="I71" s="235"/>
      <c r="J71" s="235"/>
    </row>
    <row r="72" spans="2:10" ht="15" x14ac:dyDescent="0.2">
      <c r="B72" s="235"/>
      <c r="C72" s="235"/>
      <c r="D72" s="235"/>
      <c r="E72" s="235"/>
      <c r="F72" s="235"/>
      <c r="G72" s="235"/>
      <c r="H72" s="235"/>
      <c r="I72" s="235"/>
      <c r="J72" s="235"/>
    </row>
    <row r="73" spans="2:10" ht="15" x14ac:dyDescent="0.2">
      <c r="B73" s="235"/>
      <c r="C73" s="235"/>
      <c r="D73" s="235"/>
      <c r="E73" s="235"/>
      <c r="F73" s="235"/>
      <c r="G73" s="235"/>
      <c r="H73" s="235"/>
      <c r="I73" s="235"/>
      <c r="J73" s="235"/>
    </row>
    <row r="74" spans="2:10" ht="15" x14ac:dyDescent="0.2">
      <c r="B74" s="235"/>
      <c r="C74" s="235"/>
      <c r="D74" s="235"/>
      <c r="E74" s="235"/>
      <c r="F74" s="235"/>
      <c r="G74" s="235"/>
      <c r="H74" s="235"/>
      <c r="I74" s="235"/>
      <c r="J74" s="235"/>
    </row>
    <row r="75" spans="2:10" ht="15" x14ac:dyDescent="0.2">
      <c r="B75" s="235"/>
      <c r="C75" s="235"/>
      <c r="D75" s="235"/>
      <c r="E75" s="235"/>
      <c r="F75" s="235"/>
      <c r="G75" s="235"/>
      <c r="H75" s="235"/>
      <c r="I75" s="235"/>
      <c r="J75" s="235"/>
    </row>
    <row r="76" spans="2:10" ht="15" x14ac:dyDescent="0.2">
      <c r="B76" s="235"/>
      <c r="C76" s="235"/>
      <c r="D76" s="235"/>
      <c r="E76" s="235"/>
      <c r="F76" s="235"/>
      <c r="G76" s="235"/>
      <c r="H76" s="235"/>
      <c r="I76" s="235"/>
      <c r="J76" s="235"/>
    </row>
    <row r="77" spans="2:10" ht="15" x14ac:dyDescent="0.2">
      <c r="B77" s="235"/>
      <c r="C77" s="235"/>
      <c r="D77" s="235"/>
      <c r="E77" s="235"/>
      <c r="F77" s="235"/>
      <c r="G77" s="235"/>
      <c r="H77" s="235"/>
      <c r="I77" s="235"/>
      <c r="J77" s="235"/>
    </row>
    <row r="78" spans="2:10" ht="15" x14ac:dyDescent="0.2">
      <c r="B78" s="235"/>
      <c r="C78" s="235"/>
      <c r="D78" s="235"/>
      <c r="E78" s="235"/>
      <c r="F78" s="235"/>
      <c r="G78" s="235"/>
      <c r="H78" s="235"/>
      <c r="I78" s="235"/>
      <c r="J78" s="235"/>
    </row>
    <row r="79" spans="2:10" ht="15" x14ac:dyDescent="0.2">
      <c r="B79" s="235"/>
      <c r="C79" s="235"/>
      <c r="D79" s="235"/>
      <c r="E79" s="235"/>
      <c r="F79" s="235"/>
      <c r="G79" s="235"/>
      <c r="H79" s="235"/>
      <c r="I79" s="235"/>
      <c r="J79" s="235"/>
    </row>
    <row r="80" spans="2:10" ht="15" x14ac:dyDescent="0.2">
      <c r="B80" s="235"/>
      <c r="C80" s="235"/>
      <c r="D80" s="235"/>
      <c r="E80" s="235"/>
      <c r="F80" s="235"/>
      <c r="G80" s="235"/>
      <c r="H80" s="235"/>
      <c r="I80" s="235"/>
      <c r="J80" s="235"/>
    </row>
    <row r="81" spans="2:10" ht="15" x14ac:dyDescent="0.2">
      <c r="B81" s="235"/>
      <c r="C81" s="235"/>
      <c r="D81" s="235"/>
      <c r="E81" s="235"/>
      <c r="F81" s="235"/>
      <c r="G81" s="235"/>
      <c r="H81" s="235"/>
      <c r="I81" s="235"/>
      <c r="J81" s="235"/>
    </row>
    <row r="82" spans="2:10" ht="15" x14ac:dyDescent="0.2">
      <c r="B82" s="235"/>
      <c r="C82" s="235"/>
      <c r="D82" s="235"/>
      <c r="E82" s="235"/>
      <c r="F82" s="235"/>
      <c r="G82" s="235"/>
      <c r="H82" s="235"/>
      <c r="I82" s="235"/>
      <c r="J82" s="235"/>
    </row>
    <row r="83" spans="2:10" ht="15" x14ac:dyDescent="0.2">
      <c r="B83" s="235"/>
      <c r="C83" s="235"/>
      <c r="D83" s="235"/>
      <c r="E83" s="235"/>
      <c r="F83" s="235"/>
      <c r="G83" s="235"/>
      <c r="H83" s="235"/>
      <c r="I83" s="235"/>
      <c r="J83" s="235"/>
    </row>
    <row r="84" spans="2:10" ht="15" x14ac:dyDescent="0.2">
      <c r="B84" s="235"/>
      <c r="C84" s="235"/>
      <c r="D84" s="235"/>
      <c r="E84" s="235"/>
      <c r="F84" s="235"/>
      <c r="G84" s="235"/>
      <c r="H84" s="235"/>
      <c r="I84" s="235"/>
      <c r="J84" s="235"/>
    </row>
    <row r="85" spans="2:10" ht="15" x14ac:dyDescent="0.2">
      <c r="B85" s="235"/>
      <c r="C85" s="235"/>
      <c r="D85" s="235"/>
      <c r="E85" s="235"/>
      <c r="F85" s="235"/>
      <c r="G85" s="235"/>
      <c r="H85" s="235"/>
      <c r="I85" s="235"/>
      <c r="J85" s="235"/>
    </row>
    <row r="86" spans="2:10" ht="15" x14ac:dyDescent="0.2">
      <c r="B86" s="235"/>
      <c r="C86" s="235"/>
      <c r="D86" s="235"/>
      <c r="E86" s="235"/>
      <c r="F86" s="235"/>
      <c r="G86" s="235"/>
      <c r="H86" s="235"/>
      <c r="I86" s="235"/>
      <c r="J86" s="235"/>
    </row>
    <row r="87" spans="2:10" ht="15" x14ac:dyDescent="0.2">
      <c r="B87" s="235"/>
      <c r="C87" s="235"/>
      <c r="D87" s="235"/>
      <c r="E87" s="235"/>
      <c r="F87" s="235"/>
      <c r="G87" s="235"/>
      <c r="H87" s="235"/>
      <c r="I87" s="235"/>
      <c r="J87" s="235"/>
    </row>
    <row r="88" spans="2:10" ht="15" x14ac:dyDescent="0.2">
      <c r="B88" s="235"/>
      <c r="C88" s="235"/>
      <c r="D88" s="235"/>
      <c r="E88" s="235"/>
      <c r="F88" s="235"/>
      <c r="G88" s="235"/>
      <c r="H88" s="235"/>
      <c r="I88" s="235"/>
      <c r="J88" s="235"/>
    </row>
    <row r="89" spans="2:10" ht="15" x14ac:dyDescent="0.2">
      <c r="B89" s="235"/>
      <c r="C89" s="235"/>
      <c r="D89" s="235"/>
      <c r="E89" s="235"/>
      <c r="F89" s="235"/>
      <c r="G89" s="235"/>
      <c r="H89" s="235"/>
      <c r="I89" s="235"/>
      <c r="J89" s="235"/>
    </row>
    <row r="90" spans="2:10" ht="15" x14ac:dyDescent="0.2">
      <c r="B90" s="235"/>
      <c r="C90" s="235"/>
      <c r="D90" s="235"/>
      <c r="E90" s="235"/>
      <c r="F90" s="235"/>
      <c r="G90" s="235"/>
      <c r="H90" s="235"/>
      <c r="I90" s="235"/>
      <c r="J90" s="235"/>
    </row>
    <row r="91" spans="2:10" ht="15" x14ac:dyDescent="0.2">
      <c r="B91" s="235"/>
      <c r="C91" s="235"/>
      <c r="D91" s="235"/>
      <c r="E91" s="235"/>
      <c r="F91" s="235"/>
      <c r="G91" s="235"/>
      <c r="H91" s="235"/>
      <c r="I91" s="235"/>
      <c r="J91" s="235"/>
    </row>
    <row r="92" spans="2:10" ht="15" x14ac:dyDescent="0.2">
      <c r="B92" s="235"/>
      <c r="C92" s="235"/>
      <c r="D92" s="235"/>
      <c r="E92" s="235"/>
      <c r="F92" s="235"/>
      <c r="G92" s="235"/>
      <c r="H92" s="235"/>
      <c r="I92" s="235"/>
      <c r="J92" s="235"/>
    </row>
    <row r="93" spans="2:10" ht="15" x14ac:dyDescent="0.2">
      <c r="B93" s="235"/>
      <c r="C93" s="235"/>
      <c r="D93" s="235"/>
      <c r="E93" s="235"/>
      <c r="F93" s="235"/>
      <c r="G93" s="235"/>
      <c r="H93" s="235"/>
      <c r="I93" s="235"/>
      <c r="J93" s="235"/>
    </row>
    <row r="94" spans="2:10" ht="15" x14ac:dyDescent="0.2">
      <c r="B94" s="235"/>
      <c r="C94" s="235"/>
      <c r="D94" s="235"/>
      <c r="E94" s="235"/>
      <c r="F94" s="235"/>
      <c r="G94" s="235"/>
      <c r="H94" s="235"/>
      <c r="I94" s="235"/>
      <c r="J94" s="235"/>
    </row>
    <row r="95" spans="2:10" ht="15" x14ac:dyDescent="0.2">
      <c r="B95" s="235"/>
      <c r="C95" s="235"/>
      <c r="D95" s="235"/>
      <c r="E95" s="235"/>
      <c r="F95" s="235"/>
      <c r="G95" s="235"/>
      <c r="H95" s="235"/>
      <c r="I95" s="235"/>
      <c r="J95" s="235"/>
    </row>
    <row r="96" spans="2:10" ht="15" x14ac:dyDescent="0.2">
      <c r="B96" s="235"/>
      <c r="C96" s="235"/>
      <c r="D96" s="235"/>
      <c r="E96" s="235"/>
      <c r="F96" s="235"/>
      <c r="G96" s="235"/>
      <c r="H96" s="235"/>
      <c r="I96" s="235"/>
      <c r="J96" s="235"/>
    </row>
    <row r="97" spans="2:10" ht="15" x14ac:dyDescent="0.2">
      <c r="B97" s="235"/>
      <c r="C97" s="235"/>
      <c r="D97" s="235"/>
      <c r="E97" s="235"/>
      <c r="F97" s="235"/>
      <c r="G97" s="235"/>
      <c r="H97" s="235"/>
      <c r="I97" s="235"/>
      <c r="J97" s="235"/>
    </row>
    <row r="98" spans="2:10" ht="15" x14ac:dyDescent="0.2">
      <c r="B98" s="235"/>
      <c r="C98" s="235"/>
      <c r="D98" s="235"/>
      <c r="E98" s="235"/>
      <c r="F98" s="235"/>
      <c r="G98" s="235"/>
      <c r="H98" s="235"/>
      <c r="I98" s="235"/>
      <c r="J98" s="235"/>
    </row>
    <row r="99" spans="2:10" ht="15" x14ac:dyDescent="0.2">
      <c r="B99" s="235"/>
      <c r="C99" s="235"/>
      <c r="D99" s="235"/>
      <c r="E99" s="235"/>
      <c r="F99" s="235"/>
      <c r="G99" s="235"/>
      <c r="H99" s="235"/>
      <c r="I99" s="235"/>
      <c r="J99" s="235"/>
    </row>
    <row r="100" spans="2:10" ht="15" x14ac:dyDescent="0.2">
      <c r="B100" s="235"/>
      <c r="C100" s="235"/>
      <c r="D100" s="235"/>
      <c r="E100" s="235"/>
      <c r="F100" s="235"/>
      <c r="G100" s="235"/>
      <c r="H100" s="235"/>
      <c r="I100" s="235"/>
      <c r="J100" s="235"/>
    </row>
    <row r="101" spans="2:10" ht="15" x14ac:dyDescent="0.2">
      <c r="B101" s="235"/>
      <c r="C101" s="235"/>
      <c r="D101" s="235"/>
      <c r="E101" s="235"/>
      <c r="F101" s="235"/>
      <c r="G101" s="235"/>
      <c r="H101" s="235"/>
      <c r="I101" s="235"/>
      <c r="J101" s="235"/>
    </row>
    <row r="102" spans="2:10" ht="15" x14ac:dyDescent="0.2">
      <c r="B102" s="235"/>
      <c r="C102" s="235"/>
      <c r="D102" s="235"/>
      <c r="E102" s="235"/>
      <c r="F102" s="235"/>
      <c r="G102" s="235"/>
      <c r="H102" s="235"/>
      <c r="I102" s="235"/>
      <c r="J102" s="235"/>
    </row>
    <row r="103" spans="2:10" ht="15" x14ac:dyDescent="0.2">
      <c r="B103" s="235"/>
      <c r="C103" s="235"/>
      <c r="D103" s="235"/>
      <c r="E103" s="235"/>
      <c r="F103" s="235"/>
      <c r="G103" s="235"/>
      <c r="H103" s="235"/>
      <c r="I103" s="235"/>
      <c r="J103" s="235"/>
    </row>
    <row r="104" spans="2:10" ht="15" x14ac:dyDescent="0.2">
      <c r="B104" s="235"/>
      <c r="C104" s="235"/>
      <c r="D104" s="235"/>
      <c r="E104" s="235"/>
      <c r="F104" s="235"/>
      <c r="G104" s="235"/>
      <c r="H104" s="235"/>
      <c r="I104" s="235"/>
      <c r="J104" s="235"/>
    </row>
    <row r="105" spans="2:10" ht="15" x14ac:dyDescent="0.2">
      <c r="B105" s="235"/>
      <c r="C105" s="235"/>
      <c r="D105" s="235"/>
      <c r="E105" s="235"/>
      <c r="F105" s="235"/>
      <c r="G105" s="235"/>
      <c r="H105" s="235"/>
      <c r="I105" s="235"/>
      <c r="J105" s="235"/>
    </row>
    <row r="106" spans="2:10" ht="15" x14ac:dyDescent="0.2">
      <c r="B106" s="235"/>
      <c r="C106" s="235"/>
      <c r="D106" s="235"/>
      <c r="E106" s="235"/>
      <c r="F106" s="235"/>
      <c r="G106" s="235"/>
      <c r="H106" s="235"/>
      <c r="I106" s="235"/>
      <c r="J106" s="235"/>
    </row>
    <row r="107" spans="2:10" ht="15" x14ac:dyDescent="0.2">
      <c r="B107" s="235"/>
      <c r="C107" s="235"/>
      <c r="D107" s="235"/>
      <c r="E107" s="235"/>
      <c r="F107" s="235"/>
      <c r="G107" s="235"/>
      <c r="H107" s="235"/>
      <c r="I107" s="235"/>
      <c r="J107" s="235"/>
    </row>
    <row r="108" spans="2:10" ht="15" x14ac:dyDescent="0.2">
      <c r="B108" s="235"/>
      <c r="C108" s="235"/>
      <c r="D108" s="235"/>
      <c r="E108" s="235"/>
      <c r="F108" s="235"/>
      <c r="G108" s="235"/>
      <c r="H108" s="235"/>
      <c r="I108" s="235"/>
      <c r="J108" s="235"/>
    </row>
  </sheetData>
  <mergeCells count="8">
    <mergeCell ref="F9:F10"/>
    <mergeCell ref="B2:D2"/>
    <mergeCell ref="B7:E7"/>
    <mergeCell ref="B9:B10"/>
    <mergeCell ref="C9:C10"/>
    <mergeCell ref="D9:D10"/>
    <mergeCell ref="E9:E10"/>
    <mergeCell ref="B5:C5"/>
  </mergeCells>
  <pageMargins left="0.35433070866141736" right="0.35433070866141736" top="0.59055118110236227" bottom="0.59055118110236227" header="0.51181102362204722" footer="0.11811023622047245"/>
  <pageSetup paperSize="9" scale="80" fitToHeight="100" orientation="landscape" r:id="rId1"/>
  <headerFooter scaleWithDoc="0" alignWithMargins="0">
    <oddFooter>&amp;L&amp;8&amp;D&amp;C&amp;8&amp; Template: &amp;A&amp;F&amp;R&amp;8&amp;P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9"/>
  <sheetViews>
    <sheetView view="pageBreakPreview" topLeftCell="B1" zoomScale="80" zoomScaleSheetLayoutView="80" workbookViewId="0">
      <selection activeCell="D26" sqref="D26:F26"/>
    </sheetView>
  </sheetViews>
  <sheetFormatPr defaultRowHeight="12.75" x14ac:dyDescent="0.2"/>
  <cols>
    <col min="1" max="1" width="11.7109375" style="4" customWidth="1"/>
    <col min="2" max="2" width="19.85546875" style="4" customWidth="1"/>
    <col min="3" max="3" width="52.7109375" style="4" customWidth="1"/>
    <col min="4" max="10" width="15.7109375" style="4" customWidth="1"/>
    <col min="11" max="256" width="9.140625" style="4"/>
    <col min="257" max="257" width="11.7109375" style="4" customWidth="1"/>
    <col min="258" max="258" width="19.85546875" style="4" customWidth="1"/>
    <col min="259" max="259" width="52" style="4" bestFit="1" customWidth="1"/>
    <col min="260" max="266" width="20.7109375" style="4" customWidth="1"/>
    <col min="267" max="512" width="9.140625" style="4"/>
    <col min="513" max="513" width="11.7109375" style="4" customWidth="1"/>
    <col min="514" max="514" width="19.85546875" style="4" customWidth="1"/>
    <col min="515" max="515" width="52" style="4" bestFit="1" customWidth="1"/>
    <col min="516" max="522" width="20.7109375" style="4" customWidth="1"/>
    <col min="523" max="768" width="9.140625" style="4"/>
    <col min="769" max="769" width="11.7109375" style="4" customWidth="1"/>
    <col min="770" max="770" width="19.85546875" style="4" customWidth="1"/>
    <col min="771" max="771" width="52" style="4" bestFit="1" customWidth="1"/>
    <col min="772" max="778" width="20.7109375" style="4" customWidth="1"/>
    <col min="779" max="1024" width="9.140625" style="4"/>
    <col min="1025" max="1025" width="11.7109375" style="4" customWidth="1"/>
    <col min="1026" max="1026" width="19.85546875" style="4" customWidth="1"/>
    <col min="1027" max="1027" width="52" style="4" bestFit="1" customWidth="1"/>
    <col min="1028" max="1034" width="20.7109375" style="4" customWidth="1"/>
    <col min="1035" max="1280" width="9.140625" style="4"/>
    <col min="1281" max="1281" width="11.7109375" style="4" customWidth="1"/>
    <col min="1282" max="1282" width="19.85546875" style="4" customWidth="1"/>
    <col min="1283" max="1283" width="52" style="4" bestFit="1" customWidth="1"/>
    <col min="1284" max="1290" width="20.7109375" style="4" customWidth="1"/>
    <col min="1291" max="1536" width="9.140625" style="4"/>
    <col min="1537" max="1537" width="11.7109375" style="4" customWidth="1"/>
    <col min="1538" max="1538" width="19.85546875" style="4" customWidth="1"/>
    <col min="1539" max="1539" width="52" style="4" bestFit="1" customWidth="1"/>
    <col min="1540" max="1546" width="20.7109375" style="4" customWidth="1"/>
    <col min="1547" max="1792" width="9.140625" style="4"/>
    <col min="1793" max="1793" width="11.7109375" style="4" customWidth="1"/>
    <col min="1794" max="1794" width="19.85546875" style="4" customWidth="1"/>
    <col min="1795" max="1795" width="52" style="4" bestFit="1" customWidth="1"/>
    <col min="1796" max="1802" width="20.7109375" style="4" customWidth="1"/>
    <col min="1803" max="2048" width="9.140625" style="4"/>
    <col min="2049" max="2049" width="11.7109375" style="4" customWidth="1"/>
    <col min="2050" max="2050" width="19.85546875" style="4" customWidth="1"/>
    <col min="2051" max="2051" width="52" style="4" bestFit="1" customWidth="1"/>
    <col min="2052" max="2058" width="20.7109375" style="4" customWidth="1"/>
    <col min="2059" max="2304" width="9.140625" style="4"/>
    <col min="2305" max="2305" width="11.7109375" style="4" customWidth="1"/>
    <col min="2306" max="2306" width="19.85546875" style="4" customWidth="1"/>
    <col min="2307" max="2307" width="52" style="4" bestFit="1" customWidth="1"/>
    <col min="2308" max="2314" width="20.7109375" style="4" customWidth="1"/>
    <col min="2315" max="2560" width="9.140625" style="4"/>
    <col min="2561" max="2561" width="11.7109375" style="4" customWidth="1"/>
    <col min="2562" max="2562" width="19.85546875" style="4" customWidth="1"/>
    <col min="2563" max="2563" width="52" style="4" bestFit="1" customWidth="1"/>
    <col min="2564" max="2570" width="20.7109375" style="4" customWidth="1"/>
    <col min="2571" max="2816" width="9.140625" style="4"/>
    <col min="2817" max="2817" width="11.7109375" style="4" customWidth="1"/>
    <col min="2818" max="2818" width="19.85546875" style="4" customWidth="1"/>
    <col min="2819" max="2819" width="52" style="4" bestFit="1" customWidth="1"/>
    <col min="2820" max="2826" width="20.7109375" style="4" customWidth="1"/>
    <col min="2827" max="3072" width="9.140625" style="4"/>
    <col min="3073" max="3073" width="11.7109375" style="4" customWidth="1"/>
    <col min="3074" max="3074" width="19.85546875" style="4" customWidth="1"/>
    <col min="3075" max="3075" width="52" style="4" bestFit="1" customWidth="1"/>
    <col min="3076" max="3082" width="20.7109375" style="4" customWidth="1"/>
    <col min="3083" max="3328" width="9.140625" style="4"/>
    <col min="3329" max="3329" width="11.7109375" style="4" customWidth="1"/>
    <col min="3330" max="3330" width="19.85546875" style="4" customWidth="1"/>
    <col min="3331" max="3331" width="52" style="4" bestFit="1" customWidth="1"/>
    <col min="3332" max="3338" width="20.7109375" style="4" customWidth="1"/>
    <col min="3339" max="3584" width="9.140625" style="4"/>
    <col min="3585" max="3585" width="11.7109375" style="4" customWidth="1"/>
    <col min="3586" max="3586" width="19.85546875" style="4" customWidth="1"/>
    <col min="3587" max="3587" width="52" style="4" bestFit="1" customWidth="1"/>
    <col min="3588" max="3594" width="20.7109375" style="4" customWidth="1"/>
    <col min="3595" max="3840" width="9.140625" style="4"/>
    <col min="3841" max="3841" width="11.7109375" style="4" customWidth="1"/>
    <col min="3842" max="3842" width="19.85546875" style="4" customWidth="1"/>
    <col min="3843" max="3843" width="52" style="4" bestFit="1" customWidth="1"/>
    <col min="3844" max="3850" width="20.7109375" style="4" customWidth="1"/>
    <col min="3851" max="4096" width="9.140625" style="4"/>
    <col min="4097" max="4097" width="11.7109375" style="4" customWidth="1"/>
    <col min="4098" max="4098" width="19.85546875" style="4" customWidth="1"/>
    <col min="4099" max="4099" width="52" style="4" bestFit="1" customWidth="1"/>
    <col min="4100" max="4106" width="20.7109375" style="4" customWidth="1"/>
    <col min="4107" max="4352" width="9.140625" style="4"/>
    <col min="4353" max="4353" width="11.7109375" style="4" customWidth="1"/>
    <col min="4354" max="4354" width="19.85546875" style="4" customWidth="1"/>
    <col min="4355" max="4355" width="52" style="4" bestFit="1" customWidth="1"/>
    <col min="4356" max="4362" width="20.7109375" style="4" customWidth="1"/>
    <col min="4363" max="4608" width="9.140625" style="4"/>
    <col min="4609" max="4609" width="11.7109375" style="4" customWidth="1"/>
    <col min="4610" max="4610" width="19.85546875" style="4" customWidth="1"/>
    <col min="4611" max="4611" width="52" style="4" bestFit="1" customWidth="1"/>
    <col min="4612" max="4618" width="20.7109375" style="4" customWidth="1"/>
    <col min="4619" max="4864" width="9.140625" style="4"/>
    <col min="4865" max="4865" width="11.7109375" style="4" customWidth="1"/>
    <col min="4866" max="4866" width="19.85546875" style="4" customWidth="1"/>
    <col min="4867" max="4867" width="52" style="4" bestFit="1" customWidth="1"/>
    <col min="4868" max="4874" width="20.7109375" style="4" customWidth="1"/>
    <col min="4875" max="5120" width="9.140625" style="4"/>
    <col min="5121" max="5121" width="11.7109375" style="4" customWidth="1"/>
    <col min="5122" max="5122" width="19.85546875" style="4" customWidth="1"/>
    <col min="5123" max="5123" width="52" style="4" bestFit="1" customWidth="1"/>
    <col min="5124" max="5130" width="20.7109375" style="4" customWidth="1"/>
    <col min="5131" max="5376" width="9.140625" style="4"/>
    <col min="5377" max="5377" width="11.7109375" style="4" customWidth="1"/>
    <col min="5378" max="5378" width="19.85546875" style="4" customWidth="1"/>
    <col min="5379" max="5379" width="52" style="4" bestFit="1" customWidth="1"/>
    <col min="5380" max="5386" width="20.7109375" style="4" customWidth="1"/>
    <col min="5387" max="5632" width="9.140625" style="4"/>
    <col min="5633" max="5633" width="11.7109375" style="4" customWidth="1"/>
    <col min="5634" max="5634" width="19.85546875" style="4" customWidth="1"/>
    <col min="5635" max="5635" width="52" style="4" bestFit="1" customWidth="1"/>
    <col min="5636" max="5642" width="20.7109375" style="4" customWidth="1"/>
    <col min="5643" max="5888" width="9.140625" style="4"/>
    <col min="5889" max="5889" width="11.7109375" style="4" customWidth="1"/>
    <col min="5890" max="5890" width="19.85546875" style="4" customWidth="1"/>
    <col min="5891" max="5891" width="52" style="4" bestFit="1" customWidth="1"/>
    <col min="5892" max="5898" width="20.7109375" style="4" customWidth="1"/>
    <col min="5899" max="6144" width="9.140625" style="4"/>
    <col min="6145" max="6145" width="11.7109375" style="4" customWidth="1"/>
    <col min="6146" max="6146" width="19.85546875" style="4" customWidth="1"/>
    <col min="6147" max="6147" width="52" style="4" bestFit="1" customWidth="1"/>
    <col min="6148" max="6154" width="20.7109375" style="4" customWidth="1"/>
    <col min="6155" max="6400" width="9.140625" style="4"/>
    <col min="6401" max="6401" width="11.7109375" style="4" customWidth="1"/>
    <col min="6402" max="6402" width="19.85546875" style="4" customWidth="1"/>
    <col min="6403" max="6403" width="52" style="4" bestFit="1" customWidth="1"/>
    <col min="6404" max="6410" width="20.7109375" style="4" customWidth="1"/>
    <col min="6411" max="6656" width="9.140625" style="4"/>
    <col min="6657" max="6657" width="11.7109375" style="4" customWidth="1"/>
    <col min="6658" max="6658" width="19.85546875" style="4" customWidth="1"/>
    <col min="6659" max="6659" width="52" style="4" bestFit="1" customWidth="1"/>
    <col min="6660" max="6666" width="20.7109375" style="4" customWidth="1"/>
    <col min="6667" max="6912" width="9.140625" style="4"/>
    <col min="6913" max="6913" width="11.7109375" style="4" customWidth="1"/>
    <col min="6914" max="6914" width="19.85546875" style="4" customWidth="1"/>
    <col min="6915" max="6915" width="52" style="4" bestFit="1" customWidth="1"/>
    <col min="6916" max="6922" width="20.7109375" style="4" customWidth="1"/>
    <col min="6923" max="7168" width="9.140625" style="4"/>
    <col min="7169" max="7169" width="11.7109375" style="4" customWidth="1"/>
    <col min="7170" max="7170" width="19.85546875" style="4" customWidth="1"/>
    <col min="7171" max="7171" width="52" style="4" bestFit="1" customWidth="1"/>
    <col min="7172" max="7178" width="20.7109375" style="4" customWidth="1"/>
    <col min="7179" max="7424" width="9.140625" style="4"/>
    <col min="7425" max="7425" width="11.7109375" style="4" customWidth="1"/>
    <col min="7426" max="7426" width="19.85546875" style="4" customWidth="1"/>
    <col min="7427" max="7427" width="52" style="4" bestFit="1" customWidth="1"/>
    <col min="7428" max="7434" width="20.7109375" style="4" customWidth="1"/>
    <col min="7435" max="7680" width="9.140625" style="4"/>
    <col min="7681" max="7681" width="11.7109375" style="4" customWidth="1"/>
    <col min="7682" max="7682" width="19.85546875" style="4" customWidth="1"/>
    <col min="7683" max="7683" width="52" style="4" bestFit="1" customWidth="1"/>
    <col min="7684" max="7690" width="20.7109375" style="4" customWidth="1"/>
    <col min="7691" max="7936" width="9.140625" style="4"/>
    <col min="7937" max="7937" width="11.7109375" style="4" customWidth="1"/>
    <col min="7938" max="7938" width="19.85546875" style="4" customWidth="1"/>
    <col min="7939" max="7939" width="52" style="4" bestFit="1" customWidth="1"/>
    <col min="7940" max="7946" width="20.7109375" style="4" customWidth="1"/>
    <col min="7947" max="8192" width="9.140625" style="4"/>
    <col min="8193" max="8193" width="11.7109375" style="4" customWidth="1"/>
    <col min="8194" max="8194" width="19.85546875" style="4" customWidth="1"/>
    <col min="8195" max="8195" width="52" style="4" bestFit="1" customWidth="1"/>
    <col min="8196" max="8202" width="20.7109375" style="4" customWidth="1"/>
    <col min="8203" max="8448" width="9.140625" style="4"/>
    <col min="8449" max="8449" width="11.7109375" style="4" customWidth="1"/>
    <col min="8450" max="8450" width="19.85546875" style="4" customWidth="1"/>
    <col min="8451" max="8451" width="52" style="4" bestFit="1" customWidth="1"/>
    <col min="8452" max="8458" width="20.7109375" style="4" customWidth="1"/>
    <col min="8459" max="8704" width="9.140625" style="4"/>
    <col min="8705" max="8705" width="11.7109375" style="4" customWidth="1"/>
    <col min="8706" max="8706" width="19.85546875" style="4" customWidth="1"/>
    <col min="8707" max="8707" width="52" style="4" bestFit="1" customWidth="1"/>
    <col min="8708" max="8714" width="20.7109375" style="4" customWidth="1"/>
    <col min="8715" max="8960" width="9.140625" style="4"/>
    <col min="8961" max="8961" width="11.7109375" style="4" customWidth="1"/>
    <col min="8962" max="8962" width="19.85546875" style="4" customWidth="1"/>
    <col min="8963" max="8963" width="52" style="4" bestFit="1" customWidth="1"/>
    <col min="8964" max="8970" width="20.7109375" style="4" customWidth="1"/>
    <col min="8971" max="9216" width="9.140625" style="4"/>
    <col min="9217" max="9217" width="11.7109375" style="4" customWidth="1"/>
    <col min="9218" max="9218" width="19.85546875" style="4" customWidth="1"/>
    <col min="9219" max="9219" width="52" style="4" bestFit="1" customWidth="1"/>
    <col min="9220" max="9226" width="20.7109375" style="4" customWidth="1"/>
    <col min="9227" max="9472" width="9.140625" style="4"/>
    <col min="9473" max="9473" width="11.7109375" style="4" customWidth="1"/>
    <col min="9474" max="9474" width="19.85546875" style="4" customWidth="1"/>
    <col min="9475" max="9475" width="52" style="4" bestFit="1" customWidth="1"/>
    <col min="9476" max="9482" width="20.7109375" style="4" customWidth="1"/>
    <col min="9483" max="9728" width="9.140625" style="4"/>
    <col min="9729" max="9729" width="11.7109375" style="4" customWidth="1"/>
    <col min="9730" max="9730" width="19.85546875" style="4" customWidth="1"/>
    <col min="9731" max="9731" width="52" style="4" bestFit="1" customWidth="1"/>
    <col min="9732" max="9738" width="20.7109375" style="4" customWidth="1"/>
    <col min="9739" max="9984" width="9.140625" style="4"/>
    <col min="9985" max="9985" width="11.7109375" style="4" customWidth="1"/>
    <col min="9986" max="9986" width="19.85546875" style="4" customWidth="1"/>
    <col min="9987" max="9987" width="52" style="4" bestFit="1" customWidth="1"/>
    <col min="9988" max="9994" width="20.7109375" style="4" customWidth="1"/>
    <col min="9995" max="10240" width="9.140625" style="4"/>
    <col min="10241" max="10241" width="11.7109375" style="4" customWidth="1"/>
    <col min="10242" max="10242" width="19.85546875" style="4" customWidth="1"/>
    <col min="10243" max="10243" width="52" style="4" bestFit="1" customWidth="1"/>
    <col min="10244" max="10250" width="20.7109375" style="4" customWidth="1"/>
    <col min="10251" max="10496" width="9.140625" style="4"/>
    <col min="10497" max="10497" width="11.7109375" style="4" customWidth="1"/>
    <col min="10498" max="10498" width="19.85546875" style="4" customWidth="1"/>
    <col min="10499" max="10499" width="52" style="4" bestFit="1" customWidth="1"/>
    <col min="10500" max="10506" width="20.7109375" style="4" customWidth="1"/>
    <col min="10507" max="10752" width="9.140625" style="4"/>
    <col min="10753" max="10753" width="11.7109375" style="4" customWidth="1"/>
    <col min="10754" max="10754" width="19.85546875" style="4" customWidth="1"/>
    <col min="10755" max="10755" width="52" style="4" bestFit="1" customWidth="1"/>
    <col min="10756" max="10762" width="20.7109375" style="4" customWidth="1"/>
    <col min="10763" max="11008" width="9.140625" style="4"/>
    <col min="11009" max="11009" width="11.7109375" style="4" customWidth="1"/>
    <col min="11010" max="11010" width="19.85546875" style="4" customWidth="1"/>
    <col min="11011" max="11011" width="52" style="4" bestFit="1" customWidth="1"/>
    <col min="11012" max="11018" width="20.7109375" style="4" customWidth="1"/>
    <col min="11019" max="11264" width="9.140625" style="4"/>
    <col min="11265" max="11265" width="11.7109375" style="4" customWidth="1"/>
    <col min="11266" max="11266" width="19.85546875" style="4" customWidth="1"/>
    <col min="11267" max="11267" width="52" style="4" bestFit="1" customWidth="1"/>
    <col min="11268" max="11274" width="20.7109375" style="4" customWidth="1"/>
    <col min="11275" max="11520" width="9.140625" style="4"/>
    <col min="11521" max="11521" width="11.7109375" style="4" customWidth="1"/>
    <col min="11522" max="11522" width="19.85546875" style="4" customWidth="1"/>
    <col min="11523" max="11523" width="52" style="4" bestFit="1" customWidth="1"/>
    <col min="11524" max="11530" width="20.7109375" style="4" customWidth="1"/>
    <col min="11531" max="11776" width="9.140625" style="4"/>
    <col min="11777" max="11777" width="11.7109375" style="4" customWidth="1"/>
    <col min="11778" max="11778" width="19.85546875" style="4" customWidth="1"/>
    <col min="11779" max="11779" width="52" style="4" bestFit="1" customWidth="1"/>
    <col min="11780" max="11786" width="20.7109375" style="4" customWidth="1"/>
    <col min="11787" max="12032" width="9.140625" style="4"/>
    <col min="12033" max="12033" width="11.7109375" style="4" customWidth="1"/>
    <col min="12034" max="12034" width="19.85546875" style="4" customWidth="1"/>
    <col min="12035" max="12035" width="52" style="4" bestFit="1" customWidth="1"/>
    <col min="12036" max="12042" width="20.7109375" style="4" customWidth="1"/>
    <col min="12043" max="12288" width="9.140625" style="4"/>
    <col min="12289" max="12289" width="11.7109375" style="4" customWidth="1"/>
    <col min="12290" max="12290" width="19.85546875" style="4" customWidth="1"/>
    <col min="12291" max="12291" width="52" style="4" bestFit="1" customWidth="1"/>
    <col min="12292" max="12298" width="20.7109375" style="4" customWidth="1"/>
    <col min="12299" max="12544" width="9.140625" style="4"/>
    <col min="12545" max="12545" width="11.7109375" style="4" customWidth="1"/>
    <col min="12546" max="12546" width="19.85546875" style="4" customWidth="1"/>
    <col min="12547" max="12547" width="52" style="4" bestFit="1" customWidth="1"/>
    <col min="12548" max="12554" width="20.7109375" style="4" customWidth="1"/>
    <col min="12555" max="12800" width="9.140625" style="4"/>
    <col min="12801" max="12801" width="11.7109375" style="4" customWidth="1"/>
    <col min="12802" max="12802" width="19.85546875" style="4" customWidth="1"/>
    <col min="12803" max="12803" width="52" style="4" bestFit="1" customWidth="1"/>
    <col min="12804" max="12810" width="20.7109375" style="4" customWidth="1"/>
    <col min="12811" max="13056" width="9.140625" style="4"/>
    <col min="13057" max="13057" width="11.7109375" style="4" customWidth="1"/>
    <col min="13058" max="13058" width="19.85546875" style="4" customWidth="1"/>
    <col min="13059" max="13059" width="52" style="4" bestFit="1" customWidth="1"/>
    <col min="13060" max="13066" width="20.7109375" style="4" customWidth="1"/>
    <col min="13067" max="13312" width="9.140625" style="4"/>
    <col min="13313" max="13313" width="11.7109375" style="4" customWidth="1"/>
    <col min="13314" max="13314" width="19.85546875" style="4" customWidth="1"/>
    <col min="13315" max="13315" width="52" style="4" bestFit="1" customWidth="1"/>
    <col min="13316" max="13322" width="20.7109375" style="4" customWidth="1"/>
    <col min="13323" max="13568" width="9.140625" style="4"/>
    <col min="13569" max="13569" width="11.7109375" style="4" customWidth="1"/>
    <col min="13570" max="13570" width="19.85546875" style="4" customWidth="1"/>
    <col min="13571" max="13571" width="52" style="4" bestFit="1" customWidth="1"/>
    <col min="13572" max="13578" width="20.7109375" style="4" customWidth="1"/>
    <col min="13579" max="13824" width="9.140625" style="4"/>
    <col min="13825" max="13825" width="11.7109375" style="4" customWidth="1"/>
    <col min="13826" max="13826" width="19.85546875" style="4" customWidth="1"/>
    <col min="13827" max="13827" width="52" style="4" bestFit="1" customWidth="1"/>
    <col min="13828" max="13834" width="20.7109375" style="4" customWidth="1"/>
    <col min="13835" max="14080" width="9.140625" style="4"/>
    <col min="14081" max="14081" width="11.7109375" style="4" customWidth="1"/>
    <col min="14082" max="14082" width="19.85546875" style="4" customWidth="1"/>
    <col min="14083" max="14083" width="52" style="4" bestFit="1" customWidth="1"/>
    <col min="14084" max="14090" width="20.7109375" style="4" customWidth="1"/>
    <col min="14091" max="14336" width="9.140625" style="4"/>
    <col min="14337" max="14337" width="11.7109375" style="4" customWidth="1"/>
    <col min="14338" max="14338" width="19.85546875" style="4" customWidth="1"/>
    <col min="14339" max="14339" width="52" style="4" bestFit="1" customWidth="1"/>
    <col min="14340" max="14346" width="20.7109375" style="4" customWidth="1"/>
    <col min="14347" max="14592" width="9.140625" style="4"/>
    <col min="14593" max="14593" width="11.7109375" style="4" customWidth="1"/>
    <col min="14594" max="14594" width="19.85546875" style="4" customWidth="1"/>
    <col min="14595" max="14595" width="52" style="4" bestFit="1" customWidth="1"/>
    <col min="14596" max="14602" width="20.7109375" style="4" customWidth="1"/>
    <col min="14603" max="14848" width="9.140625" style="4"/>
    <col min="14849" max="14849" width="11.7109375" style="4" customWidth="1"/>
    <col min="14850" max="14850" width="19.85546875" style="4" customWidth="1"/>
    <col min="14851" max="14851" width="52" style="4" bestFit="1" customWidth="1"/>
    <col min="14852" max="14858" width="20.7109375" style="4" customWidth="1"/>
    <col min="14859" max="15104" width="9.140625" style="4"/>
    <col min="15105" max="15105" width="11.7109375" style="4" customWidth="1"/>
    <col min="15106" max="15106" width="19.85546875" style="4" customWidth="1"/>
    <col min="15107" max="15107" width="52" style="4" bestFit="1" customWidth="1"/>
    <col min="15108" max="15114" width="20.7109375" style="4" customWidth="1"/>
    <col min="15115" max="15360" width="9.140625" style="4"/>
    <col min="15361" max="15361" width="11.7109375" style="4" customWidth="1"/>
    <col min="15362" max="15362" width="19.85546875" style="4" customWidth="1"/>
    <col min="15363" max="15363" width="52" style="4" bestFit="1" customWidth="1"/>
    <col min="15364" max="15370" width="20.7109375" style="4" customWidth="1"/>
    <col min="15371" max="15616" width="9.140625" style="4"/>
    <col min="15617" max="15617" width="11.7109375" style="4" customWidth="1"/>
    <col min="15618" max="15618" width="19.85546875" style="4" customWidth="1"/>
    <col min="15619" max="15619" width="52" style="4" bestFit="1" customWidth="1"/>
    <col min="15620" max="15626" width="20.7109375" style="4" customWidth="1"/>
    <col min="15627" max="15872" width="9.140625" style="4"/>
    <col min="15873" max="15873" width="11.7109375" style="4" customWidth="1"/>
    <col min="15874" max="15874" width="19.85546875" style="4" customWidth="1"/>
    <col min="15875" max="15875" width="52" style="4" bestFit="1" customWidth="1"/>
    <col min="15876" max="15882" width="20.7109375" style="4" customWidth="1"/>
    <col min="15883" max="16128" width="9.140625" style="4"/>
    <col min="16129" max="16129" width="11.7109375" style="4" customWidth="1"/>
    <col min="16130" max="16130" width="19.85546875" style="4" customWidth="1"/>
    <col min="16131" max="16131" width="52" style="4" bestFit="1" customWidth="1"/>
    <col min="16132" max="16138" width="20.7109375" style="4" customWidth="1"/>
    <col min="16139" max="16384" width="9.140625" style="4"/>
  </cols>
  <sheetData>
    <row r="1" spans="2:15" ht="20.25" x14ac:dyDescent="0.3">
      <c r="B1" s="2" t="str">
        <f>[4]Cover!C22</f>
        <v>Essential Energy</v>
      </c>
      <c r="C1" s="3"/>
    </row>
    <row r="2" spans="2:15" ht="20.25" x14ac:dyDescent="0.3">
      <c r="B2" s="609" t="s">
        <v>259</v>
      </c>
      <c r="C2" s="609"/>
      <c r="D2" s="613"/>
    </row>
    <row r="3" spans="2:15" ht="20.25" x14ac:dyDescent="0.3">
      <c r="B3" s="2" t="str">
        <f>Cover!C26</f>
        <v>2012-13</v>
      </c>
    </row>
    <row r="4" spans="2:15" ht="20.25" x14ac:dyDescent="0.3">
      <c r="B4" s="2"/>
    </row>
    <row r="5" spans="2:15" ht="52.5" customHeight="1" x14ac:dyDescent="0.2">
      <c r="B5" s="620" t="s">
        <v>260</v>
      </c>
      <c r="C5" s="621"/>
      <c r="D5" s="236"/>
      <c r="E5" s="236"/>
      <c r="F5" s="162"/>
    </row>
    <row r="6" spans="2:15" ht="12.75" customHeight="1" x14ac:dyDescent="0.3">
      <c r="B6" s="237"/>
    </row>
    <row r="7" spans="2:15" ht="12.75" customHeight="1" x14ac:dyDescent="0.2">
      <c r="B7" s="606" t="s">
        <v>261</v>
      </c>
      <c r="C7" s="606"/>
      <c r="D7" s="606"/>
      <c r="E7" s="606"/>
    </row>
    <row r="9" spans="2:15" s="229" customFormat="1" ht="52.5" customHeight="1" x14ac:dyDescent="0.2">
      <c r="B9" s="230" t="s">
        <v>87</v>
      </c>
      <c r="C9" s="171" t="s">
        <v>88</v>
      </c>
      <c r="D9" s="8" t="s">
        <v>177</v>
      </c>
      <c r="E9" s="9" t="s">
        <v>178</v>
      </c>
      <c r="F9" s="198" t="s">
        <v>207</v>
      </c>
      <c r="G9" s="177" t="s">
        <v>180</v>
      </c>
      <c r="H9" s="178" t="s">
        <v>181</v>
      </c>
      <c r="I9" s="9" t="s">
        <v>182</v>
      </c>
      <c r="J9" s="238" t="s">
        <v>183</v>
      </c>
      <c r="K9" s="119"/>
      <c r="N9" s="119"/>
      <c r="O9" s="119"/>
    </row>
    <row r="10" spans="2:15" s="229" customFormat="1" ht="28.5" customHeight="1" x14ac:dyDescent="0.2">
      <c r="B10" s="230"/>
      <c r="C10" s="171"/>
      <c r="D10" s="239"/>
      <c r="E10" s="240"/>
      <c r="F10" s="240"/>
      <c r="G10" s="183"/>
      <c r="H10" s="178" t="s">
        <v>184</v>
      </c>
      <c r="I10" s="240"/>
      <c r="J10" s="241"/>
      <c r="K10" s="119"/>
      <c r="N10" s="119"/>
      <c r="O10" s="119"/>
    </row>
    <row r="11" spans="2:15" s="119" customFormat="1" ht="14.1" customHeight="1" x14ac:dyDescent="0.2">
      <c r="B11" s="415"/>
      <c r="C11" s="242" t="s">
        <v>262</v>
      </c>
      <c r="D11" s="203" t="s">
        <v>89</v>
      </c>
      <c r="E11" s="203" t="s">
        <v>89</v>
      </c>
      <c r="F11" s="203" t="s">
        <v>89</v>
      </c>
      <c r="G11" s="182" t="s">
        <v>89</v>
      </c>
      <c r="H11" s="203" t="s">
        <v>89</v>
      </c>
      <c r="I11" s="203" t="s">
        <v>89</v>
      </c>
      <c r="J11" s="203" t="s">
        <v>89</v>
      </c>
    </row>
    <row r="12" spans="2:15" s="119" customFormat="1" ht="14.1" customHeight="1" x14ac:dyDescent="0.2">
      <c r="B12" s="413"/>
      <c r="C12" s="231" t="s">
        <v>263</v>
      </c>
      <c r="D12" s="243">
        <v>130485.43342</v>
      </c>
      <c r="E12" s="514">
        <v>10272.668579999998</v>
      </c>
      <c r="F12" s="243">
        <v>120212.764</v>
      </c>
      <c r="G12" s="410"/>
      <c r="H12" s="410"/>
      <c r="I12" s="410"/>
      <c r="J12" s="410"/>
    </row>
    <row r="13" spans="2:15" s="119" customFormat="1" ht="14.1" customHeight="1" x14ac:dyDescent="0.2">
      <c r="B13" s="413"/>
      <c r="C13" s="231" t="s">
        <v>264</v>
      </c>
      <c r="D13" s="243"/>
      <c r="E13" s="514"/>
      <c r="F13" s="243"/>
      <c r="G13" s="410"/>
      <c r="H13" s="421"/>
      <c r="I13" s="421"/>
      <c r="J13" s="410"/>
    </row>
    <row r="14" spans="2:15" s="119" customFormat="1" ht="14.1" customHeight="1" x14ac:dyDescent="0.2">
      <c r="B14" s="413"/>
      <c r="C14" s="231" t="s">
        <v>265</v>
      </c>
      <c r="D14" s="243"/>
      <c r="E14" s="514"/>
      <c r="F14" s="243"/>
      <c r="G14" s="410"/>
      <c r="H14" s="421"/>
      <c r="I14" s="421"/>
      <c r="J14" s="410"/>
    </row>
    <row r="15" spans="2:15" s="119" customFormat="1" ht="14.1" customHeight="1" x14ac:dyDescent="0.2">
      <c r="B15" s="413"/>
      <c r="C15" s="231" t="s">
        <v>266</v>
      </c>
      <c r="D15" s="515">
        <f>SUM(D12:D14)</f>
        <v>130485.43342</v>
      </c>
      <c r="E15" s="515">
        <f t="shared" ref="E15:F15" si="0">SUM(E12:E14)</f>
        <v>10272.668579999998</v>
      </c>
      <c r="F15" s="515">
        <f t="shared" si="0"/>
        <v>120212.764</v>
      </c>
      <c r="G15" s="515"/>
      <c r="H15" s="420"/>
      <c r="I15" s="420"/>
      <c r="J15" s="542"/>
    </row>
    <row r="16" spans="2:15" s="119" customFormat="1" ht="14.1" customHeight="1" x14ac:dyDescent="0.2">
      <c r="B16" s="413"/>
      <c r="C16" s="244" t="s">
        <v>244</v>
      </c>
      <c r="D16" s="185"/>
      <c r="E16" s="185"/>
      <c r="F16" s="185"/>
      <c r="G16" s="422"/>
      <c r="H16" s="422"/>
      <c r="I16" s="422"/>
      <c r="J16" s="422"/>
    </row>
    <row r="17" spans="2:11" s="119" customFormat="1" ht="14.1" customHeight="1" x14ac:dyDescent="0.2">
      <c r="B17" s="413"/>
      <c r="C17" s="245" t="s">
        <v>263</v>
      </c>
      <c r="D17" s="243">
        <v>1159813.45548</v>
      </c>
      <c r="E17" s="514">
        <v>5505.5175199999621</v>
      </c>
      <c r="F17" s="243">
        <v>1154307.939</v>
      </c>
      <c r="G17" s="515"/>
      <c r="H17" s="421"/>
      <c r="I17" s="421"/>
      <c r="J17" s="410"/>
    </row>
    <row r="18" spans="2:11" s="119" customFormat="1" ht="14.1" customHeight="1" x14ac:dyDescent="0.2">
      <c r="B18" s="413"/>
      <c r="C18" s="245" t="s">
        <v>267</v>
      </c>
      <c r="D18" s="243">
        <v>-498.33871999999997</v>
      </c>
      <c r="E18" s="514">
        <v>-498.33871999999997</v>
      </c>
      <c r="F18" s="243">
        <v>0</v>
      </c>
      <c r="G18" s="515"/>
      <c r="H18" s="421"/>
      <c r="I18" s="421"/>
      <c r="J18" s="410"/>
    </row>
    <row r="19" spans="2:11" s="119" customFormat="1" ht="14.1" customHeight="1" x14ac:dyDescent="0.2">
      <c r="B19" s="413"/>
      <c r="C19" s="245" t="s">
        <v>91</v>
      </c>
      <c r="D19" s="243">
        <v>149.50162</v>
      </c>
      <c r="E19" s="514">
        <v>149.50162</v>
      </c>
      <c r="F19" s="243">
        <v>0</v>
      </c>
      <c r="G19" s="515"/>
      <c r="H19" s="421"/>
      <c r="I19" s="421"/>
      <c r="J19" s="410"/>
    </row>
    <row r="20" spans="2:11" s="119" customFormat="1" ht="14.1" customHeight="1" x14ac:dyDescent="0.2">
      <c r="B20" s="413"/>
      <c r="C20" s="245" t="s">
        <v>266</v>
      </c>
      <c r="D20" s="515">
        <f>SUM(D17:D19)</f>
        <v>1159464.6183799999</v>
      </c>
      <c r="E20" s="515">
        <f t="shared" ref="E20:F20" si="1">SUM(E17:E19)</f>
        <v>5156.6804199999624</v>
      </c>
      <c r="F20" s="515">
        <f t="shared" si="1"/>
        <v>1154307.939</v>
      </c>
      <c r="G20" s="515"/>
      <c r="H20" s="420"/>
      <c r="I20" s="420"/>
      <c r="J20" s="542"/>
    </row>
    <row r="21" spans="2:11" s="119" customFormat="1" ht="14.1" customHeight="1" x14ac:dyDescent="0.2">
      <c r="B21" s="413"/>
      <c r="C21" s="217" t="s">
        <v>268</v>
      </c>
      <c r="D21" s="185"/>
      <c r="E21" s="185"/>
      <c r="F21" s="185"/>
      <c r="G21" s="422"/>
      <c r="H21" s="422"/>
      <c r="I21" s="422"/>
      <c r="J21" s="422"/>
    </row>
    <row r="22" spans="2:11" s="119" customFormat="1" ht="14.1" customHeight="1" x14ac:dyDescent="0.2">
      <c r="B22" s="413"/>
      <c r="C22" s="231" t="s">
        <v>263</v>
      </c>
      <c r="D22" s="243">
        <v>515609.31699999998</v>
      </c>
      <c r="E22" s="514">
        <v>-327397.755</v>
      </c>
      <c r="F22" s="243">
        <v>843007.07200000004</v>
      </c>
      <c r="G22" s="410"/>
      <c r="H22" s="410"/>
      <c r="I22" s="410"/>
      <c r="J22" s="410"/>
    </row>
    <row r="23" spans="2:11" s="119" customFormat="1" ht="14.1" customHeight="1" x14ac:dyDescent="0.2">
      <c r="B23" s="413"/>
      <c r="C23" s="231" t="s">
        <v>269</v>
      </c>
      <c r="D23" s="243">
        <v>350105.01340999996</v>
      </c>
      <c r="E23" s="514">
        <v>54408.206749999998</v>
      </c>
      <c r="F23" s="243">
        <v>295696.80699999997</v>
      </c>
      <c r="G23" s="410"/>
      <c r="H23" s="410"/>
      <c r="I23" s="410"/>
      <c r="J23" s="410"/>
    </row>
    <row r="24" spans="2:11" s="119" customFormat="1" ht="14.1" customHeight="1" x14ac:dyDescent="0.2">
      <c r="B24" s="414"/>
      <c r="C24" s="231" t="s">
        <v>270</v>
      </c>
      <c r="D24" s="243">
        <v>31875.925751817722</v>
      </c>
      <c r="E24" s="514">
        <v>2518.1979999999999</v>
      </c>
      <c r="F24" s="243">
        <v>29357.727751817722</v>
      </c>
      <c r="G24" s="410"/>
      <c r="H24" s="410"/>
      <c r="I24" s="410"/>
      <c r="J24" s="410"/>
    </row>
    <row r="25" spans="2:11" s="119" customFormat="1" ht="14.1" customHeight="1" x14ac:dyDescent="0.2">
      <c r="B25" s="414"/>
      <c r="C25" s="231" t="s">
        <v>271</v>
      </c>
      <c r="D25" s="243">
        <v>-240776</v>
      </c>
      <c r="E25" s="514">
        <v>-37417.889000000003</v>
      </c>
      <c r="F25" s="243">
        <v>-203358.111</v>
      </c>
      <c r="G25" s="410"/>
      <c r="H25" s="410"/>
      <c r="I25" s="410"/>
      <c r="J25" s="410"/>
    </row>
    <row r="26" spans="2:11" s="119" customFormat="1" ht="14.1" customHeight="1" x14ac:dyDescent="0.2">
      <c r="B26" s="414"/>
      <c r="C26" s="231" t="s">
        <v>266</v>
      </c>
      <c r="D26" s="515">
        <f>SUM(D22:D25)</f>
        <v>656814.2561618177</v>
      </c>
      <c r="E26" s="515">
        <f t="shared" ref="E26:F26" si="2">SUM(E22:E25)</f>
        <v>-307889.23925000004</v>
      </c>
      <c r="F26" s="515">
        <f t="shared" si="2"/>
        <v>964703.49575181771</v>
      </c>
      <c r="G26" s="515"/>
      <c r="H26" s="420"/>
      <c r="I26" s="420"/>
      <c r="J26" s="542"/>
    </row>
    <row r="27" spans="2:11" s="119" customFormat="1" ht="14.1" customHeight="1" x14ac:dyDescent="0.2">
      <c r="K27" s="4"/>
    </row>
    <row r="28" spans="2:11" ht="15" customHeight="1" x14ac:dyDescent="0.2">
      <c r="B28" s="417" t="s">
        <v>272</v>
      </c>
      <c r="C28" s="418"/>
    </row>
    <row r="29" spans="2:11" ht="15" customHeight="1" x14ac:dyDescent="0.2">
      <c r="B29" s="419" t="s">
        <v>273</v>
      </c>
      <c r="C29" s="416"/>
    </row>
    <row r="30" spans="2:11" x14ac:dyDescent="0.2">
      <c r="B30" s="119"/>
      <c r="C30" s="119"/>
      <c r="D30" s="119"/>
      <c r="E30" s="119"/>
      <c r="F30" s="119"/>
      <c r="G30" s="119"/>
      <c r="H30" s="119"/>
      <c r="I30" s="119"/>
      <c r="J30" s="119"/>
    </row>
    <row r="31" spans="2:11" x14ac:dyDescent="0.2">
      <c r="B31" s="119"/>
      <c r="C31" s="119"/>
      <c r="D31" s="119"/>
      <c r="E31" s="119"/>
      <c r="F31" s="119"/>
      <c r="G31" s="119"/>
      <c r="H31" s="119"/>
      <c r="I31" s="119"/>
      <c r="J31" s="119"/>
    </row>
    <row r="32" spans="2:11" x14ac:dyDescent="0.2">
      <c r="B32" s="119"/>
      <c r="C32" s="119"/>
      <c r="D32" s="119"/>
      <c r="E32" s="119"/>
      <c r="F32" s="119"/>
      <c r="G32" s="119"/>
      <c r="H32" s="119"/>
      <c r="I32" s="119"/>
      <c r="J32" s="119"/>
    </row>
    <row r="33" spans="2:10" x14ac:dyDescent="0.2">
      <c r="B33" s="119"/>
      <c r="C33" s="119"/>
      <c r="D33" s="119"/>
      <c r="E33" s="119"/>
      <c r="F33" s="119"/>
      <c r="G33" s="119"/>
      <c r="H33" s="119"/>
      <c r="I33" s="119"/>
      <c r="J33" s="119"/>
    </row>
    <row r="34" spans="2:10" x14ac:dyDescent="0.2">
      <c r="B34" s="119"/>
      <c r="C34" s="119"/>
      <c r="D34" s="119"/>
      <c r="E34" s="119"/>
      <c r="F34" s="119"/>
      <c r="G34" s="119"/>
      <c r="H34" s="119"/>
      <c r="I34" s="119"/>
      <c r="J34" s="119"/>
    </row>
    <row r="35" spans="2:10" x14ac:dyDescent="0.2">
      <c r="B35" s="119"/>
      <c r="C35" s="119"/>
      <c r="D35" s="119"/>
      <c r="E35" s="119"/>
      <c r="F35" s="119"/>
      <c r="G35" s="119"/>
      <c r="H35" s="119"/>
      <c r="I35" s="119"/>
      <c r="J35" s="119"/>
    </row>
    <row r="36" spans="2:10" x14ac:dyDescent="0.2">
      <c r="B36" s="119"/>
      <c r="C36" s="119"/>
      <c r="D36" s="119"/>
      <c r="E36" s="119"/>
      <c r="F36" s="119"/>
      <c r="G36" s="119"/>
      <c r="H36" s="119"/>
      <c r="I36" s="119"/>
      <c r="J36" s="119"/>
    </row>
    <row r="37" spans="2:10" x14ac:dyDescent="0.2">
      <c r="B37" s="119"/>
      <c r="C37" s="119"/>
      <c r="D37" s="119"/>
      <c r="E37" s="119"/>
      <c r="F37" s="119"/>
      <c r="G37" s="119"/>
      <c r="H37" s="119"/>
      <c r="I37" s="119"/>
      <c r="J37" s="119"/>
    </row>
    <row r="38" spans="2:10" x14ac:dyDescent="0.2">
      <c r="B38" s="119"/>
      <c r="C38" s="119"/>
      <c r="D38" s="119"/>
      <c r="E38" s="119"/>
      <c r="F38" s="119"/>
      <c r="G38" s="119"/>
      <c r="H38" s="119"/>
      <c r="I38" s="119"/>
      <c r="J38" s="119"/>
    </row>
    <row r="39" spans="2:10" x14ac:dyDescent="0.2">
      <c r="B39" s="119"/>
      <c r="C39" s="119"/>
      <c r="D39" s="119"/>
      <c r="E39" s="119"/>
      <c r="F39" s="119"/>
      <c r="G39" s="119"/>
      <c r="H39" s="119"/>
      <c r="I39" s="119"/>
      <c r="J39" s="119"/>
    </row>
    <row r="40" spans="2:10" x14ac:dyDescent="0.2">
      <c r="B40" s="119"/>
      <c r="C40" s="119"/>
      <c r="D40" s="119"/>
      <c r="E40" s="119"/>
      <c r="F40" s="119"/>
      <c r="G40" s="119"/>
      <c r="H40" s="119"/>
      <c r="I40" s="119"/>
      <c r="J40" s="119"/>
    </row>
    <row r="41" spans="2:10" ht="15" x14ac:dyDescent="0.2">
      <c r="B41" s="235"/>
      <c r="C41" s="235"/>
      <c r="D41" s="235"/>
      <c r="E41" s="235"/>
      <c r="F41" s="235"/>
      <c r="G41" s="235"/>
      <c r="H41" s="235"/>
      <c r="I41" s="235"/>
      <c r="J41" s="235"/>
    </row>
    <row r="42" spans="2:10" ht="15" x14ac:dyDescent="0.2">
      <c r="B42" s="235"/>
      <c r="C42" s="235"/>
      <c r="D42" s="235"/>
      <c r="E42" s="235"/>
      <c r="F42" s="235"/>
      <c r="G42" s="235"/>
      <c r="H42" s="235"/>
      <c r="I42" s="235"/>
      <c r="J42" s="235"/>
    </row>
    <row r="43" spans="2:10" ht="15" x14ac:dyDescent="0.2">
      <c r="B43" s="235"/>
      <c r="C43" s="235"/>
      <c r="D43" s="235"/>
      <c r="E43" s="235"/>
      <c r="F43" s="235"/>
      <c r="G43" s="235"/>
      <c r="H43" s="235"/>
      <c r="I43" s="235"/>
      <c r="J43" s="235"/>
    </row>
    <row r="44" spans="2:10" ht="15" x14ac:dyDescent="0.2">
      <c r="B44" s="235"/>
      <c r="C44" s="235"/>
      <c r="D44" s="235"/>
      <c r="E44" s="235"/>
      <c r="F44" s="235"/>
      <c r="G44" s="235"/>
      <c r="H44" s="235"/>
      <c r="I44" s="235"/>
      <c r="J44" s="235"/>
    </row>
    <row r="45" spans="2:10" ht="15" x14ac:dyDescent="0.2">
      <c r="B45" s="235"/>
      <c r="C45" s="235"/>
      <c r="D45" s="235"/>
      <c r="E45" s="235"/>
      <c r="F45" s="235"/>
      <c r="G45" s="235"/>
      <c r="H45" s="235"/>
      <c r="I45" s="235"/>
      <c r="J45" s="235"/>
    </row>
    <row r="46" spans="2:10" ht="15" x14ac:dyDescent="0.2">
      <c r="B46" s="235"/>
      <c r="C46" s="235"/>
      <c r="D46" s="235"/>
      <c r="E46" s="235"/>
      <c r="F46" s="235"/>
      <c r="G46" s="235"/>
      <c r="H46" s="235"/>
      <c r="I46" s="235"/>
      <c r="J46" s="235"/>
    </row>
    <row r="47" spans="2:10" ht="15" x14ac:dyDescent="0.2">
      <c r="B47" s="235"/>
      <c r="C47" s="235"/>
      <c r="D47" s="235"/>
      <c r="E47" s="235"/>
      <c r="F47" s="235"/>
      <c r="G47" s="235"/>
      <c r="H47" s="235"/>
      <c r="I47" s="235"/>
      <c r="J47" s="235"/>
    </row>
    <row r="48" spans="2:10" ht="15" x14ac:dyDescent="0.2">
      <c r="B48" s="235"/>
      <c r="C48" s="235"/>
      <c r="D48" s="235"/>
      <c r="E48" s="235"/>
      <c r="F48" s="235"/>
      <c r="G48" s="235"/>
      <c r="H48" s="235"/>
      <c r="I48" s="235"/>
      <c r="J48" s="235"/>
    </row>
    <row r="49" spans="2:10" ht="15" x14ac:dyDescent="0.2">
      <c r="B49" s="235"/>
      <c r="C49" s="235"/>
      <c r="D49" s="235"/>
      <c r="E49" s="235"/>
      <c r="F49" s="235"/>
      <c r="G49" s="235"/>
      <c r="H49" s="235"/>
      <c r="I49" s="235"/>
      <c r="J49" s="235"/>
    </row>
    <row r="50" spans="2:10" ht="15" x14ac:dyDescent="0.2">
      <c r="B50" s="235"/>
      <c r="C50" s="235"/>
      <c r="D50" s="235"/>
      <c r="E50" s="235"/>
      <c r="F50" s="235"/>
      <c r="G50" s="235"/>
      <c r="H50" s="235"/>
      <c r="I50" s="235"/>
      <c r="J50" s="235"/>
    </row>
    <row r="51" spans="2:10" ht="15" x14ac:dyDescent="0.2">
      <c r="B51" s="235"/>
      <c r="C51" s="235"/>
      <c r="D51" s="235"/>
      <c r="E51" s="235"/>
      <c r="F51" s="235"/>
      <c r="G51" s="235"/>
      <c r="H51" s="235"/>
      <c r="I51" s="235"/>
      <c r="J51" s="235"/>
    </row>
    <row r="52" spans="2:10" ht="15" x14ac:dyDescent="0.2">
      <c r="B52" s="235"/>
      <c r="C52" s="235"/>
      <c r="D52" s="235"/>
      <c r="E52" s="235"/>
      <c r="F52" s="235"/>
      <c r="G52" s="235"/>
      <c r="H52" s="235"/>
      <c r="I52" s="235"/>
      <c r="J52" s="235"/>
    </row>
    <row r="53" spans="2:10" ht="15" x14ac:dyDescent="0.2">
      <c r="B53" s="235"/>
      <c r="C53" s="235"/>
      <c r="D53" s="235"/>
      <c r="E53" s="235"/>
      <c r="F53" s="235"/>
      <c r="G53" s="235"/>
      <c r="H53" s="235"/>
      <c r="I53" s="235"/>
      <c r="J53" s="235"/>
    </row>
    <row r="54" spans="2:10" ht="15" x14ac:dyDescent="0.2">
      <c r="B54" s="235"/>
      <c r="C54" s="235"/>
      <c r="D54" s="235"/>
      <c r="E54" s="235"/>
      <c r="F54" s="235"/>
      <c r="G54" s="235"/>
      <c r="H54" s="235"/>
      <c r="I54" s="235"/>
      <c r="J54" s="235"/>
    </row>
    <row r="55" spans="2:10" ht="15" x14ac:dyDescent="0.2">
      <c r="B55" s="235"/>
      <c r="C55" s="235"/>
      <c r="D55" s="235"/>
      <c r="E55" s="235"/>
      <c r="F55" s="235"/>
      <c r="G55" s="235"/>
      <c r="H55" s="235"/>
      <c r="I55" s="235"/>
      <c r="J55" s="235"/>
    </row>
    <row r="56" spans="2:10" ht="15" x14ac:dyDescent="0.2">
      <c r="B56" s="235"/>
      <c r="C56" s="235"/>
      <c r="D56" s="235"/>
      <c r="E56" s="235"/>
      <c r="F56" s="235"/>
      <c r="G56" s="235"/>
      <c r="H56" s="235"/>
      <c r="I56" s="235"/>
      <c r="J56" s="235"/>
    </row>
    <row r="57" spans="2:10" ht="15" x14ac:dyDescent="0.2">
      <c r="B57" s="235"/>
      <c r="C57" s="235"/>
      <c r="D57" s="235"/>
      <c r="E57" s="235"/>
      <c r="F57" s="235"/>
      <c r="G57" s="235"/>
      <c r="H57" s="235"/>
      <c r="I57" s="235"/>
      <c r="J57" s="235"/>
    </row>
    <row r="58" spans="2:10" ht="15" x14ac:dyDescent="0.2">
      <c r="B58" s="235"/>
      <c r="C58" s="235"/>
      <c r="D58" s="235"/>
      <c r="E58" s="235"/>
      <c r="F58" s="235"/>
      <c r="G58" s="235"/>
      <c r="H58" s="235"/>
      <c r="I58" s="235"/>
      <c r="J58" s="235"/>
    </row>
    <row r="59" spans="2:10" ht="15" x14ac:dyDescent="0.2">
      <c r="B59" s="235"/>
      <c r="C59" s="235"/>
      <c r="D59" s="235"/>
      <c r="E59" s="235"/>
      <c r="F59" s="235"/>
      <c r="G59" s="235"/>
      <c r="H59" s="235"/>
      <c r="I59" s="235"/>
      <c r="J59" s="235"/>
    </row>
    <row r="60" spans="2:10" ht="15" x14ac:dyDescent="0.2">
      <c r="B60" s="235"/>
      <c r="C60" s="235"/>
      <c r="D60" s="235"/>
      <c r="E60" s="235"/>
      <c r="F60" s="235"/>
      <c r="G60" s="235"/>
      <c r="H60" s="235"/>
      <c r="I60" s="235"/>
      <c r="J60" s="235"/>
    </row>
    <row r="61" spans="2:10" ht="15" x14ac:dyDescent="0.2">
      <c r="B61" s="235"/>
      <c r="C61" s="235"/>
      <c r="D61" s="235"/>
      <c r="E61" s="235"/>
      <c r="F61" s="235"/>
      <c r="G61" s="235"/>
      <c r="H61" s="235"/>
      <c r="I61" s="235"/>
      <c r="J61" s="235"/>
    </row>
    <row r="62" spans="2:10" ht="15" x14ac:dyDescent="0.2">
      <c r="B62" s="235"/>
      <c r="C62" s="235"/>
      <c r="D62" s="235"/>
      <c r="E62" s="235"/>
      <c r="F62" s="235"/>
      <c r="G62" s="235"/>
      <c r="H62" s="235"/>
      <c r="I62" s="235"/>
      <c r="J62" s="235"/>
    </row>
    <row r="63" spans="2:10" ht="15" x14ac:dyDescent="0.2">
      <c r="B63" s="235"/>
      <c r="C63" s="235"/>
      <c r="D63" s="235"/>
      <c r="E63" s="235"/>
      <c r="F63" s="235"/>
      <c r="G63" s="235"/>
      <c r="H63" s="235"/>
      <c r="I63" s="235"/>
      <c r="J63" s="235"/>
    </row>
    <row r="64" spans="2:10" ht="15" x14ac:dyDescent="0.2">
      <c r="B64" s="235"/>
      <c r="C64" s="235"/>
      <c r="D64" s="235"/>
      <c r="E64" s="235"/>
      <c r="F64" s="235"/>
      <c r="G64" s="235"/>
      <c r="H64" s="235"/>
      <c r="I64" s="235"/>
      <c r="J64" s="235"/>
    </row>
    <row r="65" spans="2:10" ht="15" x14ac:dyDescent="0.2">
      <c r="B65" s="235"/>
      <c r="C65" s="235"/>
      <c r="D65" s="235"/>
      <c r="E65" s="235"/>
      <c r="F65" s="235"/>
      <c r="G65" s="235"/>
      <c r="H65" s="235"/>
      <c r="I65" s="235"/>
      <c r="J65" s="235"/>
    </row>
    <row r="66" spans="2:10" ht="15" x14ac:dyDescent="0.2">
      <c r="B66" s="235"/>
      <c r="C66" s="235"/>
      <c r="D66" s="235"/>
      <c r="E66" s="235"/>
      <c r="F66" s="235"/>
      <c r="G66" s="235"/>
      <c r="H66" s="235"/>
      <c r="I66" s="235"/>
      <c r="J66" s="235"/>
    </row>
    <row r="67" spans="2:10" ht="15" x14ac:dyDescent="0.2">
      <c r="B67" s="235"/>
      <c r="C67" s="235"/>
      <c r="D67" s="235"/>
      <c r="E67" s="235"/>
      <c r="F67" s="235"/>
      <c r="G67" s="235"/>
      <c r="H67" s="235"/>
      <c r="I67" s="235"/>
      <c r="J67" s="235"/>
    </row>
    <row r="68" spans="2:10" ht="15" x14ac:dyDescent="0.2">
      <c r="B68" s="235"/>
      <c r="C68" s="235"/>
      <c r="D68" s="235"/>
      <c r="E68" s="235"/>
      <c r="F68" s="235"/>
      <c r="G68" s="235"/>
      <c r="H68" s="235"/>
      <c r="I68" s="235"/>
      <c r="J68" s="235"/>
    </row>
    <row r="69" spans="2:10" ht="15" x14ac:dyDescent="0.2">
      <c r="B69" s="235"/>
      <c r="C69" s="235"/>
      <c r="D69" s="235"/>
      <c r="E69" s="235"/>
      <c r="F69" s="235"/>
      <c r="G69" s="235"/>
      <c r="H69" s="235"/>
      <c r="I69" s="235"/>
      <c r="J69" s="235"/>
    </row>
    <row r="70" spans="2:10" ht="15" x14ac:dyDescent="0.2">
      <c r="B70" s="235"/>
      <c r="C70" s="235"/>
      <c r="D70" s="235"/>
      <c r="E70" s="235"/>
      <c r="F70" s="235"/>
      <c r="G70" s="235"/>
      <c r="H70" s="235"/>
      <c r="I70" s="235"/>
      <c r="J70" s="235"/>
    </row>
    <row r="71" spans="2:10" ht="15" x14ac:dyDescent="0.2">
      <c r="B71" s="235"/>
      <c r="C71" s="235"/>
      <c r="D71" s="235"/>
      <c r="E71" s="235"/>
      <c r="F71" s="235"/>
      <c r="G71" s="235"/>
      <c r="H71" s="235"/>
      <c r="I71" s="235"/>
      <c r="J71" s="235"/>
    </row>
    <row r="72" spans="2:10" ht="15" x14ac:dyDescent="0.2">
      <c r="B72" s="235"/>
      <c r="C72" s="235"/>
      <c r="D72" s="235"/>
      <c r="E72" s="235"/>
      <c r="F72" s="235"/>
      <c r="G72" s="235"/>
      <c r="H72" s="235"/>
      <c r="I72" s="235"/>
      <c r="J72" s="235"/>
    </row>
    <row r="73" spans="2:10" ht="15" x14ac:dyDescent="0.2">
      <c r="B73" s="235"/>
      <c r="C73" s="235"/>
      <c r="D73" s="235"/>
      <c r="E73" s="235"/>
      <c r="F73" s="235"/>
      <c r="G73" s="235"/>
      <c r="H73" s="235"/>
      <c r="I73" s="235"/>
      <c r="J73" s="235"/>
    </row>
    <row r="74" spans="2:10" ht="15" x14ac:dyDescent="0.2">
      <c r="B74" s="235"/>
      <c r="C74" s="235"/>
      <c r="D74" s="235"/>
      <c r="E74" s="235"/>
      <c r="F74" s="235"/>
      <c r="G74" s="235"/>
      <c r="H74" s="235"/>
      <c r="I74" s="235"/>
      <c r="J74" s="235"/>
    </row>
    <row r="75" spans="2:10" ht="15" x14ac:dyDescent="0.2">
      <c r="B75" s="235"/>
      <c r="C75" s="235"/>
      <c r="D75" s="235"/>
      <c r="E75" s="235"/>
      <c r="F75" s="235"/>
      <c r="G75" s="235"/>
      <c r="H75" s="235"/>
      <c r="I75" s="235"/>
      <c r="J75" s="235"/>
    </row>
    <row r="76" spans="2:10" ht="15" x14ac:dyDescent="0.2">
      <c r="B76" s="235"/>
      <c r="C76" s="235"/>
      <c r="D76" s="235"/>
      <c r="E76" s="235"/>
      <c r="F76" s="235"/>
      <c r="G76" s="235"/>
      <c r="H76" s="235"/>
      <c r="I76" s="235"/>
      <c r="J76" s="235"/>
    </row>
    <row r="77" spans="2:10" ht="15" x14ac:dyDescent="0.2">
      <c r="B77" s="235"/>
      <c r="C77" s="235"/>
      <c r="D77" s="235"/>
      <c r="E77" s="235"/>
      <c r="F77" s="235"/>
      <c r="G77" s="235"/>
      <c r="H77" s="235"/>
      <c r="I77" s="235"/>
      <c r="J77" s="235"/>
    </row>
    <row r="78" spans="2:10" ht="15" x14ac:dyDescent="0.2">
      <c r="B78" s="235"/>
      <c r="C78" s="235"/>
      <c r="D78" s="235"/>
      <c r="E78" s="235"/>
      <c r="F78" s="235"/>
      <c r="G78" s="235"/>
      <c r="H78" s="235"/>
      <c r="I78" s="235"/>
      <c r="J78" s="235"/>
    </row>
    <row r="79" spans="2:10" ht="15" x14ac:dyDescent="0.2">
      <c r="B79" s="235"/>
      <c r="C79" s="235"/>
      <c r="D79" s="235"/>
      <c r="E79" s="235"/>
      <c r="F79" s="235"/>
      <c r="G79" s="235"/>
      <c r="H79" s="235"/>
      <c r="I79" s="235"/>
      <c r="J79" s="235"/>
    </row>
    <row r="80" spans="2:10" ht="15" x14ac:dyDescent="0.2">
      <c r="B80" s="235"/>
      <c r="C80" s="235"/>
      <c r="D80" s="235"/>
      <c r="E80" s="235"/>
      <c r="F80" s="235"/>
      <c r="G80" s="235"/>
      <c r="H80" s="235"/>
      <c r="I80" s="235"/>
      <c r="J80" s="235"/>
    </row>
    <row r="81" spans="2:10" ht="15" x14ac:dyDescent="0.2">
      <c r="B81" s="235"/>
      <c r="C81" s="235"/>
      <c r="D81" s="235"/>
      <c r="E81" s="235"/>
      <c r="F81" s="235"/>
      <c r="G81" s="235"/>
      <c r="H81" s="235"/>
      <c r="I81" s="235"/>
      <c r="J81" s="235"/>
    </row>
    <row r="82" spans="2:10" ht="15" x14ac:dyDescent="0.2">
      <c r="B82" s="235"/>
      <c r="C82" s="235"/>
      <c r="D82" s="235"/>
      <c r="E82" s="235"/>
      <c r="F82" s="235"/>
      <c r="G82" s="235"/>
      <c r="H82" s="235"/>
      <c r="I82" s="235"/>
      <c r="J82" s="235"/>
    </row>
    <row r="83" spans="2:10" ht="15" x14ac:dyDescent="0.2">
      <c r="B83" s="235"/>
      <c r="C83" s="235"/>
      <c r="D83" s="235"/>
      <c r="E83" s="235"/>
      <c r="F83" s="235"/>
      <c r="G83" s="235"/>
      <c r="H83" s="235"/>
      <c r="I83" s="235"/>
      <c r="J83" s="235"/>
    </row>
    <row r="84" spans="2:10" ht="15" x14ac:dyDescent="0.2">
      <c r="B84" s="235"/>
      <c r="C84" s="235"/>
      <c r="D84" s="235"/>
      <c r="E84" s="235"/>
      <c r="F84" s="235"/>
      <c r="G84" s="235"/>
      <c r="H84" s="235"/>
      <c r="I84" s="235"/>
      <c r="J84" s="235"/>
    </row>
    <row r="85" spans="2:10" ht="15" x14ac:dyDescent="0.2">
      <c r="B85" s="235"/>
      <c r="C85" s="235"/>
      <c r="D85" s="235"/>
      <c r="E85" s="235"/>
      <c r="F85" s="235"/>
      <c r="G85" s="235"/>
      <c r="H85" s="235"/>
      <c r="I85" s="235"/>
      <c r="J85" s="235"/>
    </row>
    <row r="86" spans="2:10" ht="15" x14ac:dyDescent="0.2">
      <c r="B86" s="235"/>
      <c r="C86" s="235"/>
      <c r="D86" s="235"/>
      <c r="E86" s="235"/>
      <c r="F86" s="235"/>
      <c r="G86" s="235"/>
      <c r="H86" s="235"/>
      <c r="I86" s="235"/>
      <c r="J86" s="235"/>
    </row>
    <row r="87" spans="2:10" ht="15" x14ac:dyDescent="0.2">
      <c r="B87" s="235"/>
      <c r="C87" s="235"/>
      <c r="D87" s="235"/>
      <c r="E87" s="235"/>
      <c r="F87" s="235"/>
      <c r="G87" s="235"/>
      <c r="H87" s="235"/>
      <c r="I87" s="235"/>
      <c r="J87" s="235"/>
    </row>
    <row r="88" spans="2:10" ht="15" x14ac:dyDescent="0.2">
      <c r="B88" s="235"/>
      <c r="C88" s="235"/>
      <c r="D88" s="235"/>
      <c r="E88" s="235"/>
      <c r="F88" s="235"/>
      <c r="G88" s="235"/>
      <c r="H88" s="235"/>
      <c r="I88" s="235"/>
      <c r="J88" s="235"/>
    </row>
    <row r="89" spans="2:10" ht="15" x14ac:dyDescent="0.2">
      <c r="B89" s="235"/>
      <c r="C89" s="235"/>
      <c r="D89" s="235"/>
      <c r="E89" s="235"/>
      <c r="F89" s="235"/>
      <c r="G89" s="235"/>
      <c r="H89" s="235"/>
      <c r="I89" s="235"/>
      <c r="J89" s="235"/>
    </row>
    <row r="90" spans="2:10" ht="15" x14ac:dyDescent="0.2">
      <c r="B90" s="235"/>
      <c r="C90" s="235"/>
      <c r="D90" s="235"/>
      <c r="E90" s="235"/>
      <c r="F90" s="235"/>
      <c r="G90" s="235"/>
      <c r="H90" s="235"/>
      <c r="I90" s="235"/>
      <c r="J90" s="235"/>
    </row>
    <row r="91" spans="2:10" ht="15" x14ac:dyDescent="0.2">
      <c r="B91" s="235"/>
      <c r="C91" s="235"/>
      <c r="D91" s="235"/>
      <c r="E91" s="235"/>
      <c r="F91" s="235"/>
      <c r="G91" s="235"/>
      <c r="H91" s="235"/>
      <c r="I91" s="235"/>
      <c r="J91" s="235"/>
    </row>
    <row r="92" spans="2:10" ht="15" x14ac:dyDescent="0.2">
      <c r="B92" s="235"/>
      <c r="C92" s="235"/>
      <c r="D92" s="235"/>
      <c r="E92" s="235"/>
      <c r="F92" s="235"/>
      <c r="G92" s="235"/>
      <c r="H92" s="235"/>
      <c r="I92" s="235"/>
      <c r="J92" s="235"/>
    </row>
    <row r="93" spans="2:10" ht="15" x14ac:dyDescent="0.2">
      <c r="B93" s="235"/>
      <c r="C93" s="235"/>
      <c r="D93" s="235"/>
      <c r="E93" s="235"/>
      <c r="F93" s="235"/>
      <c r="G93" s="235"/>
      <c r="H93" s="235"/>
      <c r="I93" s="235"/>
      <c r="J93" s="235"/>
    </row>
    <row r="94" spans="2:10" ht="15" x14ac:dyDescent="0.2">
      <c r="B94" s="235"/>
      <c r="C94" s="235"/>
      <c r="D94" s="235"/>
      <c r="E94" s="235"/>
      <c r="F94" s="235"/>
      <c r="G94" s="235"/>
      <c r="H94" s="235"/>
      <c r="I94" s="235"/>
      <c r="J94" s="235"/>
    </row>
    <row r="95" spans="2:10" ht="15" x14ac:dyDescent="0.2">
      <c r="B95" s="235"/>
      <c r="C95" s="235"/>
      <c r="D95" s="235"/>
      <c r="E95" s="235"/>
      <c r="F95" s="235"/>
      <c r="G95" s="235"/>
      <c r="H95" s="235"/>
      <c r="I95" s="235"/>
      <c r="J95" s="235"/>
    </row>
    <row r="96" spans="2:10" ht="15" x14ac:dyDescent="0.2">
      <c r="B96" s="235"/>
      <c r="C96" s="235"/>
      <c r="D96" s="235"/>
      <c r="E96" s="235"/>
      <c r="F96" s="235"/>
      <c r="G96" s="235"/>
      <c r="H96" s="235"/>
      <c r="I96" s="235"/>
      <c r="J96" s="235"/>
    </row>
    <row r="97" spans="2:10" ht="15" x14ac:dyDescent="0.2">
      <c r="B97" s="235"/>
      <c r="C97" s="235"/>
      <c r="D97" s="235"/>
      <c r="E97" s="235"/>
      <c r="F97" s="235"/>
      <c r="G97" s="235"/>
      <c r="H97" s="235"/>
      <c r="I97" s="235"/>
      <c r="J97" s="235"/>
    </row>
    <row r="98" spans="2:10" ht="15" x14ac:dyDescent="0.2">
      <c r="B98" s="235"/>
      <c r="C98" s="235"/>
      <c r="D98" s="235"/>
      <c r="E98" s="235"/>
      <c r="F98" s="235"/>
      <c r="G98" s="235"/>
      <c r="H98" s="235"/>
      <c r="I98" s="235"/>
      <c r="J98" s="235"/>
    </row>
    <row r="99" spans="2:10" ht="15" x14ac:dyDescent="0.2">
      <c r="B99" s="235"/>
      <c r="C99" s="235"/>
      <c r="D99" s="235"/>
      <c r="E99" s="235"/>
      <c r="F99" s="235"/>
      <c r="G99" s="235"/>
      <c r="H99" s="235"/>
      <c r="I99" s="235"/>
      <c r="J99" s="235"/>
    </row>
    <row r="100" spans="2:10" ht="15" x14ac:dyDescent="0.2">
      <c r="B100" s="235"/>
      <c r="C100" s="235"/>
      <c r="D100" s="235"/>
      <c r="E100" s="235"/>
      <c r="F100" s="235"/>
      <c r="G100" s="235"/>
      <c r="H100" s="235"/>
      <c r="I100" s="235"/>
      <c r="J100" s="235"/>
    </row>
    <row r="101" spans="2:10" ht="15" x14ac:dyDescent="0.2">
      <c r="B101" s="235"/>
      <c r="C101" s="235"/>
      <c r="D101" s="235"/>
      <c r="E101" s="235"/>
      <c r="F101" s="235"/>
      <c r="G101" s="235"/>
      <c r="H101" s="235"/>
      <c r="I101" s="235"/>
      <c r="J101" s="235"/>
    </row>
    <row r="102" spans="2:10" ht="15" x14ac:dyDescent="0.2">
      <c r="B102" s="235"/>
      <c r="C102" s="235"/>
      <c r="D102" s="235"/>
      <c r="E102" s="235"/>
      <c r="F102" s="235"/>
      <c r="G102" s="235"/>
      <c r="H102" s="235"/>
      <c r="I102" s="235"/>
      <c r="J102" s="235"/>
    </row>
    <row r="103" spans="2:10" ht="15" x14ac:dyDescent="0.2">
      <c r="B103" s="235"/>
      <c r="C103" s="235"/>
      <c r="D103" s="235"/>
      <c r="E103" s="235"/>
      <c r="F103" s="235"/>
      <c r="G103" s="235"/>
      <c r="H103" s="235"/>
      <c r="I103" s="235"/>
      <c r="J103" s="235"/>
    </row>
    <row r="104" spans="2:10" ht="15" x14ac:dyDescent="0.2">
      <c r="B104" s="235"/>
      <c r="C104" s="235"/>
      <c r="D104" s="235"/>
      <c r="E104" s="235"/>
      <c r="F104" s="235"/>
      <c r="G104" s="235"/>
      <c r="H104" s="235"/>
      <c r="I104" s="235"/>
      <c r="J104" s="235"/>
    </row>
    <row r="105" spans="2:10" ht="15" x14ac:dyDescent="0.2">
      <c r="B105" s="235"/>
      <c r="C105" s="235"/>
      <c r="D105" s="235"/>
      <c r="E105" s="235"/>
      <c r="F105" s="235"/>
      <c r="G105" s="235"/>
      <c r="H105" s="235"/>
      <c r="I105" s="235"/>
      <c r="J105" s="235"/>
    </row>
    <row r="106" spans="2:10" ht="15" x14ac:dyDescent="0.2">
      <c r="B106" s="235"/>
      <c r="C106" s="235"/>
      <c r="D106" s="235"/>
      <c r="E106" s="235"/>
      <c r="F106" s="235"/>
      <c r="G106" s="235"/>
      <c r="H106" s="235"/>
      <c r="I106" s="235"/>
      <c r="J106" s="235"/>
    </row>
    <row r="107" spans="2:10" ht="15" x14ac:dyDescent="0.2">
      <c r="B107" s="235"/>
      <c r="C107" s="235"/>
      <c r="D107" s="235"/>
      <c r="E107" s="235"/>
      <c r="F107" s="235"/>
      <c r="G107" s="235"/>
      <c r="H107" s="235"/>
      <c r="I107" s="235"/>
      <c r="J107" s="235"/>
    </row>
    <row r="108" spans="2:10" ht="15" x14ac:dyDescent="0.2">
      <c r="B108" s="235"/>
      <c r="C108" s="235"/>
      <c r="D108" s="235"/>
      <c r="E108" s="235"/>
      <c r="F108" s="235"/>
      <c r="G108" s="235"/>
      <c r="H108" s="235"/>
      <c r="I108" s="235"/>
      <c r="J108" s="235"/>
    </row>
    <row r="109" spans="2:10" ht="15" x14ac:dyDescent="0.2">
      <c r="B109" s="235"/>
      <c r="C109" s="235"/>
      <c r="D109" s="235"/>
      <c r="E109" s="235"/>
      <c r="F109" s="235"/>
      <c r="G109" s="235"/>
      <c r="H109" s="235"/>
      <c r="I109" s="235"/>
      <c r="J109" s="235"/>
    </row>
    <row r="110" spans="2:10" ht="15" x14ac:dyDescent="0.2">
      <c r="B110" s="235"/>
      <c r="C110" s="235"/>
      <c r="D110" s="235"/>
      <c r="E110" s="235"/>
      <c r="F110" s="235"/>
      <c r="G110" s="235"/>
      <c r="H110" s="235"/>
      <c r="I110" s="235"/>
      <c r="J110" s="235"/>
    </row>
    <row r="111" spans="2:10" ht="15" x14ac:dyDescent="0.2">
      <c r="B111" s="235"/>
      <c r="C111" s="235"/>
      <c r="D111" s="235"/>
      <c r="E111" s="235"/>
      <c r="F111" s="235"/>
      <c r="G111" s="235"/>
      <c r="H111" s="235"/>
      <c r="I111" s="235"/>
      <c r="J111" s="235"/>
    </row>
    <row r="112" spans="2:10" ht="15" x14ac:dyDescent="0.2">
      <c r="B112" s="235"/>
      <c r="C112" s="235"/>
      <c r="D112" s="235"/>
      <c r="E112" s="235"/>
      <c r="F112" s="235"/>
      <c r="G112" s="235"/>
      <c r="H112" s="235"/>
      <c r="I112" s="235"/>
      <c r="J112" s="235"/>
    </row>
    <row r="113" spans="2:10" ht="15" x14ac:dyDescent="0.2">
      <c r="B113" s="235"/>
      <c r="C113" s="235"/>
      <c r="D113" s="235"/>
      <c r="E113" s="235"/>
      <c r="F113" s="235"/>
      <c r="G113" s="235"/>
      <c r="H113" s="235"/>
      <c r="I113" s="235"/>
      <c r="J113" s="235"/>
    </row>
    <row r="114" spans="2:10" ht="15" x14ac:dyDescent="0.2">
      <c r="B114" s="235"/>
      <c r="C114" s="235"/>
      <c r="D114" s="235"/>
      <c r="E114" s="235"/>
      <c r="F114" s="235"/>
      <c r="G114" s="235"/>
      <c r="H114" s="235"/>
      <c r="I114" s="235"/>
      <c r="J114" s="235"/>
    </row>
    <row r="115" spans="2:10" ht="15" x14ac:dyDescent="0.2">
      <c r="B115" s="235"/>
      <c r="C115" s="235"/>
      <c r="D115" s="235"/>
      <c r="E115" s="235"/>
      <c r="F115" s="235"/>
      <c r="G115" s="235"/>
      <c r="H115" s="235"/>
      <c r="I115" s="235"/>
      <c r="J115" s="235"/>
    </row>
    <row r="116" spans="2:10" ht="15" x14ac:dyDescent="0.2">
      <c r="B116" s="235"/>
      <c r="C116" s="235"/>
      <c r="D116" s="235"/>
      <c r="E116" s="235"/>
      <c r="F116" s="235"/>
      <c r="G116" s="235"/>
      <c r="H116" s="235"/>
      <c r="I116" s="235"/>
      <c r="J116" s="235"/>
    </row>
    <row r="117" spans="2:10" ht="15" x14ac:dyDescent="0.2">
      <c r="B117" s="235"/>
      <c r="C117" s="235"/>
      <c r="D117" s="235"/>
      <c r="E117" s="235"/>
      <c r="F117" s="235"/>
      <c r="G117" s="235"/>
      <c r="H117" s="235"/>
      <c r="I117" s="235"/>
      <c r="J117" s="235"/>
    </row>
    <row r="118" spans="2:10" ht="15" x14ac:dyDescent="0.2">
      <c r="B118" s="235"/>
      <c r="C118" s="235"/>
      <c r="D118" s="235"/>
      <c r="E118" s="235"/>
      <c r="F118" s="235"/>
      <c r="G118" s="235"/>
      <c r="H118" s="235"/>
      <c r="I118" s="235"/>
      <c r="J118" s="235"/>
    </row>
    <row r="119" spans="2:10" ht="15" x14ac:dyDescent="0.2">
      <c r="B119" s="235"/>
      <c r="C119" s="235"/>
      <c r="D119" s="235"/>
      <c r="E119" s="235"/>
      <c r="F119" s="235"/>
      <c r="G119" s="235"/>
      <c r="H119" s="235"/>
      <c r="I119" s="235"/>
      <c r="J119" s="235"/>
    </row>
  </sheetData>
  <mergeCells count="3">
    <mergeCell ref="B2:D2"/>
    <mergeCell ref="B5:C5"/>
    <mergeCell ref="B7:E7"/>
  </mergeCells>
  <pageMargins left="0.35433070866141736" right="0.35433070866141736" top="0.59055118110236227" bottom="0.59055118110236227" header="0.51181102362204722" footer="0.11811023622047245"/>
  <pageSetup paperSize="9" scale="78" fitToHeight="100" orientation="landscape" r:id="rId1"/>
  <headerFooter scaleWithDoc="0" alignWithMargins="0">
    <oddFooter>&amp;L&amp;8&amp;D&amp;C&amp;8&amp; Template: &amp;A&amp;F&amp;R&amp;8&amp;P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7"/>
  <sheetViews>
    <sheetView showGridLines="0" view="pageBreakPreview" zoomScale="90" zoomScaleSheetLayoutView="90" workbookViewId="0">
      <selection activeCell="C98" sqref="C98:D98"/>
    </sheetView>
  </sheetViews>
  <sheetFormatPr defaultRowHeight="12.75" x14ac:dyDescent="0.2"/>
  <cols>
    <col min="1" max="1" width="10.85546875" customWidth="1"/>
    <col min="2" max="2" width="46.42578125" customWidth="1"/>
    <col min="3" max="7" width="15.7109375" customWidth="1"/>
    <col min="8" max="8" width="3.140625" customWidth="1"/>
    <col min="257" max="257" width="10.85546875" customWidth="1"/>
    <col min="258" max="258" width="46.42578125" customWidth="1"/>
    <col min="259" max="263" width="20.85546875" customWidth="1"/>
    <col min="264" max="264" width="3.140625" customWidth="1"/>
    <col min="513" max="513" width="10.85546875" customWidth="1"/>
    <col min="514" max="514" width="46.42578125" customWidth="1"/>
    <col min="515" max="519" width="20.85546875" customWidth="1"/>
    <col min="520" max="520" width="3.140625" customWidth="1"/>
    <col min="769" max="769" width="10.85546875" customWidth="1"/>
    <col min="770" max="770" width="46.42578125" customWidth="1"/>
    <col min="771" max="775" width="20.85546875" customWidth="1"/>
    <col min="776" max="776" width="3.140625" customWidth="1"/>
    <col min="1025" max="1025" width="10.85546875" customWidth="1"/>
    <col min="1026" max="1026" width="46.42578125" customWidth="1"/>
    <col min="1027" max="1031" width="20.85546875" customWidth="1"/>
    <col min="1032" max="1032" width="3.140625" customWidth="1"/>
    <col min="1281" max="1281" width="10.85546875" customWidth="1"/>
    <col min="1282" max="1282" width="46.42578125" customWidth="1"/>
    <col min="1283" max="1287" width="20.85546875" customWidth="1"/>
    <col min="1288" max="1288" width="3.140625" customWidth="1"/>
    <col min="1537" max="1537" width="10.85546875" customWidth="1"/>
    <col min="1538" max="1538" width="46.42578125" customWidth="1"/>
    <col min="1539" max="1543" width="20.85546875" customWidth="1"/>
    <col min="1544" max="1544" width="3.140625" customWidth="1"/>
    <col min="1793" max="1793" width="10.85546875" customWidth="1"/>
    <col min="1794" max="1794" width="46.42578125" customWidth="1"/>
    <col min="1795" max="1799" width="20.85546875" customWidth="1"/>
    <col min="1800" max="1800" width="3.140625" customWidth="1"/>
    <col min="2049" max="2049" width="10.85546875" customWidth="1"/>
    <col min="2050" max="2050" width="46.42578125" customWidth="1"/>
    <col min="2051" max="2055" width="20.85546875" customWidth="1"/>
    <col min="2056" max="2056" width="3.140625" customWidth="1"/>
    <col min="2305" max="2305" width="10.85546875" customWidth="1"/>
    <col min="2306" max="2306" width="46.42578125" customWidth="1"/>
    <col min="2307" max="2311" width="20.85546875" customWidth="1"/>
    <col min="2312" max="2312" width="3.140625" customWidth="1"/>
    <col min="2561" max="2561" width="10.85546875" customWidth="1"/>
    <col min="2562" max="2562" width="46.42578125" customWidth="1"/>
    <col min="2563" max="2567" width="20.85546875" customWidth="1"/>
    <col min="2568" max="2568" width="3.140625" customWidth="1"/>
    <col min="2817" max="2817" width="10.85546875" customWidth="1"/>
    <col min="2818" max="2818" width="46.42578125" customWidth="1"/>
    <col min="2819" max="2823" width="20.85546875" customWidth="1"/>
    <col min="2824" max="2824" width="3.140625" customWidth="1"/>
    <col min="3073" max="3073" width="10.85546875" customWidth="1"/>
    <col min="3074" max="3074" width="46.42578125" customWidth="1"/>
    <col min="3075" max="3079" width="20.85546875" customWidth="1"/>
    <col min="3080" max="3080" width="3.140625" customWidth="1"/>
    <col min="3329" max="3329" width="10.85546875" customWidth="1"/>
    <col min="3330" max="3330" width="46.42578125" customWidth="1"/>
    <col min="3331" max="3335" width="20.85546875" customWidth="1"/>
    <col min="3336" max="3336" width="3.140625" customWidth="1"/>
    <col min="3585" max="3585" width="10.85546875" customWidth="1"/>
    <col min="3586" max="3586" width="46.42578125" customWidth="1"/>
    <col min="3587" max="3591" width="20.85546875" customWidth="1"/>
    <col min="3592" max="3592" width="3.140625" customWidth="1"/>
    <col min="3841" max="3841" width="10.85546875" customWidth="1"/>
    <col min="3842" max="3842" width="46.42578125" customWidth="1"/>
    <col min="3843" max="3847" width="20.85546875" customWidth="1"/>
    <col min="3848" max="3848" width="3.140625" customWidth="1"/>
    <col min="4097" max="4097" width="10.85546875" customWidth="1"/>
    <col min="4098" max="4098" width="46.42578125" customWidth="1"/>
    <col min="4099" max="4103" width="20.85546875" customWidth="1"/>
    <col min="4104" max="4104" width="3.140625" customWidth="1"/>
    <col min="4353" max="4353" width="10.85546875" customWidth="1"/>
    <col min="4354" max="4354" width="46.42578125" customWidth="1"/>
    <col min="4355" max="4359" width="20.85546875" customWidth="1"/>
    <col min="4360" max="4360" width="3.140625" customWidth="1"/>
    <col min="4609" max="4609" width="10.85546875" customWidth="1"/>
    <col min="4610" max="4610" width="46.42578125" customWidth="1"/>
    <col min="4611" max="4615" width="20.85546875" customWidth="1"/>
    <col min="4616" max="4616" width="3.140625" customWidth="1"/>
    <col min="4865" max="4865" width="10.85546875" customWidth="1"/>
    <col min="4866" max="4866" width="46.42578125" customWidth="1"/>
    <col min="4867" max="4871" width="20.85546875" customWidth="1"/>
    <col min="4872" max="4872" width="3.140625" customWidth="1"/>
    <col min="5121" max="5121" width="10.85546875" customWidth="1"/>
    <col min="5122" max="5122" width="46.42578125" customWidth="1"/>
    <col min="5123" max="5127" width="20.85546875" customWidth="1"/>
    <col min="5128" max="5128" width="3.140625" customWidth="1"/>
    <col min="5377" max="5377" width="10.85546875" customWidth="1"/>
    <col min="5378" max="5378" width="46.42578125" customWidth="1"/>
    <col min="5379" max="5383" width="20.85546875" customWidth="1"/>
    <col min="5384" max="5384" width="3.140625" customWidth="1"/>
    <col min="5633" max="5633" width="10.85546875" customWidth="1"/>
    <col min="5634" max="5634" width="46.42578125" customWidth="1"/>
    <col min="5635" max="5639" width="20.85546875" customWidth="1"/>
    <col min="5640" max="5640" width="3.140625" customWidth="1"/>
    <col min="5889" max="5889" width="10.85546875" customWidth="1"/>
    <col min="5890" max="5890" width="46.42578125" customWidth="1"/>
    <col min="5891" max="5895" width="20.85546875" customWidth="1"/>
    <col min="5896" max="5896" width="3.140625" customWidth="1"/>
    <col min="6145" max="6145" width="10.85546875" customWidth="1"/>
    <col min="6146" max="6146" width="46.42578125" customWidth="1"/>
    <col min="6147" max="6151" width="20.85546875" customWidth="1"/>
    <col min="6152" max="6152" width="3.140625" customWidth="1"/>
    <col min="6401" max="6401" width="10.85546875" customWidth="1"/>
    <col min="6402" max="6402" width="46.42578125" customWidth="1"/>
    <col min="6403" max="6407" width="20.85546875" customWidth="1"/>
    <col min="6408" max="6408" width="3.140625" customWidth="1"/>
    <col min="6657" max="6657" width="10.85546875" customWidth="1"/>
    <col min="6658" max="6658" width="46.42578125" customWidth="1"/>
    <col min="6659" max="6663" width="20.85546875" customWidth="1"/>
    <col min="6664" max="6664" width="3.140625" customWidth="1"/>
    <col min="6913" max="6913" width="10.85546875" customWidth="1"/>
    <col min="6914" max="6914" width="46.42578125" customWidth="1"/>
    <col min="6915" max="6919" width="20.85546875" customWidth="1"/>
    <col min="6920" max="6920" width="3.140625" customWidth="1"/>
    <col min="7169" max="7169" width="10.85546875" customWidth="1"/>
    <col min="7170" max="7170" width="46.42578125" customWidth="1"/>
    <col min="7171" max="7175" width="20.85546875" customWidth="1"/>
    <col min="7176" max="7176" width="3.140625" customWidth="1"/>
    <col min="7425" max="7425" width="10.85546875" customWidth="1"/>
    <col min="7426" max="7426" width="46.42578125" customWidth="1"/>
    <col min="7427" max="7431" width="20.85546875" customWidth="1"/>
    <col min="7432" max="7432" width="3.140625" customWidth="1"/>
    <col min="7681" max="7681" width="10.85546875" customWidth="1"/>
    <col min="7682" max="7682" width="46.42578125" customWidth="1"/>
    <col min="7683" max="7687" width="20.85546875" customWidth="1"/>
    <col min="7688" max="7688" width="3.140625" customWidth="1"/>
    <col min="7937" max="7937" width="10.85546875" customWidth="1"/>
    <col min="7938" max="7938" width="46.42578125" customWidth="1"/>
    <col min="7939" max="7943" width="20.85546875" customWidth="1"/>
    <col min="7944" max="7944" width="3.140625" customWidth="1"/>
    <col min="8193" max="8193" width="10.85546875" customWidth="1"/>
    <col min="8194" max="8194" width="46.42578125" customWidth="1"/>
    <col min="8195" max="8199" width="20.85546875" customWidth="1"/>
    <col min="8200" max="8200" width="3.140625" customWidth="1"/>
    <col min="8449" max="8449" width="10.85546875" customWidth="1"/>
    <col min="8450" max="8450" width="46.42578125" customWidth="1"/>
    <col min="8451" max="8455" width="20.85546875" customWidth="1"/>
    <col min="8456" max="8456" width="3.140625" customWidth="1"/>
    <col min="8705" max="8705" width="10.85546875" customWidth="1"/>
    <col min="8706" max="8706" width="46.42578125" customWidth="1"/>
    <col min="8707" max="8711" width="20.85546875" customWidth="1"/>
    <col min="8712" max="8712" width="3.140625" customWidth="1"/>
    <col min="8961" max="8961" width="10.85546875" customWidth="1"/>
    <col min="8962" max="8962" width="46.42578125" customWidth="1"/>
    <col min="8963" max="8967" width="20.85546875" customWidth="1"/>
    <col min="8968" max="8968" width="3.140625" customWidth="1"/>
    <col min="9217" max="9217" width="10.85546875" customWidth="1"/>
    <col min="9218" max="9218" width="46.42578125" customWidth="1"/>
    <col min="9219" max="9223" width="20.85546875" customWidth="1"/>
    <col min="9224" max="9224" width="3.140625" customWidth="1"/>
    <col min="9473" max="9473" width="10.85546875" customWidth="1"/>
    <col min="9474" max="9474" width="46.42578125" customWidth="1"/>
    <col min="9475" max="9479" width="20.85546875" customWidth="1"/>
    <col min="9480" max="9480" width="3.140625" customWidth="1"/>
    <col min="9729" max="9729" width="10.85546875" customWidth="1"/>
    <col min="9730" max="9730" width="46.42578125" customWidth="1"/>
    <col min="9731" max="9735" width="20.85546875" customWidth="1"/>
    <col min="9736" max="9736" width="3.140625" customWidth="1"/>
    <col min="9985" max="9985" width="10.85546875" customWidth="1"/>
    <col min="9986" max="9986" width="46.42578125" customWidth="1"/>
    <col min="9987" max="9991" width="20.85546875" customWidth="1"/>
    <col min="9992" max="9992" width="3.140625" customWidth="1"/>
    <col min="10241" max="10241" width="10.85546875" customWidth="1"/>
    <col min="10242" max="10242" width="46.42578125" customWidth="1"/>
    <col min="10243" max="10247" width="20.85546875" customWidth="1"/>
    <col min="10248" max="10248" width="3.140625" customWidth="1"/>
    <col min="10497" max="10497" width="10.85546875" customWidth="1"/>
    <col min="10498" max="10498" width="46.42578125" customWidth="1"/>
    <col min="10499" max="10503" width="20.85546875" customWidth="1"/>
    <col min="10504" max="10504" width="3.140625" customWidth="1"/>
    <col min="10753" max="10753" width="10.85546875" customWidth="1"/>
    <col min="10754" max="10754" width="46.42578125" customWidth="1"/>
    <col min="10755" max="10759" width="20.85546875" customWidth="1"/>
    <col min="10760" max="10760" width="3.140625" customWidth="1"/>
    <col min="11009" max="11009" width="10.85546875" customWidth="1"/>
    <col min="11010" max="11010" width="46.42578125" customWidth="1"/>
    <col min="11011" max="11015" width="20.85546875" customWidth="1"/>
    <col min="11016" max="11016" width="3.140625" customWidth="1"/>
    <col min="11265" max="11265" width="10.85546875" customWidth="1"/>
    <col min="11266" max="11266" width="46.42578125" customWidth="1"/>
    <col min="11267" max="11271" width="20.85546875" customWidth="1"/>
    <col min="11272" max="11272" width="3.140625" customWidth="1"/>
    <col min="11521" max="11521" width="10.85546875" customWidth="1"/>
    <col min="11522" max="11522" width="46.42578125" customWidth="1"/>
    <col min="11523" max="11527" width="20.85546875" customWidth="1"/>
    <col min="11528" max="11528" width="3.140625" customWidth="1"/>
    <col min="11777" max="11777" width="10.85546875" customWidth="1"/>
    <col min="11778" max="11778" width="46.42578125" customWidth="1"/>
    <col min="11779" max="11783" width="20.85546875" customWidth="1"/>
    <col min="11784" max="11784" width="3.140625" customWidth="1"/>
    <col min="12033" max="12033" width="10.85546875" customWidth="1"/>
    <col min="12034" max="12034" width="46.42578125" customWidth="1"/>
    <col min="12035" max="12039" width="20.85546875" customWidth="1"/>
    <col min="12040" max="12040" width="3.140625" customWidth="1"/>
    <col min="12289" max="12289" width="10.85546875" customWidth="1"/>
    <col min="12290" max="12290" width="46.42578125" customWidth="1"/>
    <col min="12291" max="12295" width="20.85546875" customWidth="1"/>
    <col min="12296" max="12296" width="3.140625" customWidth="1"/>
    <col min="12545" max="12545" width="10.85546875" customWidth="1"/>
    <col min="12546" max="12546" width="46.42578125" customWidth="1"/>
    <col min="12547" max="12551" width="20.85546875" customWidth="1"/>
    <col min="12552" max="12552" width="3.140625" customWidth="1"/>
    <col min="12801" max="12801" width="10.85546875" customWidth="1"/>
    <col min="12802" max="12802" width="46.42578125" customWidth="1"/>
    <col min="12803" max="12807" width="20.85546875" customWidth="1"/>
    <col min="12808" max="12808" width="3.140625" customWidth="1"/>
    <col min="13057" max="13057" width="10.85546875" customWidth="1"/>
    <col min="13058" max="13058" width="46.42578125" customWidth="1"/>
    <col min="13059" max="13063" width="20.85546875" customWidth="1"/>
    <col min="13064" max="13064" width="3.140625" customWidth="1"/>
    <col min="13313" max="13313" width="10.85546875" customWidth="1"/>
    <col min="13314" max="13314" width="46.42578125" customWidth="1"/>
    <col min="13315" max="13319" width="20.85546875" customWidth="1"/>
    <col min="13320" max="13320" width="3.140625" customWidth="1"/>
    <col min="13569" max="13569" width="10.85546875" customWidth="1"/>
    <col min="13570" max="13570" width="46.42578125" customWidth="1"/>
    <col min="13571" max="13575" width="20.85546875" customWidth="1"/>
    <col min="13576" max="13576" width="3.140625" customWidth="1"/>
    <col min="13825" max="13825" width="10.85546875" customWidth="1"/>
    <col min="13826" max="13826" width="46.42578125" customWidth="1"/>
    <col min="13827" max="13831" width="20.85546875" customWidth="1"/>
    <col min="13832" max="13832" width="3.140625" customWidth="1"/>
    <col min="14081" max="14081" width="10.85546875" customWidth="1"/>
    <col min="14082" max="14082" width="46.42578125" customWidth="1"/>
    <col min="14083" max="14087" width="20.85546875" customWidth="1"/>
    <col min="14088" max="14088" width="3.140625" customWidth="1"/>
    <col min="14337" max="14337" width="10.85546875" customWidth="1"/>
    <col min="14338" max="14338" width="46.42578125" customWidth="1"/>
    <col min="14339" max="14343" width="20.85546875" customWidth="1"/>
    <col min="14344" max="14344" width="3.140625" customWidth="1"/>
    <col min="14593" max="14593" width="10.85546875" customWidth="1"/>
    <col min="14594" max="14594" width="46.42578125" customWidth="1"/>
    <col min="14595" max="14599" width="20.85546875" customWidth="1"/>
    <col min="14600" max="14600" width="3.140625" customWidth="1"/>
    <col min="14849" max="14849" width="10.85546875" customWidth="1"/>
    <col min="14850" max="14850" width="46.42578125" customWidth="1"/>
    <col min="14851" max="14855" width="20.85546875" customWidth="1"/>
    <col min="14856" max="14856" width="3.140625" customWidth="1"/>
    <col min="15105" max="15105" width="10.85546875" customWidth="1"/>
    <col min="15106" max="15106" width="46.42578125" customWidth="1"/>
    <col min="15107" max="15111" width="20.85546875" customWidth="1"/>
    <col min="15112" max="15112" width="3.140625" customWidth="1"/>
    <col min="15361" max="15361" width="10.85546875" customWidth="1"/>
    <col min="15362" max="15362" width="46.42578125" customWidth="1"/>
    <col min="15363" max="15367" width="20.85546875" customWidth="1"/>
    <col min="15368" max="15368" width="3.140625" customWidth="1"/>
    <col min="15617" max="15617" width="10.85546875" customWidth="1"/>
    <col min="15618" max="15618" width="46.42578125" customWidth="1"/>
    <col min="15619" max="15623" width="20.85546875" customWidth="1"/>
    <col min="15624" max="15624" width="3.140625" customWidth="1"/>
    <col min="15873" max="15873" width="10.85546875" customWidth="1"/>
    <col min="15874" max="15874" width="46.42578125" customWidth="1"/>
    <col min="15875" max="15879" width="20.85546875" customWidth="1"/>
    <col min="15880" max="15880" width="3.140625" customWidth="1"/>
    <col min="16129" max="16129" width="10.85546875" customWidth="1"/>
    <col min="16130" max="16130" width="46.42578125" customWidth="1"/>
    <col min="16131" max="16135" width="20.85546875" customWidth="1"/>
    <col min="16136" max="16136" width="3.140625" customWidth="1"/>
  </cols>
  <sheetData>
    <row r="1" spans="2:8" ht="20.25" x14ac:dyDescent="0.3">
      <c r="B1" s="2" t="str">
        <f>[6]Cover!C22</f>
        <v>Essential Energy</v>
      </c>
    </row>
    <row r="2" spans="2:8" ht="20.25" x14ac:dyDescent="0.3">
      <c r="B2" s="650" t="s">
        <v>279</v>
      </c>
      <c r="C2" s="651"/>
    </row>
    <row r="3" spans="2:8" ht="20.25" x14ac:dyDescent="0.3">
      <c r="B3" s="2" t="str">
        <f>Cover!C26</f>
        <v>2012-13</v>
      </c>
    </row>
    <row r="5" spans="2:8" s="270" customFormat="1" ht="54" customHeight="1" x14ac:dyDescent="0.2">
      <c r="B5" s="652" t="s">
        <v>280</v>
      </c>
      <c r="C5" s="653"/>
    </row>
    <row r="6" spans="2:8" s="272" customFormat="1" ht="12.75" customHeight="1" x14ac:dyDescent="0.2">
      <c r="B6" s="271"/>
      <c r="C6" s="271"/>
    </row>
    <row r="7" spans="2:8" ht="15.75" x14ac:dyDescent="0.25">
      <c r="B7" s="273" t="s">
        <v>281</v>
      </c>
    </row>
    <row r="8" spans="2:8" x14ac:dyDescent="0.2">
      <c r="B8" s="274"/>
    </row>
    <row r="9" spans="2:8" x14ac:dyDescent="0.2">
      <c r="B9" s="275"/>
      <c r="C9" s="276" t="s">
        <v>282</v>
      </c>
      <c r="D9" s="276" t="s">
        <v>283</v>
      </c>
      <c r="E9" s="276" t="s">
        <v>284</v>
      </c>
    </row>
    <row r="10" spans="2:8" x14ac:dyDescent="0.2">
      <c r="B10" s="277" t="s">
        <v>285</v>
      </c>
      <c r="C10" s="464" t="s">
        <v>89</v>
      </c>
      <c r="D10" s="464" t="s">
        <v>89</v>
      </c>
      <c r="E10" s="278"/>
    </row>
    <row r="11" spans="2:8" x14ac:dyDescent="0.2">
      <c r="B11" s="279" t="s">
        <v>286</v>
      </c>
      <c r="C11" s="543">
        <v>191655.96815190071</v>
      </c>
      <c r="D11" s="543">
        <v>193622.57884432835</v>
      </c>
      <c r="E11" s="280">
        <f t="shared" ref="E11:E18" si="0">(D11-C11)/C11</f>
        <v>1.0261150286063428E-2</v>
      </c>
    </row>
    <row r="12" spans="2:8" x14ac:dyDescent="0.2">
      <c r="B12" s="279" t="s">
        <v>287</v>
      </c>
      <c r="C12" s="543">
        <v>320134.86133914255</v>
      </c>
      <c r="D12" s="543">
        <v>249711.8306495125</v>
      </c>
      <c r="E12" s="280">
        <f t="shared" si="0"/>
        <v>-0.21997926247409125</v>
      </c>
      <c r="H12" s="528"/>
    </row>
    <row r="13" spans="2:8" x14ac:dyDescent="0.2">
      <c r="B13" s="279" t="s">
        <v>288</v>
      </c>
      <c r="C13" s="543">
        <v>204837.76936859492</v>
      </c>
      <c r="D13" s="543">
        <v>125403.66584816438</v>
      </c>
      <c r="E13" s="280">
        <f t="shared" si="0"/>
        <v>-0.3877903170166484</v>
      </c>
    </row>
    <row r="14" spans="2:8" x14ac:dyDescent="0.2">
      <c r="B14" s="279" t="s">
        <v>289</v>
      </c>
      <c r="C14" s="543">
        <v>47863.731284844216</v>
      </c>
      <c r="D14" s="543">
        <v>8325.9611072130847</v>
      </c>
      <c r="E14" s="280">
        <f t="shared" si="0"/>
        <v>-0.82604864092888941</v>
      </c>
    </row>
    <row r="15" spans="2:8" x14ac:dyDescent="0.2">
      <c r="B15" s="279" t="s">
        <v>91</v>
      </c>
      <c r="C15" s="543"/>
      <c r="D15" s="543"/>
      <c r="E15" s="281" t="e">
        <f t="shared" si="0"/>
        <v>#DIV/0!</v>
      </c>
    </row>
    <row r="16" spans="2:8" x14ac:dyDescent="0.2">
      <c r="B16" s="282" t="s">
        <v>290</v>
      </c>
      <c r="C16" s="544">
        <f>SUM(C11:C15)</f>
        <v>764492.33014448243</v>
      </c>
      <c r="D16" s="544">
        <f>SUM(D11:D15)</f>
        <v>577064.03644921829</v>
      </c>
      <c r="E16" s="280">
        <f t="shared" si="0"/>
        <v>-0.24516700338882644</v>
      </c>
    </row>
    <row r="17" spans="2:7" x14ac:dyDescent="0.2">
      <c r="B17" s="277" t="s">
        <v>291</v>
      </c>
      <c r="C17" s="543">
        <v>115778.37893276388</v>
      </c>
      <c r="D17" s="543">
        <v>63515.605917297806</v>
      </c>
      <c r="E17" s="280">
        <f t="shared" si="0"/>
        <v>-0.45140356513211072</v>
      </c>
    </row>
    <row r="18" spans="2:7" x14ac:dyDescent="0.2">
      <c r="B18" s="282" t="s">
        <v>292</v>
      </c>
      <c r="C18" s="544">
        <f>SUM(C16+C17)</f>
        <v>880270.70907724625</v>
      </c>
      <c r="D18" s="544">
        <f>SUM(D16+D17)</f>
        <v>640579.64236651605</v>
      </c>
      <c r="E18" s="280">
        <f t="shared" si="0"/>
        <v>-0.2722924484923383</v>
      </c>
    </row>
    <row r="20" spans="2:7" ht="15.75" x14ac:dyDescent="0.25">
      <c r="B20" s="273" t="s">
        <v>293</v>
      </c>
    </row>
    <row r="21" spans="2:7" ht="15.75" x14ac:dyDescent="0.25">
      <c r="B21" s="273"/>
    </row>
    <row r="22" spans="2:7" x14ac:dyDescent="0.2">
      <c r="B22" s="654" t="s">
        <v>294</v>
      </c>
      <c r="C22" s="655"/>
    </row>
    <row r="24" spans="2:7" x14ac:dyDescent="0.2">
      <c r="B24" s="560"/>
      <c r="C24" s="627" t="s">
        <v>295</v>
      </c>
      <c r="D24" s="628"/>
      <c r="E24" s="628"/>
      <c r="F24" s="629"/>
      <c r="G24" s="561"/>
    </row>
    <row r="25" spans="2:7" x14ac:dyDescent="0.2">
      <c r="B25" s="277" t="s">
        <v>285</v>
      </c>
      <c r="C25" s="627"/>
      <c r="D25" s="628"/>
      <c r="E25" s="628"/>
      <c r="F25" s="629"/>
      <c r="G25" s="562"/>
    </row>
    <row r="26" spans="2:7" x14ac:dyDescent="0.2">
      <c r="B26" s="638" t="s">
        <v>285</v>
      </c>
      <c r="C26" s="641" t="s">
        <v>581</v>
      </c>
      <c r="D26" s="642"/>
      <c r="E26" s="642"/>
      <c r="F26" s="642"/>
      <c r="G26" s="643"/>
    </row>
    <row r="27" spans="2:7" x14ac:dyDescent="0.2">
      <c r="B27" s="639"/>
      <c r="C27" s="644"/>
      <c r="D27" s="645"/>
      <c r="E27" s="645"/>
      <c r="F27" s="645"/>
      <c r="G27" s="646"/>
    </row>
    <row r="28" spans="2:7" x14ac:dyDescent="0.2">
      <c r="B28" s="639"/>
      <c r="C28" s="644"/>
      <c r="D28" s="645"/>
      <c r="E28" s="645"/>
      <c r="F28" s="645"/>
      <c r="G28" s="646"/>
    </row>
    <row r="29" spans="2:7" x14ac:dyDescent="0.2">
      <c r="B29" s="639"/>
      <c r="C29" s="644"/>
      <c r="D29" s="645"/>
      <c r="E29" s="645"/>
      <c r="F29" s="645"/>
      <c r="G29" s="646"/>
    </row>
    <row r="30" spans="2:7" ht="51" customHeight="1" x14ac:dyDescent="0.2">
      <c r="B30" s="640"/>
      <c r="C30" s="647"/>
      <c r="D30" s="648"/>
      <c r="E30" s="648"/>
      <c r="F30" s="648"/>
      <c r="G30" s="649"/>
    </row>
    <row r="31" spans="2:7" x14ac:dyDescent="0.2">
      <c r="B31" s="558" t="s">
        <v>291</v>
      </c>
      <c r="C31" s="627"/>
      <c r="D31" s="628"/>
      <c r="E31" s="628"/>
      <c r="F31" s="629"/>
      <c r="G31" s="562"/>
    </row>
    <row r="32" spans="2:7" x14ac:dyDescent="0.2">
      <c r="B32" s="538" t="s">
        <v>291</v>
      </c>
      <c r="C32" s="630"/>
      <c r="D32" s="631"/>
      <c r="E32" s="631"/>
      <c r="F32" s="631"/>
      <c r="G32" s="562"/>
    </row>
    <row r="33" spans="2:7" ht="204" customHeight="1" x14ac:dyDescent="0.2">
      <c r="B33" s="563" t="s">
        <v>311</v>
      </c>
      <c r="C33" s="622" t="s">
        <v>511</v>
      </c>
      <c r="D33" s="622"/>
      <c r="E33" s="622"/>
      <c r="F33" s="622"/>
      <c r="G33" s="622"/>
    </row>
    <row r="34" spans="2:7" ht="54.75" customHeight="1" x14ac:dyDescent="0.2">
      <c r="B34" s="563" t="s">
        <v>312</v>
      </c>
      <c r="C34" s="622" t="s">
        <v>507</v>
      </c>
      <c r="D34" s="622"/>
      <c r="E34" s="622"/>
      <c r="F34" s="622"/>
      <c r="G34" s="622"/>
    </row>
    <row r="35" spans="2:7" ht="37.5" customHeight="1" x14ac:dyDescent="0.2">
      <c r="B35" s="563" t="s">
        <v>508</v>
      </c>
      <c r="C35" s="622" t="s">
        <v>510</v>
      </c>
      <c r="D35" s="622"/>
      <c r="E35" s="622"/>
      <c r="F35" s="622"/>
      <c r="G35" s="622"/>
    </row>
    <row r="36" spans="2:7" ht="33.75" customHeight="1" x14ac:dyDescent="0.2">
      <c r="B36" s="563" t="s">
        <v>509</v>
      </c>
      <c r="C36" s="622" t="s">
        <v>512</v>
      </c>
      <c r="D36" s="622"/>
      <c r="E36" s="622"/>
      <c r="F36" s="622"/>
      <c r="G36" s="622"/>
    </row>
    <row r="37" spans="2:7" x14ac:dyDescent="0.2">
      <c r="B37" s="539"/>
      <c r="C37" s="623"/>
      <c r="D37" s="624"/>
      <c r="E37" s="624"/>
      <c r="F37" s="624"/>
      <c r="G37" s="624"/>
    </row>
    <row r="39" spans="2:7" ht="15.75" x14ac:dyDescent="0.25">
      <c r="B39" s="285" t="s">
        <v>296</v>
      </c>
    </row>
    <row r="41" spans="2:7" x14ac:dyDescent="0.2">
      <c r="B41" s="275"/>
      <c r="C41" s="286" t="s">
        <v>282</v>
      </c>
      <c r="D41" s="286" t="s">
        <v>297</v>
      </c>
      <c r="E41" s="286" t="s">
        <v>284</v>
      </c>
    </row>
    <row r="42" spans="2:7" x14ac:dyDescent="0.2">
      <c r="B42" s="465" t="s">
        <v>298</v>
      </c>
      <c r="C42" s="275" t="s">
        <v>89</v>
      </c>
      <c r="D42" s="275" t="s">
        <v>89</v>
      </c>
      <c r="E42" s="287" t="s">
        <v>299</v>
      </c>
    </row>
    <row r="43" spans="2:7" x14ac:dyDescent="0.2">
      <c r="B43" s="288" t="s">
        <v>300</v>
      </c>
      <c r="C43" s="523">
        <v>119832.43748314657</v>
      </c>
      <c r="D43" s="523">
        <v>92379.864592580445</v>
      </c>
      <c r="E43" s="535">
        <f t="shared" ref="E43:E54" si="1">(D43-C43)/C43</f>
        <v>-0.22909133342486754</v>
      </c>
    </row>
    <row r="44" spans="2:7" x14ac:dyDescent="0.2">
      <c r="B44" s="288" t="s">
        <v>301</v>
      </c>
      <c r="C44" s="523">
        <v>377012.26197335031</v>
      </c>
      <c r="D44" s="523">
        <v>257789.26474603973</v>
      </c>
      <c r="E44" s="535">
        <f t="shared" si="1"/>
        <v>-0.31623108649908593</v>
      </c>
    </row>
    <row r="45" spans="2:7" x14ac:dyDescent="0.2">
      <c r="B45" s="288" t="s">
        <v>302</v>
      </c>
      <c r="C45" s="523">
        <v>129602.97204010995</v>
      </c>
      <c r="D45" s="523">
        <v>103193.97529065555</v>
      </c>
      <c r="E45" s="535">
        <f t="shared" si="1"/>
        <v>-0.20376845016548892</v>
      </c>
    </row>
    <row r="46" spans="2:7" x14ac:dyDescent="0.2">
      <c r="B46" s="288" t="s">
        <v>303</v>
      </c>
      <c r="C46" s="523">
        <v>55397.408598454509</v>
      </c>
      <c r="D46" s="523">
        <v>24279.277899441066</v>
      </c>
      <c r="E46" s="535">
        <f t="shared" si="1"/>
        <v>-0.56172538547013529</v>
      </c>
    </row>
    <row r="47" spans="2:7" x14ac:dyDescent="0.2">
      <c r="B47" s="288" t="s">
        <v>304</v>
      </c>
      <c r="C47" s="523">
        <v>15982.076277719474</v>
      </c>
      <c r="D47" s="523">
        <v>61909.550213976858</v>
      </c>
      <c r="E47" s="535">
        <f t="shared" si="1"/>
        <v>2.8736863182341725</v>
      </c>
    </row>
    <row r="48" spans="2:7" x14ac:dyDescent="0.2">
      <c r="B48" s="288" t="s">
        <v>305</v>
      </c>
      <c r="C48" s="523">
        <v>30478.762861390169</v>
      </c>
      <c r="D48" s="523">
        <v>13946.385742552602</v>
      </c>
      <c r="E48" s="535">
        <f t="shared" si="1"/>
        <v>-0.54242284025840248</v>
      </c>
    </row>
    <row r="49" spans="2:5" x14ac:dyDescent="0.2">
      <c r="B49" s="288" t="s">
        <v>306</v>
      </c>
      <c r="C49" s="523">
        <v>4760.3028518337342</v>
      </c>
      <c r="D49" s="523">
        <v>7712.9536617595177</v>
      </c>
      <c r="E49" s="535">
        <f t="shared" si="1"/>
        <v>0.62026532803230827</v>
      </c>
    </row>
    <row r="50" spans="2:5" x14ac:dyDescent="0.2">
      <c r="B50" s="288" t="s">
        <v>307</v>
      </c>
      <c r="C50" s="523">
        <v>5587.4750477775196</v>
      </c>
      <c r="D50" s="523">
        <v>2911.7249315333183</v>
      </c>
      <c r="E50" s="535">
        <f t="shared" si="1"/>
        <v>-0.47888359113272655</v>
      </c>
    </row>
    <row r="51" spans="2:5" x14ac:dyDescent="0.2">
      <c r="B51" s="288" t="s">
        <v>308</v>
      </c>
      <c r="C51" s="523">
        <v>25838.63301070029</v>
      </c>
      <c r="D51" s="523">
        <v>12941.039370679791</v>
      </c>
      <c r="E51" s="535">
        <f t="shared" si="1"/>
        <v>-0.49915928736165532</v>
      </c>
    </row>
    <row r="52" spans="2:5" x14ac:dyDescent="0.2">
      <c r="B52" s="288" t="s">
        <v>309</v>
      </c>
      <c r="C52" s="523"/>
      <c r="D52" s="523"/>
      <c r="E52" s="535" t="e">
        <f t="shared" si="1"/>
        <v>#DIV/0!</v>
      </c>
    </row>
    <row r="53" spans="2:5" x14ac:dyDescent="0.2">
      <c r="B53" s="288" t="s">
        <v>181</v>
      </c>
      <c r="C53" s="523"/>
      <c r="D53" s="523">
        <v>1914.8291146294</v>
      </c>
      <c r="E53" s="535" t="e">
        <f t="shared" si="1"/>
        <v>#DIV/0!</v>
      </c>
    </row>
    <row r="54" spans="2:5" x14ac:dyDescent="0.2">
      <c r="B54" s="290" t="s">
        <v>290</v>
      </c>
      <c r="C54" s="544">
        <f>SUM(C43:C53)</f>
        <v>764492.33014448255</v>
      </c>
      <c r="D54" s="544">
        <f>SUM(D43:D53)</f>
        <v>578978.86556384829</v>
      </c>
      <c r="E54" s="535">
        <f t="shared" si="1"/>
        <v>-0.24266229661921368</v>
      </c>
    </row>
    <row r="55" spans="2:5" x14ac:dyDescent="0.2">
      <c r="B55" s="465" t="s">
        <v>310</v>
      </c>
      <c r="C55" s="545"/>
      <c r="D55" s="545"/>
      <c r="E55" s="536"/>
    </row>
    <row r="56" spans="2:5" x14ac:dyDescent="0.2">
      <c r="B56" s="288" t="s">
        <v>311</v>
      </c>
      <c r="C56" s="523">
        <v>37473.218810524158</v>
      </c>
      <c r="D56" s="523">
        <v>13643.652406360001</v>
      </c>
      <c r="E56" s="535">
        <f t="shared" ref="E56:E64" si="2">(D56-C56)/C56</f>
        <v>-0.63590924827284245</v>
      </c>
    </row>
    <row r="57" spans="2:5" x14ac:dyDescent="0.2">
      <c r="B57" s="288" t="s">
        <v>312</v>
      </c>
      <c r="C57" s="523">
        <v>11158.282165091126</v>
      </c>
      <c r="D57" s="523">
        <v>15872.479150290001</v>
      </c>
      <c r="E57" s="535">
        <f t="shared" si="2"/>
        <v>0.42248411677088782</v>
      </c>
    </row>
    <row r="58" spans="2:5" x14ac:dyDescent="0.2">
      <c r="B58" s="288" t="s">
        <v>313</v>
      </c>
      <c r="C58" s="523">
        <v>42346.739089041374</v>
      </c>
      <c r="D58" s="523">
        <v>20847.225305009997</v>
      </c>
      <c r="E58" s="535">
        <f t="shared" si="2"/>
        <v>-0.50770175570838916</v>
      </c>
    </row>
    <row r="59" spans="2:5" x14ac:dyDescent="0.2">
      <c r="B59" s="288" t="s">
        <v>314</v>
      </c>
      <c r="C59" s="523">
        <v>18701.601450968337</v>
      </c>
      <c r="D59" s="523">
        <v>8905.4412937001998</v>
      </c>
      <c r="E59" s="535">
        <f t="shared" si="2"/>
        <v>-0.52381397298790733</v>
      </c>
    </row>
    <row r="60" spans="2:5" x14ac:dyDescent="0.2">
      <c r="B60" s="288" t="s">
        <v>315</v>
      </c>
      <c r="C60" s="523"/>
      <c r="D60" s="523">
        <v>142.46687193759999</v>
      </c>
      <c r="E60" s="535" t="e">
        <f t="shared" si="2"/>
        <v>#DIV/0!</v>
      </c>
    </row>
    <row r="61" spans="2:5" x14ac:dyDescent="0.2">
      <c r="B61" s="288" t="s">
        <v>316</v>
      </c>
      <c r="C61" s="523">
        <v>6098.5374171389021</v>
      </c>
      <c r="D61" s="523">
        <v>4104.3408900000004</v>
      </c>
      <c r="E61" s="535">
        <f t="shared" si="2"/>
        <v>-0.32699586650637769</v>
      </c>
    </row>
    <row r="62" spans="2:5" x14ac:dyDescent="0.2">
      <c r="B62" s="288" t="s">
        <v>317</v>
      </c>
      <c r="C62" s="546"/>
      <c r="D62" s="547"/>
      <c r="E62" s="535" t="e">
        <f t="shared" si="2"/>
        <v>#DIV/0!</v>
      </c>
    </row>
    <row r="63" spans="2:5" x14ac:dyDescent="0.2">
      <c r="B63" s="292" t="s">
        <v>318</v>
      </c>
      <c r="C63" s="544">
        <f>SUM(C56:C62)</f>
        <v>115778.37893276388</v>
      </c>
      <c r="D63" s="544">
        <f>SUM(D56:D62)</f>
        <v>63515.605917297791</v>
      </c>
      <c r="E63" s="535">
        <f t="shared" si="2"/>
        <v>-0.45140356513211083</v>
      </c>
    </row>
    <row r="64" spans="2:5" x14ac:dyDescent="0.2">
      <c r="B64" s="292" t="s">
        <v>319</v>
      </c>
      <c r="C64" s="544">
        <f>C54+C63</f>
        <v>880270.70907724649</v>
      </c>
      <c r="D64" s="544">
        <f>D54+D63</f>
        <v>642494.47148114606</v>
      </c>
      <c r="E64" s="535">
        <f t="shared" si="2"/>
        <v>-0.2701171754827012</v>
      </c>
    </row>
    <row r="66" spans="2:7" ht="15.75" x14ac:dyDescent="0.25">
      <c r="B66" s="285" t="s">
        <v>320</v>
      </c>
    </row>
    <row r="68" spans="2:7" s="294" customFormat="1" x14ac:dyDescent="0.2">
      <c r="B68" s="275"/>
      <c r="C68" s="276" t="s">
        <v>282</v>
      </c>
      <c r="D68" s="276" t="s">
        <v>283</v>
      </c>
      <c r="E68" s="293" t="s">
        <v>284</v>
      </c>
    </row>
    <row r="69" spans="2:7" s="294" customFormat="1" x14ac:dyDescent="0.2">
      <c r="B69" s="466" t="s">
        <v>457</v>
      </c>
      <c r="C69" s="275" t="s">
        <v>89</v>
      </c>
      <c r="D69" s="275" t="s">
        <v>89</v>
      </c>
      <c r="E69" s="454"/>
    </row>
    <row r="70" spans="2:7" s="294" customFormat="1" x14ac:dyDescent="0.2">
      <c r="B70" s="295" t="s">
        <v>251</v>
      </c>
      <c r="C70" s="296"/>
      <c r="D70" s="296"/>
      <c r="E70" s="423" t="e">
        <f>(D70-C70)/C70</f>
        <v>#DIV/0!</v>
      </c>
    </row>
    <row r="71" spans="2:7" s="294" customFormat="1" x14ac:dyDescent="0.2">
      <c r="B71" s="295" t="s">
        <v>252</v>
      </c>
      <c r="C71" s="296"/>
      <c r="D71" s="523">
        <v>13154.572000790298</v>
      </c>
      <c r="E71" s="280" t="e">
        <f>(D71-C71)/C71</f>
        <v>#DIV/0!</v>
      </c>
      <c r="F71" s="537"/>
    </row>
    <row r="72" spans="2:7" s="294" customFormat="1" x14ac:dyDescent="0.2"/>
    <row r="73" spans="2:7" ht="15.75" x14ac:dyDescent="0.25">
      <c r="B73" s="285" t="s">
        <v>321</v>
      </c>
    </row>
    <row r="74" spans="2:7" x14ac:dyDescent="0.2">
      <c r="B74" s="635" t="s">
        <v>432</v>
      </c>
      <c r="C74" s="636"/>
      <c r="D74" s="636"/>
      <c r="E74" s="637"/>
    </row>
    <row r="75" spans="2:7" s="426" customFormat="1" x14ac:dyDescent="0.2">
      <c r="B75" s="425"/>
      <c r="C75" s="425"/>
      <c r="D75" s="425"/>
      <c r="E75" s="425"/>
    </row>
    <row r="76" spans="2:7" ht="51" x14ac:dyDescent="0.2">
      <c r="B76" s="284" t="s">
        <v>322</v>
      </c>
      <c r="C76" s="632" t="s">
        <v>323</v>
      </c>
      <c r="D76" s="633"/>
      <c r="E76" s="633"/>
      <c r="F76" s="633"/>
      <c r="G76" s="284" t="s">
        <v>324</v>
      </c>
    </row>
    <row r="77" spans="2:7" x14ac:dyDescent="0.2">
      <c r="B77" s="289"/>
      <c r="C77" s="634"/>
      <c r="D77" s="626"/>
      <c r="E77" s="626"/>
      <c r="F77" s="626"/>
      <c r="G77" s="298"/>
    </row>
    <row r="78" spans="2:7" x14ac:dyDescent="0.2">
      <c r="B78" s="289"/>
      <c r="C78" s="634"/>
      <c r="D78" s="626"/>
      <c r="E78" s="626"/>
      <c r="F78" s="626"/>
      <c r="G78" s="298"/>
    </row>
    <row r="79" spans="2:7" x14ac:dyDescent="0.2">
      <c r="B79" s="289"/>
      <c r="C79" s="634"/>
      <c r="D79" s="626"/>
      <c r="E79" s="626"/>
      <c r="F79" s="626"/>
      <c r="G79" s="298"/>
    </row>
    <row r="80" spans="2:7" x14ac:dyDescent="0.2">
      <c r="B80" s="289"/>
      <c r="C80" s="634"/>
      <c r="D80" s="626"/>
      <c r="E80" s="626"/>
      <c r="F80" s="626"/>
      <c r="G80" s="298"/>
    </row>
    <row r="81" spans="2:7" x14ac:dyDescent="0.2">
      <c r="B81" s="297" t="s">
        <v>325</v>
      </c>
      <c r="C81" s="625"/>
      <c r="D81" s="626"/>
      <c r="E81" s="626"/>
      <c r="F81" s="626"/>
      <c r="G81" s="283">
        <f>SUM(G77:G80)</f>
        <v>0</v>
      </c>
    </row>
    <row r="83" spans="2:7" ht="15.75" x14ac:dyDescent="0.25">
      <c r="B83" s="285" t="s">
        <v>326</v>
      </c>
    </row>
    <row r="85" spans="2:7" x14ac:dyDescent="0.2">
      <c r="B85" s="275"/>
      <c r="C85" s="286" t="s">
        <v>282</v>
      </c>
      <c r="D85" s="286" t="s">
        <v>297</v>
      </c>
    </row>
    <row r="86" spans="2:7" x14ac:dyDescent="0.2">
      <c r="B86" s="465" t="s">
        <v>298</v>
      </c>
      <c r="C86" s="275" t="s">
        <v>89</v>
      </c>
      <c r="D86" s="275" t="s">
        <v>89</v>
      </c>
    </row>
    <row r="87" spans="2:7" x14ac:dyDescent="0.2">
      <c r="B87" s="288" t="s">
        <v>300</v>
      </c>
      <c r="C87" s="523">
        <v>9389.2778211169261</v>
      </c>
      <c r="D87" s="523">
        <v>3326.3805034288994</v>
      </c>
    </row>
    <row r="88" spans="2:7" x14ac:dyDescent="0.2">
      <c r="B88" s="288" t="s">
        <v>301</v>
      </c>
      <c r="C88" s="523">
        <v>25688.289598738298</v>
      </c>
      <c r="D88" s="523">
        <v>6293.7890122198987</v>
      </c>
    </row>
    <row r="89" spans="2:7" x14ac:dyDescent="0.2">
      <c r="B89" s="288" t="s">
        <v>302</v>
      </c>
      <c r="C89" s="546"/>
      <c r="D89" s="523">
        <v>10188.224460930194</v>
      </c>
    </row>
    <row r="90" spans="2:7" x14ac:dyDescent="0.2">
      <c r="B90" s="288" t="s">
        <v>303</v>
      </c>
      <c r="C90" s="546"/>
      <c r="D90" s="523">
        <v>58.06213675860262</v>
      </c>
    </row>
    <row r="91" spans="2:7" x14ac:dyDescent="0.2">
      <c r="B91" s="288" t="s">
        <v>304</v>
      </c>
      <c r="C91" s="523">
        <v>39718.533430865464</v>
      </c>
      <c r="D91" s="523">
        <v>2084.8503903324963</v>
      </c>
    </row>
    <row r="92" spans="2:7" x14ac:dyDescent="0.2">
      <c r="B92" s="288" t="s">
        <v>305</v>
      </c>
      <c r="C92" s="546"/>
      <c r="D92" s="546"/>
    </row>
    <row r="93" spans="2:7" x14ac:dyDescent="0.2">
      <c r="B93" s="288" t="s">
        <v>306</v>
      </c>
      <c r="C93" s="546"/>
      <c r="D93" s="546"/>
    </row>
    <row r="94" spans="2:7" x14ac:dyDescent="0.2">
      <c r="B94" s="288" t="s">
        <v>307</v>
      </c>
      <c r="C94" s="546"/>
      <c r="D94" s="546"/>
    </row>
    <row r="95" spans="2:7" x14ac:dyDescent="0.2">
      <c r="B95" s="288" t="s">
        <v>308</v>
      </c>
      <c r="C95" s="546"/>
      <c r="D95" s="546"/>
    </row>
    <row r="96" spans="2:7" x14ac:dyDescent="0.2">
      <c r="B96" s="288" t="s">
        <v>309</v>
      </c>
      <c r="C96" s="546"/>
      <c r="D96" s="546"/>
    </row>
    <row r="97" spans="2:4" x14ac:dyDescent="0.2">
      <c r="B97" s="288" t="s">
        <v>181</v>
      </c>
      <c r="C97" s="546"/>
      <c r="D97" s="523">
        <v>13640.332990032195</v>
      </c>
    </row>
    <row r="98" spans="2:4" x14ac:dyDescent="0.2">
      <c r="B98" s="290" t="s">
        <v>290</v>
      </c>
      <c r="C98" s="544">
        <f>SUM(C87:C97)</f>
        <v>74796.100850720686</v>
      </c>
      <c r="D98" s="544">
        <f>SUM(D87:D97)</f>
        <v>35591.639493702285</v>
      </c>
    </row>
    <row r="99" spans="2:4" x14ac:dyDescent="0.2">
      <c r="B99" s="465" t="s">
        <v>310</v>
      </c>
      <c r="C99" s="545"/>
      <c r="D99" s="545"/>
    </row>
    <row r="100" spans="2:4" x14ac:dyDescent="0.2">
      <c r="B100" s="288" t="s">
        <v>311</v>
      </c>
      <c r="C100" s="546"/>
      <c r="D100" s="546"/>
    </row>
    <row r="101" spans="2:4" x14ac:dyDescent="0.2">
      <c r="B101" s="288" t="s">
        <v>312</v>
      </c>
      <c r="C101" s="546"/>
      <c r="D101" s="546"/>
    </row>
    <row r="102" spans="2:4" x14ac:dyDescent="0.2">
      <c r="B102" s="288" t="s">
        <v>313</v>
      </c>
      <c r="C102" s="546"/>
      <c r="D102" s="546"/>
    </row>
    <row r="103" spans="2:4" x14ac:dyDescent="0.2">
      <c r="B103" s="288" t="s">
        <v>314</v>
      </c>
      <c r="C103" s="546"/>
      <c r="D103" s="546"/>
    </row>
    <row r="104" spans="2:4" x14ac:dyDescent="0.2">
      <c r="B104" s="288" t="s">
        <v>315</v>
      </c>
      <c r="C104" s="546"/>
      <c r="D104" s="546"/>
    </row>
    <row r="105" spans="2:4" x14ac:dyDescent="0.2">
      <c r="B105" s="288" t="s">
        <v>316</v>
      </c>
      <c r="C105" s="546"/>
      <c r="D105" s="546"/>
    </row>
    <row r="106" spans="2:4" x14ac:dyDescent="0.2">
      <c r="B106" s="288" t="s">
        <v>317</v>
      </c>
      <c r="C106" s="546"/>
      <c r="D106" s="547"/>
    </row>
    <row r="107" spans="2:4" x14ac:dyDescent="0.2">
      <c r="B107" s="292" t="s">
        <v>318</v>
      </c>
      <c r="C107" s="548">
        <f>SUM(C100:C106)</f>
        <v>0</v>
      </c>
      <c r="D107" s="548">
        <f>SUM(D100:D106)</f>
        <v>0</v>
      </c>
    </row>
    <row r="108" spans="2:4" x14ac:dyDescent="0.2">
      <c r="B108" s="292" t="s">
        <v>319</v>
      </c>
      <c r="C108" s="544">
        <f>C98+C107</f>
        <v>74796.100850720686</v>
      </c>
      <c r="D108" s="544">
        <f>D98+D107</f>
        <v>35591.639493702285</v>
      </c>
    </row>
    <row r="110" spans="2:4" ht="15.75" x14ac:dyDescent="0.25">
      <c r="B110" s="285" t="s">
        <v>327</v>
      </c>
    </row>
    <row r="112" spans="2:4" x14ac:dyDescent="0.2">
      <c r="B112" s="275"/>
      <c r="C112" s="286" t="s">
        <v>282</v>
      </c>
      <c r="D112" s="286" t="s">
        <v>297</v>
      </c>
    </row>
    <row r="113" spans="2:4" x14ac:dyDescent="0.2">
      <c r="B113" s="465" t="s">
        <v>298</v>
      </c>
      <c r="C113" s="275" t="s">
        <v>89</v>
      </c>
      <c r="D113" s="275" t="s">
        <v>89</v>
      </c>
    </row>
    <row r="114" spans="2:4" x14ac:dyDescent="0.2">
      <c r="B114" s="288" t="s">
        <v>300</v>
      </c>
      <c r="C114" s="289"/>
      <c r="D114" s="523">
        <v>148.84005497641735</v>
      </c>
    </row>
    <row r="115" spans="2:4" x14ac:dyDescent="0.2">
      <c r="B115" s="288" t="s">
        <v>301</v>
      </c>
      <c r="C115" s="289"/>
      <c r="D115" s="523">
        <v>19113.684144023387</v>
      </c>
    </row>
    <row r="116" spans="2:4" x14ac:dyDescent="0.2">
      <c r="B116" s="288" t="s">
        <v>302</v>
      </c>
      <c r="C116" s="289"/>
      <c r="D116" s="523">
        <v>6979.762263721741</v>
      </c>
    </row>
    <row r="117" spans="2:4" x14ac:dyDescent="0.2">
      <c r="B117" s="288" t="s">
        <v>303</v>
      </c>
      <c r="C117" s="289"/>
      <c r="D117" s="523">
        <v>11512.160761782819</v>
      </c>
    </row>
    <row r="118" spans="2:4" x14ac:dyDescent="0.2">
      <c r="B118" s="288" t="s">
        <v>304</v>
      </c>
      <c r="C118" s="289"/>
      <c r="D118" s="523">
        <v>14123.274375642337</v>
      </c>
    </row>
    <row r="119" spans="2:4" x14ac:dyDescent="0.2">
      <c r="B119" s="288" t="s">
        <v>305</v>
      </c>
      <c r="C119" s="289"/>
      <c r="D119" s="523"/>
    </row>
    <row r="120" spans="2:4" x14ac:dyDescent="0.2">
      <c r="B120" s="288" t="s">
        <v>306</v>
      </c>
      <c r="C120" s="289"/>
      <c r="D120" s="523"/>
    </row>
    <row r="121" spans="2:4" x14ac:dyDescent="0.2">
      <c r="B121" s="288" t="s">
        <v>307</v>
      </c>
      <c r="C121" s="289"/>
      <c r="D121" s="523"/>
    </row>
    <row r="122" spans="2:4" x14ac:dyDescent="0.2">
      <c r="B122" s="288" t="s">
        <v>308</v>
      </c>
      <c r="C122" s="289"/>
      <c r="D122" s="523"/>
    </row>
    <row r="123" spans="2:4" x14ac:dyDescent="0.2">
      <c r="B123" s="288" t="s">
        <v>309</v>
      </c>
      <c r="C123" s="289"/>
      <c r="D123" s="523"/>
    </row>
    <row r="124" spans="2:4" x14ac:dyDescent="0.2">
      <c r="B124" s="288" t="s">
        <v>181</v>
      </c>
      <c r="C124" s="289"/>
      <c r="D124" s="523">
        <v>3579.5051428533006</v>
      </c>
    </row>
    <row r="125" spans="2:4" x14ac:dyDescent="0.2">
      <c r="B125" s="290" t="s">
        <v>290</v>
      </c>
      <c r="C125" s="283">
        <f>SUM(C114:C124)</f>
        <v>0</v>
      </c>
      <c r="D125" s="544">
        <f>SUM(D114:D124)</f>
        <v>55457.226743000007</v>
      </c>
    </row>
    <row r="126" spans="2:4" x14ac:dyDescent="0.2">
      <c r="B126" s="465" t="s">
        <v>310</v>
      </c>
      <c r="C126" s="291"/>
      <c r="D126" s="545"/>
    </row>
    <row r="127" spans="2:4" x14ac:dyDescent="0.2">
      <c r="B127" s="288" t="s">
        <v>311</v>
      </c>
      <c r="C127" s="289"/>
      <c r="D127" s="546"/>
    </row>
    <row r="128" spans="2:4" x14ac:dyDescent="0.2">
      <c r="B128" s="288" t="s">
        <v>312</v>
      </c>
      <c r="C128" s="289"/>
      <c r="D128" s="546"/>
    </row>
    <row r="129" spans="2:11" x14ac:dyDescent="0.2">
      <c r="B129" s="288" t="s">
        <v>313</v>
      </c>
      <c r="C129" s="289"/>
      <c r="D129" s="546"/>
    </row>
    <row r="130" spans="2:11" x14ac:dyDescent="0.2">
      <c r="B130" s="288" t="s">
        <v>314</v>
      </c>
      <c r="C130" s="289"/>
      <c r="D130" s="546"/>
    </row>
    <row r="131" spans="2:11" x14ac:dyDescent="0.2">
      <c r="B131" s="288" t="s">
        <v>315</v>
      </c>
      <c r="C131" s="289"/>
      <c r="D131" s="546"/>
    </row>
    <row r="132" spans="2:11" x14ac:dyDescent="0.2">
      <c r="B132" s="288" t="s">
        <v>316</v>
      </c>
      <c r="C132" s="289"/>
      <c r="D132" s="546"/>
      <c r="K132" t="s">
        <v>498</v>
      </c>
    </row>
    <row r="133" spans="2:11" x14ac:dyDescent="0.2">
      <c r="B133" s="288" t="s">
        <v>317</v>
      </c>
      <c r="C133" s="289"/>
      <c r="D133" s="547"/>
    </row>
    <row r="134" spans="2:11" x14ac:dyDescent="0.2">
      <c r="B134" s="292" t="s">
        <v>318</v>
      </c>
      <c r="C134" s="283">
        <f>SUM(C127:C133)</f>
        <v>0</v>
      </c>
      <c r="D134" s="548">
        <f>SUM(D127:D133)</f>
        <v>0</v>
      </c>
    </row>
    <row r="135" spans="2:11" x14ac:dyDescent="0.2">
      <c r="B135" s="292" t="s">
        <v>319</v>
      </c>
      <c r="C135" s="283">
        <f>C125+C134</f>
        <v>0</v>
      </c>
      <c r="D135" s="544">
        <f>D125+D134</f>
        <v>55457.226743000007</v>
      </c>
    </row>
    <row r="137" spans="2:11" ht="15.75" x14ac:dyDescent="0.25">
      <c r="B137" s="285" t="s">
        <v>328</v>
      </c>
    </row>
    <row r="139" spans="2:11" x14ac:dyDescent="0.2">
      <c r="B139" s="275"/>
      <c r="C139" s="286" t="s">
        <v>282</v>
      </c>
      <c r="D139" s="286" t="s">
        <v>297</v>
      </c>
    </row>
    <row r="140" spans="2:11" x14ac:dyDescent="0.2">
      <c r="B140" s="465" t="s">
        <v>298</v>
      </c>
      <c r="C140" s="275" t="s">
        <v>89</v>
      </c>
      <c r="D140" s="275" t="s">
        <v>89</v>
      </c>
    </row>
    <row r="141" spans="2:11" x14ac:dyDescent="0.2">
      <c r="B141" s="288" t="s">
        <v>300</v>
      </c>
      <c r="C141" s="289"/>
      <c r="D141" s="289"/>
    </row>
    <row r="142" spans="2:11" x14ac:dyDescent="0.2">
      <c r="B142" s="288" t="s">
        <v>301</v>
      </c>
      <c r="C142" s="289"/>
      <c r="D142" s="523">
        <v>-3.2584417984579169E-3</v>
      </c>
    </row>
    <row r="143" spans="2:11" x14ac:dyDescent="0.2">
      <c r="B143" s="288" t="s">
        <v>302</v>
      </c>
      <c r="C143" s="289"/>
      <c r="D143" s="523">
        <v>1055.1507441113167</v>
      </c>
    </row>
    <row r="144" spans="2:11" x14ac:dyDescent="0.2">
      <c r="B144" s="288" t="s">
        <v>303</v>
      </c>
      <c r="C144" s="289"/>
      <c r="D144" s="289"/>
    </row>
    <row r="145" spans="2:4" x14ac:dyDescent="0.2">
      <c r="B145" s="288" t="s">
        <v>304</v>
      </c>
      <c r="C145" s="289"/>
      <c r="D145" s="289"/>
    </row>
    <row r="146" spans="2:4" x14ac:dyDescent="0.2">
      <c r="B146" s="288" t="s">
        <v>305</v>
      </c>
      <c r="C146" s="289"/>
      <c r="D146" s="523">
        <v>-205.34302819347909</v>
      </c>
    </row>
    <row r="147" spans="2:4" x14ac:dyDescent="0.2">
      <c r="B147" s="288" t="s">
        <v>306</v>
      </c>
      <c r="C147" s="289"/>
      <c r="D147" s="523">
        <v>2.8372229304815946</v>
      </c>
    </row>
    <row r="148" spans="2:4" x14ac:dyDescent="0.2">
      <c r="B148" s="288" t="s">
        <v>307</v>
      </c>
      <c r="C148" s="289"/>
      <c r="D148" s="289"/>
    </row>
    <row r="149" spans="2:4" x14ac:dyDescent="0.2">
      <c r="B149" s="288" t="s">
        <v>308</v>
      </c>
      <c r="C149" s="289"/>
      <c r="D149" s="289"/>
    </row>
    <row r="150" spans="2:4" x14ac:dyDescent="0.2">
      <c r="B150" s="288" t="s">
        <v>309</v>
      </c>
      <c r="C150" s="289"/>
      <c r="D150" s="289"/>
    </row>
    <row r="151" spans="2:4" x14ac:dyDescent="0.2">
      <c r="B151" s="288" t="s">
        <v>181</v>
      </c>
      <c r="C151" s="289"/>
      <c r="D151" s="289"/>
    </row>
    <row r="152" spans="2:4" x14ac:dyDescent="0.2">
      <c r="B152" s="290" t="s">
        <v>290</v>
      </c>
      <c r="C152" s="283">
        <f>SUM(C141:C151)</f>
        <v>0</v>
      </c>
      <c r="D152" s="544">
        <f>SUM(D141:D151)</f>
        <v>852.64168040652089</v>
      </c>
    </row>
    <row r="153" spans="2:4" x14ac:dyDescent="0.2">
      <c r="B153" s="465" t="s">
        <v>310</v>
      </c>
      <c r="C153" s="291"/>
      <c r="D153" s="291"/>
    </row>
    <row r="154" spans="2:4" x14ac:dyDescent="0.2">
      <c r="B154" s="288" t="s">
        <v>311</v>
      </c>
      <c r="C154" s="289"/>
      <c r="D154" s="523">
        <v>14.089038226127506</v>
      </c>
    </row>
    <row r="155" spans="2:4" x14ac:dyDescent="0.2">
      <c r="B155" s="288" t="s">
        <v>312</v>
      </c>
      <c r="C155" s="289"/>
      <c r="D155" s="289"/>
    </row>
    <row r="156" spans="2:4" x14ac:dyDescent="0.2">
      <c r="B156" s="288" t="s">
        <v>313</v>
      </c>
      <c r="C156" s="289"/>
      <c r="D156" s="523">
        <v>9487.0591037135055</v>
      </c>
    </row>
    <row r="157" spans="2:4" x14ac:dyDescent="0.2">
      <c r="B157" s="288" t="s">
        <v>314</v>
      </c>
      <c r="C157" s="289"/>
      <c r="D157" s="523">
        <v>1921.8000625198633</v>
      </c>
    </row>
    <row r="158" spans="2:4" x14ac:dyDescent="0.2">
      <c r="B158" s="288" t="s">
        <v>315</v>
      </c>
      <c r="C158" s="289"/>
      <c r="D158" s="289"/>
    </row>
    <row r="159" spans="2:4" x14ac:dyDescent="0.2">
      <c r="B159" s="288" t="s">
        <v>316</v>
      </c>
      <c r="C159" s="289"/>
      <c r="D159" s="289"/>
    </row>
    <row r="160" spans="2:4" x14ac:dyDescent="0.2">
      <c r="B160" s="288" t="s">
        <v>317</v>
      </c>
      <c r="C160" s="289"/>
      <c r="D160" s="296"/>
    </row>
    <row r="161" spans="2:4" x14ac:dyDescent="0.2">
      <c r="B161" s="292" t="s">
        <v>318</v>
      </c>
      <c r="C161" s="283">
        <f>SUM(C154:C160)</f>
        <v>0</v>
      </c>
      <c r="D161" s="544">
        <f>SUM(D154:D160)</f>
        <v>11422.948204459497</v>
      </c>
    </row>
    <row r="162" spans="2:4" x14ac:dyDescent="0.2">
      <c r="B162" s="292" t="s">
        <v>319</v>
      </c>
      <c r="C162" s="283">
        <f>C152+C161</f>
        <v>0</v>
      </c>
      <c r="D162" s="544">
        <f>D152+D161</f>
        <v>12275.589884866018</v>
      </c>
    </row>
    <row r="164" spans="2:4" ht="12.75" customHeight="1" x14ac:dyDescent="0.2"/>
    <row r="165" spans="2:4" ht="12.75" customHeight="1" x14ac:dyDescent="0.2"/>
    <row r="166" spans="2:4" ht="12.75" customHeight="1" x14ac:dyDescent="0.2"/>
    <row r="168" spans="2:4" ht="12.75" customHeight="1" x14ac:dyDescent="0.2"/>
    <row r="169" spans="2:4" ht="12.75" customHeight="1" x14ac:dyDescent="0.2"/>
    <row r="172" spans="2:4" ht="12.75" customHeight="1" x14ac:dyDescent="0.2"/>
    <row r="173" spans="2:4" ht="12.75" customHeight="1" x14ac:dyDescent="0.2"/>
    <row r="174" spans="2:4" ht="15.75" customHeight="1" x14ac:dyDescent="0.2"/>
    <row r="176" spans="2:4" ht="12.75" customHeight="1" x14ac:dyDescent="0.2"/>
    <row r="177" ht="12.75" customHeight="1" x14ac:dyDescent="0.2"/>
  </sheetData>
  <mergeCells count="21">
    <mergeCell ref="B26:B30"/>
    <mergeCell ref="C26:G30"/>
    <mergeCell ref="B2:C2"/>
    <mergeCell ref="B5:C5"/>
    <mergeCell ref="B22:C22"/>
    <mergeCell ref="C24:F24"/>
    <mergeCell ref="C25:F25"/>
    <mergeCell ref="C36:G36"/>
    <mergeCell ref="C37:G37"/>
    <mergeCell ref="C81:F81"/>
    <mergeCell ref="C31:F31"/>
    <mergeCell ref="C32:F32"/>
    <mergeCell ref="C76:F76"/>
    <mergeCell ref="C77:F77"/>
    <mergeCell ref="C78:F78"/>
    <mergeCell ref="C79:F79"/>
    <mergeCell ref="C80:F80"/>
    <mergeCell ref="B74:E74"/>
    <mergeCell ref="C33:G33"/>
    <mergeCell ref="C34:G34"/>
    <mergeCell ref="C35:G35"/>
  </mergeCells>
  <pageMargins left="0.35433070866141736" right="0.35433070866141736" top="0.59055118110236227" bottom="0.59055118110236227" header="0.51181102362204722" footer="0.11811023622047245"/>
  <pageSetup paperSize="9" scale="74" fitToHeight="100" orientation="landscape" r:id="rId1"/>
  <headerFooter scaleWithDoc="0" alignWithMargins="0">
    <oddFooter>&amp;L&amp;8&amp;D&amp;C&amp;8&amp; Template: &amp;A&amp;F&amp;R&amp;8&amp;P of &amp;N</oddFooter>
  </headerFooter>
  <rowBreaks count="5" manualBreakCount="5">
    <brk id="19" max="16383" man="1"/>
    <brk id="72" max="16383" man="1"/>
    <brk id="81" max="16383" man="1"/>
    <brk id="109" max="16383" man="1"/>
    <brk id="1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76"/>
  <sheetViews>
    <sheetView showGridLines="0" view="pageBreakPreview" topLeftCell="A7" zoomScale="90" zoomScaleSheetLayoutView="90" workbookViewId="0">
      <selection activeCell="D14" sqref="D14"/>
    </sheetView>
  </sheetViews>
  <sheetFormatPr defaultRowHeight="12.75" x14ac:dyDescent="0.2"/>
  <cols>
    <col min="1" max="1" width="11.140625" style="294" customWidth="1"/>
    <col min="2" max="2" width="50.7109375" style="294" customWidth="1"/>
    <col min="3" max="7" width="15.7109375" style="294" customWidth="1"/>
    <col min="8" max="256" width="9.140625" style="294"/>
    <col min="257" max="257" width="11.140625" style="294" customWidth="1"/>
    <col min="258" max="258" width="50.7109375" style="294" customWidth="1"/>
    <col min="259" max="263" width="20.85546875" style="294" customWidth="1"/>
    <col min="264" max="512" width="9.140625" style="294"/>
    <col min="513" max="513" width="11.140625" style="294" customWidth="1"/>
    <col min="514" max="514" width="50.7109375" style="294" customWidth="1"/>
    <col min="515" max="519" width="20.85546875" style="294" customWidth="1"/>
    <col min="520" max="768" width="9.140625" style="294"/>
    <col min="769" max="769" width="11.140625" style="294" customWidth="1"/>
    <col min="770" max="770" width="50.7109375" style="294" customWidth="1"/>
    <col min="771" max="775" width="20.85546875" style="294" customWidth="1"/>
    <col min="776" max="1024" width="9.140625" style="294"/>
    <col min="1025" max="1025" width="11.140625" style="294" customWidth="1"/>
    <col min="1026" max="1026" width="50.7109375" style="294" customWidth="1"/>
    <col min="1027" max="1031" width="20.85546875" style="294" customWidth="1"/>
    <col min="1032" max="1280" width="9.140625" style="294"/>
    <col min="1281" max="1281" width="11.140625" style="294" customWidth="1"/>
    <col min="1282" max="1282" width="50.7109375" style="294" customWidth="1"/>
    <col min="1283" max="1287" width="20.85546875" style="294" customWidth="1"/>
    <col min="1288" max="1536" width="9.140625" style="294"/>
    <col min="1537" max="1537" width="11.140625" style="294" customWidth="1"/>
    <col min="1538" max="1538" width="50.7109375" style="294" customWidth="1"/>
    <col min="1539" max="1543" width="20.85546875" style="294" customWidth="1"/>
    <col min="1544" max="1792" width="9.140625" style="294"/>
    <col min="1793" max="1793" width="11.140625" style="294" customWidth="1"/>
    <col min="1794" max="1794" width="50.7109375" style="294" customWidth="1"/>
    <col min="1795" max="1799" width="20.85546875" style="294" customWidth="1"/>
    <col min="1800" max="2048" width="9.140625" style="294"/>
    <col min="2049" max="2049" width="11.140625" style="294" customWidth="1"/>
    <col min="2050" max="2050" width="50.7109375" style="294" customWidth="1"/>
    <col min="2051" max="2055" width="20.85546875" style="294" customWidth="1"/>
    <col min="2056" max="2304" width="9.140625" style="294"/>
    <col min="2305" max="2305" width="11.140625" style="294" customWidth="1"/>
    <col min="2306" max="2306" width="50.7109375" style="294" customWidth="1"/>
    <col min="2307" max="2311" width="20.85546875" style="294" customWidth="1"/>
    <col min="2312" max="2560" width="9.140625" style="294"/>
    <col min="2561" max="2561" width="11.140625" style="294" customWidth="1"/>
    <col min="2562" max="2562" width="50.7109375" style="294" customWidth="1"/>
    <col min="2563" max="2567" width="20.85546875" style="294" customWidth="1"/>
    <col min="2568" max="2816" width="9.140625" style="294"/>
    <col min="2817" max="2817" width="11.140625" style="294" customWidth="1"/>
    <col min="2818" max="2818" width="50.7109375" style="294" customWidth="1"/>
    <col min="2819" max="2823" width="20.85546875" style="294" customWidth="1"/>
    <col min="2824" max="3072" width="9.140625" style="294"/>
    <col min="3073" max="3073" width="11.140625" style="294" customWidth="1"/>
    <col min="3074" max="3074" width="50.7109375" style="294" customWidth="1"/>
    <col min="3075" max="3079" width="20.85546875" style="294" customWidth="1"/>
    <col min="3080" max="3328" width="9.140625" style="294"/>
    <col min="3329" max="3329" width="11.140625" style="294" customWidth="1"/>
    <col min="3330" max="3330" width="50.7109375" style="294" customWidth="1"/>
    <col min="3331" max="3335" width="20.85546875" style="294" customWidth="1"/>
    <col min="3336" max="3584" width="9.140625" style="294"/>
    <col min="3585" max="3585" width="11.140625" style="294" customWidth="1"/>
    <col min="3586" max="3586" width="50.7109375" style="294" customWidth="1"/>
    <col min="3587" max="3591" width="20.85546875" style="294" customWidth="1"/>
    <col min="3592" max="3840" width="9.140625" style="294"/>
    <col min="3841" max="3841" width="11.140625" style="294" customWidth="1"/>
    <col min="3842" max="3842" width="50.7109375" style="294" customWidth="1"/>
    <col min="3843" max="3847" width="20.85546875" style="294" customWidth="1"/>
    <col min="3848" max="4096" width="9.140625" style="294"/>
    <col min="4097" max="4097" width="11.140625" style="294" customWidth="1"/>
    <col min="4098" max="4098" width="50.7109375" style="294" customWidth="1"/>
    <col min="4099" max="4103" width="20.85546875" style="294" customWidth="1"/>
    <col min="4104" max="4352" width="9.140625" style="294"/>
    <col min="4353" max="4353" width="11.140625" style="294" customWidth="1"/>
    <col min="4354" max="4354" width="50.7109375" style="294" customWidth="1"/>
    <col min="4355" max="4359" width="20.85546875" style="294" customWidth="1"/>
    <col min="4360" max="4608" width="9.140625" style="294"/>
    <col min="4609" max="4609" width="11.140625" style="294" customWidth="1"/>
    <col min="4610" max="4610" width="50.7109375" style="294" customWidth="1"/>
    <col min="4611" max="4615" width="20.85546875" style="294" customWidth="1"/>
    <col min="4616" max="4864" width="9.140625" style="294"/>
    <col min="4865" max="4865" width="11.140625" style="294" customWidth="1"/>
    <col min="4866" max="4866" width="50.7109375" style="294" customWidth="1"/>
    <col min="4867" max="4871" width="20.85546875" style="294" customWidth="1"/>
    <col min="4872" max="5120" width="9.140625" style="294"/>
    <col min="5121" max="5121" width="11.140625" style="294" customWidth="1"/>
    <col min="5122" max="5122" width="50.7109375" style="294" customWidth="1"/>
    <col min="5123" max="5127" width="20.85546875" style="294" customWidth="1"/>
    <col min="5128" max="5376" width="9.140625" style="294"/>
    <col min="5377" max="5377" width="11.140625" style="294" customWidth="1"/>
    <col min="5378" max="5378" width="50.7109375" style="294" customWidth="1"/>
    <col min="5379" max="5383" width="20.85546875" style="294" customWidth="1"/>
    <col min="5384" max="5632" width="9.140625" style="294"/>
    <col min="5633" max="5633" width="11.140625" style="294" customWidth="1"/>
    <col min="5634" max="5634" width="50.7109375" style="294" customWidth="1"/>
    <col min="5635" max="5639" width="20.85546875" style="294" customWidth="1"/>
    <col min="5640" max="5888" width="9.140625" style="294"/>
    <col min="5889" max="5889" width="11.140625" style="294" customWidth="1"/>
    <col min="5890" max="5890" width="50.7109375" style="294" customWidth="1"/>
    <col min="5891" max="5895" width="20.85546875" style="294" customWidth="1"/>
    <col min="5896" max="6144" width="9.140625" style="294"/>
    <col min="6145" max="6145" width="11.140625" style="294" customWidth="1"/>
    <col min="6146" max="6146" width="50.7109375" style="294" customWidth="1"/>
    <col min="6147" max="6151" width="20.85546875" style="294" customWidth="1"/>
    <col min="6152" max="6400" width="9.140625" style="294"/>
    <col min="6401" max="6401" width="11.140625" style="294" customWidth="1"/>
    <col min="6402" max="6402" width="50.7109375" style="294" customWidth="1"/>
    <col min="6403" max="6407" width="20.85546875" style="294" customWidth="1"/>
    <col min="6408" max="6656" width="9.140625" style="294"/>
    <col min="6657" max="6657" width="11.140625" style="294" customWidth="1"/>
    <col min="6658" max="6658" width="50.7109375" style="294" customWidth="1"/>
    <col min="6659" max="6663" width="20.85546875" style="294" customWidth="1"/>
    <col min="6664" max="6912" width="9.140625" style="294"/>
    <col min="6913" max="6913" width="11.140625" style="294" customWidth="1"/>
    <col min="6914" max="6914" width="50.7109375" style="294" customWidth="1"/>
    <col min="6915" max="6919" width="20.85546875" style="294" customWidth="1"/>
    <col min="6920" max="7168" width="9.140625" style="294"/>
    <col min="7169" max="7169" width="11.140625" style="294" customWidth="1"/>
    <col min="7170" max="7170" width="50.7109375" style="294" customWidth="1"/>
    <col min="7171" max="7175" width="20.85546875" style="294" customWidth="1"/>
    <col min="7176" max="7424" width="9.140625" style="294"/>
    <col min="7425" max="7425" width="11.140625" style="294" customWidth="1"/>
    <col min="7426" max="7426" width="50.7109375" style="294" customWidth="1"/>
    <col min="7427" max="7431" width="20.85546875" style="294" customWidth="1"/>
    <col min="7432" max="7680" width="9.140625" style="294"/>
    <col min="7681" max="7681" width="11.140625" style="294" customWidth="1"/>
    <col min="7682" max="7682" width="50.7109375" style="294" customWidth="1"/>
    <col min="7683" max="7687" width="20.85546875" style="294" customWidth="1"/>
    <col min="7688" max="7936" width="9.140625" style="294"/>
    <col min="7937" max="7937" width="11.140625" style="294" customWidth="1"/>
    <col min="7938" max="7938" width="50.7109375" style="294" customWidth="1"/>
    <col min="7939" max="7943" width="20.85546875" style="294" customWidth="1"/>
    <col min="7944" max="8192" width="9.140625" style="294"/>
    <col min="8193" max="8193" width="11.140625" style="294" customWidth="1"/>
    <col min="8194" max="8194" width="50.7109375" style="294" customWidth="1"/>
    <col min="8195" max="8199" width="20.85546875" style="294" customWidth="1"/>
    <col min="8200" max="8448" width="9.140625" style="294"/>
    <col min="8449" max="8449" width="11.140625" style="294" customWidth="1"/>
    <col min="8450" max="8450" width="50.7109375" style="294" customWidth="1"/>
    <col min="8451" max="8455" width="20.85546875" style="294" customWidth="1"/>
    <col min="8456" max="8704" width="9.140625" style="294"/>
    <col min="8705" max="8705" width="11.140625" style="294" customWidth="1"/>
    <col min="8706" max="8706" width="50.7109375" style="294" customWidth="1"/>
    <col min="8707" max="8711" width="20.85546875" style="294" customWidth="1"/>
    <col min="8712" max="8960" width="9.140625" style="294"/>
    <col min="8961" max="8961" width="11.140625" style="294" customWidth="1"/>
    <col min="8962" max="8962" width="50.7109375" style="294" customWidth="1"/>
    <col min="8963" max="8967" width="20.85546875" style="294" customWidth="1"/>
    <col min="8968" max="9216" width="9.140625" style="294"/>
    <col min="9217" max="9217" width="11.140625" style="294" customWidth="1"/>
    <col min="9218" max="9218" width="50.7109375" style="294" customWidth="1"/>
    <col min="9219" max="9223" width="20.85546875" style="294" customWidth="1"/>
    <col min="9224" max="9472" width="9.140625" style="294"/>
    <col min="9473" max="9473" width="11.140625" style="294" customWidth="1"/>
    <col min="9474" max="9474" width="50.7109375" style="294" customWidth="1"/>
    <col min="9475" max="9479" width="20.85546875" style="294" customWidth="1"/>
    <col min="9480" max="9728" width="9.140625" style="294"/>
    <col min="9729" max="9729" width="11.140625" style="294" customWidth="1"/>
    <col min="9730" max="9730" width="50.7109375" style="294" customWidth="1"/>
    <col min="9731" max="9735" width="20.85546875" style="294" customWidth="1"/>
    <col min="9736" max="9984" width="9.140625" style="294"/>
    <col min="9985" max="9985" width="11.140625" style="294" customWidth="1"/>
    <col min="9986" max="9986" width="50.7109375" style="294" customWidth="1"/>
    <col min="9987" max="9991" width="20.85546875" style="294" customWidth="1"/>
    <col min="9992" max="10240" width="9.140625" style="294"/>
    <col min="10241" max="10241" width="11.140625" style="294" customWidth="1"/>
    <col min="10242" max="10242" width="50.7109375" style="294" customWidth="1"/>
    <col min="10243" max="10247" width="20.85546875" style="294" customWidth="1"/>
    <col min="10248" max="10496" width="9.140625" style="294"/>
    <col min="10497" max="10497" width="11.140625" style="294" customWidth="1"/>
    <col min="10498" max="10498" width="50.7109375" style="294" customWidth="1"/>
    <col min="10499" max="10503" width="20.85546875" style="294" customWidth="1"/>
    <col min="10504" max="10752" width="9.140625" style="294"/>
    <col min="10753" max="10753" width="11.140625" style="294" customWidth="1"/>
    <col min="10754" max="10754" width="50.7109375" style="294" customWidth="1"/>
    <col min="10755" max="10759" width="20.85546875" style="294" customWidth="1"/>
    <col min="10760" max="11008" width="9.140625" style="294"/>
    <col min="11009" max="11009" width="11.140625" style="294" customWidth="1"/>
    <col min="11010" max="11010" width="50.7109375" style="294" customWidth="1"/>
    <col min="11011" max="11015" width="20.85546875" style="294" customWidth="1"/>
    <col min="11016" max="11264" width="9.140625" style="294"/>
    <col min="11265" max="11265" width="11.140625" style="294" customWidth="1"/>
    <col min="11266" max="11266" width="50.7109375" style="294" customWidth="1"/>
    <col min="11267" max="11271" width="20.85546875" style="294" customWidth="1"/>
    <col min="11272" max="11520" width="9.140625" style="294"/>
    <col min="11521" max="11521" width="11.140625" style="294" customWidth="1"/>
    <col min="11522" max="11522" width="50.7109375" style="294" customWidth="1"/>
    <col min="11523" max="11527" width="20.85546875" style="294" customWidth="1"/>
    <col min="11528" max="11776" width="9.140625" style="294"/>
    <col min="11777" max="11777" width="11.140625" style="294" customWidth="1"/>
    <col min="11778" max="11778" width="50.7109375" style="294" customWidth="1"/>
    <col min="11779" max="11783" width="20.85546875" style="294" customWidth="1"/>
    <col min="11784" max="12032" width="9.140625" style="294"/>
    <col min="12033" max="12033" width="11.140625" style="294" customWidth="1"/>
    <col min="12034" max="12034" width="50.7109375" style="294" customWidth="1"/>
    <col min="12035" max="12039" width="20.85546875" style="294" customWidth="1"/>
    <col min="12040" max="12288" width="9.140625" style="294"/>
    <col min="12289" max="12289" width="11.140625" style="294" customWidth="1"/>
    <col min="12290" max="12290" width="50.7109375" style="294" customWidth="1"/>
    <col min="12291" max="12295" width="20.85546875" style="294" customWidth="1"/>
    <col min="12296" max="12544" width="9.140625" style="294"/>
    <col min="12545" max="12545" width="11.140625" style="294" customWidth="1"/>
    <col min="12546" max="12546" width="50.7109375" style="294" customWidth="1"/>
    <col min="12547" max="12551" width="20.85546875" style="294" customWidth="1"/>
    <col min="12552" max="12800" width="9.140625" style="294"/>
    <col min="12801" max="12801" width="11.140625" style="294" customWidth="1"/>
    <col min="12802" max="12802" width="50.7109375" style="294" customWidth="1"/>
    <col min="12803" max="12807" width="20.85546875" style="294" customWidth="1"/>
    <col min="12808" max="13056" width="9.140625" style="294"/>
    <col min="13057" max="13057" width="11.140625" style="294" customWidth="1"/>
    <col min="13058" max="13058" width="50.7109375" style="294" customWidth="1"/>
    <col min="13059" max="13063" width="20.85546875" style="294" customWidth="1"/>
    <col min="13064" max="13312" width="9.140625" style="294"/>
    <col min="13313" max="13313" width="11.140625" style="294" customWidth="1"/>
    <col min="13314" max="13314" width="50.7109375" style="294" customWidth="1"/>
    <col min="13315" max="13319" width="20.85546875" style="294" customWidth="1"/>
    <col min="13320" max="13568" width="9.140625" style="294"/>
    <col min="13569" max="13569" width="11.140625" style="294" customWidth="1"/>
    <col min="13570" max="13570" width="50.7109375" style="294" customWidth="1"/>
    <col min="13571" max="13575" width="20.85546875" style="294" customWidth="1"/>
    <col min="13576" max="13824" width="9.140625" style="294"/>
    <col min="13825" max="13825" width="11.140625" style="294" customWidth="1"/>
    <col min="13826" max="13826" width="50.7109375" style="294" customWidth="1"/>
    <col min="13827" max="13831" width="20.85546875" style="294" customWidth="1"/>
    <col min="13832" max="14080" width="9.140625" style="294"/>
    <col min="14081" max="14081" width="11.140625" style="294" customWidth="1"/>
    <col min="14082" max="14082" width="50.7109375" style="294" customWidth="1"/>
    <col min="14083" max="14087" width="20.85546875" style="294" customWidth="1"/>
    <col min="14088" max="14336" width="9.140625" style="294"/>
    <col min="14337" max="14337" width="11.140625" style="294" customWidth="1"/>
    <col min="14338" max="14338" width="50.7109375" style="294" customWidth="1"/>
    <col min="14339" max="14343" width="20.85546875" style="294" customWidth="1"/>
    <col min="14344" max="14592" width="9.140625" style="294"/>
    <col min="14593" max="14593" width="11.140625" style="294" customWidth="1"/>
    <col min="14594" max="14594" width="50.7109375" style="294" customWidth="1"/>
    <col min="14595" max="14599" width="20.85546875" style="294" customWidth="1"/>
    <col min="14600" max="14848" width="9.140625" style="294"/>
    <col min="14849" max="14849" width="11.140625" style="294" customWidth="1"/>
    <col min="14850" max="14850" width="50.7109375" style="294" customWidth="1"/>
    <col min="14851" max="14855" width="20.85546875" style="294" customWidth="1"/>
    <col min="14856" max="15104" width="9.140625" style="294"/>
    <col min="15105" max="15105" width="11.140625" style="294" customWidth="1"/>
    <col min="15106" max="15106" width="50.7109375" style="294" customWidth="1"/>
    <col min="15107" max="15111" width="20.85546875" style="294" customWidth="1"/>
    <col min="15112" max="15360" width="9.140625" style="294"/>
    <col min="15361" max="15361" width="11.140625" style="294" customWidth="1"/>
    <col min="15362" max="15362" width="50.7109375" style="294" customWidth="1"/>
    <col min="15363" max="15367" width="20.85546875" style="294" customWidth="1"/>
    <col min="15368" max="15616" width="9.140625" style="294"/>
    <col min="15617" max="15617" width="11.140625" style="294" customWidth="1"/>
    <col min="15618" max="15618" width="50.7109375" style="294" customWidth="1"/>
    <col min="15619" max="15623" width="20.85546875" style="294" customWidth="1"/>
    <col min="15624" max="15872" width="9.140625" style="294"/>
    <col min="15873" max="15873" width="11.140625" style="294" customWidth="1"/>
    <col min="15874" max="15874" width="50.7109375" style="294" customWidth="1"/>
    <col min="15875" max="15879" width="20.85546875" style="294" customWidth="1"/>
    <col min="15880" max="16128" width="9.140625" style="294"/>
    <col min="16129" max="16129" width="11.140625" style="294" customWidth="1"/>
    <col min="16130" max="16130" width="50.7109375" style="294" customWidth="1"/>
    <col min="16131" max="16135" width="20.85546875" style="294" customWidth="1"/>
    <col min="16136" max="16384" width="9.140625" style="294"/>
  </cols>
  <sheetData>
    <row r="1" spans="2:8" ht="20.25" x14ac:dyDescent="0.3">
      <c r="B1" s="2" t="str">
        <f>[7]Cover!C22</f>
        <v>Essential Energy</v>
      </c>
    </row>
    <row r="2" spans="2:8" ht="20.25" x14ac:dyDescent="0.3">
      <c r="B2" s="299" t="s">
        <v>329</v>
      </c>
    </row>
    <row r="3" spans="2:8" ht="20.25" x14ac:dyDescent="0.3">
      <c r="B3" s="2" t="str">
        <f>Cover!C26</f>
        <v>2012-13</v>
      </c>
    </row>
    <row r="5" spans="2:8" s="270" customFormat="1" ht="52.5" customHeight="1" x14ac:dyDescent="0.2">
      <c r="B5" s="662" t="s">
        <v>280</v>
      </c>
      <c r="C5" s="663"/>
    </row>
    <row r="7" spans="2:8" x14ac:dyDescent="0.2">
      <c r="B7" s="664" t="s">
        <v>330</v>
      </c>
      <c r="C7" s="665"/>
      <c r="F7" s="300"/>
      <c r="G7" s="300"/>
      <c r="H7" s="300"/>
    </row>
    <row r="8" spans="2:8" x14ac:dyDescent="0.2">
      <c r="B8" s="300"/>
      <c r="E8" s="300"/>
      <c r="F8" s="300"/>
      <c r="G8" s="300"/>
      <c r="H8" s="300"/>
    </row>
    <row r="9" spans="2:8" ht="15.75" x14ac:dyDescent="0.25">
      <c r="B9" s="273" t="s">
        <v>281</v>
      </c>
    </row>
    <row r="10" spans="2:8" x14ac:dyDescent="0.2">
      <c r="B10" s="274"/>
      <c r="D10" s="531"/>
    </row>
    <row r="11" spans="2:8" x14ac:dyDescent="0.2">
      <c r="B11" s="275" t="s">
        <v>89</v>
      </c>
      <c r="C11" s="276" t="s">
        <v>282</v>
      </c>
      <c r="D11" s="276" t="s">
        <v>283</v>
      </c>
      <c r="E11" s="276" t="s">
        <v>284</v>
      </c>
    </row>
    <row r="12" spans="2:8" x14ac:dyDescent="0.2">
      <c r="B12" s="301" t="s">
        <v>285</v>
      </c>
      <c r="C12" s="275" t="s">
        <v>89</v>
      </c>
      <c r="D12" s="275" t="s">
        <v>89</v>
      </c>
      <c r="E12" s="302"/>
    </row>
    <row r="13" spans="2:8" x14ac:dyDescent="0.2">
      <c r="B13" s="303" t="s">
        <v>286</v>
      </c>
      <c r="C13" s="304"/>
      <c r="D13" s="543">
        <v>57593.245854134766</v>
      </c>
      <c r="E13" s="305"/>
      <c r="F13" s="666" t="s">
        <v>577</v>
      </c>
      <c r="G13" s="667"/>
    </row>
    <row r="14" spans="2:8" x14ac:dyDescent="0.2">
      <c r="B14" s="303" t="s">
        <v>287</v>
      </c>
      <c r="C14" s="304"/>
      <c r="D14" s="543">
        <v>74277.054572474575</v>
      </c>
      <c r="E14" s="305"/>
      <c r="F14" s="666"/>
      <c r="G14" s="667"/>
    </row>
    <row r="15" spans="2:8" x14ac:dyDescent="0.2">
      <c r="B15" s="303" t="s">
        <v>288</v>
      </c>
      <c r="C15" s="304"/>
      <c r="D15" s="543">
        <v>37301.456272875461</v>
      </c>
      <c r="E15" s="305"/>
      <c r="F15" s="666"/>
      <c r="G15" s="667"/>
    </row>
    <row r="16" spans="2:8" x14ac:dyDescent="0.2">
      <c r="B16" s="303" t="s">
        <v>289</v>
      </c>
      <c r="C16" s="304"/>
      <c r="D16" s="543">
        <v>2476.5661519528589</v>
      </c>
      <c r="E16" s="305"/>
      <c r="F16" s="666"/>
      <c r="G16" s="667"/>
    </row>
    <row r="17" spans="2:7" ht="15" customHeight="1" x14ac:dyDescent="0.2">
      <c r="B17" s="303" t="s">
        <v>91</v>
      </c>
      <c r="C17" s="304"/>
      <c r="D17" s="543">
        <v>0</v>
      </c>
      <c r="E17" s="305"/>
      <c r="F17" s="666"/>
      <c r="G17" s="667"/>
    </row>
    <row r="18" spans="2:7" ht="14.25" customHeight="1" x14ac:dyDescent="0.2">
      <c r="B18" s="306" t="s">
        <v>290</v>
      </c>
      <c r="C18" s="307">
        <f>SUM(C13:C17)</f>
        <v>0</v>
      </c>
      <c r="D18" s="544">
        <f>SUM(D13:D17)</f>
        <v>171648.32285143767</v>
      </c>
      <c r="E18" s="305"/>
    </row>
    <row r="19" spans="2:7" x14ac:dyDescent="0.2">
      <c r="B19" s="301" t="s">
        <v>291</v>
      </c>
      <c r="C19" s="304"/>
      <c r="D19" s="521" t="s">
        <v>506</v>
      </c>
      <c r="E19" s="305"/>
    </row>
    <row r="20" spans="2:7" x14ac:dyDescent="0.2">
      <c r="B20" s="306" t="s">
        <v>292</v>
      </c>
      <c r="C20" s="307">
        <f>SUM(C18+C19)</f>
        <v>0</v>
      </c>
      <c r="D20" s="544">
        <f>D18</f>
        <v>171648.32285143767</v>
      </c>
      <c r="E20" s="305"/>
    </row>
    <row r="22" spans="2:7" ht="15.75" x14ac:dyDescent="0.25">
      <c r="B22" s="308" t="s">
        <v>331</v>
      </c>
    </row>
    <row r="24" spans="2:7" x14ac:dyDescent="0.2">
      <c r="B24" s="275"/>
      <c r="C24" s="276" t="s">
        <v>282</v>
      </c>
      <c r="D24" s="276" t="s">
        <v>283</v>
      </c>
      <c r="E24" s="293" t="s">
        <v>284</v>
      </c>
    </row>
    <row r="25" spans="2:7" x14ac:dyDescent="0.2">
      <c r="B25" s="466" t="s">
        <v>457</v>
      </c>
      <c r="C25" s="275" t="s">
        <v>89</v>
      </c>
      <c r="D25" s="275" t="s">
        <v>89</v>
      </c>
      <c r="E25" s="454"/>
    </row>
    <row r="26" spans="2:7" ht="12.75" customHeight="1" x14ac:dyDescent="0.2">
      <c r="B26" s="295" t="s">
        <v>251</v>
      </c>
      <c r="C26" s="296"/>
      <c r="D26" s="296"/>
      <c r="E26" s="280"/>
    </row>
    <row r="27" spans="2:7" x14ac:dyDescent="0.2">
      <c r="B27" s="295" t="s">
        <v>252</v>
      </c>
      <c r="C27" s="296"/>
      <c r="D27" s="543">
        <v>3912.8416937187458</v>
      </c>
      <c r="E27" s="280"/>
    </row>
    <row r="29" spans="2:7" ht="15.75" x14ac:dyDescent="0.25">
      <c r="B29" s="308" t="s">
        <v>332</v>
      </c>
    </row>
    <row r="30" spans="2:7" x14ac:dyDescent="0.2">
      <c r="B30" s="635" t="s">
        <v>431</v>
      </c>
      <c r="C30" s="636"/>
      <c r="D30" s="636"/>
      <c r="E30" s="637"/>
    </row>
    <row r="31" spans="2:7" x14ac:dyDescent="0.2">
      <c r="C31" s="424"/>
      <c r="D31" s="424"/>
      <c r="E31" s="424"/>
    </row>
    <row r="32" spans="2:7" ht="51" x14ac:dyDescent="0.2">
      <c r="B32" s="309" t="s">
        <v>322</v>
      </c>
      <c r="C32" s="659" t="s">
        <v>323</v>
      </c>
      <c r="D32" s="660"/>
      <c r="E32" s="660"/>
      <c r="F32" s="661"/>
      <c r="G32" s="309" t="s">
        <v>324</v>
      </c>
    </row>
    <row r="33" spans="2:7" x14ac:dyDescent="0.2">
      <c r="B33" s="289"/>
      <c r="C33" s="656"/>
      <c r="D33" s="657"/>
      <c r="E33" s="657"/>
      <c r="F33" s="658"/>
      <c r="G33" s="298"/>
    </row>
    <row r="34" spans="2:7" x14ac:dyDescent="0.2">
      <c r="B34" s="289"/>
      <c r="C34" s="656"/>
      <c r="D34" s="657"/>
      <c r="E34" s="657"/>
      <c r="F34" s="658"/>
      <c r="G34" s="298"/>
    </row>
    <row r="35" spans="2:7" x14ac:dyDescent="0.2">
      <c r="B35" s="289"/>
      <c r="C35" s="656"/>
      <c r="D35" s="657"/>
      <c r="E35" s="657"/>
      <c r="F35" s="658"/>
      <c r="G35" s="298"/>
    </row>
    <row r="36" spans="2:7" x14ac:dyDescent="0.2">
      <c r="B36" s="289"/>
      <c r="C36" s="656"/>
      <c r="D36" s="657"/>
      <c r="E36" s="657"/>
      <c r="F36" s="658"/>
      <c r="G36" s="298"/>
    </row>
    <row r="37" spans="2:7" x14ac:dyDescent="0.2">
      <c r="B37" s="309" t="s">
        <v>325</v>
      </c>
      <c r="C37" s="659"/>
      <c r="D37" s="660"/>
      <c r="E37" s="660"/>
      <c r="F37" s="661"/>
      <c r="G37" s="307">
        <f>SUM(G33:G36)</f>
        <v>0</v>
      </c>
    </row>
    <row r="39" spans="2:7" customFormat="1" x14ac:dyDescent="0.2"/>
    <row r="40" spans="2:7" ht="12.75" customHeight="1" x14ac:dyDescent="0.2"/>
    <row r="41" spans="2:7" ht="12.75" customHeight="1" x14ac:dyDescent="0.2"/>
    <row r="43" spans="2:7" ht="15" customHeight="1" x14ac:dyDescent="0.2"/>
    <row r="44" spans="2:7" ht="15" customHeight="1" x14ac:dyDescent="0.2"/>
    <row r="45" spans="2:7" ht="15" customHeight="1" x14ac:dyDescent="0.2"/>
    <row r="46" spans="2:7" ht="30" customHeight="1" x14ac:dyDescent="0.2"/>
    <row r="47" spans="2:7" ht="30" customHeight="1" x14ac:dyDescent="0.2"/>
    <row r="49"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2.75" customHeight="1" x14ac:dyDescent="0.2"/>
    <row r="58" ht="12.75" customHeight="1" x14ac:dyDescent="0.2"/>
    <row r="59" ht="12.75" customHeight="1" x14ac:dyDescent="0.2"/>
    <row r="61" ht="12.75" customHeight="1" x14ac:dyDescent="0.2"/>
    <row r="62" ht="12.75" customHeight="1" x14ac:dyDescent="0.2"/>
    <row r="63" ht="25.5" customHeight="1" x14ac:dyDescent="0.2"/>
    <row r="64" ht="12.75" customHeight="1" x14ac:dyDescent="0.2"/>
    <row r="65" ht="12.75" customHeight="1" x14ac:dyDescent="0.2"/>
    <row r="67" ht="12.75" customHeight="1" x14ac:dyDescent="0.2"/>
    <row r="68" ht="12.75" customHeight="1" x14ac:dyDescent="0.2"/>
    <row r="71" ht="12.75" customHeight="1" x14ac:dyDescent="0.2"/>
    <row r="72" ht="12.75" customHeight="1" x14ac:dyDescent="0.2"/>
    <row r="73" ht="12.75" customHeight="1" x14ac:dyDescent="0.2"/>
    <row r="75" ht="12.75" customHeight="1" x14ac:dyDescent="0.2"/>
    <row r="76" ht="12.75" customHeight="1" x14ac:dyDescent="0.2"/>
  </sheetData>
  <mergeCells count="10">
    <mergeCell ref="C36:F36"/>
    <mergeCell ref="C37:F37"/>
    <mergeCell ref="B5:C5"/>
    <mergeCell ref="B7:C7"/>
    <mergeCell ref="C32:F32"/>
    <mergeCell ref="C33:F33"/>
    <mergeCell ref="C34:F34"/>
    <mergeCell ref="C35:F35"/>
    <mergeCell ref="B30:E30"/>
    <mergeCell ref="F13:G17"/>
  </mergeCells>
  <pageMargins left="0.35433070866141736" right="0.35433070866141736" top="0.59055118110236227" bottom="0.59055118110236227" header="0.51181102362204722" footer="0.11811023622047245"/>
  <pageSetup paperSize="9" scale="76" fitToHeight="100" orientation="portrait" r:id="rId1"/>
  <headerFooter scaleWithDoc="0" alignWithMargins="0">
    <oddFooter>&amp;L&amp;8&amp;D&amp;C&amp;8&amp; Template: &amp;A&amp;F&amp;R&amp;8&amp;P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showGridLines="0" view="pageBreakPreview" topLeftCell="A5" zoomScaleSheetLayoutView="100" workbookViewId="0">
      <selection activeCell="E3" sqref="E3"/>
    </sheetView>
  </sheetViews>
  <sheetFormatPr defaultRowHeight="12.75" x14ac:dyDescent="0.2"/>
  <cols>
    <col min="1" max="1" width="11.28515625" customWidth="1"/>
    <col min="4" max="4" width="25.5703125" customWidth="1"/>
    <col min="5" max="6" width="20.85546875" customWidth="1"/>
    <col min="257" max="257" width="11.28515625" customWidth="1"/>
    <col min="260" max="260" width="25.5703125" customWidth="1"/>
    <col min="261" max="262" width="20.85546875" customWidth="1"/>
    <col min="513" max="513" width="11.28515625" customWidth="1"/>
    <col min="516" max="516" width="25.5703125" customWidth="1"/>
    <col min="517" max="518" width="20.85546875" customWidth="1"/>
    <col min="769" max="769" width="11.28515625" customWidth="1"/>
    <col min="772" max="772" width="25.5703125" customWidth="1"/>
    <col min="773" max="774" width="20.85546875" customWidth="1"/>
    <col min="1025" max="1025" width="11.28515625" customWidth="1"/>
    <col min="1028" max="1028" width="25.5703125" customWidth="1"/>
    <col min="1029" max="1030" width="20.85546875" customWidth="1"/>
    <col min="1281" max="1281" width="11.28515625" customWidth="1"/>
    <col min="1284" max="1284" width="25.5703125" customWidth="1"/>
    <col min="1285" max="1286" width="20.85546875" customWidth="1"/>
    <col min="1537" max="1537" width="11.28515625" customWidth="1"/>
    <col min="1540" max="1540" width="25.5703125" customWidth="1"/>
    <col min="1541" max="1542" width="20.85546875" customWidth="1"/>
    <col min="1793" max="1793" width="11.28515625" customWidth="1"/>
    <col min="1796" max="1796" width="25.5703125" customWidth="1"/>
    <col min="1797" max="1798" width="20.85546875" customWidth="1"/>
    <col min="2049" max="2049" width="11.28515625" customWidth="1"/>
    <col min="2052" max="2052" width="25.5703125" customWidth="1"/>
    <col min="2053" max="2054" width="20.85546875" customWidth="1"/>
    <col min="2305" max="2305" width="11.28515625" customWidth="1"/>
    <col min="2308" max="2308" width="25.5703125" customWidth="1"/>
    <col min="2309" max="2310" width="20.85546875" customWidth="1"/>
    <col min="2561" max="2561" width="11.28515625" customWidth="1"/>
    <col min="2564" max="2564" width="25.5703125" customWidth="1"/>
    <col min="2565" max="2566" width="20.85546875" customWidth="1"/>
    <col min="2817" max="2817" width="11.28515625" customWidth="1"/>
    <col min="2820" max="2820" width="25.5703125" customWidth="1"/>
    <col min="2821" max="2822" width="20.85546875" customWidth="1"/>
    <col min="3073" max="3073" width="11.28515625" customWidth="1"/>
    <col min="3076" max="3076" width="25.5703125" customWidth="1"/>
    <col min="3077" max="3078" width="20.85546875" customWidth="1"/>
    <col min="3329" max="3329" width="11.28515625" customWidth="1"/>
    <col min="3332" max="3332" width="25.5703125" customWidth="1"/>
    <col min="3333" max="3334" width="20.85546875" customWidth="1"/>
    <col min="3585" max="3585" width="11.28515625" customWidth="1"/>
    <col min="3588" max="3588" width="25.5703125" customWidth="1"/>
    <col min="3589" max="3590" width="20.85546875" customWidth="1"/>
    <col min="3841" max="3841" width="11.28515625" customWidth="1"/>
    <col min="3844" max="3844" width="25.5703125" customWidth="1"/>
    <col min="3845" max="3846" width="20.85546875" customWidth="1"/>
    <col min="4097" max="4097" width="11.28515625" customWidth="1"/>
    <col min="4100" max="4100" width="25.5703125" customWidth="1"/>
    <col min="4101" max="4102" width="20.85546875" customWidth="1"/>
    <col min="4353" max="4353" width="11.28515625" customWidth="1"/>
    <col min="4356" max="4356" width="25.5703125" customWidth="1"/>
    <col min="4357" max="4358" width="20.85546875" customWidth="1"/>
    <col min="4609" max="4609" width="11.28515625" customWidth="1"/>
    <col min="4612" max="4612" width="25.5703125" customWidth="1"/>
    <col min="4613" max="4614" width="20.85546875" customWidth="1"/>
    <col min="4865" max="4865" width="11.28515625" customWidth="1"/>
    <col min="4868" max="4868" width="25.5703125" customWidth="1"/>
    <col min="4869" max="4870" width="20.85546875" customWidth="1"/>
    <col min="5121" max="5121" width="11.28515625" customWidth="1"/>
    <col min="5124" max="5124" width="25.5703125" customWidth="1"/>
    <col min="5125" max="5126" width="20.85546875" customWidth="1"/>
    <col min="5377" max="5377" width="11.28515625" customWidth="1"/>
    <col min="5380" max="5380" width="25.5703125" customWidth="1"/>
    <col min="5381" max="5382" width="20.85546875" customWidth="1"/>
    <col min="5633" max="5633" width="11.28515625" customWidth="1"/>
    <col min="5636" max="5636" width="25.5703125" customWidth="1"/>
    <col min="5637" max="5638" width="20.85546875" customWidth="1"/>
    <col min="5889" max="5889" width="11.28515625" customWidth="1"/>
    <col min="5892" max="5892" width="25.5703125" customWidth="1"/>
    <col min="5893" max="5894" width="20.85546875" customWidth="1"/>
    <col min="6145" max="6145" width="11.28515625" customWidth="1"/>
    <col min="6148" max="6148" width="25.5703125" customWidth="1"/>
    <col min="6149" max="6150" width="20.85546875" customWidth="1"/>
    <col min="6401" max="6401" width="11.28515625" customWidth="1"/>
    <col min="6404" max="6404" width="25.5703125" customWidth="1"/>
    <col min="6405" max="6406" width="20.85546875" customWidth="1"/>
    <col min="6657" max="6657" width="11.28515625" customWidth="1"/>
    <col min="6660" max="6660" width="25.5703125" customWidth="1"/>
    <col min="6661" max="6662" width="20.85546875" customWidth="1"/>
    <col min="6913" max="6913" width="11.28515625" customWidth="1"/>
    <col min="6916" max="6916" width="25.5703125" customWidth="1"/>
    <col min="6917" max="6918" width="20.85546875" customWidth="1"/>
    <col min="7169" max="7169" width="11.28515625" customWidth="1"/>
    <col min="7172" max="7172" width="25.5703125" customWidth="1"/>
    <col min="7173" max="7174" width="20.85546875" customWidth="1"/>
    <col min="7425" max="7425" width="11.28515625" customWidth="1"/>
    <col min="7428" max="7428" width="25.5703125" customWidth="1"/>
    <col min="7429" max="7430" width="20.85546875" customWidth="1"/>
    <col min="7681" max="7681" width="11.28515625" customWidth="1"/>
    <col min="7684" max="7684" width="25.5703125" customWidth="1"/>
    <col min="7685" max="7686" width="20.85546875" customWidth="1"/>
    <col min="7937" max="7937" width="11.28515625" customWidth="1"/>
    <col min="7940" max="7940" width="25.5703125" customWidth="1"/>
    <col min="7941" max="7942" width="20.85546875" customWidth="1"/>
    <col min="8193" max="8193" width="11.28515625" customWidth="1"/>
    <col min="8196" max="8196" width="25.5703125" customWidth="1"/>
    <col min="8197" max="8198" width="20.85546875" customWidth="1"/>
    <col min="8449" max="8449" width="11.28515625" customWidth="1"/>
    <col min="8452" max="8452" width="25.5703125" customWidth="1"/>
    <col min="8453" max="8454" width="20.85546875" customWidth="1"/>
    <col min="8705" max="8705" width="11.28515625" customWidth="1"/>
    <col min="8708" max="8708" width="25.5703125" customWidth="1"/>
    <col min="8709" max="8710" width="20.85546875" customWidth="1"/>
    <col min="8961" max="8961" width="11.28515625" customWidth="1"/>
    <col min="8964" max="8964" width="25.5703125" customWidth="1"/>
    <col min="8965" max="8966" width="20.85546875" customWidth="1"/>
    <col min="9217" max="9217" width="11.28515625" customWidth="1"/>
    <col min="9220" max="9220" width="25.5703125" customWidth="1"/>
    <col min="9221" max="9222" width="20.85546875" customWidth="1"/>
    <col min="9473" max="9473" width="11.28515625" customWidth="1"/>
    <col min="9476" max="9476" width="25.5703125" customWidth="1"/>
    <col min="9477" max="9478" width="20.85546875" customWidth="1"/>
    <col min="9729" max="9729" width="11.28515625" customWidth="1"/>
    <col min="9732" max="9732" width="25.5703125" customWidth="1"/>
    <col min="9733" max="9734" width="20.85546875" customWidth="1"/>
    <col min="9985" max="9985" width="11.28515625" customWidth="1"/>
    <col min="9988" max="9988" width="25.5703125" customWidth="1"/>
    <col min="9989" max="9990" width="20.85546875" customWidth="1"/>
    <col min="10241" max="10241" width="11.28515625" customWidth="1"/>
    <col min="10244" max="10244" width="25.5703125" customWidth="1"/>
    <col min="10245" max="10246" width="20.85546875" customWidth="1"/>
    <col min="10497" max="10497" width="11.28515625" customWidth="1"/>
    <col min="10500" max="10500" width="25.5703125" customWidth="1"/>
    <col min="10501" max="10502" width="20.85546875" customWidth="1"/>
    <col min="10753" max="10753" width="11.28515625" customWidth="1"/>
    <col min="10756" max="10756" width="25.5703125" customWidth="1"/>
    <col min="10757" max="10758" width="20.85546875" customWidth="1"/>
    <col min="11009" max="11009" width="11.28515625" customWidth="1"/>
    <col min="11012" max="11012" width="25.5703125" customWidth="1"/>
    <col min="11013" max="11014" width="20.85546875" customWidth="1"/>
    <col min="11265" max="11265" width="11.28515625" customWidth="1"/>
    <col min="11268" max="11268" width="25.5703125" customWidth="1"/>
    <col min="11269" max="11270" width="20.85546875" customWidth="1"/>
    <col min="11521" max="11521" width="11.28515625" customWidth="1"/>
    <col min="11524" max="11524" width="25.5703125" customWidth="1"/>
    <col min="11525" max="11526" width="20.85546875" customWidth="1"/>
    <col min="11777" max="11777" width="11.28515625" customWidth="1"/>
    <col min="11780" max="11780" width="25.5703125" customWidth="1"/>
    <col min="11781" max="11782" width="20.85546875" customWidth="1"/>
    <col min="12033" max="12033" width="11.28515625" customWidth="1"/>
    <col min="12036" max="12036" width="25.5703125" customWidth="1"/>
    <col min="12037" max="12038" width="20.85546875" customWidth="1"/>
    <col min="12289" max="12289" width="11.28515625" customWidth="1"/>
    <col min="12292" max="12292" width="25.5703125" customWidth="1"/>
    <col min="12293" max="12294" width="20.85546875" customWidth="1"/>
    <col min="12545" max="12545" width="11.28515625" customWidth="1"/>
    <col min="12548" max="12548" width="25.5703125" customWidth="1"/>
    <col min="12549" max="12550" width="20.85546875" customWidth="1"/>
    <col min="12801" max="12801" width="11.28515625" customWidth="1"/>
    <col min="12804" max="12804" width="25.5703125" customWidth="1"/>
    <col min="12805" max="12806" width="20.85546875" customWidth="1"/>
    <col min="13057" max="13057" width="11.28515625" customWidth="1"/>
    <col min="13060" max="13060" width="25.5703125" customWidth="1"/>
    <col min="13061" max="13062" width="20.85546875" customWidth="1"/>
    <col min="13313" max="13313" width="11.28515625" customWidth="1"/>
    <col min="13316" max="13316" width="25.5703125" customWidth="1"/>
    <col min="13317" max="13318" width="20.85546875" customWidth="1"/>
    <col min="13569" max="13569" width="11.28515625" customWidth="1"/>
    <col min="13572" max="13572" width="25.5703125" customWidth="1"/>
    <col min="13573" max="13574" width="20.85546875" customWidth="1"/>
    <col min="13825" max="13825" width="11.28515625" customWidth="1"/>
    <col min="13828" max="13828" width="25.5703125" customWidth="1"/>
    <col min="13829" max="13830" width="20.85546875" customWidth="1"/>
    <col min="14081" max="14081" width="11.28515625" customWidth="1"/>
    <col min="14084" max="14084" width="25.5703125" customWidth="1"/>
    <col min="14085" max="14086" width="20.85546875" customWidth="1"/>
    <col min="14337" max="14337" width="11.28515625" customWidth="1"/>
    <col min="14340" max="14340" width="25.5703125" customWidth="1"/>
    <col min="14341" max="14342" width="20.85546875" customWidth="1"/>
    <col min="14593" max="14593" width="11.28515625" customWidth="1"/>
    <col min="14596" max="14596" width="25.5703125" customWidth="1"/>
    <col min="14597" max="14598" width="20.85546875" customWidth="1"/>
    <col min="14849" max="14849" width="11.28515625" customWidth="1"/>
    <col min="14852" max="14852" width="25.5703125" customWidth="1"/>
    <col min="14853" max="14854" width="20.85546875" customWidth="1"/>
    <col min="15105" max="15105" width="11.28515625" customWidth="1"/>
    <col min="15108" max="15108" width="25.5703125" customWidth="1"/>
    <col min="15109" max="15110" width="20.85546875" customWidth="1"/>
    <col min="15361" max="15361" width="11.28515625" customWidth="1"/>
    <col min="15364" max="15364" width="25.5703125" customWidth="1"/>
    <col min="15365" max="15366" width="20.85546875" customWidth="1"/>
    <col min="15617" max="15617" width="11.28515625" customWidth="1"/>
    <col min="15620" max="15620" width="25.5703125" customWidth="1"/>
    <col min="15621" max="15622" width="20.85546875" customWidth="1"/>
    <col min="15873" max="15873" width="11.28515625" customWidth="1"/>
    <col min="15876" max="15876" width="25.5703125" customWidth="1"/>
    <col min="15877" max="15878" width="20.85546875" customWidth="1"/>
    <col min="16129" max="16129" width="11.28515625" customWidth="1"/>
    <col min="16132" max="16132" width="25.5703125" customWidth="1"/>
    <col min="16133" max="16134" width="20.85546875" customWidth="1"/>
  </cols>
  <sheetData>
    <row r="1" spans="2:6" ht="20.25" x14ac:dyDescent="0.3">
      <c r="B1" s="2" t="str">
        <f>[6]Cover!C22</f>
        <v>Essential Energy</v>
      </c>
    </row>
    <row r="2" spans="2:6" ht="20.25" x14ac:dyDescent="0.3">
      <c r="B2" s="310" t="s">
        <v>333</v>
      </c>
    </row>
    <row r="3" spans="2:6" ht="20.25" x14ac:dyDescent="0.3">
      <c r="B3" s="2" t="str">
        <f>Cover!C26</f>
        <v>2012-13</v>
      </c>
    </row>
    <row r="4" spans="2:6" ht="20.25" x14ac:dyDescent="0.3">
      <c r="B4" s="2"/>
    </row>
    <row r="5" spans="2:6" s="270" customFormat="1" ht="28.5" customHeight="1" x14ac:dyDescent="0.2">
      <c r="B5" s="677" t="s">
        <v>334</v>
      </c>
      <c r="C5" s="678"/>
      <c r="D5" s="678"/>
      <c r="E5" s="679"/>
    </row>
    <row r="6" spans="2:6" ht="20.25" x14ac:dyDescent="0.3">
      <c r="B6" s="310"/>
    </row>
    <row r="7" spans="2:6" ht="15.75" x14ac:dyDescent="0.25">
      <c r="B7" s="285" t="s">
        <v>335</v>
      </c>
    </row>
    <row r="9" spans="2:6" x14ac:dyDescent="0.2">
      <c r="B9" s="680" t="s">
        <v>336</v>
      </c>
      <c r="C9" s="680"/>
      <c r="D9" s="680"/>
      <c r="E9" s="432" t="s">
        <v>337</v>
      </c>
      <c r="F9" s="432" t="s">
        <v>338</v>
      </c>
    </row>
    <row r="10" spans="2:6" x14ac:dyDescent="0.2">
      <c r="B10" s="674" t="str">
        <f>'5. Capex'!B42</f>
        <v>System Assets</v>
      </c>
      <c r="C10" s="675"/>
      <c r="D10" s="676"/>
      <c r="E10" s="432"/>
      <c r="F10" s="432"/>
    </row>
    <row r="11" spans="2:6" x14ac:dyDescent="0.2">
      <c r="B11" s="671" t="str">
        <f>'5. Capex'!B43</f>
        <v>Sub-transmission lines and cables</v>
      </c>
      <c r="C11" s="672"/>
      <c r="D11" s="673"/>
      <c r="E11" s="311">
        <v>47.5</v>
      </c>
      <c r="F11" s="552">
        <f>'5. Capex'!D43</f>
        <v>92379.864592580445</v>
      </c>
    </row>
    <row r="12" spans="2:6" x14ac:dyDescent="0.2">
      <c r="B12" s="671" t="str">
        <f>'5. Capex'!B44</f>
        <v>Distribution lines and cables</v>
      </c>
      <c r="C12" s="672"/>
      <c r="D12" s="673"/>
      <c r="E12" s="311">
        <v>45</v>
      </c>
      <c r="F12" s="552">
        <f>'5. Capex'!D44</f>
        <v>257789.26474603973</v>
      </c>
    </row>
    <row r="13" spans="2:6" x14ac:dyDescent="0.2">
      <c r="B13" s="671" t="str">
        <f>'5. Capex'!B45</f>
        <v>Substations</v>
      </c>
      <c r="C13" s="672"/>
      <c r="D13" s="673"/>
      <c r="E13" s="311">
        <v>40</v>
      </c>
      <c r="F13" s="552">
        <f>'5. Capex'!D45</f>
        <v>103193.97529065555</v>
      </c>
    </row>
    <row r="14" spans="2:6" x14ac:dyDescent="0.2">
      <c r="B14" s="671" t="str">
        <f>'5. Capex'!B46</f>
        <v>Transformers</v>
      </c>
      <c r="C14" s="672"/>
      <c r="D14" s="673"/>
      <c r="E14" s="311">
        <v>40</v>
      </c>
      <c r="F14" s="552">
        <f>'5. Capex'!D46</f>
        <v>24279.277899441066</v>
      </c>
    </row>
    <row r="15" spans="2:6" x14ac:dyDescent="0.2">
      <c r="B15" s="671" t="str">
        <f>'5. Capex'!B47</f>
        <v>Low voltage lines and cables</v>
      </c>
      <c r="C15" s="672"/>
      <c r="D15" s="673"/>
      <c r="E15" s="311">
        <v>45</v>
      </c>
      <c r="F15" s="552">
        <f>'5. Capex'!D47</f>
        <v>61909.550213976858</v>
      </c>
    </row>
    <row r="16" spans="2:6" x14ac:dyDescent="0.2">
      <c r="B16" s="671" t="str">
        <f>'5. Capex'!B48</f>
        <v>Customer metering and load control</v>
      </c>
      <c r="C16" s="672"/>
      <c r="D16" s="673"/>
      <c r="E16" s="311">
        <v>25</v>
      </c>
      <c r="F16" s="552">
        <f>'5. Capex'!D48</f>
        <v>13946.385742552602</v>
      </c>
    </row>
    <row r="17" spans="2:6" x14ac:dyDescent="0.2">
      <c r="B17" s="671" t="str">
        <f>'5. Capex'!B49</f>
        <v xml:space="preserve">Total communication </v>
      </c>
      <c r="C17" s="672"/>
      <c r="D17" s="673"/>
      <c r="E17" s="311">
        <v>10</v>
      </c>
      <c r="F17" s="552">
        <f>'5. Capex'!D49</f>
        <v>7712.9536617595177</v>
      </c>
    </row>
    <row r="18" spans="2:6" x14ac:dyDescent="0.2">
      <c r="B18" s="671" t="str">
        <f>'5. Capex'!B50</f>
        <v xml:space="preserve">Land </v>
      </c>
      <c r="C18" s="672"/>
      <c r="D18" s="673"/>
      <c r="E18" s="492" t="s">
        <v>520</v>
      </c>
      <c r="F18" s="552">
        <f>'5. Capex'!D50</f>
        <v>2911.7249315333183</v>
      </c>
    </row>
    <row r="19" spans="2:6" x14ac:dyDescent="0.2">
      <c r="B19" s="671" t="str">
        <f>'5. Capex'!B51</f>
        <v>Easements</v>
      </c>
      <c r="C19" s="672"/>
      <c r="D19" s="673"/>
      <c r="E19" s="492" t="s">
        <v>520</v>
      </c>
      <c r="F19" s="552">
        <f>'5. Capex'!D51</f>
        <v>12941.039370679791</v>
      </c>
    </row>
    <row r="20" spans="2:6" x14ac:dyDescent="0.2">
      <c r="B20" s="671" t="str">
        <f>'5. Capex'!B52</f>
        <v>Emergency spares (major plant, excludes inventory)</v>
      </c>
      <c r="C20" s="672"/>
      <c r="D20" s="673"/>
      <c r="E20" s="491">
        <v>5.8726200630000021</v>
      </c>
      <c r="F20" s="552">
        <f>'5. Capex'!D52</f>
        <v>0</v>
      </c>
    </row>
    <row r="21" spans="2:6" x14ac:dyDescent="0.2">
      <c r="B21" s="671" t="str">
        <f>'5. Capex'!B53</f>
        <v>Alternative control services</v>
      </c>
      <c r="C21" s="672"/>
      <c r="D21" s="673"/>
      <c r="E21" s="492" t="str">
        <f>[8]Input!P17</f>
        <v>N/A</v>
      </c>
      <c r="F21" s="552">
        <f>'5. Capex'!D53</f>
        <v>1914.8291146294</v>
      </c>
    </row>
    <row r="22" spans="2:6" x14ac:dyDescent="0.2">
      <c r="B22" s="668" t="str">
        <f>'5. Capex'!B54</f>
        <v xml:space="preserve">Sub-total </v>
      </c>
      <c r="C22" s="669"/>
      <c r="D22" s="670"/>
      <c r="E22" s="312"/>
      <c r="F22" s="552">
        <f>SUM(F11:F21)</f>
        <v>578978.86556384829</v>
      </c>
    </row>
    <row r="23" spans="2:6" x14ac:dyDescent="0.2">
      <c r="B23" s="674" t="str">
        <f>'5. Capex'!B55</f>
        <v>Non-System Assets</v>
      </c>
      <c r="C23" s="675"/>
      <c r="D23" s="676"/>
      <c r="E23" s="434"/>
      <c r="F23" s="553"/>
    </row>
    <row r="24" spans="2:6" x14ac:dyDescent="0.2">
      <c r="B24" s="671" t="str">
        <f>'5. Capex'!B56</f>
        <v>IT systems</v>
      </c>
      <c r="C24" s="672"/>
      <c r="D24" s="673"/>
      <c r="E24" s="491">
        <v>4</v>
      </c>
      <c r="F24" s="552">
        <f>'5. Capex'!D56</f>
        <v>13643.652406360001</v>
      </c>
    </row>
    <row r="25" spans="2:6" x14ac:dyDescent="0.2">
      <c r="B25" s="671" t="str">
        <f>'5. Capex'!B57</f>
        <v>Furniture, fittings, plant and equipment</v>
      </c>
      <c r="C25" s="672"/>
      <c r="D25" s="673"/>
      <c r="E25" s="491">
        <v>6.666666666666667</v>
      </c>
      <c r="F25" s="552">
        <f>'5. Capex'!D57</f>
        <v>15872.479150290001</v>
      </c>
    </row>
    <row r="26" spans="2:6" x14ac:dyDescent="0.2">
      <c r="B26" s="671" t="str">
        <f>'5. Capex'!B58</f>
        <v>Motor vehicles</v>
      </c>
      <c r="C26" s="672"/>
      <c r="D26" s="673"/>
      <c r="E26" s="491">
        <v>15</v>
      </c>
      <c r="F26" s="552">
        <f>'5. Capex'!D58</f>
        <v>20847.225305009997</v>
      </c>
    </row>
    <row r="27" spans="2:6" x14ac:dyDescent="0.2">
      <c r="B27" s="671" t="str">
        <f>'5. Capex'!B59</f>
        <v>Buildings</v>
      </c>
      <c r="C27" s="672"/>
      <c r="D27" s="673"/>
      <c r="E27" s="491">
        <v>100</v>
      </c>
      <c r="F27" s="552">
        <f>'5. Capex'!D59</f>
        <v>8905.4412937001998</v>
      </c>
    </row>
    <row r="28" spans="2:6" x14ac:dyDescent="0.2">
      <c r="B28" s="671" t="str">
        <f>'5. Capex'!B60</f>
        <v>Land (non-system)</v>
      </c>
      <c r="C28" s="672"/>
      <c r="D28" s="673"/>
      <c r="E28" s="493" t="s">
        <v>520</v>
      </c>
      <c r="F28" s="552">
        <f>'5. Capex'!D60</f>
        <v>142.46687193759999</v>
      </c>
    </row>
    <row r="29" spans="2:6" x14ac:dyDescent="0.2">
      <c r="B29" s="671" t="str">
        <f>'5. Capex'!B61</f>
        <v>Other non-system assets</v>
      </c>
      <c r="C29" s="672"/>
      <c r="D29" s="673"/>
      <c r="E29" s="491">
        <v>43.824497578374249</v>
      </c>
      <c r="F29" s="552">
        <f>'5. Capex'!D61</f>
        <v>4104.3408900000004</v>
      </c>
    </row>
    <row r="30" spans="2:6" x14ac:dyDescent="0.2">
      <c r="B30" s="671" t="str">
        <f>'5. Capex'!B62</f>
        <v>Equity raising costs</v>
      </c>
      <c r="C30" s="672"/>
      <c r="D30" s="673"/>
      <c r="E30" s="491">
        <v>44.726876063835199</v>
      </c>
      <c r="F30" s="552">
        <f>'5. Capex'!D62</f>
        <v>0</v>
      </c>
    </row>
    <row r="31" spans="2:6" x14ac:dyDescent="0.2">
      <c r="B31" s="668" t="str">
        <f>'5. Capex'!B63</f>
        <v>Sub-total</v>
      </c>
      <c r="C31" s="669"/>
      <c r="D31" s="670"/>
      <c r="E31" s="312"/>
      <c r="F31" s="552">
        <f>SUM(F24:F30)</f>
        <v>63515.605917297791</v>
      </c>
    </row>
    <row r="32" spans="2:6" x14ac:dyDescent="0.2">
      <c r="B32" s="668" t="str">
        <f>'5. Capex'!B64</f>
        <v>Total (system and non system)</v>
      </c>
      <c r="C32" s="669"/>
      <c r="D32" s="670"/>
      <c r="E32" s="312"/>
      <c r="F32" s="552">
        <f>F22+F31</f>
        <v>642494.47148114606</v>
      </c>
    </row>
  </sheetData>
  <mergeCells count="25">
    <mergeCell ref="B13:D13"/>
    <mergeCell ref="B5:E5"/>
    <mergeCell ref="B9:D9"/>
    <mergeCell ref="B10:D10"/>
    <mergeCell ref="B11:D11"/>
    <mergeCell ref="B12:D12"/>
    <mergeCell ref="B25:D25"/>
    <mergeCell ref="B14:D14"/>
    <mergeCell ref="B15:D15"/>
    <mergeCell ref="B16:D16"/>
    <mergeCell ref="B17:D17"/>
    <mergeCell ref="B18:D18"/>
    <mergeCell ref="B19:D19"/>
    <mergeCell ref="B20:D20"/>
    <mergeCell ref="B21:D21"/>
    <mergeCell ref="B22:D22"/>
    <mergeCell ref="B23:D23"/>
    <mergeCell ref="B24:D24"/>
    <mergeCell ref="B32:D32"/>
    <mergeCell ref="B26:D26"/>
    <mergeCell ref="B27:D27"/>
    <mergeCell ref="B28:D28"/>
    <mergeCell ref="B29:D29"/>
    <mergeCell ref="B30:D30"/>
    <mergeCell ref="B31:D31"/>
  </mergeCells>
  <pageMargins left="0.35433070866141736" right="0.35433070866141736" top="0.59055118110236227" bottom="0.59055118110236227" header="0.51181102362204722" footer="0.11811023622047245"/>
  <pageSetup paperSize="9" fitToHeight="100" orientation="portrait" r:id="rId1"/>
  <headerFooter scaleWithDoc="0" alignWithMargins="0">
    <oddFooter>&amp;L&amp;8&amp;D&amp;C&amp;8&amp; Template: &amp;A&amp;F&amp;R&amp;8&amp;P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34</vt:i4>
      </vt:variant>
    </vt:vector>
  </HeadingPairs>
  <TitlesOfParts>
    <vt:vector size="59" baseType="lpstr">
      <vt:lpstr>Cover</vt:lpstr>
      <vt:lpstr>Contents</vt:lpstr>
      <vt:lpstr>1. Income</vt:lpstr>
      <vt:lpstr>2. Balance</vt:lpstr>
      <vt:lpstr>3. Cashflows</vt:lpstr>
      <vt:lpstr>4. Equity</vt:lpstr>
      <vt:lpstr>5. Capex</vt:lpstr>
      <vt:lpstr>6. Capex overheads</vt:lpstr>
      <vt:lpstr>7. Capex for tax dep'n</vt:lpstr>
      <vt:lpstr>8. Maintenance</vt:lpstr>
      <vt:lpstr>9. Maintenance overheads</vt:lpstr>
      <vt:lpstr>10. Operating costs</vt:lpstr>
      <vt:lpstr>11. Operating overheads</vt:lpstr>
      <vt:lpstr>12. Cost categories</vt:lpstr>
      <vt:lpstr>13. Opex step change</vt:lpstr>
      <vt:lpstr>14. Provisions</vt:lpstr>
      <vt:lpstr>15. Overheads allocation</vt:lpstr>
      <vt:lpstr>16. Avoided cost payments</vt:lpstr>
      <vt:lpstr>17. Altern Ctl &amp; other</vt:lpstr>
      <vt:lpstr>18. EBSS</vt:lpstr>
      <vt:lpstr>19. Juris Scheme</vt:lpstr>
      <vt:lpstr>20a. DMIS -DMIA</vt:lpstr>
      <vt:lpstr>20b. DMIS -  D-factor</vt:lpstr>
      <vt:lpstr>21. Self insurance</vt:lpstr>
      <vt:lpstr>22. CHAP</vt:lpstr>
      <vt:lpstr>'1. Income'!Print_Area</vt:lpstr>
      <vt:lpstr>'10. Operating costs'!Print_Area</vt:lpstr>
      <vt:lpstr>'11. Operating overheads'!Print_Area</vt:lpstr>
      <vt:lpstr>'12. Cost categories'!Print_Area</vt:lpstr>
      <vt:lpstr>'13. Opex step change'!Print_Area</vt:lpstr>
      <vt:lpstr>'14. Provisions'!Print_Area</vt:lpstr>
      <vt:lpstr>'15. Overheads allocation'!Print_Area</vt:lpstr>
      <vt:lpstr>'16. Avoided cost payments'!Print_Area</vt:lpstr>
      <vt:lpstr>'17. Altern Ctl &amp; other'!Print_Area</vt:lpstr>
      <vt:lpstr>'18. EBSS'!Print_Area</vt:lpstr>
      <vt:lpstr>'19. Juris Scheme'!Print_Area</vt:lpstr>
      <vt:lpstr>'2. Balance'!Print_Area</vt:lpstr>
      <vt:lpstr>'20a. DMIS -DMIA'!Print_Area</vt:lpstr>
      <vt:lpstr>'20b. DMIS -  D-factor'!Print_Area</vt:lpstr>
      <vt:lpstr>'21. Self insurance'!Print_Area</vt:lpstr>
      <vt:lpstr>'22. CHAP'!Print_Area</vt:lpstr>
      <vt:lpstr>'3. Cashflows'!Print_Area</vt:lpstr>
      <vt:lpstr>'4. Equity'!Print_Area</vt:lpstr>
      <vt:lpstr>'5. Capex'!Print_Area</vt:lpstr>
      <vt:lpstr>'6. Capex overheads'!Print_Area</vt:lpstr>
      <vt:lpstr>'7. Capex for tax dep''n'!Print_Area</vt:lpstr>
      <vt:lpstr>'8. Maintenance'!Print_Area</vt:lpstr>
      <vt:lpstr>'9. Maintenance overheads'!Print_Area</vt:lpstr>
      <vt:lpstr>Contents!Print_Area</vt:lpstr>
      <vt:lpstr>Cover!Print_Area</vt:lpstr>
      <vt:lpstr>'10. Operating costs'!Print_Titles</vt:lpstr>
      <vt:lpstr>'12. Cost categories'!Print_Titles</vt:lpstr>
      <vt:lpstr>'14. Provisions'!Print_Titles</vt:lpstr>
      <vt:lpstr>'15. Overheads allocation'!Print_Titles</vt:lpstr>
      <vt:lpstr>'2. Balance'!Print_Titles</vt:lpstr>
      <vt:lpstr>'20b. DMIS -  D-factor'!Print_Titles</vt:lpstr>
      <vt:lpstr>'22. CHAP'!Print_Titles</vt:lpstr>
      <vt:lpstr>'5. Capex'!Print_Titles</vt:lpstr>
      <vt:lpstr>'8. Maintenance'!Print_Titles</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Bryant, Anita</cp:lastModifiedBy>
  <cp:lastPrinted>2013-11-04T05:58:00Z</cp:lastPrinted>
  <dcterms:created xsi:type="dcterms:W3CDTF">2012-02-16T03:44:14Z</dcterms:created>
  <dcterms:modified xsi:type="dcterms:W3CDTF">2015-08-24T00:43:16Z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C:\Documents and Settings\abrya\Local Settings\Temporary Internet Files\Content.Outlook\UBEYJ5GH\Attachment 1 Essential Energy 2012-13 financial RIN OH Adj.xlsx</vt:lpwstr>
  </property>
</Properties>
</file>