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23445" windowHeight="12300" tabRatio="854"/>
  </bookViews>
  <sheets>
    <sheet name="Cover" sheetId="11" r:id="rId1"/>
    <sheet name="Contents" sheetId="4" r:id="rId2"/>
    <sheet name="1. Income" sheetId="45" r:id="rId3"/>
    <sheet name="5. Capex" sheetId="36" r:id="rId4"/>
    <sheet name="7. Capex for tax dep'n" sheetId="40" r:id="rId5"/>
    <sheet name="8. Maintenance" sheetId="22" r:id="rId6"/>
    <sheet name="10. Operating costs" sheetId="24" r:id="rId7"/>
    <sheet name="16. Avoided cost payments" sheetId="50" r:id="rId8"/>
    <sheet name="17. Altern Ctl &amp; other" sheetId="51" r:id="rId9"/>
    <sheet name="18. EBSS" sheetId="53" r:id="rId10"/>
    <sheet name="19. Juris Scheme" sheetId="54" r:id="rId11"/>
    <sheet name="20. DMIS -DMIA" sheetId="55" r:id="rId12"/>
    <sheet name="21. Self insurance" sheetId="56" r:id="rId13"/>
    <sheet name="22. CHAP" sheetId="57" r:id="rId14"/>
    <sheet name="Amendments" sheetId="58" r:id="rId15"/>
  </sheets>
  <externalReferences>
    <externalReference r:id="rId16"/>
    <externalReference r:id="rId17"/>
    <externalReference r:id="rId18"/>
  </externalReferences>
  <definedNames>
    <definedName name="abc" localSheetId="1">#REF!</definedName>
    <definedName name="abc">#REF!</definedName>
    <definedName name="Asset1" localSheetId="2">'[1]4. RAB'!#REF!</definedName>
    <definedName name="Asset1" localSheetId="1">'[2]4. RAB'!#REF!</definedName>
    <definedName name="Asset1" localSheetId="0">#REF!</definedName>
    <definedName name="Asset1">#REF!</definedName>
    <definedName name="Asset10" localSheetId="2">'[1]4. RAB'!#REF!</definedName>
    <definedName name="Asset10" localSheetId="1">'[2]4. RAB'!#REF!</definedName>
    <definedName name="Asset10" localSheetId="0">#REF!</definedName>
    <definedName name="Asset10">#REF!</definedName>
    <definedName name="Asset11" localSheetId="2">'[1]4. RAB'!#REF!</definedName>
    <definedName name="Asset11" localSheetId="1">'[2]4. RAB'!#REF!</definedName>
    <definedName name="Asset11" localSheetId="0">#REF!</definedName>
    <definedName name="Asset11">#REF!</definedName>
    <definedName name="asset11a" localSheetId="1">#REF!</definedName>
    <definedName name="asset11a" localSheetId="0">#REF!</definedName>
    <definedName name="asset11a">#REF!</definedName>
    <definedName name="Asset12" localSheetId="2">'[1]4. RAB'!#REF!</definedName>
    <definedName name="Asset12" localSheetId="1">'[2]4. RAB'!#REF!</definedName>
    <definedName name="Asset12" localSheetId="0">#REF!</definedName>
    <definedName name="Asset12">#REF!</definedName>
    <definedName name="Asset13" localSheetId="2">'[1]4. RAB'!#REF!</definedName>
    <definedName name="Asset13" localSheetId="1">'[2]4. RAB'!#REF!</definedName>
    <definedName name="Asset13" localSheetId="0">#REF!</definedName>
    <definedName name="Asset13">#REF!</definedName>
    <definedName name="Asset14" localSheetId="2">'[1]4. RAB'!#REF!</definedName>
    <definedName name="Asset14" localSheetId="1">'[2]4. RAB'!#REF!</definedName>
    <definedName name="Asset14" localSheetId="0">#REF!</definedName>
    <definedName name="Asset14">#REF!</definedName>
    <definedName name="Asset15" localSheetId="2">'[1]4. RAB'!#REF!</definedName>
    <definedName name="Asset15" localSheetId="1">'[2]4. RAB'!#REF!</definedName>
    <definedName name="Asset15" localSheetId="0">#REF!</definedName>
    <definedName name="Asset15">#REF!</definedName>
    <definedName name="Asset16" localSheetId="2">'[1]4. RAB'!#REF!</definedName>
    <definedName name="Asset16" localSheetId="1">'[2]4. RAB'!#REF!</definedName>
    <definedName name="Asset16" localSheetId="0">#REF!</definedName>
    <definedName name="Asset16">#REF!</definedName>
    <definedName name="Asset17" localSheetId="2">'[1]4. RAB'!#REF!</definedName>
    <definedName name="Asset17" localSheetId="1">'[2]4. RAB'!#REF!</definedName>
    <definedName name="Asset17" localSheetId="0">#REF!</definedName>
    <definedName name="Asset17">#REF!</definedName>
    <definedName name="Asset18" localSheetId="2">'[1]4. RAB'!#REF!</definedName>
    <definedName name="Asset18" localSheetId="1">'[2]4. RAB'!#REF!</definedName>
    <definedName name="Asset18" localSheetId="0">#REF!</definedName>
    <definedName name="Asset18">#REF!</definedName>
    <definedName name="Asset19" localSheetId="2">'[1]4. RAB'!#REF!</definedName>
    <definedName name="Asset19" localSheetId="1">'[2]4. RAB'!#REF!</definedName>
    <definedName name="Asset19" localSheetId="0">#REF!</definedName>
    <definedName name="Asset19">#REF!</definedName>
    <definedName name="Asset2" localSheetId="2">'[1]4. RAB'!#REF!</definedName>
    <definedName name="Asset2" localSheetId="1">'[2]4. RAB'!#REF!</definedName>
    <definedName name="Asset2" localSheetId="0">#REF!</definedName>
    <definedName name="Asset2">#REF!</definedName>
    <definedName name="Asset20" localSheetId="2">'[1]4. RAB'!#REF!</definedName>
    <definedName name="Asset20" localSheetId="1">'[2]4. RAB'!#REF!</definedName>
    <definedName name="Asset20" localSheetId="0">#REF!</definedName>
    <definedName name="Asset20">#REF!</definedName>
    <definedName name="Asset3" localSheetId="2">'[1]4. RAB'!#REF!</definedName>
    <definedName name="Asset3" localSheetId="1">'[2]4. RAB'!#REF!</definedName>
    <definedName name="Asset3" localSheetId="0">#REF!</definedName>
    <definedName name="Asset3">#REF!</definedName>
    <definedName name="Asset4" localSheetId="2">'[1]4. RAB'!#REF!</definedName>
    <definedName name="Asset4" localSheetId="1">'[2]4. RAB'!#REF!</definedName>
    <definedName name="Asset4" localSheetId="0">#REF!</definedName>
    <definedName name="Asset4">#REF!</definedName>
    <definedName name="Asset5" localSheetId="2">'[1]4. RAB'!#REF!</definedName>
    <definedName name="Asset5" localSheetId="1">'[2]4. RAB'!#REF!</definedName>
    <definedName name="Asset5" localSheetId="0">#REF!</definedName>
    <definedName name="Asset5">#REF!</definedName>
    <definedName name="Asset6" localSheetId="2">'[1]4. RAB'!#REF!</definedName>
    <definedName name="Asset6" localSheetId="1">'[2]4. RAB'!#REF!</definedName>
    <definedName name="Asset6" localSheetId="0">#REF!</definedName>
    <definedName name="Asset6">#REF!</definedName>
    <definedName name="Asset7" localSheetId="2">'[1]4. RAB'!#REF!</definedName>
    <definedName name="Asset7" localSheetId="1">'[2]4. RAB'!#REF!</definedName>
    <definedName name="Asset7" localSheetId="0">#REF!</definedName>
    <definedName name="Asset7">#REF!</definedName>
    <definedName name="Asset8" localSheetId="2">'[1]4. RAB'!#REF!</definedName>
    <definedName name="Asset8" localSheetId="1">'[2]4. RAB'!#REF!</definedName>
    <definedName name="Asset8" localSheetId="0">#REF!</definedName>
    <definedName name="Asset8">#REF!</definedName>
    <definedName name="Asset9" localSheetId="2">'[1]4. RAB'!#REF!</definedName>
    <definedName name="Asset9" localSheetId="1">'[2]4. RAB'!#REF!</definedName>
    <definedName name="Asset9" localSheetId="0">#REF!</definedName>
    <definedName name="Asset9">#REF!</definedName>
    <definedName name="DNSP">[3]Outcomes!$B$2</definedName>
    <definedName name="_xlnm.Print_Area" localSheetId="2">'1. Income'!$B$1:$L$49</definedName>
    <definedName name="_xlnm.Print_Area" localSheetId="6">'10. Operating costs'!$B$1:$N$124</definedName>
    <definedName name="_xlnm.Print_Area" localSheetId="7">'16. Avoided cost payments'!$B$1:$D$13</definedName>
    <definedName name="_xlnm.Print_Area" localSheetId="8">'17. Altern Ctl &amp; other'!$B$1:$I$78</definedName>
    <definedName name="_xlnm.Print_Area" localSheetId="9">'18. EBSS'!$B$1:$K$31</definedName>
    <definedName name="_xlnm.Print_Area" localSheetId="10">'19. Juris Scheme'!$B$1:$C$16</definedName>
    <definedName name="_xlnm.Print_Area" localSheetId="11">'20. DMIS -DMIA'!$B$1:$E$25</definedName>
    <definedName name="_xlnm.Print_Area" localSheetId="12">'21. Self insurance'!$B$1:$M$29</definedName>
    <definedName name="_xlnm.Print_Area" localSheetId="13">'22. CHAP'!$B$1:$I$27</definedName>
    <definedName name="_xlnm.Print_Area" localSheetId="3">'5. Capex'!$B$1:$G$168</definedName>
    <definedName name="_xlnm.Print_Area" localSheetId="4">'7. Capex for tax dep''n'!$B$1:$F$42</definedName>
    <definedName name="_xlnm.Print_Area" localSheetId="5">'8. Maintenance'!$B$1:$N$49</definedName>
    <definedName name="_xlnm.Print_Area" localSheetId="1">Contents!$A$1:$F$15</definedName>
    <definedName name="_xlnm.Print_Area" localSheetId="0">Cover!$A$1:$H$44</definedName>
    <definedName name="YEAR">[3]Outcomes!$B$3</definedName>
  </definedNames>
  <calcPr calcId="145621"/>
</workbook>
</file>

<file path=xl/calcChain.xml><?xml version="1.0" encoding="utf-8"?>
<calcChain xmlns="http://schemas.openxmlformats.org/spreadsheetml/2006/main">
  <c r="C19" i="53" l="1"/>
  <c r="H124" i="24" l="1"/>
  <c r="J124" i="24"/>
  <c r="E19" i="57"/>
  <c r="E17" i="57"/>
  <c r="E15" i="57"/>
  <c r="E14" i="57"/>
  <c r="C16" i="54"/>
  <c r="G77" i="51"/>
  <c r="H77" i="51"/>
  <c r="D77" i="51"/>
  <c r="G73" i="51"/>
  <c r="H73" i="51"/>
  <c r="D73" i="51"/>
  <c r="E73" i="51"/>
  <c r="F73" i="51"/>
  <c r="I55" i="24"/>
  <c r="J16" i="24"/>
  <c r="D16" i="24"/>
  <c r="K16" i="22"/>
  <c r="J16" i="22"/>
  <c r="E16" i="22"/>
  <c r="D16" i="22"/>
  <c r="D119" i="36"/>
  <c r="G94" i="36"/>
  <c r="E75" i="36"/>
  <c r="E59" i="36"/>
  <c r="E54" i="36"/>
  <c r="E53" i="36"/>
  <c r="E49" i="36"/>
  <c r="E45" i="36"/>
  <c r="E42" i="36"/>
  <c r="E41" i="36"/>
  <c r="E38" i="36"/>
  <c r="E37" i="36"/>
  <c r="E14" i="36"/>
  <c r="D16" i="36"/>
  <c r="L20" i="45"/>
  <c r="L31" i="45" s="1"/>
  <c r="L33" i="45" s="1"/>
  <c r="J20" i="45"/>
  <c r="J31" i="45" s="1"/>
  <c r="J33" i="45" s="1"/>
  <c r="F20" i="45"/>
  <c r="F31" i="45" s="1"/>
  <c r="F33" i="45" s="1"/>
  <c r="I65" i="24"/>
  <c r="I51" i="24"/>
  <c r="B26" i="24"/>
  <c r="B25" i="24"/>
  <c r="B24" i="24"/>
  <c r="G45" i="45"/>
  <c r="F45" i="45"/>
  <c r="E45" i="45"/>
  <c r="I15" i="24"/>
  <c r="I14" i="24"/>
  <c r="I13" i="24"/>
  <c r="I15" i="22"/>
  <c r="I14" i="22"/>
  <c r="I13" i="22"/>
  <c r="G16" i="22"/>
  <c r="C156" i="36"/>
  <c r="E65" i="36"/>
  <c r="E64" i="36"/>
  <c r="E63" i="36"/>
  <c r="E61" i="36"/>
  <c r="C56" i="36"/>
  <c r="C16" i="36"/>
  <c r="C18" i="36"/>
  <c r="G20" i="45"/>
  <c r="D25" i="55"/>
  <c r="C25" i="55"/>
  <c r="E77" i="36"/>
  <c r="E76" i="36"/>
  <c r="I40" i="51"/>
  <c r="E66" i="36"/>
  <c r="E57" i="36"/>
  <c r="E55" i="36"/>
  <c r="E52" i="36"/>
  <c r="E51" i="36"/>
  <c r="E58" i="36"/>
  <c r="E84" i="36"/>
  <c r="E83" i="36"/>
  <c r="C77" i="36"/>
  <c r="E74" i="36"/>
  <c r="B3" i="57"/>
  <c r="B3" i="56"/>
  <c r="B3" i="55"/>
  <c r="C12" i="55"/>
  <c r="B3" i="54"/>
  <c r="B3" i="53"/>
  <c r="B3" i="51"/>
  <c r="B3" i="50"/>
  <c r="B3" i="45"/>
  <c r="E13" i="57"/>
  <c r="E18" i="57"/>
  <c r="H19" i="56"/>
  <c r="D29" i="56"/>
  <c r="I19" i="56"/>
  <c r="J19" i="56"/>
  <c r="K19" i="56"/>
  <c r="L19" i="56"/>
  <c r="I73" i="51"/>
  <c r="D20" i="45"/>
  <c r="D31" i="45" s="1"/>
  <c r="D33" i="45" s="1"/>
  <c r="E20" i="45"/>
  <c r="E31" i="45" s="1"/>
  <c r="E33" i="45" s="1"/>
  <c r="H20" i="45"/>
  <c r="I20" i="45"/>
  <c r="I31" i="45" s="1"/>
  <c r="I33" i="45" s="1"/>
  <c r="K20" i="45"/>
  <c r="K31" i="45" s="1"/>
  <c r="K33" i="45" s="1"/>
  <c r="F31" i="40"/>
  <c r="B11" i="40"/>
  <c r="B12" i="40"/>
  <c r="B13" i="40"/>
  <c r="B14" i="40"/>
  <c r="B15" i="40"/>
  <c r="B16" i="40"/>
  <c r="B17" i="40"/>
  <c r="B18" i="40"/>
  <c r="B19" i="40"/>
  <c r="B20" i="40"/>
  <c r="B21" i="40"/>
  <c r="B22" i="40"/>
  <c r="B23" i="40"/>
  <c r="B24" i="40"/>
  <c r="B25" i="40"/>
  <c r="B26" i="40"/>
  <c r="B27" i="40"/>
  <c r="B28" i="40"/>
  <c r="B29" i="40"/>
  <c r="B30" i="40"/>
  <c r="B31" i="40"/>
  <c r="B32" i="40"/>
  <c r="B33" i="40"/>
  <c r="B34" i="40"/>
  <c r="B35" i="40"/>
  <c r="B36" i="40"/>
  <c r="B37" i="40"/>
  <c r="B38" i="40"/>
  <c r="B39" i="40"/>
  <c r="B40" i="40"/>
  <c r="B41" i="40"/>
  <c r="B42" i="40"/>
  <c r="B10" i="40"/>
  <c r="E39" i="36"/>
  <c r="E40" i="36"/>
  <c r="E43" i="36"/>
  <c r="E44" i="36"/>
  <c r="E46" i="36"/>
  <c r="E47" i="36"/>
  <c r="E48" i="36"/>
  <c r="E50" i="36"/>
  <c r="D56" i="36"/>
  <c r="E56" i="36" s="1"/>
  <c r="C119" i="36"/>
  <c r="E17" i="36"/>
  <c r="E15" i="36"/>
  <c r="E12" i="36"/>
  <c r="E11" i="36"/>
  <c r="H16" i="24"/>
  <c r="H16" i="22"/>
  <c r="I56" i="24"/>
  <c r="I54" i="24"/>
  <c r="I53" i="24"/>
  <c r="I52" i="24"/>
  <c r="N16" i="24"/>
  <c r="M16" i="24"/>
  <c r="L16" i="24"/>
  <c r="K16" i="24"/>
  <c r="F16" i="24"/>
  <c r="E16" i="24"/>
  <c r="B3" i="40"/>
  <c r="B3" i="36"/>
  <c r="B1" i="40"/>
  <c r="B1" i="36"/>
  <c r="B3" i="24"/>
  <c r="B3" i="22"/>
  <c r="B1" i="24"/>
  <c r="B1" i="22"/>
  <c r="L16" i="22"/>
  <c r="F16" i="22"/>
  <c r="M16" i="22"/>
  <c r="N16" i="22"/>
  <c r="E25" i="55"/>
  <c r="H31" i="45"/>
  <c r="H33" i="45" s="1"/>
  <c r="G31" i="45"/>
  <c r="G33" i="45" s="1"/>
  <c r="I12" i="24"/>
  <c r="I124" i="24" l="1"/>
  <c r="E77" i="51"/>
  <c r="I77" i="51"/>
  <c r="I78" i="51" s="1"/>
  <c r="C12" i="53"/>
  <c r="D77" i="36"/>
  <c r="E40" i="51"/>
  <c r="E78" i="51" s="1"/>
  <c r="F77" i="51"/>
  <c r="C31" i="53"/>
  <c r="C18" i="53" s="1"/>
  <c r="E60" i="36"/>
  <c r="G124" i="24"/>
  <c r="I16" i="22"/>
  <c r="F40" i="51"/>
  <c r="F78" i="51" s="1"/>
  <c r="D156" i="36"/>
  <c r="F49" i="22"/>
  <c r="D13" i="50"/>
  <c r="G40" i="51"/>
  <c r="G78" i="51" s="1"/>
  <c r="D40" i="51"/>
  <c r="D78" i="51" s="1"/>
  <c r="H40" i="51"/>
  <c r="H78" i="51" s="1"/>
  <c r="D18" i="36"/>
  <c r="E18" i="36" s="1"/>
  <c r="E16" i="36"/>
  <c r="I12" i="22"/>
  <c r="E13" i="36"/>
  <c r="G16" i="24"/>
  <c r="I16" i="24" s="1"/>
  <c r="D67" i="36"/>
  <c r="D130" i="36"/>
  <c r="D131" i="36" s="1"/>
  <c r="C130" i="36"/>
  <c r="C131" i="36" s="1"/>
  <c r="C67" i="36"/>
  <c r="C68" i="36" s="1"/>
  <c r="E62" i="36"/>
  <c r="C167" i="36"/>
  <c r="C168" i="36" s="1"/>
  <c r="D167" i="36"/>
  <c r="E67" i="36" l="1"/>
  <c r="C20" i="53"/>
  <c r="D68" i="36"/>
  <c r="E68" i="36" s="1"/>
  <c r="D168" i="36"/>
</calcChain>
</file>

<file path=xl/sharedStrings.xml><?xml version="1.0" encoding="utf-8"?>
<sst xmlns="http://schemas.openxmlformats.org/spreadsheetml/2006/main" count="958" uniqueCount="515">
  <si>
    <t>Category</t>
  </si>
  <si>
    <t>Explanation</t>
  </si>
  <si>
    <t>Capex for tax depreciation</t>
  </si>
  <si>
    <t>Asset class</t>
  </si>
  <si>
    <t>Forecast</t>
  </si>
  <si>
    <t>Actual</t>
  </si>
  <si>
    <t>System Assets</t>
  </si>
  <si>
    <t xml:space="preserve">Sub-total </t>
  </si>
  <si>
    <t>IT systems</t>
  </si>
  <si>
    <t>Motor vehicles</t>
  </si>
  <si>
    <t>Equity raising costs</t>
  </si>
  <si>
    <t>Actuals</t>
  </si>
  <si>
    <t>System assets</t>
  </si>
  <si>
    <t>Non-system assets</t>
  </si>
  <si>
    <t>Total distribution</t>
  </si>
  <si>
    <t xml:space="preserve">Related Party </t>
  </si>
  <si>
    <t>Total related party transaction costs</t>
  </si>
  <si>
    <t>Distribution transformers</t>
  </si>
  <si>
    <t>Zone transformers</t>
  </si>
  <si>
    <t>Distribution Network Service Provider</t>
  </si>
  <si>
    <t>Annual reporting template</t>
  </si>
  <si>
    <t xml:space="preserve">This template is to be used by a DNSP to fulfil its annual reporting obligations to the AER. </t>
  </si>
  <si>
    <t>Colour coding of input sheets:</t>
  </si>
  <si>
    <t>Leave coloured cells blank if no information exists - PLEASE DO NOT ENTER TEXT unless specifically requested to do so.</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</si>
  <si>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</si>
  <si>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</si>
  <si>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</si>
  <si>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</si>
  <si>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</si>
  <si>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</si>
  <si>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</si>
  <si>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</si>
  <si>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</si>
  <si>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</si>
  <si>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</si>
  <si>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</si>
  <si>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 xml:space="preserve"> </t>
  </si>
  <si>
    <t>Table of contents</t>
  </si>
  <si>
    <t>Cover sheet</t>
  </si>
  <si>
    <t>Statutory Account code or reference to account code</t>
  </si>
  <si>
    <t>Description</t>
  </si>
  <si>
    <t>Audited statutory accounts</t>
  </si>
  <si>
    <t>Adjustments</t>
  </si>
  <si>
    <t>Unregulated Services</t>
  </si>
  <si>
    <t>$'000 nominal</t>
  </si>
  <si>
    <t>Other</t>
  </si>
  <si>
    <t>Statutory account code or reference to account code</t>
  </si>
  <si>
    <t>Distribution business</t>
  </si>
  <si>
    <t>Negotiated services</t>
  </si>
  <si>
    <t>Unregulated services</t>
  </si>
  <si>
    <t>Total</t>
  </si>
  <si>
    <t xml:space="preserve">Total </t>
  </si>
  <si>
    <t>Standard control services</t>
  </si>
  <si>
    <t>Alternative control services</t>
  </si>
  <si>
    <t>Fee based services</t>
  </si>
  <si>
    <t>Quoted services</t>
  </si>
  <si>
    <t>Network maintenance (NM) costs</t>
  </si>
  <si>
    <t>Related party</t>
  </si>
  <si>
    <t>Description of related party transaction</t>
  </si>
  <si>
    <t>Total related party transactions maintenance expenditure</t>
  </si>
  <si>
    <t>Table 1: Operating expenditure - network operation costs</t>
  </si>
  <si>
    <t>Network Operating Costs</t>
  </si>
  <si>
    <t>Related Party</t>
  </si>
  <si>
    <t>Name of project</t>
  </si>
  <si>
    <t>Aims/goals of project</t>
  </si>
  <si>
    <t>Impact on demand (MW)</t>
  </si>
  <si>
    <t>Ergon Energy</t>
  </si>
  <si>
    <t>Street lighting</t>
  </si>
  <si>
    <t>Preventative maintenance</t>
  </si>
  <si>
    <t>Corrective maintenance</t>
  </si>
  <si>
    <t>Forced maintenance</t>
  </si>
  <si>
    <t>Network operating costs</t>
  </si>
  <si>
    <t>Meter reading</t>
  </si>
  <si>
    <t>Customer service (incl. Call Centre)</t>
  </si>
  <si>
    <t>Other operating costs (itemise in table below)</t>
  </si>
  <si>
    <t>Street Lighting</t>
  </si>
  <si>
    <t>Difference</t>
  </si>
  <si>
    <t>Metering</t>
  </si>
  <si>
    <t>Non-System Assets</t>
  </si>
  <si>
    <t>Communications</t>
  </si>
  <si>
    <t>Non System Assets</t>
  </si>
  <si>
    <t>Buildings (non system)</t>
  </si>
  <si>
    <t>Overhead sub-transmission lines</t>
  </si>
  <si>
    <t>Underground sub-transmission cable</t>
  </si>
  <si>
    <t>Overhead distribution lines</t>
  </si>
  <si>
    <t>Underground distribution cables</t>
  </si>
  <si>
    <t>Distribution equipment</t>
  </si>
  <si>
    <t>Substation bays</t>
  </si>
  <si>
    <t>Substation establishment</t>
  </si>
  <si>
    <t>Distribution substation switchgear</t>
  </si>
  <si>
    <t>Low voltage services</t>
  </si>
  <si>
    <t>Generation assets</t>
  </si>
  <si>
    <t>Other equipment</t>
  </si>
  <si>
    <t>Control centre - SCADA</t>
  </si>
  <si>
    <t>Land &amp; easements (system)</t>
  </si>
  <si>
    <t>Buildings (system)</t>
  </si>
  <si>
    <t>Office equipment &amp; furniture</t>
  </si>
  <si>
    <t>Plant &amp; equipment</t>
  </si>
  <si>
    <t>Land &amp; easements (non system)</t>
  </si>
  <si>
    <t>Land improvements (non system)</t>
  </si>
  <si>
    <t>Communications - pilot wires</t>
  </si>
  <si>
    <t>Table 1:  Network maintenance by category</t>
  </si>
  <si>
    <t>Table 4: Related party transactions</t>
  </si>
  <si>
    <t>Table 2: Explanation of material differences</t>
  </si>
  <si>
    <t>Asset replacement</t>
  </si>
  <si>
    <t>Corporate initiated augmentation</t>
  </si>
  <si>
    <t>Customer initiated capital works</t>
  </si>
  <si>
    <t>Reliability/quality improvement</t>
  </si>
  <si>
    <t>Tax standard lives</t>
  </si>
  <si>
    <t>Capex additions</t>
  </si>
  <si>
    <t>Table 2:  Explanation of material difference</t>
  </si>
  <si>
    <t>Table 5: Operating expenditure - non-recurrent network operating costs</t>
  </si>
  <si>
    <t>Table 6:  Non–network alternatives (demand management) operating costs that are not captured by the DMIS ($ nominal)</t>
  </si>
  <si>
    <r>
      <t>Note:</t>
    </r>
    <r>
      <rPr>
        <sz val="10"/>
        <rFont val="Arial"/>
        <family val="2"/>
      </rPr>
      <t xml:space="preserve"> all material differences identified in table 1 are to be explained in table 2.</t>
    </r>
  </si>
  <si>
    <t>Other network maintenance costs (itemise in table below)</t>
  </si>
  <si>
    <r>
      <t>Note:</t>
    </r>
    <r>
      <rPr>
        <sz val="10"/>
        <rFont val="Arial"/>
        <family val="2"/>
      </rPr>
      <t xml:space="preserve"> all material differences identified in table 1 are to be explained in table 2. </t>
    </r>
  </si>
  <si>
    <r>
      <t>Note:</t>
    </r>
    <r>
      <rPr>
        <sz val="10"/>
        <rFont val="Arial"/>
        <family val="2"/>
      </rPr>
      <t xml:space="preserve"> all material differences identified in table 1 are to be explained in table 2.</t>
    </r>
  </si>
  <si>
    <t>Current year impact</t>
  </si>
  <si>
    <t>Whole of project life  impact</t>
  </si>
  <si>
    <t>Table 1: Standard control service by Reason</t>
  </si>
  <si>
    <t>Table 3: Capex by Asset Class</t>
  </si>
  <si>
    <t>Negotiated Services</t>
  </si>
  <si>
    <t>Table 3: Other network maintenance costs</t>
  </si>
  <si>
    <t>Table 3: Other operating costs</t>
  </si>
  <si>
    <t>Table 6: Related party transactions</t>
  </si>
  <si>
    <t>Table 7: Capital contributions by Asset Class</t>
  </si>
  <si>
    <t>Table 8: Disposals by Asset Class</t>
  </si>
  <si>
    <t>Profit after tax</t>
  </si>
  <si>
    <t>Income Tax Expenses /(Benefit)</t>
  </si>
  <si>
    <t>Profit before Tax (PBT)</t>
  </si>
  <si>
    <t xml:space="preserve">Other </t>
  </si>
  <si>
    <t>Impairment Losses (nature of the impairment loss)</t>
  </si>
  <si>
    <t>Use of revenue cap assets for non-SCS purposes</t>
  </si>
  <si>
    <t>Finance Charges</t>
  </si>
  <si>
    <t xml:space="preserve">Depreciation </t>
  </si>
  <si>
    <t>Operating Expenses</t>
  </si>
  <si>
    <t>Maintenance</t>
  </si>
  <si>
    <t>Cross boundary charges</t>
  </si>
  <si>
    <t>TUOS costs</t>
  </si>
  <si>
    <t>Total revenue</t>
  </si>
  <si>
    <t xml:space="preserve">Other revenue </t>
  </si>
  <si>
    <t>Interest income</t>
  </si>
  <si>
    <t>Contributions</t>
  </si>
  <si>
    <t>Gain on disposal of fixed assets</t>
  </si>
  <si>
    <t>Cross boundary revenue</t>
  </si>
  <si>
    <t>TUOS revenue</t>
  </si>
  <si>
    <t>Distribution revenue</t>
  </si>
  <si>
    <t>Quoted service</t>
  </si>
  <si>
    <t>Fee based service</t>
  </si>
  <si>
    <t>Alternative Control Services</t>
  </si>
  <si>
    <t xml:space="preserve"> Distribution business</t>
  </si>
  <si>
    <t>Table 1:  Income statement</t>
  </si>
  <si>
    <t>Income Statement</t>
  </si>
  <si>
    <t>Balance Sheet</t>
  </si>
  <si>
    <t>This information is used to monitor revenues for each service classification. Elements of the information are used to calculate financial ratios, used for intra and inter-business comparison and the AER will also monitor and report on information such as dividend payment, tax payments, depreciation and profit.</t>
  </si>
  <si>
    <t xml:space="preserve">This information is necessary for monitoring capex and will be used to inform the AER's assessment of capex and its underlying drivers at the next reset. It will also be used to assist in any comparative analysis undertaken by the AER within the current and future regulatory control periods. </t>
  </si>
  <si>
    <t xml:space="preserve">This information will be used to allow the roll forward of the regulated asset base. </t>
  </si>
  <si>
    <t xml:space="preserve">This information is necessary for monitoring maintenance expenditure and will be used to inform the AER's assessment of maintenance expenditure and its underlying drivers at the next reset. It will also be used to assist in any comparative analysis undertaken by the AER within the current and future regulatory control periods. </t>
  </si>
  <si>
    <t xml:space="preserve">This information is necessary for monitoring operating costs, and will be used to inform the AER’s assessment of operating costs and its underlying drivers at the next reset. It will also be used to assist in any comparative analysis undertaken by the AER within the current and future regulatory control periods. </t>
  </si>
  <si>
    <r>
      <t>Note</t>
    </r>
    <r>
      <rPr>
        <sz val="10"/>
        <rFont val="Arial"/>
        <family val="2"/>
      </rPr>
      <t>: list items which are more than 5 per cent of the total standard control or alternative control network maintenance costs</t>
    </r>
  </si>
  <si>
    <r>
      <t>Note</t>
    </r>
    <r>
      <rPr>
        <sz val="10"/>
        <rFont val="Arial"/>
        <family val="2"/>
      </rPr>
      <t>: list items which are more than 5 per cent of the total standard control or alternative control network operating costs</t>
    </r>
  </si>
  <si>
    <t>Electricity DNSP Annual Reporting Template</t>
  </si>
  <si>
    <t>1. Income statement</t>
  </si>
  <si>
    <t>2. Balance sheet</t>
  </si>
  <si>
    <t>Avoided TUOS</t>
  </si>
  <si>
    <t>Table 1:  Avoided cost payments</t>
  </si>
  <si>
    <t>Avoided Cost Payments</t>
  </si>
  <si>
    <t>TOTAL</t>
  </si>
  <si>
    <t>Total Unregulated</t>
  </si>
  <si>
    <t>Other Activites - unregulated</t>
  </si>
  <si>
    <t>Total quoted alternative control services</t>
  </si>
  <si>
    <t>Provision of service or additional crew</t>
  </si>
  <si>
    <t>Conversion of aerial bundled cables</t>
  </si>
  <si>
    <t>Rectify illegal connections</t>
  </si>
  <si>
    <t>High load escorts</t>
  </si>
  <si>
    <t>Project fees</t>
  </si>
  <si>
    <t>Subdivision fees</t>
  </si>
  <si>
    <t>Emergency recoverable works</t>
  </si>
  <si>
    <t>Attend loss of supply (not DNSP fault)</t>
  </si>
  <si>
    <t>Re–energisation after hours</t>
  </si>
  <si>
    <t>De–energisation after hours</t>
  </si>
  <si>
    <t>Temporary disconnection and reconnection</t>
  </si>
  <si>
    <t>Prepayment meters at customer request</t>
  </si>
  <si>
    <t>Meter service above minimum requirements</t>
  </si>
  <si>
    <t>Underground service upgrade</t>
  </si>
  <si>
    <t>Overhead service upgrade</t>
  </si>
  <si>
    <t>Connection service above minimum requirements</t>
  </si>
  <si>
    <t>Move meter</t>
  </si>
  <si>
    <t>Exchange meter</t>
  </si>
  <si>
    <t>Reprogram card meters</t>
  </si>
  <si>
    <t>Special read</t>
  </si>
  <si>
    <t>Removal of load control device</t>
  </si>
  <si>
    <t>Removal of meter</t>
  </si>
  <si>
    <t>Change time switch</t>
  </si>
  <si>
    <t>Change tariff</t>
  </si>
  <si>
    <t>Meter test</t>
  </si>
  <si>
    <t>Meter data service provider services above minimum requirements</t>
  </si>
  <si>
    <t>Meter data service provider services</t>
  </si>
  <si>
    <t>Tiger tails</t>
  </si>
  <si>
    <t>Relocate point of attachment</t>
  </si>
  <si>
    <t>Removal or relocation of Ergon Energy assets at customer request</t>
  </si>
  <si>
    <t>Alternative Control Services - Quoted</t>
  </si>
  <si>
    <t>Total fee based alternative control services</t>
  </si>
  <si>
    <t>Wasted truck visit – two person crew – long rural / isolated feeders</t>
  </si>
  <si>
    <t>Wasted truck visit – two person crew – urban/short rural feeders</t>
  </si>
  <si>
    <t>Wasted truck visit – one person crew – long rural / isolated feeders</t>
  </si>
  <si>
    <t>Wasted truck visit – one person crew – urban/short rural feeders</t>
  </si>
  <si>
    <t>Restoration of supply required due to customer action, during business hours – long rural/isolated feeders</t>
  </si>
  <si>
    <t>Restoration of supply required due to customer action, during business hours – urban/short rural feeders</t>
  </si>
  <si>
    <t>Temporary builders supply not in permanent position – multi phase metered – business hours – long rural/isolated feeders</t>
  </si>
  <si>
    <t>Temporary builders supply not in permanent position – multi phase metered – business hours – urban/short rural feeders</t>
  </si>
  <si>
    <t>Temporary builders supply, not in permanent position– single phase metered – business hours – long rural/isolated feeders</t>
  </si>
  <si>
    <t>Temporary builders supply, not in permanent position– single phase metered – business hours – urban/short rural feeders</t>
  </si>
  <si>
    <t>Supply abolishment during business hours – long rural/isolated feeders</t>
  </si>
  <si>
    <t>Supply abolishment during business hours – urban/short rural feeders</t>
  </si>
  <si>
    <t>Re–test at customer’s installation during business hours – long rural/isolated feeders</t>
  </si>
  <si>
    <t>Re–test at customer’s installation during business hours – urban/short rural feeders</t>
  </si>
  <si>
    <t>Re–energisation during business hours – long rural/isolated feeders</t>
  </si>
  <si>
    <t>Re–energisation during business hours – urban/short rural feeders</t>
  </si>
  <si>
    <t>De–energisation during business hours – long rural/isolated feeders</t>
  </si>
  <si>
    <t>De–energisation during business hours – urban/short rural feeders</t>
  </si>
  <si>
    <t>project fees</t>
  </si>
  <si>
    <t>Alternative Control Services - Fee Based</t>
  </si>
  <si>
    <t>Revenue</t>
  </si>
  <si>
    <t>Total expenditure</t>
  </si>
  <si>
    <t>Indirect Capex</t>
  </si>
  <si>
    <t>Direct Capex</t>
  </si>
  <si>
    <t xml:space="preserve">Direct O&amp;M Costs </t>
  </si>
  <si>
    <t>Table 1:  Alternative control and other services</t>
  </si>
  <si>
    <t>Alternative Control and Other Services</t>
  </si>
  <si>
    <t>Capitalisation policy change</t>
  </si>
  <si>
    <t>Note: this should include a description of any items that have previously been considered as opex items, but are now being considered capex items.</t>
  </si>
  <si>
    <t>Table 2: Explanation of Capitalisation Policy Changes</t>
  </si>
  <si>
    <t>Total opex for EBSS purposes</t>
  </si>
  <si>
    <t>Total opex adjustment for EBSS purposes</t>
  </si>
  <si>
    <t>Capitalisation policy changes</t>
  </si>
  <si>
    <t>DMIA costs</t>
  </si>
  <si>
    <t>Self insurance</t>
  </si>
  <si>
    <t>Debt raising costs</t>
  </si>
  <si>
    <t>Total actual opex</t>
  </si>
  <si>
    <t>Table 1: Opex for EBSS purposes</t>
  </si>
  <si>
    <t>Efficiency benefit sharing scheme</t>
  </si>
  <si>
    <t>Jurisdictional scheme name</t>
  </si>
  <si>
    <r>
      <t xml:space="preserve">Note: </t>
    </r>
    <r>
      <rPr>
        <sz val="10"/>
        <rFont val="Arial"/>
        <family val="2"/>
      </rPr>
      <t>Ergon Energy is only required to complete this worksheet for each approved Jurisdictional Scheme.</t>
    </r>
  </si>
  <si>
    <t>Total expenditure 
($'000 nominal)</t>
  </si>
  <si>
    <t>Capital expenditure
 ($'000 nominal)</t>
  </si>
  <si>
    <t>Operating expenditure 
($'000 nominal)</t>
  </si>
  <si>
    <t>Total amount of the DMIA spent in:</t>
  </si>
  <si>
    <t>Table 1:  DMIA projects submitted for approval</t>
  </si>
  <si>
    <t>Part A – DMIA annual report</t>
  </si>
  <si>
    <t xml:space="preserve">Demand Management Incentive Scheme </t>
  </si>
  <si>
    <t>Total self insurance</t>
  </si>
  <si>
    <t>Table 3: Total self insurance costs that relate to standard control services</t>
  </si>
  <si>
    <t>Costs that do not relate to standard control services</t>
  </si>
  <si>
    <t>Costs covered by external funding</t>
  </si>
  <si>
    <t>Costs of the events that relate to standard control services</t>
  </si>
  <si>
    <t>Number of events</t>
  </si>
  <si>
    <t xml:space="preserve">Table 2: Self insurance events with an incurred cost of less than $100 000 per event </t>
  </si>
  <si>
    <t>Total actual cost of self insurance</t>
  </si>
  <si>
    <t>Is information held that verifies the event?</t>
  </si>
  <si>
    <t>Costs recovered via a pass through mechanism</t>
  </si>
  <si>
    <t>Total cost of self insurance event</t>
  </si>
  <si>
    <t>Other costs (eg costs related to unregulated services)</t>
  </si>
  <si>
    <t>Cost of the event that relates to standard control services</t>
  </si>
  <si>
    <t>Description of event</t>
  </si>
  <si>
    <t>Date of event</t>
  </si>
  <si>
    <t>Type of self insurance event</t>
  </si>
  <si>
    <t xml:space="preserve">Table 1: Self insurance events with an incurred cost of greater than $100 000 per event. </t>
  </si>
  <si>
    <t>Items impacted</t>
  </si>
  <si>
    <t>Reason for the change of accounting policy</t>
  </si>
  <si>
    <t>Description of change</t>
  </si>
  <si>
    <t>Table 2: Reason for the change in accounting policy</t>
  </si>
  <si>
    <t>Restated</t>
  </si>
  <si>
    <t>Adjustment</t>
  </si>
  <si>
    <t>Previously stated</t>
  </si>
  <si>
    <t>Ergon Energy category</t>
  </si>
  <si>
    <t>Table 1: Aggregate effect of the change in accounting policy on the balance sheet and income statements</t>
  </si>
  <si>
    <r>
      <rPr>
        <b/>
        <sz val="10"/>
        <rFont val="Arial"/>
        <family val="2"/>
      </rPr>
      <t>Note:</t>
    </r>
    <r>
      <rPr>
        <sz val="10"/>
        <rFont val="Arial"/>
        <family val="2"/>
      </rPr>
      <t xml:space="preserve"> 
a) Only list those items where the adjustment amount for the item meets the materiality threshold applied in Ergon Energy's statutory financial accounts
b) Tables 1 and 2 capture both the changes in the application of accounting standards and changes in the accounting standards themselves.</t>
    </r>
  </si>
  <si>
    <t>Change of Accounting Policy</t>
  </si>
  <si>
    <t xml:space="preserve">Jurisdictional Scheme Amounts </t>
  </si>
  <si>
    <t>Total jurisdictional scheme amounts</t>
  </si>
  <si>
    <t xml:space="preserve">This information is necessary for monitoring avoided cost payments, and will be used to inform the AER’s assessment of expenditure and its underlying drivers at the next reset. It will also be used to assist in any comparative analysis undertaken by the AER within the current and future regulatory control periods. </t>
  </si>
  <si>
    <t xml:space="preserve">This information is necessary for monitoring Alternative control &amp; other services, and will be used to inform the AER’s assessment of expenditure and its underlying drivers at the next reset. It will also be used to assist in any comparative analysis undertaken by the AER within the current and future regulatory control periods. </t>
  </si>
  <si>
    <t>EBSS information is used by the AER to monitor EBSS scheme throughout the regulatory control period.</t>
  </si>
  <si>
    <t>This information will form the basis of the AER’s assessment of the DNSP’s compliance with the DMIS, and its entitlement to recover expenditure under the DMIS. The information will also assist the AER in assessing proposals for demand management expenditure in opex and capex forecasts submitted in a DNSP’s regulatory proposals, and in the development and implementation of DMEGCIS, in future regulatory control periods.</t>
  </si>
  <si>
    <t>Information on actual, audited costs incurred by DNSPs on self insurance events (collected annually) will assist the AER with determining an appropriate self insurance allowance for DNSPs at the next regulatory reset.
The information is required to be reported annually so that DNSPs can clearly demonstrate (to the AER) that their business processes and reporting systems properly account for self insurance events. This includes correctly accounting for the risks insured and costs to the DNSP.</t>
  </si>
  <si>
    <t>This information is required by the AER to assess forecast expenditure proposed by DNSPs at their next reset. It captures changes in accounting policies made from year to year and the effect on the Financial Statements. This information will increase transparency and accountability to stakeholders.</t>
  </si>
  <si>
    <t>All dollar amounts are to be in nominal terms.</t>
  </si>
  <si>
    <r>
      <t>Note</t>
    </r>
    <r>
      <rPr>
        <sz val="10"/>
        <rFont val="Arial"/>
        <family val="2"/>
      </rPr>
      <t>: list items which are more than 5 per cent of the total standard control or alternative control capex, respectively.</t>
    </r>
  </si>
  <si>
    <t>Self insurance and Insurance Costs</t>
  </si>
  <si>
    <t>Superannuation costs for defined benefit and retirement schemes</t>
  </si>
  <si>
    <t>Table 1:  Jurisdictional Scheme Amounts</t>
  </si>
  <si>
    <t xml:space="preserve">Design and construct of new large customer connection assets </t>
  </si>
  <si>
    <t>Shared O&amp;M costs</t>
  </si>
  <si>
    <t>Loss on disposal of fixed assets</t>
  </si>
  <si>
    <t>8. Maintenance</t>
  </si>
  <si>
    <t>16. Avoided cost payments</t>
  </si>
  <si>
    <t>17. Alternative control &amp; other</t>
  </si>
  <si>
    <t>10. Operating costs</t>
  </si>
  <si>
    <t>18. EBSS</t>
  </si>
  <si>
    <t>19. Jurisdictional scheme</t>
  </si>
  <si>
    <t>12. Cost categories</t>
  </si>
  <si>
    <t>20. DMIS _ DMIA</t>
  </si>
  <si>
    <t>5. Capex</t>
  </si>
  <si>
    <t>21. Self insurance</t>
  </si>
  <si>
    <t>14. Provisions</t>
  </si>
  <si>
    <t>22. Change in accounting policy</t>
  </si>
  <si>
    <t>7. Capex for tax depreciation</t>
  </si>
  <si>
    <t>15. Overheads allocation</t>
  </si>
  <si>
    <t>Jurisdictional scheme information is used by the AER to monitor approved Jurisdictional schemes throughout the regulatory control period.</t>
  </si>
  <si>
    <t>De–energisation during business hours - total</t>
  </si>
  <si>
    <t>Re–energisation during business hours – total</t>
  </si>
  <si>
    <t>Wasted truck visit – two person crew – total</t>
  </si>
  <si>
    <t>Wasted truck visit – one person crew – total</t>
  </si>
  <si>
    <t>Restoration of supply required due to customer action, during business hours – total</t>
  </si>
  <si>
    <t>Re–test at customer’s installation during business hours – total</t>
  </si>
  <si>
    <t>Supply abolishment during business hours – total</t>
  </si>
  <si>
    <t>Temporary builders supply, not in permanent position– single phase metered – business hours – total</t>
  </si>
  <si>
    <t>Temporary builders supply not in permanent position – multi phase metered – business hours – total</t>
  </si>
  <si>
    <r>
      <t xml:space="preserve">Jurisdictional Scheme Amounts 
</t>
    </r>
    <r>
      <rPr>
        <sz val="10"/>
        <color indexed="9"/>
        <rFont val="Arial"/>
        <family val="2"/>
      </rPr>
      <t>$'000 nominal</t>
    </r>
  </si>
  <si>
    <r>
      <t xml:space="preserve"> Impact of capitalisation changes on opex forecasts
</t>
    </r>
    <r>
      <rPr>
        <sz val="10"/>
        <color indexed="9"/>
        <rFont val="Arial"/>
        <family val="2"/>
      </rPr>
      <t xml:space="preserve"> ($'000 nominal)</t>
    </r>
  </si>
  <si>
    <t>Note: 
a) Only superannuation costs related to defined benefit schemes are to be reported
b) Only self insurance cost categories approved in the AER's determination are to be reported</t>
  </si>
  <si>
    <r>
      <t xml:space="preserve">Avoided cost payment
</t>
    </r>
    <r>
      <rPr>
        <sz val="10"/>
        <color indexed="9"/>
        <rFont val="Arial"/>
        <family val="2"/>
      </rPr>
      <t>($'000 nominal)</t>
    </r>
  </si>
  <si>
    <r>
      <t xml:space="preserve">Deferred capital costs from DM project
</t>
    </r>
    <r>
      <rPr>
        <sz val="10"/>
        <color indexed="9"/>
        <rFont val="Arial"/>
        <family val="2"/>
      </rPr>
      <t>($'000 nominal)</t>
    </r>
  </si>
  <si>
    <r>
      <t xml:space="preserve">Total maintenance expenditure attributable to related party transaction
</t>
    </r>
    <r>
      <rPr>
        <sz val="10"/>
        <color indexed="9"/>
        <rFont val="Arial"/>
        <family val="2"/>
      </rPr>
      <t>$'000 nominal</t>
    </r>
  </si>
  <si>
    <t>Other Services</t>
  </si>
  <si>
    <r>
      <t xml:space="preserve">Total capex attributable to related party transaction
</t>
    </r>
    <r>
      <rPr>
        <sz val="10"/>
        <color indexed="9"/>
        <rFont val="Arial"/>
        <family val="2"/>
      </rPr>
      <t>$'000 nominal</t>
    </r>
  </si>
  <si>
    <t>Total Alternative Control Services</t>
  </si>
  <si>
    <t>Yellow - Input cells</t>
  </si>
  <si>
    <t>Grey - No inputs required</t>
  </si>
  <si>
    <t xml:space="preserve"> Dark blue - Headings</t>
  </si>
  <si>
    <t>Amendments - RIN rationalisation</t>
  </si>
  <si>
    <t>Information no longer required from Annual Reporting RIN</t>
  </si>
  <si>
    <t>Reasoning</t>
  </si>
  <si>
    <t>(workbook/worksheet/table/row-column-cell)</t>
  </si>
  <si>
    <t>Financial information templates</t>
  </si>
  <si>
    <t>Entire worksheet</t>
  </si>
  <si>
    <t xml:space="preserve">Redundant Information </t>
  </si>
  <si>
    <t>3. Cash flow statement</t>
  </si>
  <si>
    <t>4. Changes in Equity</t>
  </si>
  <si>
    <t>6. Capex Overheads</t>
  </si>
  <si>
    <t>Information in Category analysis RIN  Worksheet 2.10</t>
  </si>
  <si>
    <t>9. Maintenance Overheads</t>
  </si>
  <si>
    <t>11. Operating Overheads</t>
  </si>
  <si>
    <t>Information in Category analysis RIN  Worksheet 2.12</t>
  </si>
  <si>
    <t>13. Opex step changes</t>
  </si>
  <si>
    <t>Information covered in 2012 RIN - Sheets 8 Maintenance, 10 Operating costs via explanation of material differences</t>
  </si>
  <si>
    <t>Information in Benchmarking RIN Table 3.3</t>
  </si>
  <si>
    <t>Click here for details.</t>
  </si>
  <si>
    <t>2. Balance sheet (deleted)</t>
  </si>
  <si>
    <t>3. Cashflows statement (deleted)</t>
  </si>
  <si>
    <t>4. Changes in equity (deleted)</t>
  </si>
  <si>
    <t>6. Capex overheads (deleted)</t>
  </si>
  <si>
    <t>9. Maintenance overheads (deleted)</t>
  </si>
  <si>
    <t>11. Operating overheads (deleted)</t>
  </si>
  <si>
    <t>12. Cost categories (deleted)</t>
  </si>
  <si>
    <t>13. Opex step change (deleted)</t>
  </si>
  <si>
    <t>14. Provisions (deleted)</t>
  </si>
  <si>
    <t>15. Overheads allocation (deleted)</t>
  </si>
  <si>
    <t>Amendments made on 6 August 2014.</t>
  </si>
  <si>
    <t>Capex - including overheads</t>
  </si>
  <si>
    <t>Network maintenance (including overheads)</t>
  </si>
  <si>
    <t>Network operating costs (including overheads)</t>
  </si>
  <si>
    <t>QLD</t>
  </si>
  <si>
    <t>Jenny Doyle - Group Manager Regulatory Affairs</t>
  </si>
  <si>
    <t>(07) 3851 6416</t>
  </si>
  <si>
    <t>jenny.doyle@ergon.com.au</t>
  </si>
  <si>
    <t xml:space="preserve">                    </t>
  </si>
  <si>
    <t>Table 4:  Alternative control services</t>
  </si>
  <si>
    <t>Table 5: Other services</t>
  </si>
  <si>
    <t>Table 1: Tax Standard Lives and Capex Additions - Standard control services</t>
  </si>
  <si>
    <t>PO Box 264</t>
  </si>
  <si>
    <t>Fortitude Valley</t>
  </si>
  <si>
    <t>420 Flinders Street</t>
  </si>
  <si>
    <t xml:space="preserve">Townsville </t>
  </si>
  <si>
    <t>Solar Energy Management Systems</t>
  </si>
  <si>
    <t>2014-15</t>
  </si>
  <si>
    <t>GUSS Phase 2</t>
  </si>
  <si>
    <t>Large LV Statcom</t>
  </si>
  <si>
    <t>Urban LV Statcom</t>
  </si>
  <si>
    <t>Customer PV Voltage Control Project</t>
  </si>
  <si>
    <t xml:space="preserve">LED Streetlight System </t>
  </si>
  <si>
    <t>LED Streetlight removing barriers</t>
  </si>
  <si>
    <t>Centralised Energy Storage</t>
  </si>
  <si>
    <t>Demand response integration</t>
  </si>
  <si>
    <t>The following line items have been re-stated subsequent to the lodgement of Annual Performance RINs for the respective financial year. The re-stated amounts disclosed below have been subject to audit with the 2014-15 Annual Performance RIN.</t>
  </si>
  <si>
    <t>2013-14</t>
  </si>
  <si>
    <t>Dr/(Cr)</t>
  </si>
  <si>
    <t>Explanation of re-statements</t>
  </si>
  <si>
    <t>TUOS Costs</t>
  </si>
  <si>
    <t>The TUOS costs included an amount paid to EEQ for Barcaldine generator, as part of network support.  This amount was mistakenly coded to Avoided TUOS and reported as TUOS.</t>
  </si>
  <si>
    <t xml:space="preserve">Primarily driven by the increase in FiT payments paid to customers on the Solar Bonus Scheme.  The spectacular growth of solar photovoltaic (PV) panels has been partly attributed to the State Government's original 44 cents per kilowatt hour feed-in-tariff (FIT).  The number of premises with PV panels on Ergon Energy’s network has seen a 50-fold increase in five years and as at 30 June 2015, over 110,000 customers had connected solar PV. As around 95% are on residential premises, this represents 18.4% of Ergon Energy’s entire residential customer base, and 23.4% of all detached residential houses in regional Queensland. There was also a significant volume of PV array upgrades on 44c-eligible units, which notably increased their export capability. As a result, costs for the feed-in tariff have considerably exceeded Ergon Energy’s expectations for 2014/15.
Training costs were below forecast due to a reduction in staff numbers resulting from a fall in demand and the associated reductions in the works program.  As a result there is less staff to train and the focus on training has moved from attending external courses to on the job training resulting is cost savings.       
Overheads of $21.4m were over-applied at the end of the regulatory year. In accordance with Ergon Energy’s CAM, this amount was determined to be immaterial and has not been  causally allocated yet recognised as an operating cost to the distribution business.
Not proceeding Network Initiated Capital Works of $28.6m was written off during 2014/15.  This was primarily due to the relaxation of N-1 safety criteria and the Safety Net resulting in a number of projects considered no longer necessary.   A residual amount was written off for the Blueprinting Phase of the Demand Management System Project for control centre automation as it was considered uneconomically feasible to proceed. </t>
  </si>
  <si>
    <t xml:space="preserve">There was significant spend in Customer Installation Services covering customer-related activities that are ancillary to the provision of Ergon Energy's broader network, connection and metering services, including:  cold water reports; check inspections; revenue protection; customer support; managing safety compliance; and customer advisory services.  The actual costs exceeded forecast as a significant amount of budgeted spend was disallowed in Ergon Energy's Final Distribution Determination and Merits review associated with this category, and driven by high demand for solar photovoltaic work.       </t>
  </si>
  <si>
    <t>The forecast numbers for meter reading were based on the original resourcing model which included a combination of Ergon Energy's internal meter reading workforce and external contractor workforce performing metering reading services. In May 2013 Ergon Energy implemented a full outsourcing strategy for meter reading reducing the actual unit cost per service delivery.  Additionally, growth subsided below forecast expectations which resulted in less meters being read than anticipated.</t>
  </si>
  <si>
    <t>Liability</t>
  </si>
  <si>
    <t>Damage to customers driveway on a rural property at Agnes Water and relating to the construction of the Agnes Water 66kv line running past it. Claim settled 25 March 2015.</t>
  </si>
  <si>
    <t>Yes</t>
  </si>
  <si>
    <t>Mt. Isa NDM Project 00141128</t>
  </si>
  <si>
    <t>Reduce enough peak demand to defer the proposed Sunset Sub station by 3 years</t>
  </si>
  <si>
    <t>Cairns Northern Beaches NDM, Project 00127434</t>
  </si>
  <si>
    <t>Defer network augmentation by reducing large customers demand on the network</t>
  </si>
  <si>
    <t>Bohle Industrial Area NDM, Project 00134989</t>
  </si>
  <si>
    <t>Reduce enough peak demand to defer the proposed Mt St John and Bohle Plains Substations by 2 years.</t>
  </si>
  <si>
    <t>St. George SOS NDM, project 00132042, 00148983</t>
  </si>
  <si>
    <t>The load on the Roma - St George 66kV Feeder is above the 15 MVA threshold during periods of peak demand.  St George project being closed due to Safety net removal of augmentation need.  Project is  close out phase.</t>
  </si>
  <si>
    <t>Kingaroy NDM, Project 00166096</t>
  </si>
  <si>
    <t>Powerfactor correction across Kingaroy ZS to meet requirements.</t>
  </si>
  <si>
    <t xml:space="preserve">Malanda NDM, Project 00175492 </t>
  </si>
  <si>
    <t>Supply risk mitigation across the Malanda area for contracting of the Malanda generator.</t>
  </si>
  <si>
    <t>Moranbah NDM, Project 00160251</t>
  </si>
  <si>
    <t>Manage existing capacity constraint at Moranbah through customer embedded generation solution until a zone substation can be constructed.</t>
  </si>
  <si>
    <t>South Mackay - Energy Sense Market, Project 00174028</t>
  </si>
  <si>
    <t>Development of new market and customer engagement channels, incorporating the Demand Reduction Incentive Map (DRIM), to reduce peak demand and optimise future network augmentation in the South Mackay area.</t>
  </si>
  <si>
    <t>Duaringa / Dingo NDM, Project 00167013</t>
  </si>
  <si>
    <t>Sub project of the Blackwater NDM project as the need for support at Blackwater could be managed however risks still existed on Duringa feeders, protection for voltage constraint</t>
  </si>
  <si>
    <t>Gordonvale / Meringa NDM, Project 00175199</t>
  </si>
  <si>
    <t>conduct survey on diesel generation capability, reliability and interconnectivity on Mulgrave Mill and for ECDM development cost. The financial analysis indicates that the total net present value benefit of this deferral is $2.26M.</t>
  </si>
  <si>
    <t>Barcaldine Network Support Agreement, Project 00174427</t>
  </si>
  <si>
    <t>Contract to renew the network support agreement from the Gas turbine at Barcaldine</t>
  </si>
  <si>
    <t>Cannonvale</t>
  </si>
  <si>
    <t>To reduce the demand on the Cannonvale zone substation for the support of 3 feeders ensuring that feeder augmentation is not required.</t>
  </si>
  <si>
    <t xml:space="preserve">Townsville NDM Pilot, Project BD10290 </t>
  </si>
  <si>
    <t>Network Demand Management pilot funded by the Queensland Government Department of Energy and Water Supply</t>
  </si>
  <si>
    <t>Toowoomba PFC, Project 00113840</t>
  </si>
  <si>
    <t>Powerfactor correction to reduce demand.  Project funded by the Queensland Government Department of Energy and Water Supply</t>
  </si>
  <si>
    <t>Hot Water Supply DRED T11, Project 00154115</t>
  </si>
  <si>
    <t>The project aim will be to achieve maximum peak demand reduction 296 KVA</t>
  </si>
  <si>
    <t>Hot Water System Incentive T33, Project 00160220</t>
  </si>
  <si>
    <t>Provide residential customer education and incentives to shift hot water loads onto off-peak tariffs.</t>
  </si>
  <si>
    <t>ENERGY SENSE COMMUNITIES                00127480</t>
  </si>
  <si>
    <t>Gather the necessary Smart Grid related evidence to support business cases and Measurement and Analysis of the success of identified initiatives for the next regulatory reset period focussing on costs, benefits and impacts. Maximise the business learnings outcomes from the existing and planned smart network related initiatives</t>
  </si>
  <si>
    <t>YOUR POWER QLD                          00129114</t>
  </si>
  <si>
    <t>Establish a single point of reference for energy information that would dispense free advice and customer education on a diverse range of energy / electricity issues</t>
  </si>
  <si>
    <t>Ingham NNA Reduced Demand               00146456</t>
  </si>
  <si>
    <t>Requirement to reduce demand at Ingham to protect emerging risk of a constraint.  Constraint did not materialise upon detailed network investigations and program was closed.</t>
  </si>
  <si>
    <t>RES. BROWNFIELD ECDM PACKAGE            00148009</t>
  </si>
  <si>
    <t>To reduce demand on the network in the Townsville area and assist customers to reduce their energy use, and in turn, reduce their bills.</t>
  </si>
  <si>
    <t>RESIDENTIAL GREENFIELD ECDM PACKAGE     00148017</t>
  </si>
  <si>
    <t>The development of a robust, ADMD Calculator which will allow for input of the after diversity peak demand savings of sustainable features employed by builders in new homes, and provide an output of revised connection costs for developers based on a lower ADMD calculation.</t>
  </si>
  <si>
    <t>ESC NetBase NNA                         00150425</t>
  </si>
  <si>
    <t>all installed load profile meters in the ESC impacted area will be read to provide baseline data prior to any work commencing to change customers’ usage behaviour. A follow-up meter reading of the same meters will be done 12 months after the first read</t>
  </si>
  <si>
    <t>ESC RES_B_MOD_NNA_OPEX                  00154119</t>
  </si>
  <si>
    <t>Establish the business processes needed for low-energy residential greenfield estates to be delivered on a business-as-usual basis across the Ergon Energy distribution area.</t>
  </si>
  <si>
    <t>ESC_BIZBMOD_OPEX                        00158112</t>
  </si>
  <si>
    <t>PEAK SMART AIR CON DR LOAD CONTROL V2   00169176</t>
  </si>
  <si>
    <t>Build organisational capacity and requirements to allow customer to connect AC load to T13 Peak Smart tariffs and allow network control of T13 AC load.</t>
  </si>
  <si>
    <t>GUSS DEPLOYMENT GATE2 NNA               00170482</t>
  </si>
  <si>
    <t>To further develop the business case for the purchase and deployment of GUSS systems to manage peak demand on SWER networks</t>
  </si>
  <si>
    <t>CUSTOMER PROSPECTING FY13/14-NNA        00176138</t>
  </si>
  <si>
    <t>Project to identify customer embedded generation sites for the long term purpose of enabling network support contracts.</t>
  </si>
  <si>
    <t>NQ AES EW ASW EMERG RISK REPL GUSS DEPLO00193432</t>
  </si>
  <si>
    <t>Further develop investigations of the SWER system for suitable sites for GUSS deployments.</t>
  </si>
  <si>
    <t>Netwotk Capacity Incentive Map          00193621</t>
  </si>
  <si>
    <t>NCIM, Portal, NOCP salesforce upgrade  are all market engagement projects to build capacity for engaging market for demand delivery</t>
  </si>
  <si>
    <t>Fuel Switching Project                  00195495</t>
  </si>
  <si>
    <t>Investigate opportunities for fuel switching as a broader incentive for demand management.</t>
  </si>
  <si>
    <t>Demand Side Engagement Portal           00195496</t>
  </si>
  <si>
    <t>RECESS 2014-15                          00195523</t>
  </si>
  <si>
    <t xml:space="preserve">Contractor and market engagement </t>
  </si>
  <si>
    <t>ADMD Calculator Phase 2                 00198096</t>
  </si>
  <si>
    <t xml:space="preserve">Design, test, certify and supply ongoing support of a calculator for use by Ergon Energy and land developers and builders alike. This calculator will be used to deliver appropriate outputs for assessing the impact of customer electrical demands to the existing and future build of Ergon Energy Distribution Network. </t>
  </si>
  <si>
    <t>NOCP Salesforce Upgrade Project         00200894</t>
  </si>
  <si>
    <t>Blacks Beach Feeder NNA Investigation   00206867</t>
  </si>
  <si>
    <t>The Planella area is fed by several feeders that have load growth risk due to greenfield developments.  Investigate NNA options for network support</t>
  </si>
  <si>
    <t>Bucasia Feeder NNA Investigation        00206868</t>
  </si>
  <si>
    <t>Eimeo Feeder NNA                        00206871</t>
  </si>
  <si>
    <t>Rural View NNA                          00206891</t>
  </si>
  <si>
    <t>PFC_Southern Region                     00206961</t>
  </si>
  <si>
    <t>AES EW ASW Emergy Risk Replc GUSS Deplo 00207581</t>
  </si>
  <si>
    <t>Develop the risk assessments of guss deployments and support the GUSS deployment program.</t>
  </si>
  <si>
    <t>Alpha NNA Investigation                 00208164</t>
  </si>
  <si>
    <t>Investigate NNA options for providing voltage support to the Alpha feeder.</t>
  </si>
  <si>
    <t>Charters Towers No2 NNA Investigation   00208339</t>
  </si>
  <si>
    <t>Investigate options for NNA to support the load on the WIER SWER in conjunction with the GUSS deployment.</t>
  </si>
  <si>
    <t>Alan Sherriff No10 11kV NNAInvestigation00208340</t>
  </si>
  <si>
    <t>Investigate the options for NNA to support Alan Sheriff feeders to manage the load growth in the area.</t>
  </si>
  <si>
    <t>Alpha Network Embedded Generation_NNA			00211344</t>
  </si>
  <si>
    <t>Asset Replacement expenditure is less than 10% below the 2014-15 AER forecast, therefore an explanation has not been provided in accordance with the instructions.</t>
  </si>
  <si>
    <t>Augmentation investment in 2014-15 has been lower than expected owing to a number of investments undergoing planning and scope reviews under the new security criteria (combined with updates on the demand forecast) which have resulted in identification of lower cost solutions to forecasted constraints. Additionally, a significant planned investment in the township of Moranbah that was in design phase was de-scoped based on an agreement being reached with the transmission supplier to maintain the existing connection point arrangements.</t>
  </si>
  <si>
    <t xml:space="preserve">Customer initiated capital works was 57% below the 2014-15 AER forecast.
Customer initiated investment in 2014-15 has been lower than expected owing to lower demand from customers proceeding with connection enquiries and applications. Generically performance against expenditure forecast for ‘Domestic and Rural’, ‘Commercial and Industrial’ customers and subdivision works has been approximately 15-23% lower than expected. However significant reductions in gifted Subdivisions assets and Large Customer Connections have been experienced of up to 50% and 83% respectively. These reductions are most pronounced in Large Customer Connections and Subdivision works owing to the higher unit cost for these connection types and the volatility these customer types experience. An additional factor that impacts the revised forecast expenditure for CICW 2014-15 year is the updated real cost escalators and overheads. 
These expenditure revisions are consistent with declines in Queensland non-residential investment indicators that have significantly weakened following the completion of the Curtis Island Liquefied Natural Gas (LNG) construction projects. A significant investment planned for the Cairns Northern Beaches area has been deferred from the original proposed timeline because of matters associated with relevant development and gaming licenses approvals and the overall subdued tourist activity in the Cairns area. The delay to this large customer connection project has also reduced the level of expected residential and commercial development in the suburbs surrounding the Cairns Northern Beaches associated with this development. 
</t>
  </si>
  <si>
    <t xml:space="preserve">Reliability/quality improvement was 162% above the 2014-15 AER forecast. This result was largely driven by:
Reliability investment was higher than expected owing to stronger program coordination and delivery of the ACR and Gas Switch reliability improvement program. In order to meet MSS compliance a higher volume of switches was required to be installed in the 2010-15 period than compared to Ergon Energy’s original Regulatory Proposal and the reduced Final Determination. The delivery time for a large program was under estimated and more switches were installed in 2014-15. This has reduced the need for Reliability Improvement investment to continue into the next Regulatory Control Period.
</t>
  </si>
  <si>
    <t xml:space="preserve">Other capital expenditure was 44% below the 2014-15 AER forecast. This result was largely driven by:
 Communications and IT assets that were determined to be non-system assets were transferred out to Non System Assets; and
 The Distribution Management System (DMS) project was put on hold after the completion of the Blueprinting phase of the project which validated the estimated design, timing allocations and system integration costs for the project.
</t>
  </si>
  <si>
    <t xml:space="preserve">Non system asset expenditure was 104% above the 2014-15 AER forecast. Actuals were greater than forecast due to: 
communications and IT assets were transferred to the Non-System asset category yet were originally forecast against Other System Assets; and 
Property Investments - Glenmore Rd, Rockhampton exceeded initial forecast expectations, whilst Garbutt recovered from its initial delays (owing to the discovery of asbestos) to also exceed forecast for 2014/15 financial year.
</t>
  </si>
  <si>
    <t>Preventive Maintenance</t>
  </si>
  <si>
    <t xml:space="preserve">The expenditure on Preventive Maintenance was below the AER Forecast amount for 2014/15. 
The $32 (-25%) million underspend was primarily due to the interventions first initiated 2012/13 and bult upon during 2013/14. </t>
  </si>
  <si>
    <t>Corrective Maintenance</t>
  </si>
  <si>
    <t xml:space="preserve">The expenditure on Corrective Maintenance was above the AER Forecast amount for 2014/15. 
The $2.3 million (+2%) overspend was  a relatively small increase in reactive maintenance balancing off the significant reduction in Preventive Maintenance with the net result being below the forecast. </t>
  </si>
  <si>
    <t>Forced Maintenance</t>
  </si>
  <si>
    <t xml:space="preserve">The expenditure on Forced Maintenance was above the AER Forecast amount for 2014/15. 
The $34.5 million (+81%) overspend was primarily due to:
* Works associated with response to tropical cyclone totalled $13.9 million 
* A very active storm season producing 37,700 events at an average cost of $1,677 per event
* Major events were excluded from the forecasts in Ergon Energy’s Final Distribution Determination 
</t>
  </si>
  <si>
    <t xml:space="preserve">Other network maintenance costs </t>
  </si>
  <si>
    <t>Other network maintenance costs was less than 10% below the 2014-15 AER forecast, therefore an explanation has not been provided in accordance with the instruction.</t>
  </si>
  <si>
    <t>The expenditure on Network Operating Costs was above the AER Forecast amount for 2014/15. 
The $3.3 (+11%) million overspend was primarily due to costs associated with the expansion of the Communications Network Operations Centre (CNOC). 
The growth required in this area was unforeseen at the time of the current period submission and relates to demand for more detailed and real time network monitoring. Impacting this is the penetration of PV installation, rise in alternate energy solutions and Safety Net reliance on real time system information. The extent of these was not anticipated at the time of the forecast.
Impacting to a lesser extent are costs for Embedded Generation ($0.6 million) excluded from AER forecast submission by Ergon Energy. These costs form part of Demand Management in the next regulatory period.</t>
  </si>
  <si>
    <t/>
  </si>
  <si>
    <t>SPARQ Solutions</t>
  </si>
  <si>
    <t>Provision of information technology and communications</t>
  </si>
  <si>
    <t>N/A</t>
  </si>
  <si>
    <t>Ergon Energy Telecommunications</t>
  </si>
  <si>
    <t>Provision of telecommunications</t>
  </si>
  <si>
    <t>Solar Bonus</t>
  </si>
  <si>
    <t>Over Applied Overheads</t>
  </si>
  <si>
    <t>External Works</t>
  </si>
  <si>
    <t>Training</t>
  </si>
  <si>
    <t>Not Proceeding Network Initiated Capital Wks</t>
  </si>
  <si>
    <t>Generation Fuel</t>
  </si>
  <si>
    <t>Other Operating Costs</t>
  </si>
  <si>
    <t>SPARQ SOLUTIONS</t>
  </si>
  <si>
    <t>High load escorts (Unregulated)</t>
  </si>
  <si>
    <t>[other activities to be listed]</t>
  </si>
  <si>
    <t>&lt;Item&gt;</t>
  </si>
  <si>
    <t>Early adoption of AASB 9 Financial Instruments</t>
  </si>
  <si>
    <t>To allow closer alignment of accounting and risk management practices</t>
  </si>
  <si>
    <t>Hedge accounted financial assets and liabilities in subsidiaries</t>
  </si>
  <si>
    <t>Change in accounting policy for regulated revenue to exclude the recognition of revenue under or over recovery adjustments</t>
  </si>
  <si>
    <t>AASB view that rights and obligations associated with rate regulation do not meet the asset and liability recognition criteria.</t>
  </si>
  <si>
    <t>Prior year under-recovery adjustments to Distribution Revenue and current year under-recovery of DUOS revenue would have been reported as Distribution Revenue in the Audited statutory accounts column and adjusted out in the  Adjustments column in Tab 1.  These amounts are nil in 2015 Income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</si>
</sst>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64" formatCode="_(* #,##0_);_(* \(#,##0\);_(* &quot;-&quot;_);_(@_)"/>
    <numFmt numFmtId="165" formatCode="0.0%"/>
    <numFmt numFmtId="166" formatCode="_(* #,##0_);_(* \(#,##0\);_(* &quot;-&quot;?_);_(@_)"/>
    <numFmt numFmtId="167" formatCode="0.0"/>
    <numFmt numFmtId="168" formatCode="0.0000"/>
    <numFmt numFmtId="169" formatCode="#,##0;\(#,##0\)"/>
    <numFmt numFmtId="170" formatCode="#,##0,;\(#,##0,\)"/>
    <numFmt numFmtId="171" formatCode="#,##0.0;\(#,##0.0\)"/>
    <numFmt numFmtId="172" formatCode="_-* #,##0_-;\-* #,##0_-;_-* &quot;-&quot;??_-;_-@_-"/>
    <numFmt numFmtId="173" formatCode="dd/mm/yyyy"/>
    <numFmt numFmtId="174" formatCode="#,##0_ ;\-#,##0\ "/>
    <numFmt numFmtId="175" formatCode="[$-C09]dd\-mmm\-yy;@"/>
  </numFmts>
  <fonts count="61" x14ac:knownFonts="1">
    <font>
      <sz val="10"/>
      <name val="Arial"/>
    </font>
    <font>
      <sz val="11"/>
      <color theme="1"/>
      <name val="Calibri"/>
      <family val="2"/>
      <scheme val="minor"/>
    </font>
    <font>
      <sz val="10"/>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sz val="10"/>
      <name val="Arial"/>
      <family val="2"/>
    </font>
    <font>
      <b/>
      <sz val="8"/>
      <name val="Arial"/>
      <family val="2"/>
    </font>
    <font>
      <sz val="8"/>
      <name val="Arial"/>
      <family val="2"/>
    </font>
    <font>
      <b/>
      <sz val="14"/>
      <color indexed="51"/>
      <name val="Arial"/>
      <family val="2"/>
    </font>
    <font>
      <b/>
      <sz val="14"/>
      <name val="Arial"/>
      <family val="2"/>
    </font>
    <font>
      <sz val="10"/>
      <color indexed="9"/>
      <name val="Arial"/>
      <family val="2"/>
    </font>
    <font>
      <sz val="18"/>
      <name val="Arial"/>
      <family val="2"/>
    </font>
    <font>
      <b/>
      <sz val="18"/>
      <color indexed="62"/>
      <name val="Arial Black"/>
      <family val="2"/>
    </font>
    <font>
      <b/>
      <sz val="18"/>
      <color indexed="62"/>
      <name val="Arial"/>
      <family val="2"/>
    </font>
    <font>
      <sz val="18"/>
      <color indexed="62"/>
      <name val="Arial"/>
      <family val="2"/>
    </font>
    <font>
      <u/>
      <sz val="10"/>
      <color indexed="12"/>
      <name val="Arial"/>
      <family val="2"/>
    </font>
    <font>
      <b/>
      <sz val="10"/>
      <color indexed="6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color indexed="8"/>
      <name val="Arial"/>
      <family val="2"/>
    </font>
    <font>
      <b/>
      <sz val="10"/>
      <color indexed="9"/>
      <name val="Arial"/>
      <family val="2"/>
    </font>
    <font>
      <b/>
      <sz val="10"/>
      <color indexed="8"/>
      <name val="Arial"/>
      <family val="2"/>
    </font>
    <font>
      <sz val="10"/>
      <color indexed="8"/>
      <name val="Arial"/>
      <family val="2"/>
    </font>
    <font>
      <sz val="12"/>
      <name val="Arial Black"/>
      <family val="2"/>
    </font>
    <font>
      <sz val="12"/>
      <name val="Arial"/>
      <family val="2"/>
    </font>
    <font>
      <strike/>
      <sz val="10"/>
      <color indexed="22"/>
      <name val="Arial Black"/>
      <family val="2"/>
    </font>
    <font>
      <i/>
      <sz val="10"/>
      <color indexed="9"/>
      <name val="Arial"/>
      <family val="2"/>
    </font>
    <font>
      <sz val="10"/>
      <name val="Arial"/>
      <family val="2"/>
    </font>
    <font>
      <b/>
      <sz val="14"/>
      <name val="Arial Black"/>
      <family val="2"/>
    </font>
    <font>
      <sz val="10"/>
      <name val="Arial"/>
      <family val="2"/>
    </font>
    <font>
      <b/>
      <sz val="22"/>
      <name val="Arial"/>
      <family val="2"/>
    </font>
    <font>
      <b/>
      <sz val="12"/>
      <color indexed="51"/>
      <name val="Arial"/>
      <family val="2"/>
    </font>
    <font>
      <sz val="12"/>
      <color indexed="9"/>
      <name val="Arial"/>
      <family val="2"/>
    </font>
    <font>
      <b/>
      <sz val="10"/>
      <color rgb="FFFFC000"/>
      <name val="Arial"/>
      <family val="2"/>
    </font>
    <font>
      <sz val="10"/>
      <color theme="0"/>
      <name val="Arial"/>
      <family val="2"/>
    </font>
    <font>
      <b/>
      <sz val="10"/>
      <color rgb="FFFFCC00"/>
      <name val="Arial"/>
      <family val="2"/>
    </font>
    <font>
      <b/>
      <sz val="10"/>
      <color theme="0"/>
      <name val="Arial"/>
      <family val="2"/>
    </font>
    <font>
      <sz val="10"/>
      <name val="Calibri"/>
      <family val="2"/>
    </font>
    <font>
      <sz val="10"/>
      <color rgb="FFFF0000"/>
      <name val="Arial"/>
      <family val="2"/>
    </font>
    <font>
      <sz val="12"/>
      <color indexed="8"/>
      <name val="Arial"/>
      <family val="2"/>
    </font>
    <font>
      <sz val="10"/>
      <name val="Arial"/>
      <family val="2"/>
    </font>
    <font>
      <sz val="10"/>
      <color indexed="10"/>
      <name val="Arial"/>
      <family val="2"/>
    </font>
  </fonts>
  <fills count="33">
    <fill>
      <patternFill patternType="none"/>
    </fill>
    <fill>
      <patternFill patternType="gray125"/>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9"/>
        <bgColor indexed="64"/>
      </patternFill>
    </fill>
    <fill>
      <patternFill patternType="solid">
        <fgColor indexed="62"/>
        <bgColor indexed="64"/>
      </patternFill>
    </fill>
    <fill>
      <patternFill patternType="solid">
        <fgColor indexed="8"/>
        <bgColor indexed="64"/>
      </patternFill>
    </fill>
    <fill>
      <patternFill patternType="solid">
        <fgColor indexed="47"/>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rgb="FF333399"/>
        <bgColor indexed="64"/>
      </patternFill>
    </fill>
    <fill>
      <patternFill patternType="solid">
        <fgColor theme="1"/>
        <bgColor indexed="64"/>
      </patternFill>
    </fill>
    <fill>
      <patternFill patternType="solid">
        <fgColor rgb="FFFABF8F"/>
        <bgColor indexed="64"/>
      </patternFill>
    </fill>
    <fill>
      <patternFill patternType="solid">
        <fgColor rgb="FFB2A1C7"/>
        <bgColor indexed="64"/>
      </patternFill>
    </fill>
    <fill>
      <patternFill patternType="solid">
        <fgColor theme="0" tint="-4.9989318521683403E-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2"/>
      </top>
      <bottom/>
      <diagonal/>
    </border>
    <border>
      <left style="thin">
        <color indexed="64"/>
      </left>
      <right/>
      <top/>
      <bottom style="thin">
        <color indexed="64"/>
      </bottom>
      <diagonal/>
    </border>
    <border>
      <left/>
      <right style="thin">
        <color indexed="64"/>
      </right>
      <top style="thin">
        <color indexed="64"/>
      </top>
      <bottom/>
      <diagonal/>
    </border>
    <border>
      <left style="thick">
        <color indexed="62"/>
      </left>
      <right/>
      <top style="thick">
        <color indexed="62"/>
      </top>
      <bottom/>
      <diagonal/>
    </border>
    <border>
      <left/>
      <right/>
      <top style="thick">
        <color indexed="62"/>
      </top>
      <bottom/>
      <diagonal/>
    </border>
    <border>
      <left/>
      <right style="thick">
        <color indexed="62"/>
      </right>
      <top style="thick">
        <color indexed="62"/>
      </top>
      <bottom/>
      <diagonal/>
    </border>
    <border>
      <left style="thick">
        <color indexed="62"/>
      </left>
      <right/>
      <top/>
      <bottom/>
      <diagonal/>
    </border>
    <border>
      <left/>
      <right style="thick">
        <color indexed="62"/>
      </right>
      <top/>
      <bottom/>
      <diagonal/>
    </border>
    <border>
      <left style="thick">
        <color indexed="62"/>
      </left>
      <right/>
      <top style="medium">
        <color indexed="62"/>
      </top>
      <bottom/>
      <diagonal/>
    </border>
    <border>
      <left/>
      <right style="thick">
        <color indexed="62"/>
      </right>
      <top style="medium">
        <color indexed="62"/>
      </top>
      <bottom/>
      <diagonal/>
    </border>
    <border>
      <left style="thick">
        <color indexed="62"/>
      </left>
      <right/>
      <top/>
      <bottom style="thick">
        <color indexed="62"/>
      </bottom>
      <diagonal/>
    </border>
    <border>
      <left/>
      <right/>
      <top/>
      <bottom style="thick">
        <color indexed="62"/>
      </bottom>
      <diagonal/>
    </border>
    <border>
      <left/>
      <right style="thick">
        <color indexed="62"/>
      </right>
      <top/>
      <bottom style="thick">
        <color indexed="62"/>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0">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8"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164" fontId="8" fillId="14" borderId="0" applyNumberFormat="0" applyFont="0" applyBorder="0" applyAlignment="0">
      <alignment horizontal="right"/>
    </xf>
    <xf numFmtId="164" fontId="8" fillId="14" borderId="0" applyNumberFormat="0" applyFont="0" applyBorder="0" applyAlignment="0">
      <alignment horizontal="right"/>
    </xf>
    <xf numFmtId="0" fontId="23" fillId="5" borderId="1" applyNumberFormat="0" applyAlignment="0" applyProtection="0"/>
    <xf numFmtId="0" fontId="24" fillId="15" borderId="2" applyNumberFormat="0" applyAlignment="0" applyProtection="0"/>
    <xf numFmtId="43" fontId="2" fillId="0" borderId="0" applyFont="0" applyFill="0" applyBorder="0" applyAlignment="0" applyProtection="0"/>
    <xf numFmtId="43" fontId="8" fillId="0" borderId="0" applyFont="0" applyFill="0" applyBorder="0" applyAlignment="0" applyProtection="0"/>
    <xf numFmtId="43" fontId="48" fillId="0" borderId="0" applyFont="0" applyFill="0" applyBorder="0" applyAlignment="0" applyProtection="0"/>
    <xf numFmtId="0" fontId="25" fillId="0" borderId="0" applyNumberFormat="0" applyFill="0" applyBorder="0" applyAlignment="0" applyProtection="0"/>
    <xf numFmtId="0" fontId="26" fillId="16"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18" fillId="0" borderId="0" applyNumberFormat="0" applyFill="0" applyBorder="0" applyAlignment="0" applyProtection="0">
      <alignment vertical="top"/>
      <protection locked="0"/>
    </xf>
    <xf numFmtId="0" fontId="30" fillId="3" borderId="1" applyNumberFormat="0" applyAlignment="0" applyProtection="0"/>
    <xf numFmtId="164" fontId="2" fillId="17" borderId="0" applyFont="0" applyBorder="0" applyAlignment="0">
      <alignment horizontal="right"/>
      <protection locked="0"/>
    </xf>
    <xf numFmtId="164" fontId="8" fillId="17" borderId="0" applyFont="0" applyBorder="0" applyAlignment="0">
      <alignment horizontal="right"/>
      <protection locked="0"/>
    </xf>
    <xf numFmtId="166" fontId="8" fillId="18" borderId="0" applyFont="0" applyBorder="0">
      <alignment horizontal="right"/>
      <protection locked="0"/>
    </xf>
    <xf numFmtId="164" fontId="8" fillId="19" borderId="0" applyFont="0" applyBorder="0">
      <alignment horizontal="right"/>
      <protection locked="0"/>
    </xf>
    <xf numFmtId="0" fontId="31" fillId="0" borderId="6" applyNumberFormat="0" applyFill="0" applyAlignment="0" applyProtection="0"/>
    <xf numFmtId="0" fontId="32" fillId="6"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2" fillId="0" borderId="0"/>
    <xf numFmtId="0" fontId="2" fillId="20" borderId="0"/>
    <xf numFmtId="0" fontId="2" fillId="20" borderId="0"/>
    <xf numFmtId="0" fontId="2" fillId="20" borderId="0"/>
    <xf numFmtId="0" fontId="2" fillId="20" borderId="0"/>
    <xf numFmtId="0" fontId="8" fillId="20" borderId="0"/>
    <xf numFmtId="0" fontId="48" fillId="20" borderId="0"/>
    <xf numFmtId="0" fontId="2" fillId="0" borderId="0"/>
    <xf numFmtId="0" fontId="8" fillId="0" borderId="0"/>
    <xf numFmtId="0" fontId="48" fillId="0" borderId="0"/>
    <xf numFmtId="0" fontId="2" fillId="20" borderId="0"/>
    <xf numFmtId="0" fontId="8" fillId="20" borderId="0"/>
    <xf numFmtId="0" fontId="48" fillId="20" borderId="0"/>
    <xf numFmtId="0" fontId="2" fillId="20" borderId="0"/>
    <xf numFmtId="0" fontId="8" fillId="20" borderId="0"/>
    <xf numFmtId="0" fontId="48" fillId="20" borderId="0"/>
    <xf numFmtId="0" fontId="2" fillId="20" borderId="0"/>
    <xf numFmtId="0" fontId="48" fillId="20" borderId="0"/>
    <xf numFmtId="0" fontId="48" fillId="20" borderId="0"/>
    <xf numFmtId="0" fontId="8" fillId="20" borderId="0"/>
    <xf numFmtId="0" fontId="2" fillId="0" borderId="0"/>
    <xf numFmtId="0" fontId="2" fillId="20" borderId="0"/>
    <xf numFmtId="0" fontId="8" fillId="20" borderId="0"/>
    <xf numFmtId="0" fontId="2" fillId="0" borderId="0" applyProtection="0"/>
    <xf numFmtId="0" fontId="2" fillId="0" borderId="0" applyFill="0"/>
    <xf numFmtId="0" fontId="8" fillId="4" borderId="7" applyNumberFormat="0" applyFont="0" applyAlignment="0" applyProtection="0"/>
    <xf numFmtId="0" fontId="33" fillId="5" borderId="8" applyNumberFormat="0" applyAlignment="0" applyProtection="0"/>
    <xf numFmtId="0" fontId="2" fillId="0" borderId="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xf numFmtId="0" fontId="2" fillId="0" borderId="0"/>
    <xf numFmtId="9" fontId="59" fillId="0" borderId="0" applyFont="0" applyFill="0" applyBorder="0" applyAlignment="0" applyProtection="0"/>
    <xf numFmtId="0" fontId="1" fillId="0" borderId="0"/>
    <xf numFmtId="0" fontId="2" fillId="0" borderId="0"/>
    <xf numFmtId="43" fontId="2" fillId="0" borderId="0" applyFont="0" applyFill="0" applyBorder="0" applyAlignment="0" applyProtection="0"/>
    <xf numFmtId="0" fontId="2" fillId="20" borderId="0"/>
    <xf numFmtId="175" fontId="1" fillId="0" borderId="0"/>
  </cellStyleXfs>
  <cellXfs count="618">
    <xf numFmtId="0" fontId="0" fillId="0" borderId="0" xfId="0"/>
    <xf numFmtId="0" fontId="3" fillId="20" borderId="0" xfId="56" applyFont="1"/>
    <xf numFmtId="0" fontId="2" fillId="20" borderId="0" xfId="56"/>
    <xf numFmtId="0" fontId="4" fillId="20" borderId="0" xfId="56" applyFont="1"/>
    <xf numFmtId="2" fontId="9" fillId="20" borderId="0" xfId="56" applyNumberFormat="1" applyFont="1" applyBorder="1" applyAlignment="1" applyProtection="1">
      <alignment horizontal="left"/>
    </xf>
    <xf numFmtId="0" fontId="10" fillId="20" borderId="0" xfId="56" applyFont="1" applyAlignment="1" applyProtection="1">
      <protection locked="0"/>
    </xf>
    <xf numFmtId="0" fontId="10" fillId="20" borderId="0" xfId="56" applyFont="1" applyProtection="1">
      <protection locked="0"/>
    </xf>
    <xf numFmtId="0" fontId="9" fillId="20" borderId="0" xfId="56" applyFont="1"/>
    <xf numFmtId="0" fontId="2" fillId="20" borderId="0" xfId="56" applyAlignment="1"/>
    <xf numFmtId="0" fontId="11" fillId="21" borderId="10" xfId="56" applyFont="1" applyFill="1" applyBorder="1"/>
    <xf numFmtId="0" fontId="12" fillId="21" borderId="10" xfId="56" applyFont="1" applyFill="1" applyBorder="1"/>
    <xf numFmtId="0" fontId="12" fillId="20" borderId="0" xfId="56" applyFont="1"/>
    <xf numFmtId="0" fontId="11" fillId="21" borderId="11" xfId="56" applyFont="1" applyFill="1" applyBorder="1"/>
    <xf numFmtId="0" fontId="12" fillId="21" borderId="12" xfId="56" applyFont="1" applyFill="1" applyBorder="1"/>
    <xf numFmtId="0" fontId="14" fillId="20" borderId="0" xfId="54" applyFont="1"/>
    <xf numFmtId="0" fontId="14" fillId="20" borderId="0" xfId="54" applyFont="1" applyFill="1" applyBorder="1"/>
    <xf numFmtId="0" fontId="14" fillId="20" borderId="0" xfId="54" applyFont="1" applyFill="1"/>
    <xf numFmtId="0" fontId="16" fillId="20" borderId="0" xfId="54" applyFont="1" applyFill="1" applyBorder="1" applyAlignment="1">
      <alignment vertical="center"/>
    </xf>
    <xf numFmtId="0" fontId="16" fillId="20" borderId="0" xfId="54" applyFont="1" applyFill="1" applyBorder="1" applyAlignment="1"/>
    <xf numFmtId="0" fontId="17" fillId="20" borderId="0" xfId="54" applyFont="1" applyFill="1" applyBorder="1" applyAlignment="1">
      <alignment vertical="center"/>
    </xf>
    <xf numFmtId="0" fontId="17" fillId="20" borderId="0" xfId="54" applyFont="1" applyFill="1" applyBorder="1" applyAlignment="1"/>
    <xf numFmtId="0" fontId="14" fillId="19" borderId="0" xfId="54" applyFont="1" applyFill="1" applyBorder="1"/>
    <xf numFmtId="0" fontId="14" fillId="20" borderId="0" xfId="54" applyFont="1" applyFill="1" applyBorder="1" applyAlignment="1">
      <alignment vertical="center"/>
    </xf>
    <xf numFmtId="0" fontId="14" fillId="20" borderId="0" xfId="54" applyFont="1" applyAlignment="1">
      <alignment vertical="center"/>
    </xf>
    <xf numFmtId="0" fontId="5" fillId="20" borderId="0" xfId="54" applyFont="1" applyFill="1" applyBorder="1" applyAlignment="1">
      <alignment vertical="center"/>
    </xf>
    <xf numFmtId="0" fontId="14" fillId="20" borderId="0" xfId="54" applyFont="1" applyFill="1" applyAlignment="1">
      <alignment vertical="center"/>
    </xf>
    <xf numFmtId="0" fontId="3" fillId="20" borderId="0" xfId="62" applyFont="1"/>
    <xf numFmtId="0" fontId="38" fillId="20" borderId="0" xfId="59" applyFont="1" applyFill="1" applyBorder="1" applyAlignment="1"/>
    <xf numFmtId="2" fontId="13" fillId="21" borderId="10" xfId="30" applyNumberFormat="1" applyFont="1" applyFill="1" applyBorder="1" applyAlignment="1">
      <alignment horizontal="center"/>
    </xf>
    <xf numFmtId="167" fontId="13" fillId="21" borderId="13" xfId="30" applyNumberFormat="1" applyFont="1" applyFill="1" applyBorder="1" applyAlignment="1">
      <alignment horizontal="center" vertical="center"/>
    </xf>
    <xf numFmtId="0" fontId="7" fillId="21" borderId="14" xfId="62" applyFont="1" applyFill="1" applyBorder="1" applyAlignment="1">
      <alignment horizontal="left" indent="1"/>
    </xf>
    <xf numFmtId="0" fontId="8" fillId="21" borderId="15" xfId="62" applyFont="1" applyFill="1" applyBorder="1" applyAlignment="1"/>
    <xf numFmtId="0" fontId="8" fillId="21" borderId="15" xfId="62" applyFont="1" applyFill="1" applyBorder="1"/>
    <xf numFmtId="0" fontId="8" fillId="21" borderId="16" xfId="62" applyFont="1" applyFill="1" applyBorder="1"/>
    <xf numFmtId="0" fontId="6" fillId="21" borderId="17" xfId="62" applyFont="1" applyFill="1" applyBorder="1" applyAlignment="1">
      <alignment horizontal="left" indent="1"/>
    </xf>
    <xf numFmtId="0" fontId="13" fillId="21" borderId="0" xfId="62" applyFont="1" applyFill="1" applyBorder="1" applyAlignment="1">
      <alignment horizontal="right" indent="1"/>
    </xf>
    <xf numFmtId="0" fontId="13" fillId="21" borderId="18" xfId="62" applyFont="1" applyFill="1" applyBorder="1" applyAlignment="1" applyProtection="1">
      <protection locked="0"/>
    </xf>
    <xf numFmtId="0" fontId="13" fillId="21" borderId="0" xfId="62" applyFont="1" applyFill="1" applyBorder="1"/>
    <xf numFmtId="0" fontId="8" fillId="19" borderId="19" xfId="62" applyFont="1" applyFill="1" applyBorder="1" applyAlignment="1" applyProtection="1">
      <alignment horizontal="left"/>
      <protection locked="0"/>
    </xf>
    <xf numFmtId="0" fontId="8" fillId="21" borderId="0" xfId="62" applyFont="1" applyFill="1" applyBorder="1"/>
    <xf numFmtId="0" fontId="8" fillId="21" borderId="18" xfId="62" applyFont="1" applyFill="1" applyBorder="1" applyProtection="1">
      <protection locked="0"/>
    </xf>
    <xf numFmtId="0" fontId="8" fillId="21" borderId="18" xfId="62" applyFont="1" applyFill="1" applyBorder="1"/>
    <xf numFmtId="0" fontId="8" fillId="21" borderId="18" xfId="62" applyFont="1" applyFill="1" applyBorder="1" applyAlignment="1" applyProtection="1">
      <protection locked="0"/>
    </xf>
    <xf numFmtId="0" fontId="7" fillId="21" borderId="17" xfId="62" applyFont="1" applyFill="1" applyBorder="1" applyAlignment="1">
      <alignment horizontal="left" indent="1"/>
    </xf>
    <xf numFmtId="0" fontId="7" fillId="21" borderId="20" xfId="62" applyFont="1" applyFill="1" applyBorder="1" applyAlignment="1">
      <alignment horizontal="left" indent="1"/>
    </xf>
    <xf numFmtId="0" fontId="8" fillId="21" borderId="21" xfId="62" applyFont="1" applyFill="1" applyBorder="1" applyAlignment="1"/>
    <xf numFmtId="0" fontId="8" fillId="21" borderId="21" xfId="62" applyFont="1" applyFill="1" applyBorder="1"/>
    <xf numFmtId="0" fontId="8" fillId="21" borderId="22" xfId="62" applyFont="1" applyFill="1" applyBorder="1"/>
    <xf numFmtId="0" fontId="3" fillId="20" borderId="0" xfId="65" applyFont="1"/>
    <xf numFmtId="0" fontId="2" fillId="20" borderId="0" xfId="65"/>
    <xf numFmtId="0" fontId="3" fillId="0" borderId="0" xfId="65" applyFont="1" applyFill="1" applyAlignment="1"/>
    <xf numFmtId="167" fontId="4" fillId="20" borderId="0" xfId="65" applyNumberFormat="1" applyFont="1" applyBorder="1" applyAlignment="1">
      <alignment horizontal="left"/>
    </xf>
    <xf numFmtId="49" fontId="8" fillId="20" borderId="0" xfId="65" applyNumberFormat="1" applyFont="1"/>
    <xf numFmtId="2" fontId="8" fillId="20" borderId="0" xfId="65" applyNumberFormat="1" applyFont="1" applyBorder="1"/>
    <xf numFmtId="164" fontId="8" fillId="20" borderId="0" xfId="65" applyNumberFormat="1" applyFont="1" applyBorder="1" applyAlignment="1">
      <alignment horizontal="center"/>
    </xf>
    <xf numFmtId="164" fontId="8" fillId="20" borderId="0" xfId="65" applyNumberFormat="1" applyFont="1" applyBorder="1"/>
    <xf numFmtId="39" fontId="8" fillId="20" borderId="0" xfId="65" applyNumberFormat="1" applyFont="1"/>
    <xf numFmtId="0" fontId="8" fillId="20" borderId="0" xfId="65" applyFont="1"/>
    <xf numFmtId="168" fontId="39" fillId="21" borderId="10" xfId="65" quotePrefix="1" applyNumberFormat="1" applyFont="1" applyFill="1" applyBorder="1" applyAlignment="1">
      <alignment horizontal="center" vertical="center" wrapText="1"/>
    </xf>
    <xf numFmtId="49" fontId="39" fillId="21" borderId="10" xfId="65" applyNumberFormat="1" applyFont="1" applyFill="1" applyBorder="1" applyAlignment="1">
      <alignment horizontal="center" vertical="center" wrapText="1"/>
    </xf>
    <xf numFmtId="2" fontId="39" fillId="21" borderId="10" xfId="65" applyNumberFormat="1" applyFont="1" applyFill="1" applyBorder="1" applyAlignment="1">
      <alignment horizontal="center" vertical="center" wrapText="1"/>
    </xf>
    <xf numFmtId="164" fontId="39" fillId="21" borderId="10" xfId="65" applyNumberFormat="1" applyFont="1" applyFill="1" applyBorder="1" applyAlignment="1">
      <alignment horizontal="center" vertical="center" wrapText="1"/>
    </xf>
    <xf numFmtId="39" fontId="39" fillId="21" borderId="11" xfId="65" applyNumberFormat="1" applyFont="1" applyFill="1" applyBorder="1" applyAlignment="1">
      <alignment horizontal="center" vertical="center" wrapText="1"/>
    </xf>
    <xf numFmtId="39" fontId="39" fillId="21" borderId="23" xfId="65" applyNumberFormat="1" applyFont="1" applyFill="1" applyBorder="1" applyAlignment="1">
      <alignment horizontal="center" vertical="center" wrapText="1"/>
    </xf>
    <xf numFmtId="39" fontId="39" fillId="21" borderId="10" xfId="65" applyNumberFormat="1" applyFont="1" applyFill="1" applyBorder="1" applyAlignment="1">
      <alignment horizontal="center" vertical="center" wrapText="1"/>
    </xf>
    <xf numFmtId="167" fontId="13" fillId="21" borderId="10" xfId="65" applyNumberFormat="1" applyFont="1" applyFill="1" applyBorder="1" applyAlignment="1">
      <alignment horizontal="left"/>
    </xf>
    <xf numFmtId="0" fontId="6" fillId="21" borderId="10" xfId="65" applyFont="1" applyFill="1" applyBorder="1" applyAlignment="1">
      <alignment horizontal="left" vertical="center" wrapText="1"/>
    </xf>
    <xf numFmtId="171" fontId="7" fillId="19" borderId="10" xfId="65" applyNumberFormat="1" applyFont="1" applyFill="1" applyBorder="1" applyAlignment="1">
      <alignment horizontal="right"/>
    </xf>
    <xf numFmtId="49" fontId="39" fillId="22" borderId="10" xfId="65" applyNumberFormat="1" applyFont="1" applyFill="1" applyBorder="1"/>
    <xf numFmtId="171" fontId="40" fillId="14" borderId="10" xfId="65" applyNumberFormat="1" applyFont="1" applyFill="1" applyBorder="1" applyAlignment="1">
      <alignment horizontal="right"/>
    </xf>
    <xf numFmtId="168" fontId="39" fillId="21" borderId="10" xfId="65" applyNumberFormat="1" applyFont="1" applyFill="1" applyBorder="1" applyAlignment="1">
      <alignment horizontal="center" vertical="center" wrapText="1"/>
    </xf>
    <xf numFmtId="0" fontId="5" fillId="0" borderId="0" xfId="59" applyFont="1"/>
    <xf numFmtId="0" fontId="2" fillId="0" borderId="0" xfId="59" applyAlignment="1"/>
    <xf numFmtId="0" fontId="2" fillId="0" borderId="0" xfId="59"/>
    <xf numFmtId="0" fontId="39" fillId="22" borderId="10" xfId="59" applyFont="1" applyFill="1" applyBorder="1" applyAlignment="1">
      <alignment horizontal="right"/>
    </xf>
    <xf numFmtId="0" fontId="5" fillId="20" borderId="0" xfId="65" applyFont="1"/>
    <xf numFmtId="49" fontId="6" fillId="21" borderId="10" xfId="65" applyNumberFormat="1" applyFont="1" applyFill="1" applyBorder="1"/>
    <xf numFmtId="49" fontId="13" fillId="22" borderId="10" xfId="65" applyNumberFormat="1" applyFont="1" applyFill="1" applyBorder="1"/>
    <xf numFmtId="170" fontId="42" fillId="20" borderId="0" xfId="65" applyNumberFormat="1" applyFont="1" applyAlignment="1">
      <alignment horizontal="right" vertical="center"/>
    </xf>
    <xf numFmtId="49" fontId="39" fillId="21" borderId="11" xfId="65" applyNumberFormat="1" applyFont="1" applyFill="1" applyBorder="1" applyAlignment="1">
      <alignment horizontal="center" vertical="center" wrapText="1"/>
    </xf>
    <xf numFmtId="0" fontId="39" fillId="21" borderId="10" xfId="75" applyFont="1" applyFill="1" applyBorder="1" applyAlignment="1">
      <alignment horizontal="center" vertical="center" wrapText="1"/>
    </xf>
    <xf numFmtId="0" fontId="39" fillId="20" borderId="0" xfId="75" applyFont="1" applyFill="1" applyBorder="1" applyAlignment="1">
      <alignment horizontal="center" vertical="top" wrapText="1"/>
    </xf>
    <xf numFmtId="0" fontId="2" fillId="20" borderId="0" xfId="65" applyFill="1"/>
    <xf numFmtId="171" fontId="8" fillId="19" borderId="10" xfId="65" applyNumberFormat="1" applyFont="1" applyFill="1" applyBorder="1" applyAlignment="1">
      <alignment horizontal="right"/>
    </xf>
    <xf numFmtId="0" fontId="43" fillId="0" borderId="0" xfId="59" applyFont="1"/>
    <xf numFmtId="0" fontId="2" fillId="0" borderId="0" xfId="59" applyFont="1" applyAlignment="1">
      <alignment wrapText="1"/>
    </xf>
    <xf numFmtId="0" fontId="44" fillId="0" borderId="0" xfId="75" applyFont="1" applyFill="1" applyBorder="1" applyAlignment="1">
      <alignment horizontal="left" vertical="top" wrapText="1"/>
    </xf>
    <xf numFmtId="170" fontId="2" fillId="0" borderId="0" xfId="52" applyNumberFormat="1" applyFont="1" applyFill="1" applyBorder="1" applyAlignment="1">
      <alignment wrapText="1"/>
    </xf>
    <xf numFmtId="0" fontId="39" fillId="21" borderId="10" xfId="75" applyFont="1" applyFill="1" applyBorder="1" applyAlignment="1">
      <alignment horizontal="center" vertical="top" wrapText="1"/>
    </xf>
    <xf numFmtId="0" fontId="4" fillId="21" borderId="10" xfId="0" applyFont="1" applyFill="1" applyBorder="1" applyAlignment="1">
      <alignment horizontal="left" vertical="center" wrapText="1"/>
    </xf>
    <xf numFmtId="168" fontId="39" fillId="21" borderId="10" xfId="0" applyNumberFormat="1" applyFont="1" applyFill="1" applyBorder="1" applyAlignment="1">
      <alignment horizontal="center" vertical="center" wrapText="1"/>
    </xf>
    <xf numFmtId="0" fontId="3" fillId="0" borderId="0" xfId="0" applyFont="1"/>
    <xf numFmtId="0" fontId="5" fillId="0" borderId="0" xfId="0" applyFont="1"/>
    <xf numFmtId="0" fontId="0" fillId="19" borderId="10" xfId="0" applyFill="1" applyBorder="1"/>
    <xf numFmtId="168" fontId="39" fillId="21" borderId="10" xfId="73" applyNumberFormat="1" applyFont="1" applyFill="1" applyBorder="1" applyAlignment="1">
      <alignment horizontal="center" vertical="center" wrapText="1"/>
    </xf>
    <xf numFmtId="49" fontId="39" fillId="21" borderId="10" xfId="73" applyNumberFormat="1" applyFont="1" applyFill="1" applyBorder="1" applyAlignment="1">
      <alignment horizontal="center" vertical="center" wrapText="1"/>
    </xf>
    <xf numFmtId="167" fontId="13" fillId="21" borderId="10" xfId="73" applyNumberFormat="1" applyFont="1" applyFill="1" applyBorder="1" applyAlignment="1">
      <alignment horizontal="left"/>
    </xf>
    <xf numFmtId="167" fontId="8" fillId="14" borderId="10" xfId="73" applyNumberFormat="1" applyFont="1" applyFill="1" applyBorder="1" applyAlignment="1">
      <alignment horizontal="right"/>
    </xf>
    <xf numFmtId="0" fontId="5" fillId="0" borderId="0" xfId="76" applyFont="1" applyBorder="1"/>
    <xf numFmtId="0" fontId="6" fillId="20" borderId="24" xfId="72" applyFont="1" applyFill="1" applyBorder="1" applyAlignment="1" applyProtection="1"/>
    <xf numFmtId="0" fontId="13" fillId="21" borderId="10" xfId="0" applyFont="1" applyFill="1" applyBorder="1" applyAlignment="1">
      <alignment horizontal="left" vertical="center" wrapText="1"/>
    </xf>
    <xf numFmtId="0" fontId="39" fillId="22" borderId="10" xfId="0" applyFont="1" applyFill="1" applyBorder="1" applyAlignment="1">
      <alignment horizontal="left" vertical="center" wrapText="1"/>
    </xf>
    <xf numFmtId="0" fontId="40" fillId="14" borderId="10" xfId="0" applyFont="1" applyFill="1" applyBorder="1" applyAlignment="1">
      <alignment horizontal="right" vertical="center" wrapText="1"/>
    </xf>
    <xf numFmtId="0" fontId="13" fillId="21" borderId="10" xfId="53" applyFont="1" applyFill="1" applyBorder="1" applyAlignment="1">
      <alignment horizontal="left" vertical="center" wrapText="1"/>
    </xf>
    <xf numFmtId="167" fontId="39" fillId="21" borderId="10" xfId="73" applyNumberFormat="1" applyFont="1" applyFill="1" applyBorder="1" applyAlignment="1">
      <alignment horizontal="center"/>
    </xf>
    <xf numFmtId="0" fontId="5" fillId="0" borderId="0" xfId="65" applyFont="1" applyFill="1" applyBorder="1" applyAlignment="1">
      <alignment horizontal="left" vertical="center"/>
    </xf>
    <xf numFmtId="167" fontId="7" fillId="14" borderId="10" xfId="65" applyNumberFormat="1" applyFont="1" applyFill="1" applyBorder="1" applyAlignment="1">
      <alignment horizontal="left"/>
    </xf>
    <xf numFmtId="49" fontId="13" fillId="21" borderId="10" xfId="0" applyNumberFormat="1" applyFont="1" applyFill="1" applyBorder="1" applyAlignment="1"/>
    <xf numFmtId="49" fontId="13" fillId="21" borderId="10" xfId="0" applyNumberFormat="1" applyFont="1" applyFill="1" applyBorder="1"/>
    <xf numFmtId="171" fontId="7" fillId="14" borderId="10" xfId="65" applyNumberFormat="1" applyFont="1" applyFill="1" applyBorder="1" applyAlignment="1">
      <alignment horizontal="right"/>
    </xf>
    <xf numFmtId="171" fontId="8" fillId="14" borderId="10" xfId="65" applyNumberFormat="1" applyFont="1" applyFill="1" applyBorder="1" applyAlignment="1">
      <alignment horizontal="right"/>
    </xf>
    <xf numFmtId="0" fontId="2" fillId="19" borderId="10" xfId="59" applyFont="1" applyFill="1" applyBorder="1"/>
    <xf numFmtId="9" fontId="8" fillId="14" borderId="10" xfId="65" applyNumberFormat="1" applyFont="1" applyFill="1" applyBorder="1" applyAlignment="1">
      <alignment horizontal="right"/>
    </xf>
    <xf numFmtId="0" fontId="13" fillId="22" borderId="10" xfId="73" applyFont="1" applyFill="1" applyBorder="1" applyAlignment="1">
      <alignment horizontal="left" vertical="center" wrapText="1"/>
    </xf>
    <xf numFmtId="167" fontId="8" fillId="14" borderId="10" xfId="65" applyNumberFormat="1" applyFont="1" applyFill="1" applyBorder="1" applyAlignment="1">
      <alignment horizontal="left"/>
    </xf>
    <xf numFmtId="10" fontId="4" fillId="14" borderId="10" xfId="73" applyNumberFormat="1" applyFont="1" applyFill="1" applyBorder="1" applyAlignment="1">
      <alignment horizontal="right"/>
    </xf>
    <xf numFmtId="0" fontId="8" fillId="19" borderId="10" xfId="0" applyFont="1" applyFill="1" applyBorder="1" applyAlignment="1">
      <alignment horizontal="right" vertical="center" wrapText="1"/>
    </xf>
    <xf numFmtId="2" fontId="39" fillId="21" borderId="10" xfId="30" applyNumberFormat="1" applyFont="1" applyFill="1" applyBorder="1" applyAlignment="1">
      <alignment horizontal="center"/>
    </xf>
    <xf numFmtId="0" fontId="5" fillId="0" borderId="0" xfId="76" applyFont="1"/>
    <xf numFmtId="0" fontId="2" fillId="14" borderId="12" xfId="59" applyFont="1" applyFill="1" applyBorder="1" applyAlignment="1"/>
    <xf numFmtId="0" fontId="0" fillId="14" borderId="23" xfId="0" applyFill="1" applyBorder="1" applyAlignment="1"/>
    <xf numFmtId="170" fontId="42" fillId="0" borderId="0" xfId="0" applyNumberFormat="1" applyFont="1" applyAlignment="1">
      <alignment horizontal="right" vertical="center"/>
    </xf>
    <xf numFmtId="0" fontId="4" fillId="23" borderId="25" xfId="54" applyFont="1" applyFill="1" applyBorder="1" applyAlignment="1">
      <alignment vertical="center"/>
    </xf>
    <xf numFmtId="167" fontId="39" fillId="21" borderId="13" xfId="30" applyNumberFormat="1" applyFont="1" applyFill="1" applyBorder="1" applyAlignment="1">
      <alignment horizontal="center" vertical="center"/>
    </xf>
    <xf numFmtId="167" fontId="0" fillId="14" borderId="10" xfId="0" applyNumberFormat="1" applyFill="1" applyBorder="1"/>
    <xf numFmtId="0" fontId="13" fillId="22" borderId="10" xfId="59" applyFont="1" applyFill="1" applyBorder="1"/>
    <xf numFmtId="0" fontId="13" fillId="22" borderId="10" xfId="0" applyFont="1" applyFill="1" applyBorder="1"/>
    <xf numFmtId="167" fontId="8" fillId="25" borderId="10" xfId="73" applyNumberFormat="1" applyFont="1" applyFill="1" applyBorder="1" applyAlignment="1">
      <alignment horizontal="left"/>
    </xf>
    <xf numFmtId="0" fontId="4" fillId="14" borderId="11" xfId="60" applyFont="1" applyFill="1" applyBorder="1" applyAlignment="1"/>
    <xf numFmtId="0" fontId="0" fillId="14" borderId="23" xfId="0" applyFill="1" applyBorder="1"/>
    <xf numFmtId="171" fontId="7" fillId="25" borderId="10" xfId="65" applyNumberFormat="1" applyFont="1" applyFill="1" applyBorder="1" applyAlignment="1">
      <alignment horizontal="right"/>
    </xf>
    <xf numFmtId="168" fontId="39" fillId="21" borderId="10" xfId="66" quotePrefix="1" applyNumberFormat="1" applyFont="1" applyFill="1" applyBorder="1" applyAlignment="1">
      <alignment horizontal="center" vertical="center" wrapText="1"/>
    </xf>
    <xf numFmtId="167" fontId="7" fillId="14" borderId="10" xfId="66" applyNumberFormat="1" applyFont="1" applyFill="1" applyBorder="1" applyAlignment="1">
      <alignment horizontal="left"/>
    </xf>
    <xf numFmtId="0" fontId="2" fillId="20" borderId="0" xfId="65" applyBorder="1"/>
    <xf numFmtId="0" fontId="8" fillId="20" borderId="0" xfId="66"/>
    <xf numFmtId="0" fontId="0" fillId="25" borderId="10" xfId="0" applyFill="1" applyBorder="1"/>
    <xf numFmtId="167" fontId="8" fillId="26" borderId="10" xfId="73" applyNumberFormat="1" applyFont="1" applyFill="1" applyBorder="1" applyAlignment="1">
      <alignment horizontal="right"/>
    </xf>
    <xf numFmtId="0" fontId="8" fillId="20" borderId="0" xfId="63"/>
    <xf numFmtId="171" fontId="4" fillId="14" borderId="10" xfId="63" applyNumberFormat="1" applyFont="1" applyFill="1" applyBorder="1" applyAlignment="1">
      <alignment horizontal="right"/>
    </xf>
    <xf numFmtId="171" fontId="40" fillId="14" borderId="10" xfId="0" applyNumberFormat="1" applyFont="1" applyFill="1" applyBorder="1" applyAlignment="1">
      <alignment horizontal="right"/>
    </xf>
    <xf numFmtId="49" fontId="13" fillId="22" borderId="10" xfId="63" applyNumberFormat="1" applyFont="1" applyFill="1" applyBorder="1"/>
    <xf numFmtId="171" fontId="8" fillId="19" borderId="10" xfId="63" applyNumberFormat="1" applyFont="1" applyFill="1" applyBorder="1" applyAlignment="1">
      <alignment horizontal="right"/>
    </xf>
    <xf numFmtId="171" fontId="8" fillId="14" borderId="10" xfId="63" applyNumberFormat="1" applyFont="1" applyFill="1" applyBorder="1" applyAlignment="1">
      <alignment horizontal="right"/>
    </xf>
    <xf numFmtId="49" fontId="39" fillId="21" borderId="10" xfId="63" applyNumberFormat="1" applyFont="1" applyFill="1" applyBorder="1"/>
    <xf numFmtId="171" fontId="4" fillId="14" borderId="10" xfId="0" applyNumberFormat="1" applyFont="1" applyFill="1" applyBorder="1" applyAlignment="1">
      <alignment horizontal="right"/>
    </xf>
    <xf numFmtId="49" fontId="13" fillId="21" borderId="10" xfId="63" applyNumberFormat="1" applyFont="1" applyFill="1" applyBorder="1" applyAlignment="1">
      <alignment horizontal="left" wrapText="1"/>
    </xf>
    <xf numFmtId="49" fontId="13" fillId="21" borderId="10" xfId="63" applyNumberFormat="1" applyFont="1" applyFill="1" applyBorder="1"/>
    <xf numFmtId="49" fontId="13" fillId="21" borderId="10" xfId="63" applyNumberFormat="1" applyFont="1" applyFill="1" applyBorder="1" applyAlignment="1">
      <alignment horizontal="left"/>
    </xf>
    <xf numFmtId="49" fontId="13" fillId="21" borderId="10" xfId="71" applyNumberFormat="1" applyFont="1" applyFill="1" applyBorder="1" applyAlignment="1">
      <alignment horizontal="left"/>
    </xf>
    <xf numFmtId="171" fontId="40" fillId="14" borderId="10" xfId="63" applyNumberFormat="1" applyFont="1" applyFill="1" applyBorder="1" applyAlignment="1">
      <alignment horizontal="right"/>
    </xf>
    <xf numFmtId="167" fontId="8" fillId="21" borderId="10" xfId="63" applyNumberFormat="1" applyFont="1" applyFill="1" applyBorder="1" applyAlignment="1">
      <alignment horizontal="left"/>
    </xf>
    <xf numFmtId="2" fontId="13" fillId="21" borderId="10" xfId="31" applyNumberFormat="1" applyFont="1" applyFill="1" applyBorder="1" applyAlignment="1">
      <alignment horizontal="center"/>
    </xf>
    <xf numFmtId="0" fontId="13" fillId="21" borderId="10" xfId="63" applyFont="1" applyFill="1" applyBorder="1"/>
    <xf numFmtId="167" fontId="13" fillId="21" borderId="10" xfId="63" applyNumberFormat="1" applyFont="1" applyFill="1" applyBorder="1" applyAlignment="1">
      <alignment horizontal="left"/>
    </xf>
    <xf numFmtId="164" fontId="39" fillId="21" borderId="10" xfId="0" applyNumberFormat="1" applyFont="1" applyFill="1" applyBorder="1" applyAlignment="1">
      <alignment horizontal="center" vertical="center" wrapText="1"/>
    </xf>
    <xf numFmtId="39" fontId="39" fillId="21" borderId="10" xfId="0" applyNumberFormat="1" applyFont="1" applyFill="1" applyBorder="1" applyAlignment="1">
      <alignment horizontal="center" vertical="center" wrapText="1"/>
    </xf>
    <xf numFmtId="39" fontId="39" fillId="21" borderId="11" xfId="0" applyNumberFormat="1" applyFont="1" applyFill="1" applyBorder="1" applyAlignment="1">
      <alignment horizontal="center" vertical="center" wrapText="1"/>
    </xf>
    <xf numFmtId="2" fontId="39" fillId="21" borderId="10" xfId="31" applyNumberFormat="1" applyFont="1" applyFill="1" applyBorder="1" applyAlignment="1">
      <alignment horizontal="center" vertical="center"/>
    </xf>
    <xf numFmtId="49" fontId="45" fillId="21" borderId="10" xfId="63" applyNumberFormat="1" applyFont="1" applyFill="1" applyBorder="1"/>
    <xf numFmtId="39" fontId="39" fillId="21" borderId="23" xfId="63" applyNumberFormat="1" applyFont="1" applyFill="1" applyBorder="1" applyAlignment="1">
      <alignment horizontal="center" vertical="center" wrapText="1"/>
    </xf>
    <xf numFmtId="164" fontId="39" fillId="21" borderId="10" xfId="63" applyNumberFormat="1" applyFont="1" applyFill="1" applyBorder="1" applyAlignment="1">
      <alignment horizontal="center" vertical="center" wrapText="1"/>
    </xf>
    <xf numFmtId="164" fontId="39" fillId="21" borderId="11" xfId="63" applyNumberFormat="1" applyFont="1" applyFill="1" applyBorder="1" applyAlignment="1">
      <alignment horizontal="center" vertical="center" wrapText="1"/>
    </xf>
    <xf numFmtId="49" fontId="39" fillId="21" borderId="10" xfId="74" applyNumberFormat="1" applyFont="1" applyFill="1" applyBorder="1" applyAlignment="1">
      <alignment horizontal="center" vertical="center" wrapText="1"/>
    </xf>
    <xf numFmtId="2" fontId="39" fillId="21" borderId="10" xfId="63" applyNumberFormat="1" applyFont="1" applyFill="1" applyBorder="1" applyAlignment="1">
      <alignment horizontal="center" vertical="center" wrapText="1"/>
    </xf>
    <xf numFmtId="49" fontId="39" fillId="21" borderId="10" xfId="63" applyNumberFormat="1" applyFont="1" applyFill="1" applyBorder="1" applyAlignment="1">
      <alignment horizontal="center" vertical="center" wrapText="1"/>
    </xf>
    <xf numFmtId="168" fontId="39" fillId="21" borderId="10" xfId="63" quotePrefix="1" applyNumberFormat="1" applyFont="1" applyFill="1" applyBorder="1" applyAlignment="1">
      <alignment horizontal="center" vertical="center" wrapText="1"/>
    </xf>
    <xf numFmtId="0" fontId="8" fillId="20" borderId="0" xfId="63" applyFont="1"/>
    <xf numFmtId="164" fontId="8" fillId="20" borderId="0" xfId="63" applyNumberFormat="1" applyFont="1" applyBorder="1"/>
    <xf numFmtId="164" fontId="8" fillId="20" borderId="0" xfId="63" applyNumberFormat="1" applyFont="1" applyBorder="1" applyAlignment="1">
      <alignment horizontal="center"/>
    </xf>
    <xf numFmtId="2" fontId="8" fillId="20" borderId="0" xfId="63" applyNumberFormat="1" applyFont="1" applyBorder="1"/>
    <xf numFmtId="49" fontId="8" fillId="20" borderId="0" xfId="63" applyNumberFormat="1" applyFont="1"/>
    <xf numFmtId="167" fontId="4" fillId="20" borderId="0" xfId="63" applyNumberFormat="1" applyFont="1" applyBorder="1" applyAlignment="1">
      <alignment horizontal="left"/>
    </xf>
    <xf numFmtId="0" fontId="3" fillId="20" borderId="0" xfId="63" applyFont="1"/>
    <xf numFmtId="0" fontId="38" fillId="20" borderId="0" xfId="60" applyFont="1" applyFill="1" applyBorder="1" applyAlignment="1"/>
    <xf numFmtId="167" fontId="8" fillId="25" borderId="10" xfId="63" applyNumberFormat="1" applyFont="1" applyFill="1" applyBorder="1" applyAlignment="1">
      <alignment horizontal="left"/>
    </xf>
    <xf numFmtId="167" fontId="13" fillId="21" borderId="13" xfId="31" applyNumberFormat="1" applyFont="1" applyFill="1" applyBorder="1" applyAlignment="1">
      <alignment horizontal="center" vertical="center"/>
    </xf>
    <xf numFmtId="0" fontId="8" fillId="0" borderId="0" xfId="50"/>
    <xf numFmtId="0" fontId="8" fillId="27" borderId="0" xfId="50" applyFill="1" applyBorder="1" applyAlignment="1">
      <alignment wrapText="1"/>
    </xf>
    <xf numFmtId="0" fontId="8" fillId="27" borderId="0" xfId="66" applyFill="1"/>
    <xf numFmtId="0" fontId="14" fillId="19" borderId="28" xfId="54" applyFont="1" applyFill="1" applyBorder="1"/>
    <xf numFmtId="0" fontId="14" fillId="19" borderId="29" xfId="54" applyFont="1" applyFill="1" applyBorder="1"/>
    <xf numFmtId="0" fontId="14" fillId="19" borderId="30" xfId="54" applyFont="1" applyFill="1" applyBorder="1"/>
    <xf numFmtId="0" fontId="14" fillId="19" borderId="31" xfId="54" applyFont="1" applyFill="1" applyBorder="1"/>
    <xf numFmtId="0" fontId="16" fillId="19" borderId="32" xfId="54" applyFont="1" applyFill="1" applyBorder="1" applyAlignment="1">
      <alignment vertical="center"/>
    </xf>
    <xf numFmtId="0" fontId="17" fillId="19" borderId="32" xfId="54" applyFont="1" applyFill="1" applyBorder="1" applyAlignment="1">
      <alignment vertical="center"/>
    </xf>
    <xf numFmtId="0" fontId="14" fillId="19" borderId="32" xfId="54" applyFont="1" applyFill="1" applyBorder="1" applyAlignment="1">
      <alignment vertical="center"/>
    </xf>
    <xf numFmtId="0" fontId="19" fillId="23" borderId="33" xfId="54" applyFont="1" applyFill="1" applyBorder="1" applyAlignment="1">
      <alignment vertical="center"/>
    </xf>
    <xf numFmtId="0" fontId="4" fillId="23" borderId="34" xfId="54" applyFont="1" applyFill="1" applyBorder="1" applyAlignment="1">
      <alignment vertical="center"/>
    </xf>
    <xf numFmtId="0" fontId="19" fillId="23" borderId="31" xfId="54" applyFont="1" applyFill="1" applyBorder="1" applyAlignment="1">
      <alignment vertical="center"/>
    </xf>
    <xf numFmtId="0" fontId="47" fillId="23" borderId="0" xfId="54" applyFont="1" applyFill="1" applyBorder="1" applyAlignment="1">
      <alignment vertical="center"/>
    </xf>
    <xf numFmtId="0" fontId="4" fillId="23" borderId="32" xfId="54" applyFont="1" applyFill="1" applyBorder="1" applyAlignment="1">
      <alignment vertical="center"/>
    </xf>
    <xf numFmtId="0" fontId="4" fillId="23" borderId="35" xfId="54" applyFont="1" applyFill="1" applyBorder="1" applyAlignment="1">
      <alignment vertical="center"/>
    </xf>
    <xf numFmtId="0" fontId="4" fillId="23" borderId="36" xfId="54" applyFont="1" applyFill="1" applyBorder="1" applyAlignment="1">
      <alignment vertical="center"/>
    </xf>
    <xf numFmtId="0" fontId="4" fillId="23" borderId="37" xfId="54" applyFont="1" applyFill="1" applyBorder="1" applyAlignment="1">
      <alignment vertical="center"/>
    </xf>
    <xf numFmtId="0" fontId="48" fillId="20" borderId="0" xfId="69"/>
    <xf numFmtId="49" fontId="13" fillId="22" borderId="10" xfId="69" applyNumberFormat="1" applyFont="1" applyFill="1" applyBorder="1"/>
    <xf numFmtId="167" fontId="7" fillId="14" borderId="10" xfId="69" applyNumberFormat="1" applyFont="1" applyFill="1" applyBorder="1" applyAlignment="1">
      <alignment horizontal="left"/>
    </xf>
    <xf numFmtId="49" fontId="13" fillId="21" borderId="10" xfId="69" applyNumberFormat="1" applyFont="1" applyFill="1" applyBorder="1" applyAlignment="1"/>
    <xf numFmtId="2" fontId="39" fillId="21" borderId="10" xfId="69" applyNumberFormat="1" applyFont="1" applyFill="1" applyBorder="1" applyAlignment="1">
      <alignment horizontal="center" vertical="center" wrapText="1"/>
    </xf>
    <xf numFmtId="49" fontId="39" fillId="21" borderId="10" xfId="69" applyNumberFormat="1" applyFont="1" applyFill="1" applyBorder="1" applyAlignment="1">
      <alignment horizontal="center" vertical="center" wrapText="1"/>
    </xf>
    <xf numFmtId="168" fontId="39" fillId="21" borderId="10" xfId="69" quotePrefix="1" applyNumberFormat="1" applyFont="1" applyFill="1" applyBorder="1" applyAlignment="1">
      <alignment horizontal="center" vertical="center" wrapText="1"/>
    </xf>
    <xf numFmtId="0" fontId="8" fillId="20" borderId="0" xfId="69" applyFont="1"/>
    <xf numFmtId="39" fontId="8" fillId="20" borderId="0" xfId="69" applyNumberFormat="1" applyFont="1"/>
    <xf numFmtId="164" fontId="8" fillId="20" borderId="0" xfId="69" applyNumberFormat="1" applyFont="1" applyBorder="1"/>
    <xf numFmtId="2" fontId="8" fillId="20" borderId="0" xfId="69" applyNumberFormat="1" applyFont="1" applyBorder="1"/>
    <xf numFmtId="49" fontId="8" fillId="20" borderId="0" xfId="69" applyNumberFormat="1" applyFont="1"/>
    <xf numFmtId="167" fontId="4" fillId="20" borderId="0" xfId="69" applyNumberFormat="1" applyFont="1" applyBorder="1" applyAlignment="1">
      <alignment horizontal="left"/>
    </xf>
    <xf numFmtId="0" fontId="5" fillId="20" borderId="0" xfId="69" applyFont="1"/>
    <xf numFmtId="0" fontId="5" fillId="20" borderId="0" xfId="67" applyFont="1"/>
    <xf numFmtId="0" fontId="3" fillId="20" borderId="0" xfId="69" applyFont="1"/>
    <xf numFmtId="0" fontId="3" fillId="20" borderId="0" xfId="64" applyFont="1"/>
    <xf numFmtId="0" fontId="38" fillId="20" borderId="0" xfId="61" applyFont="1" applyFill="1" applyBorder="1" applyAlignment="1"/>
    <xf numFmtId="171" fontId="4" fillId="14" borderId="10" xfId="0" applyNumberFormat="1" applyFont="1" applyFill="1" applyBorder="1" applyAlignment="1">
      <alignment horizontal="center"/>
    </xf>
    <xf numFmtId="49" fontId="13" fillId="22" borderId="10" xfId="0" applyNumberFormat="1" applyFont="1" applyFill="1" applyBorder="1" applyAlignment="1">
      <alignment vertical="center"/>
    </xf>
    <xf numFmtId="167" fontId="7" fillId="14" borderId="10" xfId="0" applyNumberFormat="1" applyFont="1" applyFill="1" applyBorder="1" applyAlignment="1">
      <alignment horizontal="left"/>
    </xf>
    <xf numFmtId="171" fontId="8" fillId="19" borderId="10" xfId="0" applyNumberFormat="1" applyFont="1" applyFill="1" applyBorder="1" applyAlignment="1">
      <alignment horizontal="center"/>
    </xf>
    <xf numFmtId="171" fontId="8" fillId="19" borderId="10" xfId="69" applyNumberFormat="1" applyFont="1" applyFill="1" applyBorder="1" applyAlignment="1">
      <alignment vertical="center"/>
    </xf>
    <xf numFmtId="2" fontId="13" fillId="21" borderId="10" xfId="32" applyNumberFormat="1" applyFont="1" applyFill="1" applyBorder="1" applyAlignment="1">
      <alignment horizontal="center"/>
    </xf>
    <xf numFmtId="49" fontId="52" fillId="21" borderId="10" xfId="0" applyNumberFormat="1" applyFont="1" applyFill="1" applyBorder="1" applyAlignment="1">
      <alignment vertical="center" wrapText="1"/>
    </xf>
    <xf numFmtId="171" fontId="40" fillId="14" borderId="10" xfId="0" applyNumberFormat="1" applyFont="1" applyFill="1" applyBorder="1" applyAlignment="1">
      <alignment horizontal="center"/>
    </xf>
    <xf numFmtId="0" fontId="53" fillId="28" borderId="0" xfId="0" applyFont="1" applyFill="1" applyAlignment="1">
      <alignment vertical="center" wrapText="1"/>
    </xf>
    <xf numFmtId="49" fontId="53" fillId="28" borderId="0" xfId="0" applyNumberFormat="1" applyFont="1" applyFill="1" applyAlignment="1">
      <alignment vertical="center" wrapText="1"/>
    </xf>
    <xf numFmtId="2" fontId="39" fillId="21" borderId="10" xfId="0" applyNumberFormat="1" applyFont="1" applyFill="1" applyBorder="1" applyAlignment="1">
      <alignment horizontal="center" vertical="center" wrapText="1"/>
    </xf>
    <xf numFmtId="49" fontId="39" fillId="21" borderId="10" xfId="0" applyNumberFormat="1" applyFont="1" applyFill="1" applyBorder="1" applyAlignment="1">
      <alignment horizontal="center" vertical="center" wrapText="1"/>
    </xf>
    <xf numFmtId="168" fontId="39" fillId="21" borderId="10" xfId="0" quotePrefix="1" applyNumberFormat="1" applyFont="1" applyFill="1" applyBorder="1" applyAlignment="1">
      <alignment horizontal="center" vertical="center" wrapText="1"/>
    </xf>
    <xf numFmtId="0" fontId="43" fillId="20" borderId="0" xfId="58" applyFont="1"/>
    <xf numFmtId="0" fontId="43" fillId="24" borderId="0" xfId="58" applyFont="1" applyFill="1"/>
    <xf numFmtId="0" fontId="40" fillId="14" borderId="10" xfId="58" applyFont="1" applyFill="1" applyBorder="1"/>
    <xf numFmtId="0" fontId="13" fillId="22" borderId="10" xfId="58" applyFont="1" applyFill="1" applyBorder="1"/>
    <xf numFmtId="0" fontId="8" fillId="19" borderId="10" xfId="58" applyFont="1" applyFill="1" applyBorder="1"/>
    <xf numFmtId="0" fontId="39" fillId="21" borderId="10" xfId="58" applyFont="1" applyFill="1" applyBorder="1" applyAlignment="1">
      <alignment horizontal="center" vertical="top"/>
    </xf>
    <xf numFmtId="0" fontId="39" fillId="21" borderId="10" xfId="58" applyFont="1" applyFill="1" applyBorder="1" applyAlignment="1">
      <alignment horizontal="center" wrapText="1"/>
    </xf>
    <xf numFmtId="0" fontId="8" fillId="14" borderId="23" xfId="58" applyFont="1" applyFill="1" applyBorder="1"/>
    <xf numFmtId="0" fontId="8" fillId="14" borderId="12" xfId="58" applyFont="1" applyFill="1" applyBorder="1"/>
    <xf numFmtId="0" fontId="5" fillId="20" borderId="0" xfId="58" applyFont="1"/>
    <xf numFmtId="3" fontId="40" fillId="14" borderId="10" xfId="58" applyNumberFormat="1" applyFont="1" applyFill="1" applyBorder="1" applyAlignment="1">
      <alignment horizontal="right" vertical="center" wrapText="1"/>
    </xf>
    <xf numFmtId="0" fontId="13" fillId="22" borderId="10" xfId="58" applyFont="1" applyFill="1" applyBorder="1" applyAlignment="1">
      <alignment horizontal="left" vertical="center" wrapText="1"/>
    </xf>
    <xf numFmtId="3" fontId="41" fillId="14" borderId="10" xfId="58" applyNumberFormat="1" applyFont="1" applyFill="1" applyBorder="1" applyAlignment="1">
      <alignment horizontal="right" vertical="center" wrapText="1"/>
    </xf>
    <xf numFmtId="0" fontId="13" fillId="21" borderId="10" xfId="58" applyFont="1" applyFill="1" applyBorder="1" applyAlignment="1">
      <alignment horizontal="left" vertical="center" wrapText="1"/>
    </xf>
    <xf numFmtId="0" fontId="8" fillId="14" borderId="10" xfId="58" applyFont="1" applyFill="1" applyBorder="1" applyAlignment="1">
      <alignment horizontal="right" vertical="center" wrapText="1"/>
    </xf>
    <xf numFmtId="0" fontId="8" fillId="19" borderId="10" xfId="58" applyFont="1" applyFill="1" applyBorder="1" applyAlignment="1">
      <alignment horizontal="right" vertical="center" wrapText="1"/>
    </xf>
    <xf numFmtId="0" fontId="39" fillId="21" borderId="10" xfId="58" applyFont="1" applyFill="1" applyBorder="1" applyAlignment="1">
      <alignment horizontal="left" vertical="center" wrapText="1"/>
    </xf>
    <xf numFmtId="167" fontId="39" fillId="21" borderId="13" xfId="32" applyNumberFormat="1" applyFont="1" applyFill="1" applyBorder="1" applyAlignment="1">
      <alignment horizontal="center" vertical="center"/>
    </xf>
    <xf numFmtId="0" fontId="6" fillId="21" borderId="13" xfId="58" applyFont="1" applyFill="1" applyBorder="1" applyAlignment="1">
      <alignment vertical="top" wrapText="1"/>
    </xf>
    <xf numFmtId="0" fontId="5" fillId="20" borderId="0" xfId="58" applyFont="1" applyBorder="1"/>
    <xf numFmtId="0" fontId="5" fillId="20" borderId="0" xfId="58" applyFont="1" applyFill="1" applyAlignment="1">
      <alignment horizontal="left" vertical="top" wrapText="1"/>
    </xf>
    <xf numFmtId="0" fontId="3" fillId="20" borderId="0" xfId="58" applyFont="1"/>
    <xf numFmtId="0" fontId="43" fillId="20" borderId="0" xfId="70" applyFont="1"/>
    <xf numFmtId="0" fontId="40" fillId="14" borderId="10" xfId="70" applyFont="1" applyFill="1" applyBorder="1"/>
    <xf numFmtId="0" fontId="39" fillId="22" borderId="23" xfId="70" applyFont="1" applyFill="1" applyBorder="1"/>
    <xf numFmtId="0" fontId="8" fillId="19" borderId="10" xfId="70" applyFont="1" applyFill="1" applyBorder="1"/>
    <xf numFmtId="0" fontId="41" fillId="19" borderId="10" xfId="70" applyFont="1" applyFill="1" applyBorder="1"/>
    <xf numFmtId="0" fontId="5" fillId="20" borderId="0" xfId="70" applyFont="1"/>
    <xf numFmtId="0" fontId="39" fillId="21" borderId="10" xfId="70" applyFont="1" applyFill="1" applyBorder="1" applyAlignment="1">
      <alignment horizontal="center" vertical="center"/>
    </xf>
    <xf numFmtId="0" fontId="49" fillId="20" borderId="0" xfId="70" applyFont="1"/>
    <xf numFmtId="0" fontId="3" fillId="20" borderId="0" xfId="70" applyFont="1"/>
    <xf numFmtId="0" fontId="48" fillId="20" borderId="0" xfId="58"/>
    <xf numFmtId="0" fontId="43" fillId="0" borderId="0" xfId="58" applyFont="1" applyFill="1" applyBorder="1"/>
    <xf numFmtId="0" fontId="43" fillId="0" borderId="0" xfId="58" applyFont="1" applyFill="1" applyBorder="1" applyAlignment="1">
      <alignment horizontal="right" vertical="center" wrapText="1"/>
    </xf>
    <xf numFmtId="0" fontId="43" fillId="20" borderId="0" xfId="58" applyFont="1" applyFill="1"/>
    <xf numFmtId="0" fontId="50" fillId="20" borderId="0" xfId="58" applyFont="1" applyFill="1" applyBorder="1" applyAlignment="1">
      <alignment vertical="top" wrapText="1"/>
    </xf>
    <xf numFmtId="0" fontId="43" fillId="20" borderId="0" xfId="58" applyFont="1" applyFill="1" applyBorder="1" applyAlignment="1">
      <alignment horizontal="right" vertical="center" wrapText="1"/>
    </xf>
    <xf numFmtId="0" fontId="39" fillId="22" borderId="10" xfId="58" applyFont="1" applyFill="1" applyBorder="1" applyAlignment="1">
      <alignment horizontal="right" vertical="center" wrapText="1"/>
    </xf>
    <xf numFmtId="0" fontId="41" fillId="14" borderId="10" xfId="58" applyFont="1" applyFill="1" applyBorder="1" applyAlignment="1">
      <alignment horizontal="right" vertical="center" wrapText="1"/>
    </xf>
    <xf numFmtId="0" fontId="43" fillId="20" borderId="0" xfId="58" applyFont="1" applyBorder="1" applyAlignment="1"/>
    <xf numFmtId="0" fontId="48" fillId="20" borderId="0" xfId="58" applyAlignment="1">
      <alignment horizontal="center" vertical="top" wrapText="1"/>
    </xf>
    <xf numFmtId="0" fontId="13" fillId="21" borderId="10" xfId="58" applyFont="1" applyFill="1" applyBorder="1" applyAlignment="1">
      <alignment horizontal="center" vertical="center" wrapText="1"/>
    </xf>
    <xf numFmtId="0" fontId="4" fillId="20" borderId="0" xfId="58" applyFont="1" applyFill="1" applyBorder="1" applyAlignment="1">
      <alignment horizontal="center" vertical="top" wrapText="1"/>
    </xf>
    <xf numFmtId="0" fontId="8" fillId="20" borderId="0" xfId="58" applyFont="1"/>
    <xf numFmtId="0" fontId="13" fillId="20" borderId="0" xfId="58" applyFont="1"/>
    <xf numFmtId="0" fontId="12" fillId="20" borderId="0" xfId="58" applyFont="1" applyFill="1" applyBorder="1" applyAlignment="1">
      <alignment horizontal="left" vertical="center" wrapText="1"/>
    </xf>
    <xf numFmtId="0" fontId="3" fillId="20" borderId="0" xfId="58" applyFont="1" applyAlignment="1">
      <alignment horizontal="left"/>
    </xf>
    <xf numFmtId="0" fontId="48" fillId="20" borderId="0" xfId="67"/>
    <xf numFmtId="0" fontId="41" fillId="25" borderId="10" xfId="67" applyFont="1" applyFill="1" applyBorder="1"/>
    <xf numFmtId="0" fontId="39" fillId="21" borderId="10" xfId="67" applyFont="1" applyFill="1" applyBorder="1" applyAlignment="1">
      <alignment horizontal="center" vertical="top" wrapText="1"/>
    </xf>
    <xf numFmtId="0" fontId="39" fillId="22" borderId="19" xfId="67" applyFont="1" applyFill="1" applyBorder="1" applyAlignment="1">
      <alignment horizontal="right" vertical="top" wrapText="1"/>
    </xf>
    <xf numFmtId="0" fontId="41" fillId="19" borderId="19" xfId="67" applyFont="1" applyFill="1" applyBorder="1" applyAlignment="1">
      <alignment horizontal="center" vertical="top" wrapText="1"/>
    </xf>
    <xf numFmtId="0" fontId="39" fillId="21" borderId="11" xfId="67" applyFont="1" applyFill="1" applyBorder="1" applyAlignment="1">
      <alignment horizontal="center" vertical="center" wrapText="1"/>
    </xf>
    <xf numFmtId="0" fontId="39" fillId="21" borderId="0" xfId="67" applyFont="1" applyFill="1" applyAlignment="1">
      <alignment horizontal="center" vertical="center"/>
    </xf>
    <xf numFmtId="0" fontId="39" fillId="21" borderId="38" xfId="67" applyFont="1" applyFill="1" applyBorder="1" applyAlignment="1">
      <alignment horizontal="center" vertical="center"/>
    </xf>
    <xf numFmtId="0" fontId="39" fillId="21" borderId="10" xfId="67" applyFont="1" applyFill="1" applyBorder="1" applyAlignment="1">
      <alignment horizontal="center" vertical="center" wrapText="1"/>
    </xf>
    <xf numFmtId="0" fontId="39" fillId="21" borderId="19" xfId="67" applyFont="1" applyFill="1" applyBorder="1" applyAlignment="1">
      <alignment horizontal="center" vertical="center" wrapText="1"/>
    </xf>
    <xf numFmtId="0" fontId="3" fillId="20" borderId="0" xfId="67" applyFont="1"/>
    <xf numFmtId="0" fontId="48" fillId="20" borderId="0" xfId="64"/>
    <xf numFmtId="167" fontId="8" fillId="14" borderId="10" xfId="64" applyNumberFormat="1" applyFont="1" applyFill="1" applyBorder="1" applyAlignment="1">
      <alignment horizontal="left"/>
    </xf>
    <xf numFmtId="49" fontId="39" fillId="21" borderId="10" xfId="64" applyNumberFormat="1" applyFont="1" applyFill="1" applyBorder="1" applyAlignment="1">
      <alignment horizontal="center" vertical="center" wrapText="1"/>
    </xf>
    <xf numFmtId="168" fontId="39" fillId="21" borderId="10" xfId="64" quotePrefix="1" applyNumberFormat="1" applyFont="1" applyFill="1" applyBorder="1" applyAlignment="1">
      <alignment horizontal="center" vertical="center" wrapText="1"/>
    </xf>
    <xf numFmtId="0" fontId="48" fillId="27" borderId="0" xfId="64" applyFill="1"/>
    <xf numFmtId="0" fontId="5" fillId="20" borderId="0" xfId="64" applyFont="1"/>
    <xf numFmtId="171" fontId="8" fillId="27" borderId="0" xfId="64" applyNumberFormat="1" applyFont="1" applyFill="1" applyBorder="1" applyAlignment="1">
      <alignment horizontal="right"/>
    </xf>
    <xf numFmtId="171" fontId="8" fillId="26" borderId="10" xfId="64" applyNumberFormat="1" applyFont="1" applyFill="1" applyBorder="1" applyAlignment="1">
      <alignment horizontal="right"/>
    </xf>
    <xf numFmtId="171" fontId="8" fillId="25" borderId="10" xfId="64" applyNumberFormat="1" applyFont="1" applyFill="1" applyBorder="1" applyAlignment="1">
      <alignment horizontal="right"/>
    </xf>
    <xf numFmtId="171" fontId="8" fillId="19" borderId="10" xfId="64" applyNumberFormat="1" applyFont="1" applyFill="1" applyBorder="1" applyAlignment="1">
      <alignment horizontal="left"/>
    </xf>
    <xf numFmtId="171" fontId="8" fillId="21" borderId="10" xfId="64" applyNumberFormat="1" applyFont="1" applyFill="1" applyBorder="1" applyAlignment="1">
      <alignment horizontal="right"/>
    </xf>
    <xf numFmtId="49" fontId="39" fillId="22" borderId="10" xfId="64" applyNumberFormat="1" applyFont="1" applyFill="1" applyBorder="1"/>
    <xf numFmtId="2" fontId="39" fillId="27" borderId="0" xfId="64" applyNumberFormat="1" applyFont="1" applyFill="1" applyBorder="1" applyAlignment="1">
      <alignment horizontal="center" vertical="center" wrapText="1"/>
    </xf>
    <xf numFmtId="2" fontId="39" fillId="21" borderId="10" xfId="64" applyNumberFormat="1" applyFont="1" applyFill="1" applyBorder="1" applyAlignment="1">
      <alignment horizontal="center" vertical="center" wrapText="1"/>
    </xf>
    <xf numFmtId="164" fontId="39" fillId="27" borderId="0" xfId="64" applyNumberFormat="1" applyFont="1" applyFill="1" applyBorder="1" applyAlignment="1">
      <alignment horizontal="center" vertical="center" wrapText="1"/>
    </xf>
    <xf numFmtId="164" fontId="39" fillId="21" borderId="10" xfId="64" applyNumberFormat="1" applyFont="1" applyFill="1" applyBorder="1" applyAlignment="1">
      <alignment horizontal="center" vertical="center" wrapText="1"/>
    </xf>
    <xf numFmtId="0" fontId="4" fillId="27" borderId="0" xfId="64" applyFont="1" applyFill="1" applyBorder="1"/>
    <xf numFmtId="0" fontId="8" fillId="20" borderId="0" xfId="64" applyFont="1"/>
    <xf numFmtId="0" fontId="3" fillId="0" borderId="0" xfId="64" applyFont="1" applyFill="1" applyAlignment="1"/>
    <xf numFmtId="167" fontId="8" fillId="25" borderId="10" xfId="73" applyNumberFormat="1" applyFont="1" applyFill="1" applyBorder="1" applyAlignment="1">
      <alignment horizontal="right"/>
    </xf>
    <xf numFmtId="167" fontId="0" fillId="25" borderId="10" xfId="0" applyNumberFormat="1" applyFill="1" applyBorder="1"/>
    <xf numFmtId="0" fontId="8" fillId="20" borderId="0" xfId="63" applyBorder="1"/>
    <xf numFmtId="0" fontId="12" fillId="0" borderId="0" xfId="0" applyFont="1"/>
    <xf numFmtId="0" fontId="47" fillId="23" borderId="0" xfId="39" applyFont="1" applyFill="1" applyBorder="1" applyAlignment="1" applyProtection="1">
      <alignment vertical="center"/>
    </xf>
    <xf numFmtId="0" fontId="39" fillId="28" borderId="10" xfId="0" applyFont="1" applyFill="1" applyBorder="1" applyAlignment="1">
      <alignment horizontal="center" vertical="center" wrapText="1"/>
    </xf>
    <xf numFmtId="0" fontId="0" fillId="28" borderId="10" xfId="0" applyFill="1" applyBorder="1"/>
    <xf numFmtId="0" fontId="4" fillId="14" borderId="11" xfId="59" applyFont="1" applyFill="1" applyBorder="1" applyAlignment="1">
      <alignment vertical="center"/>
    </xf>
    <xf numFmtId="0" fontId="39" fillId="21" borderId="11" xfId="60" applyFont="1" applyFill="1" applyBorder="1" applyAlignment="1">
      <alignment horizontal="center" vertical="center" wrapText="1"/>
    </xf>
    <xf numFmtId="0" fontId="39" fillId="21" borderId="26" xfId="60" applyFont="1" applyFill="1" applyBorder="1" applyAlignment="1">
      <alignment horizontal="center" vertical="center" wrapText="1"/>
    </xf>
    <xf numFmtId="0" fontId="40" fillId="14" borderId="11" xfId="60" applyFont="1" applyFill="1" applyBorder="1" applyAlignment="1">
      <alignment wrapText="1"/>
    </xf>
    <xf numFmtId="3" fontId="40" fillId="14" borderId="11" xfId="60" applyNumberFormat="1" applyFont="1" applyFill="1" applyBorder="1" applyAlignment="1">
      <alignment wrapText="1"/>
    </xf>
    <xf numFmtId="0" fontId="4" fillId="14" borderId="10" xfId="59" applyFont="1" applyFill="1" applyBorder="1" applyAlignment="1">
      <alignment horizontal="right"/>
    </xf>
    <xf numFmtId="0" fontId="48" fillId="20" borderId="0" xfId="67" applyAlignment="1"/>
    <xf numFmtId="0" fontId="40" fillId="14" borderId="11" xfId="67" applyFont="1" applyFill="1" applyBorder="1" applyAlignment="1"/>
    <xf numFmtId="0" fontId="48" fillId="25" borderId="10" xfId="67" applyFill="1" applyBorder="1" applyAlignment="1"/>
    <xf numFmtId="0" fontId="48" fillId="25" borderId="10" xfId="67" applyFill="1" applyBorder="1" applyAlignment="1">
      <alignment horizontal="center"/>
    </xf>
    <xf numFmtId="0" fontId="8" fillId="19" borderId="11" xfId="67" applyFont="1" applyFill="1" applyBorder="1" applyAlignment="1"/>
    <xf numFmtId="0" fontId="39" fillId="22" borderId="11" xfId="67" applyFont="1" applyFill="1" applyBorder="1" applyAlignment="1">
      <alignment horizontal="right"/>
    </xf>
    <xf numFmtId="0" fontId="39" fillId="22" borderId="12" xfId="67" applyFont="1" applyFill="1" applyBorder="1" applyAlignment="1">
      <alignment horizontal="right"/>
    </xf>
    <xf numFmtId="0" fontId="39" fillId="21" borderId="26" xfId="67" applyFont="1" applyFill="1" applyBorder="1" applyAlignment="1">
      <alignment horizontal="center" vertical="center" wrapText="1"/>
    </xf>
    <xf numFmtId="167" fontId="13" fillId="21" borderId="11" xfId="32" applyNumberFormat="1" applyFont="1" applyFill="1" applyBorder="1" applyAlignment="1">
      <alignment horizontal="center" vertical="center"/>
    </xf>
    <xf numFmtId="0" fontId="39" fillId="21" borderId="10" xfId="60" applyFont="1" applyFill="1" applyBorder="1" applyAlignment="1">
      <alignment horizontal="center" vertical="center" wrapText="1"/>
    </xf>
    <xf numFmtId="0" fontId="39" fillId="21" borderId="10" xfId="70" applyFont="1" applyFill="1" applyBorder="1" applyAlignment="1">
      <alignment horizontal="center" vertical="center" wrapText="1"/>
    </xf>
    <xf numFmtId="0" fontId="8" fillId="14" borderId="11" xfId="58" applyFont="1" applyFill="1" applyBorder="1" applyAlignment="1">
      <alignment vertical="center"/>
    </xf>
    <xf numFmtId="2" fontId="13" fillId="21" borderId="10" xfId="30" applyNumberFormat="1" applyFont="1" applyFill="1" applyBorder="1" applyAlignment="1">
      <alignment horizontal="center" vertical="center"/>
    </xf>
    <xf numFmtId="0" fontId="39" fillId="21" borderId="10" xfId="59" applyFont="1" applyFill="1" applyBorder="1" applyAlignment="1">
      <alignment vertical="center" wrapText="1"/>
    </xf>
    <xf numFmtId="167" fontId="39" fillId="21" borderId="13" xfId="31" applyNumberFormat="1" applyFont="1" applyFill="1" applyBorder="1" applyAlignment="1">
      <alignment horizontal="center" vertical="center"/>
    </xf>
    <xf numFmtId="168" fontId="39" fillId="21" borderId="10" xfId="74" applyNumberFormat="1" applyFont="1" applyFill="1" applyBorder="1" applyAlignment="1">
      <alignment horizontal="center" vertical="center" wrapText="1"/>
    </xf>
    <xf numFmtId="167" fontId="54" fillId="21" borderId="13" xfId="31" applyNumberFormat="1" applyFont="1" applyFill="1" applyBorder="1" applyAlignment="1">
      <alignment horizontal="left" vertical="center"/>
    </xf>
    <xf numFmtId="168" fontId="13" fillId="21" borderId="10" xfId="74" applyNumberFormat="1" applyFont="1" applyFill="1" applyBorder="1" applyAlignment="1">
      <alignment horizontal="left" vertical="center" wrapText="1"/>
    </xf>
    <xf numFmtId="167" fontId="8" fillId="25" borderId="10" xfId="74" applyNumberFormat="1" applyFont="1" applyFill="1" applyBorder="1" applyAlignment="1">
      <alignment horizontal="left"/>
    </xf>
    <xf numFmtId="165" fontId="4" fillId="14" borderId="10" xfId="0" applyNumberFormat="1" applyFont="1" applyFill="1" applyBorder="1" applyAlignment="1">
      <alignment horizontal="right" vertical="center" wrapText="1"/>
    </xf>
    <xf numFmtId="167" fontId="8" fillId="19" borderId="10" xfId="74" applyNumberFormat="1" applyFont="1" applyFill="1" applyBorder="1" applyAlignment="1">
      <alignment horizontal="left"/>
    </xf>
    <xf numFmtId="167" fontId="13" fillId="21" borderId="13" xfId="31" applyNumberFormat="1" applyFont="1" applyFill="1" applyBorder="1" applyAlignment="1">
      <alignment horizontal="left" vertical="center"/>
    </xf>
    <xf numFmtId="167" fontId="8" fillId="19" borderId="10" xfId="74" applyNumberFormat="1" applyFont="1" applyFill="1" applyBorder="1" applyAlignment="1">
      <alignment horizontal="right"/>
    </xf>
    <xf numFmtId="10" fontId="4" fillId="25" borderId="10" xfId="74" applyNumberFormat="1" applyFont="1" applyFill="1" applyBorder="1" applyAlignment="1">
      <alignment horizontal="right"/>
    </xf>
    <xf numFmtId="168" fontId="13" fillId="21" borderId="10" xfId="0" applyNumberFormat="1" applyFont="1" applyFill="1" applyBorder="1" applyAlignment="1">
      <alignment horizontal="left" vertical="center" wrapText="1"/>
    </xf>
    <xf numFmtId="167" fontId="8" fillId="25" borderId="10" xfId="74" applyNumberFormat="1" applyFont="1" applyFill="1" applyBorder="1" applyAlignment="1">
      <alignment horizontal="right"/>
    </xf>
    <xf numFmtId="0" fontId="39" fillId="22" borderId="10" xfId="53" applyFont="1" applyFill="1" applyBorder="1" applyAlignment="1">
      <alignment horizontal="left" vertical="center" wrapText="1"/>
    </xf>
    <xf numFmtId="0" fontId="40" fillId="25" borderId="10" xfId="0" applyFont="1" applyFill="1" applyBorder="1" applyAlignment="1">
      <alignment horizontal="right" vertical="center" wrapText="1"/>
    </xf>
    <xf numFmtId="0" fontId="54" fillId="21" borderId="10" xfId="0" applyFont="1" applyFill="1" applyBorder="1" applyAlignment="1">
      <alignment horizontal="left" vertical="center" wrapText="1"/>
    </xf>
    <xf numFmtId="168" fontId="54" fillId="21" borderId="10" xfId="73" applyNumberFormat="1" applyFont="1" applyFill="1" applyBorder="1" applyAlignment="1">
      <alignment horizontal="left" vertical="center" wrapText="1"/>
    </xf>
    <xf numFmtId="167" fontId="54" fillId="21" borderId="13" xfId="31" applyNumberFormat="1" applyFont="1" applyFill="1" applyBorder="1" applyAlignment="1">
      <alignment vertical="center"/>
    </xf>
    <xf numFmtId="168" fontId="39" fillId="29" borderId="10" xfId="0" applyNumberFormat="1" applyFont="1" applyFill="1" applyBorder="1" applyAlignment="1">
      <alignment horizontal="center" vertical="center" wrapText="1"/>
    </xf>
    <xf numFmtId="169" fontId="8" fillId="19" borderId="10" xfId="65" applyNumberFormat="1" applyFont="1" applyFill="1" applyBorder="1" applyAlignment="1">
      <alignment horizontal="right"/>
    </xf>
    <xf numFmtId="169" fontId="8" fillId="14" borderId="10" xfId="65" applyNumberFormat="1" applyFont="1" applyFill="1" applyBorder="1" applyAlignment="1">
      <alignment horizontal="right"/>
    </xf>
    <xf numFmtId="169" fontId="4" fillId="14" borderId="10" xfId="65" applyNumberFormat="1" applyFont="1" applyFill="1" applyBorder="1" applyAlignment="1">
      <alignment horizontal="right"/>
    </xf>
    <xf numFmtId="169" fontId="8" fillId="25" borderId="10" xfId="65" applyNumberFormat="1" applyFont="1" applyFill="1" applyBorder="1" applyAlignment="1">
      <alignment horizontal="right"/>
    </xf>
    <xf numFmtId="3" fontId="40" fillId="14" borderId="10" xfId="60" applyNumberFormat="1" applyFont="1" applyFill="1" applyBorder="1" applyAlignment="1">
      <alignment wrapText="1"/>
    </xf>
    <xf numFmtId="0" fontId="6" fillId="21" borderId="17" xfId="57" applyFont="1" applyFill="1" applyBorder="1" applyAlignment="1" applyProtection="1">
      <alignment vertical="center"/>
      <protection locked="0"/>
    </xf>
    <xf numFmtId="0" fontId="7" fillId="21" borderId="0" xfId="57" applyFont="1" applyFill="1" applyBorder="1" applyAlignment="1">
      <alignment vertical="center"/>
    </xf>
    <xf numFmtId="0" fontId="7" fillId="21" borderId="18" xfId="57" applyFont="1" applyFill="1" applyBorder="1" applyAlignment="1">
      <alignment vertical="center"/>
    </xf>
    <xf numFmtId="167" fontId="13" fillId="21" borderId="10" xfId="32" applyNumberFormat="1" applyFont="1" applyFill="1" applyBorder="1" applyAlignment="1">
      <alignment horizontal="center" vertical="center"/>
    </xf>
    <xf numFmtId="0" fontId="8" fillId="19" borderId="10" xfId="67" applyFont="1" applyFill="1" applyBorder="1" applyAlignment="1"/>
    <xf numFmtId="0" fontId="40" fillId="14" borderId="10" xfId="67" applyFont="1" applyFill="1" applyBorder="1" applyAlignment="1"/>
    <xf numFmtId="0" fontId="41" fillId="22" borderId="10" xfId="67" applyFont="1" applyFill="1" applyBorder="1" applyAlignment="1"/>
    <xf numFmtId="0" fontId="4" fillId="27" borderId="0" xfId="64" applyFont="1" applyFill="1" applyBorder="1" applyAlignment="1">
      <alignment vertical="center"/>
    </xf>
    <xf numFmtId="0" fontId="4" fillId="0" borderId="0" xfId="0" applyFont="1"/>
    <xf numFmtId="0" fontId="56" fillId="31" borderId="22" xfId="0" applyFont="1" applyFill="1" applyBorder="1" applyAlignment="1">
      <alignment vertical="center" wrapText="1"/>
    </xf>
    <xf numFmtId="0" fontId="56" fillId="0" borderId="43" xfId="0" applyFont="1" applyBorder="1" applyAlignment="1">
      <alignment vertical="center" wrapText="1"/>
    </xf>
    <xf numFmtId="0" fontId="56" fillId="0" borderId="22" xfId="0" applyFont="1" applyBorder="1" applyAlignment="1">
      <alignment vertical="center" wrapText="1"/>
    </xf>
    <xf numFmtId="0" fontId="57" fillId="20" borderId="0" xfId="56" applyFont="1"/>
    <xf numFmtId="0" fontId="18" fillId="20" borderId="0" xfId="39" applyFill="1" applyAlignment="1" applyProtection="1"/>
    <xf numFmtId="172" fontId="2" fillId="19" borderId="10" xfId="30" applyNumberFormat="1" applyFont="1" applyFill="1" applyBorder="1" applyAlignment="1">
      <alignment horizontal="left"/>
    </xf>
    <xf numFmtId="1" fontId="8" fillId="14" borderId="10" xfId="73" applyNumberFormat="1" applyFont="1" applyFill="1" applyBorder="1" applyAlignment="1">
      <alignment horizontal="right"/>
    </xf>
    <xf numFmtId="3" fontId="8" fillId="19" borderId="10" xfId="0" applyNumberFormat="1" applyFont="1" applyFill="1" applyBorder="1" applyAlignment="1">
      <alignment horizontal="right" vertical="center" wrapText="1"/>
    </xf>
    <xf numFmtId="172" fontId="2" fillId="19" borderId="10" xfId="30" applyNumberFormat="1" applyFont="1" applyFill="1" applyBorder="1" applyAlignment="1">
      <alignment horizontal="right"/>
    </xf>
    <xf numFmtId="3" fontId="2" fillId="19" borderId="10" xfId="59" applyNumberFormat="1" applyFont="1" applyFill="1" applyBorder="1" applyAlignment="1">
      <alignment horizontal="right"/>
    </xf>
    <xf numFmtId="0" fontId="2" fillId="19" borderId="10" xfId="0" applyFont="1" applyFill="1" applyBorder="1" applyAlignment="1">
      <alignment horizontal="right" vertical="center" wrapText="1"/>
    </xf>
    <xf numFmtId="0" fontId="43" fillId="20" borderId="0" xfId="58" applyFont="1" applyFill="1" applyBorder="1" applyAlignment="1">
      <alignment horizontal="right" vertical="center" wrapText="1"/>
    </xf>
    <xf numFmtId="0" fontId="2" fillId="19" borderId="19" xfId="62" applyFont="1" applyFill="1" applyBorder="1" applyAlignment="1" applyProtection="1">
      <alignment horizontal="left"/>
      <protection locked="0"/>
    </xf>
    <xf numFmtId="0" fontId="8" fillId="19" borderId="10" xfId="0" applyFont="1" applyFill="1" applyBorder="1" applyAlignment="1">
      <alignment horizontal="left" vertical="center" wrapText="1"/>
    </xf>
    <xf numFmtId="169" fontId="8" fillId="19" borderId="10" xfId="65" applyNumberFormat="1" applyFont="1" applyFill="1" applyBorder="1" applyAlignment="1">
      <alignment horizontal="left"/>
    </xf>
    <xf numFmtId="171" fontId="8" fillId="19" borderId="10" xfId="65" applyNumberFormat="1" applyFont="1" applyFill="1" applyBorder="1" applyAlignment="1">
      <alignment horizontal="left"/>
    </xf>
    <xf numFmtId="167" fontId="2" fillId="14" borderId="10" xfId="66" applyNumberFormat="1" applyFont="1" applyFill="1" applyBorder="1" applyAlignment="1">
      <alignment horizontal="left"/>
    </xf>
    <xf numFmtId="0" fontId="2" fillId="19" borderId="10" xfId="75" applyFont="1" applyFill="1" applyBorder="1" applyAlignment="1">
      <alignment horizontal="left" vertical="top" wrapText="1"/>
    </xf>
    <xf numFmtId="0" fontId="41" fillId="19" borderId="10" xfId="58" applyFont="1" applyFill="1" applyBorder="1" applyAlignment="1">
      <alignment horizontal="left" vertical="center" wrapText="1"/>
    </xf>
    <xf numFmtId="173" fontId="4" fillId="19" borderId="10" xfId="67" applyNumberFormat="1" applyFont="1" applyFill="1" applyBorder="1" applyAlignment="1">
      <alignment horizontal="center" vertical="top" wrapText="1"/>
    </xf>
    <xf numFmtId="171" fontId="2" fillId="19" borderId="10" xfId="0" applyNumberFormat="1" applyFont="1" applyFill="1" applyBorder="1" applyAlignment="1">
      <alignment horizontal="right"/>
    </xf>
    <xf numFmtId="171" fontId="2" fillId="19" borderId="10" xfId="69" applyNumberFormat="1" applyFont="1" applyFill="1" applyBorder="1" applyAlignment="1">
      <alignment horizontal="right"/>
    </xf>
    <xf numFmtId="171" fontId="4" fillId="14" borderId="10" xfId="69" applyNumberFormat="1" applyFont="1" applyFill="1" applyBorder="1" applyAlignment="1">
      <alignment horizontal="right"/>
    </xf>
    <xf numFmtId="9" fontId="8" fillId="14" borderId="10" xfId="84" applyFont="1" applyFill="1" applyBorder="1" applyAlignment="1">
      <alignment horizontal="right"/>
    </xf>
    <xf numFmtId="0" fontId="51" fillId="20" borderId="0" xfId="58" applyFont="1" applyFill="1" applyBorder="1" applyAlignment="1">
      <alignment horizontal="center" vertical="center" wrapText="1"/>
    </xf>
    <xf numFmtId="0" fontId="48" fillId="20" borderId="0" xfId="58" applyFill="1" applyBorder="1" applyAlignment="1">
      <alignment horizontal="center" vertical="center" wrapText="1"/>
    </xf>
    <xf numFmtId="0" fontId="43" fillId="20" borderId="0" xfId="58" applyFont="1" applyFill="1" applyBorder="1" applyAlignment="1">
      <alignment horizontal="right" vertical="center" wrapText="1"/>
    </xf>
    <xf numFmtId="172" fontId="40" fillId="25" borderId="10" xfId="0" applyNumberFormat="1" applyFont="1" applyFill="1" applyBorder="1" applyAlignment="1">
      <alignment horizontal="right" vertical="center" wrapText="1"/>
    </xf>
    <xf numFmtId="167" fontId="2" fillId="19" borderId="10" xfId="0" applyNumberFormat="1" applyFont="1" applyFill="1" applyBorder="1" applyAlignment="1">
      <alignment horizontal="right" vertical="center" wrapText="1"/>
    </xf>
    <xf numFmtId="167" fontId="8" fillId="19" borderId="10" xfId="0" applyNumberFormat="1" applyFont="1" applyFill="1" applyBorder="1" applyAlignment="1">
      <alignment horizontal="right" vertical="center" wrapText="1"/>
    </xf>
    <xf numFmtId="167" fontId="40" fillId="14" borderId="10" xfId="0" applyNumberFormat="1" applyFont="1" applyFill="1" applyBorder="1" applyAlignment="1">
      <alignment horizontal="right" vertical="center" wrapText="1"/>
    </xf>
    <xf numFmtId="167" fontId="8" fillId="19" borderId="11" xfId="67" applyNumberFormat="1" applyFont="1" applyFill="1" applyBorder="1" applyAlignment="1"/>
    <xf numFmtId="167" fontId="40" fillId="14" borderId="11" xfId="67" applyNumberFormat="1" applyFont="1" applyFill="1" applyBorder="1" applyAlignment="1"/>
    <xf numFmtId="167" fontId="48" fillId="25" borderId="10" xfId="67" applyNumberFormat="1" applyFill="1" applyBorder="1" applyAlignment="1"/>
    <xf numFmtId="167" fontId="40" fillId="14" borderId="10" xfId="67" applyNumberFormat="1" applyFont="1" applyFill="1" applyBorder="1"/>
    <xf numFmtId="171" fontId="2" fillId="19" borderId="10" xfId="65" applyNumberFormat="1" applyFont="1" applyFill="1" applyBorder="1" applyAlignment="1">
      <alignment horizontal="left"/>
    </xf>
    <xf numFmtId="171" fontId="2" fillId="19" borderId="10" xfId="65" applyNumberFormat="1" applyFont="1" applyFill="1" applyBorder="1" applyAlignment="1">
      <alignment horizontal="right"/>
    </xf>
    <xf numFmtId="0" fontId="43" fillId="19" borderId="10" xfId="75" applyFont="1" applyFill="1" applyBorder="1" applyAlignment="1">
      <alignment horizontal="left" vertical="top" wrapText="1"/>
    </xf>
    <xf numFmtId="2" fontId="2" fillId="19" borderId="11" xfId="83" applyNumberFormat="1" applyFont="1" applyFill="1" applyBorder="1" applyAlignment="1">
      <alignment wrapText="1"/>
    </xf>
    <xf numFmtId="2" fontId="2" fillId="19" borderId="10" xfId="83" applyNumberFormat="1" applyFont="1" applyFill="1" applyBorder="1" applyAlignment="1">
      <alignment wrapText="1"/>
    </xf>
    <xf numFmtId="167" fontId="8" fillId="14" borderId="10" xfId="64" applyNumberFormat="1" applyFont="1" applyFill="1" applyBorder="1" applyAlignment="1"/>
    <xf numFmtId="167" fontId="8" fillId="19" borderId="10" xfId="64" applyNumberFormat="1" applyFont="1" applyFill="1" applyBorder="1" applyAlignment="1"/>
    <xf numFmtId="167" fontId="8" fillId="19" borderId="10" xfId="64" applyNumberFormat="1" applyFont="1" applyFill="1" applyBorder="1" applyAlignment="1">
      <alignment vertical="top" wrapText="1"/>
    </xf>
    <xf numFmtId="1" fontId="8" fillId="20" borderId="0" xfId="63" applyNumberFormat="1" applyAlignment="1">
      <alignment vertical="top"/>
    </xf>
    <xf numFmtId="174" fontId="8" fillId="20" borderId="0" xfId="63" applyNumberFormat="1" applyAlignment="1">
      <alignment vertical="top"/>
    </xf>
    <xf numFmtId="0" fontId="8" fillId="20" borderId="0" xfId="63" applyAlignment="1">
      <alignment vertical="top"/>
    </xf>
    <xf numFmtId="0" fontId="3" fillId="20" borderId="0" xfId="63" applyFont="1" applyAlignment="1">
      <alignment vertical="top"/>
    </xf>
    <xf numFmtId="0" fontId="60" fillId="0" borderId="0" xfId="85" applyFont="1"/>
    <xf numFmtId="0" fontId="43" fillId="0" borderId="0" xfId="85" applyFont="1"/>
    <xf numFmtId="0" fontId="1" fillId="0" borderId="0" xfId="85"/>
    <xf numFmtId="167" fontId="13" fillId="21" borderId="10" xfId="86" applyNumberFormat="1" applyFont="1" applyFill="1" applyBorder="1" applyAlignment="1">
      <alignment horizontal="left"/>
    </xf>
    <xf numFmtId="49" fontId="45" fillId="21" borderId="10" xfId="86" applyNumberFormat="1" applyFont="1" applyFill="1" applyBorder="1"/>
    <xf numFmtId="1" fontId="13" fillId="21" borderId="10" xfId="87" applyNumberFormat="1" applyFont="1" applyFill="1" applyBorder="1" applyAlignment="1">
      <alignment horizontal="center"/>
    </xf>
    <xf numFmtId="2" fontId="13" fillId="21" borderId="10" xfId="87" applyNumberFormat="1" applyFont="1" applyFill="1" applyBorder="1" applyAlignment="1">
      <alignment horizontal="center"/>
    </xf>
    <xf numFmtId="0" fontId="13" fillId="21" borderId="10" xfId="86" applyFont="1" applyFill="1" applyBorder="1"/>
    <xf numFmtId="1" fontId="13" fillId="21" borderId="10" xfId="86" applyNumberFormat="1" applyFont="1" applyFill="1" applyBorder="1" applyAlignment="1">
      <alignment horizontal="right"/>
    </xf>
    <xf numFmtId="0" fontId="13" fillId="21" borderId="10" xfId="86" applyFont="1" applyFill="1" applyBorder="1" applyAlignment="1">
      <alignment horizontal="center"/>
    </xf>
    <xf numFmtId="39" fontId="13" fillId="21" borderId="10" xfId="86" applyNumberFormat="1" applyFont="1" applyFill="1" applyBorder="1"/>
    <xf numFmtId="3" fontId="2" fillId="14" borderId="10" xfId="63" applyNumberFormat="1" applyFont="1" applyFill="1" applyBorder="1" applyAlignment="1">
      <alignment horizontal="left"/>
    </xf>
    <xf numFmtId="171" fontId="2" fillId="19" borderId="10" xfId="63" applyNumberFormat="1" applyFont="1" applyFill="1" applyBorder="1" applyAlignment="1">
      <alignment horizontal="right"/>
    </xf>
    <xf numFmtId="171" fontId="2" fillId="14" borderId="10" xfId="63" applyNumberFormat="1" applyFont="1" applyFill="1" applyBorder="1" applyAlignment="1">
      <alignment horizontal="right"/>
    </xf>
    <xf numFmtId="171" fontId="8" fillId="20" borderId="0" xfId="63" applyNumberFormat="1" applyAlignment="1">
      <alignment vertical="top"/>
    </xf>
    <xf numFmtId="0" fontId="5" fillId="20" borderId="0" xfId="88" applyFont="1"/>
    <xf numFmtId="167" fontId="7" fillId="14" borderId="10" xfId="89" applyNumberFormat="1" applyFont="1" applyFill="1" applyBorder="1" applyAlignment="1">
      <alignment horizontal="left"/>
    </xf>
    <xf numFmtId="49" fontId="13" fillId="21" borderId="10" xfId="89" applyNumberFormat="1" applyFont="1" applyFill="1" applyBorder="1" applyAlignment="1">
      <alignment vertical="top"/>
    </xf>
    <xf numFmtId="49" fontId="43" fillId="19" borderId="10" xfId="75" applyNumberFormat="1" applyFont="1" applyFill="1" applyBorder="1" applyAlignment="1">
      <alignment horizontal="left" vertical="top" wrapText="1"/>
    </xf>
    <xf numFmtId="167" fontId="8" fillId="19" borderId="10" xfId="73" applyNumberFormat="1" applyFont="1" applyFill="1" applyBorder="1" applyAlignment="1">
      <alignment horizontal="right"/>
    </xf>
    <xf numFmtId="167" fontId="0" fillId="14" borderId="10" xfId="0" applyNumberFormat="1" applyFill="1" applyBorder="1" applyAlignment="1">
      <alignment horizontal="right"/>
    </xf>
    <xf numFmtId="1" fontId="0" fillId="14" borderId="10" xfId="0" applyNumberFormat="1" applyFill="1" applyBorder="1" applyAlignment="1">
      <alignment horizontal="right"/>
    </xf>
    <xf numFmtId="167" fontId="8" fillId="14" borderId="10" xfId="58" applyNumberFormat="1" applyFont="1" applyFill="1" applyBorder="1" applyAlignment="1">
      <alignment horizontal="right" vertical="center" wrapText="1"/>
    </xf>
    <xf numFmtId="0" fontId="18" fillId="19" borderId="11" xfId="39" applyFill="1" applyBorder="1" applyAlignment="1" applyProtection="1">
      <alignment horizontal="left"/>
      <protection locked="0"/>
    </xf>
    <xf numFmtId="0" fontId="8" fillId="19" borderId="12" xfId="62" applyFont="1" applyFill="1" applyBorder="1" applyAlignment="1" applyProtection="1">
      <alignment horizontal="left"/>
      <protection locked="0"/>
    </xf>
    <xf numFmtId="0" fontId="8" fillId="19" borderId="23" xfId="62" applyFont="1" applyFill="1" applyBorder="1" applyAlignment="1" applyProtection="1">
      <alignment horizontal="left"/>
      <protection locked="0"/>
    </xf>
    <xf numFmtId="0" fontId="13" fillId="21" borderId="0" xfId="62" applyFont="1" applyFill="1" applyBorder="1" applyAlignment="1">
      <alignment horizontal="right" indent="1"/>
    </xf>
    <xf numFmtId="0" fontId="13" fillId="21" borderId="39" xfId="62" applyFont="1" applyFill="1" applyBorder="1" applyAlignment="1">
      <alignment horizontal="right" indent="1"/>
    </xf>
    <xf numFmtId="0" fontId="2" fillId="19" borderId="10" xfId="62" applyFont="1" applyFill="1" applyBorder="1" applyAlignment="1" applyProtection="1">
      <alignment horizontal="left"/>
      <protection locked="0"/>
    </xf>
    <xf numFmtId="0" fontId="2" fillId="19" borderId="11" xfId="62" applyFont="1" applyFill="1" applyBorder="1" applyAlignment="1" applyProtection="1">
      <alignment horizontal="left"/>
      <protection locked="0"/>
    </xf>
    <xf numFmtId="0" fontId="2" fillId="20" borderId="12" xfId="62" applyBorder="1" applyAlignment="1"/>
    <xf numFmtId="0" fontId="2" fillId="20" borderId="23" xfId="62" applyBorder="1" applyAlignment="1"/>
    <xf numFmtId="0" fontId="8" fillId="0" borderId="0" xfId="56" applyFont="1" applyFill="1" applyBorder="1" applyAlignment="1" applyProtection="1"/>
    <xf numFmtId="0" fontId="2" fillId="20" borderId="0" xfId="56" applyBorder="1" applyAlignment="1"/>
    <xf numFmtId="0" fontId="5" fillId="20" borderId="14" xfId="57" applyFont="1" applyBorder="1" applyAlignment="1" applyProtection="1">
      <alignment vertical="center"/>
      <protection locked="0"/>
    </xf>
    <xf numFmtId="0" fontId="8" fillId="20" borderId="15" xfId="57" applyBorder="1" applyAlignment="1">
      <alignment vertical="center"/>
    </xf>
    <xf numFmtId="0" fontId="8" fillId="20" borderId="16" xfId="57" applyBorder="1" applyAlignment="1">
      <alignment vertical="center"/>
    </xf>
    <xf numFmtId="164" fontId="4" fillId="14" borderId="20" xfId="27" applyFont="1" applyBorder="1" applyAlignment="1">
      <alignment vertical="center"/>
    </xf>
    <xf numFmtId="0" fontId="8" fillId="20" borderId="21" xfId="57" applyBorder="1" applyAlignment="1">
      <alignment vertical="center"/>
    </xf>
    <xf numFmtId="0" fontId="8" fillId="20" borderId="22" xfId="57" applyBorder="1" applyAlignment="1">
      <alignment vertical="center"/>
    </xf>
    <xf numFmtId="164" fontId="4" fillId="19" borderId="17" xfId="42" applyFont="1" applyFill="1" applyBorder="1" applyAlignment="1">
      <alignment vertical="center"/>
      <protection locked="0"/>
    </xf>
    <xf numFmtId="0" fontId="8" fillId="19" borderId="0" xfId="57" applyFill="1" applyBorder="1" applyAlignment="1">
      <alignment vertical="center"/>
    </xf>
    <xf numFmtId="0" fontId="8" fillId="19" borderId="18" xfId="57" applyFill="1" applyBorder="1" applyAlignment="1">
      <alignment vertical="center"/>
    </xf>
    <xf numFmtId="0" fontId="12" fillId="19" borderId="10" xfId="56" applyFont="1" applyFill="1" applyBorder="1" applyAlignment="1"/>
    <xf numFmtId="0" fontId="2" fillId="19" borderId="10" xfId="56" applyFill="1" applyBorder="1" applyAlignment="1"/>
    <xf numFmtId="0" fontId="12" fillId="0" borderId="0" xfId="56" applyFont="1" applyFill="1" applyAlignment="1"/>
    <xf numFmtId="0" fontId="2" fillId="0" borderId="0" xfId="55" applyFill="1" applyAlignment="1"/>
    <xf numFmtId="0" fontId="12" fillId="19" borderId="12" xfId="56" applyFont="1" applyFill="1" applyBorder="1" applyAlignment="1"/>
    <xf numFmtId="0" fontId="2" fillId="19" borderId="12" xfId="55" applyFill="1" applyBorder="1" applyAlignment="1"/>
    <xf numFmtId="0" fontId="2" fillId="19" borderId="23" xfId="55" applyFill="1" applyBorder="1" applyAlignment="1"/>
    <xf numFmtId="0" fontId="15" fillId="19" borderId="0" xfId="54" applyFont="1" applyFill="1" applyBorder="1" applyAlignment="1">
      <alignment horizontal="center" vertical="center" wrapText="1"/>
    </xf>
    <xf numFmtId="0" fontId="0" fillId="0" borderId="0" xfId="0" applyBorder="1" applyAlignment="1">
      <alignment horizontal="center" vertical="center"/>
    </xf>
    <xf numFmtId="0" fontId="15" fillId="19" borderId="0" xfId="54" applyFont="1" applyFill="1" applyBorder="1" applyAlignment="1">
      <alignment horizontal="center" vertical="center"/>
    </xf>
    <xf numFmtId="3" fontId="2" fillId="32" borderId="10" xfId="63" applyNumberFormat="1" applyFont="1" applyFill="1" applyBorder="1" applyAlignment="1">
      <alignment horizontal="left" vertical="top" wrapText="1"/>
    </xf>
    <xf numFmtId="0" fontId="5" fillId="0" borderId="0" xfId="66" applyFont="1" applyFill="1" applyBorder="1" applyAlignment="1">
      <alignment horizontal="left" vertical="center"/>
    </xf>
    <xf numFmtId="39" fontId="39" fillId="21" borderId="11" xfId="0" applyNumberFormat="1" applyFont="1" applyFill="1" applyBorder="1" applyAlignment="1">
      <alignment horizontal="center" vertical="center" wrapText="1"/>
    </xf>
    <xf numFmtId="0" fontId="0" fillId="0" borderId="12" xfId="0" applyBorder="1" applyAlignment="1"/>
    <xf numFmtId="0" fontId="0" fillId="0" borderId="23" xfId="0" applyBorder="1" applyAlignment="1"/>
    <xf numFmtId="167" fontId="2" fillId="19" borderId="10" xfId="73" applyNumberFormat="1" applyFont="1" applyFill="1" applyBorder="1" applyAlignment="1">
      <alignment horizontal="left" vertical="top" wrapText="1"/>
    </xf>
    <xf numFmtId="0" fontId="3" fillId="0" borderId="0" xfId="63" applyFont="1" applyFill="1" applyAlignment="1"/>
    <xf numFmtId="0" fontId="46" fillId="25" borderId="11" xfId="63" applyFont="1" applyFill="1" applyBorder="1" applyAlignment="1">
      <alignment vertical="center" wrapText="1"/>
    </xf>
    <xf numFmtId="0" fontId="0" fillId="25" borderId="23" xfId="0" applyFont="1" applyFill="1" applyBorder="1" applyAlignment="1">
      <alignment vertical="center" wrapText="1"/>
    </xf>
    <xf numFmtId="168" fontId="39" fillId="29" borderId="11" xfId="0" applyNumberFormat="1" applyFont="1" applyFill="1" applyBorder="1" applyAlignment="1">
      <alignment horizontal="center" vertical="center" wrapText="1"/>
    </xf>
    <xf numFmtId="168" fontId="39" fillId="29" borderId="12" xfId="0" applyNumberFormat="1" applyFont="1" applyFill="1" applyBorder="1" applyAlignment="1">
      <alignment horizontal="center" vertical="center" wrapText="1"/>
    </xf>
    <xf numFmtId="168" fontId="39" fillId="29" borderId="23" xfId="0" applyNumberFormat="1" applyFont="1" applyFill="1" applyBorder="1" applyAlignment="1">
      <alignment horizontal="center" vertical="center" wrapText="1"/>
    </xf>
    <xf numFmtId="168" fontId="39" fillId="21" borderId="11" xfId="0" applyNumberFormat="1" applyFont="1" applyFill="1" applyBorder="1" applyAlignment="1">
      <alignment horizontal="center" vertical="center" wrapText="1"/>
    </xf>
    <xf numFmtId="168" fontId="39" fillId="21" borderId="12" xfId="0" applyNumberFormat="1" applyFont="1" applyFill="1" applyBorder="1" applyAlignment="1">
      <alignment horizontal="center" vertical="center" wrapText="1"/>
    </xf>
    <xf numFmtId="168" fontId="39" fillId="21" borderId="23" xfId="0" applyNumberFormat="1" applyFont="1" applyFill="1" applyBorder="1" applyAlignment="1">
      <alignment horizontal="center" vertical="center" wrapText="1"/>
    </xf>
    <xf numFmtId="167" fontId="39" fillId="21" borderId="11" xfId="73" applyNumberFormat="1" applyFont="1" applyFill="1" applyBorder="1" applyAlignment="1">
      <alignment horizontal="center"/>
    </xf>
    <xf numFmtId="0" fontId="13" fillId="21" borderId="12" xfId="0" applyFont="1" applyFill="1" applyBorder="1" applyAlignment="1">
      <alignment horizontal="center"/>
    </xf>
    <xf numFmtId="0" fontId="13" fillId="21" borderId="23" xfId="0" applyFont="1" applyFill="1" applyBorder="1" applyAlignment="1">
      <alignment horizontal="center"/>
    </xf>
    <xf numFmtId="167" fontId="8" fillId="21" borderId="10" xfId="73" applyNumberFormat="1" applyFont="1" applyFill="1" applyBorder="1" applyAlignment="1">
      <alignment horizontal="left"/>
    </xf>
    <xf numFmtId="0" fontId="0" fillId="21" borderId="10" xfId="0" applyFill="1" applyBorder="1" applyAlignment="1"/>
    <xf numFmtId="167" fontId="8" fillId="19" borderId="11" xfId="73" applyNumberFormat="1" applyFont="1" applyFill="1" applyBorder="1" applyAlignment="1">
      <alignment horizontal="left" wrapText="1"/>
    </xf>
    <xf numFmtId="0" fontId="0" fillId="0" borderId="12" xfId="0" applyBorder="1" applyAlignment="1">
      <alignment wrapText="1"/>
    </xf>
    <xf numFmtId="0" fontId="0" fillId="0" borderId="23" xfId="0" applyBorder="1" applyAlignment="1">
      <alignment wrapText="1"/>
    </xf>
    <xf numFmtId="0" fontId="8" fillId="19" borderId="11" xfId="0" applyFont="1" applyFill="1" applyBorder="1" applyAlignment="1">
      <alignment horizontal="left" vertical="center" wrapText="1"/>
    </xf>
    <xf numFmtId="0" fontId="8" fillId="19" borderId="12" xfId="0" applyFont="1" applyFill="1" applyBorder="1" applyAlignment="1">
      <alignment horizontal="left" vertical="center" wrapText="1"/>
    </xf>
    <xf numFmtId="0" fontId="8" fillId="19" borderId="23" xfId="0" applyFont="1" applyFill="1" applyBorder="1" applyAlignment="1">
      <alignment horizontal="left" vertical="center" wrapText="1"/>
    </xf>
    <xf numFmtId="0" fontId="8" fillId="19" borderId="11" xfId="0" applyFont="1" applyFill="1" applyBorder="1" applyAlignment="1">
      <alignment horizontal="right" vertical="center" wrapText="1"/>
    </xf>
    <xf numFmtId="0" fontId="8" fillId="19" borderId="12" xfId="0" applyFont="1" applyFill="1" applyBorder="1" applyAlignment="1">
      <alignment horizontal="right" vertical="center" wrapText="1"/>
    </xf>
    <xf numFmtId="0" fontId="8" fillId="19" borderId="23" xfId="0" applyFont="1" applyFill="1" applyBorder="1" applyAlignment="1">
      <alignment horizontal="right" vertical="center" wrapText="1"/>
    </xf>
    <xf numFmtId="0" fontId="3" fillId="0" borderId="0" xfId="0" applyFont="1" applyAlignment="1"/>
    <xf numFmtId="0" fontId="0" fillId="0" borderId="0" xfId="0" applyAlignment="1"/>
    <xf numFmtId="0" fontId="8" fillId="25" borderId="11" xfId="50" applyFont="1" applyFill="1" applyBorder="1" applyAlignment="1">
      <alignment vertical="center" wrapText="1"/>
    </xf>
    <xf numFmtId="0" fontId="8" fillId="25" borderId="23" xfId="50" applyFill="1" applyBorder="1" applyAlignment="1">
      <alignment vertical="center" wrapText="1"/>
    </xf>
    <xf numFmtId="0" fontId="4" fillId="14" borderId="11" xfId="62" applyFont="1" applyFill="1" applyBorder="1" applyAlignment="1">
      <alignment vertical="center"/>
    </xf>
    <xf numFmtId="0" fontId="55" fillId="29" borderId="11" xfId="0" applyFont="1" applyFill="1" applyBorder="1" applyAlignment="1"/>
    <xf numFmtId="0" fontId="55" fillId="29" borderId="12" xfId="0" applyFont="1" applyFill="1" applyBorder="1" applyAlignment="1"/>
    <xf numFmtId="0" fontId="55" fillId="29" borderId="23" xfId="0" applyFont="1" applyFill="1" applyBorder="1" applyAlignment="1"/>
    <xf numFmtId="0" fontId="53" fillId="28" borderId="11" xfId="0" applyFont="1" applyFill="1" applyBorder="1" applyAlignment="1"/>
    <xf numFmtId="0" fontId="53" fillId="28" borderId="12" xfId="0" applyFont="1" applyFill="1" applyBorder="1" applyAlignment="1"/>
    <xf numFmtId="0" fontId="53" fillId="28" borderId="23" xfId="0" applyFont="1" applyFill="1" applyBorder="1" applyAlignment="1"/>
    <xf numFmtId="0" fontId="54" fillId="28" borderId="11" xfId="0" applyFont="1" applyFill="1" applyBorder="1" applyAlignment="1"/>
    <xf numFmtId="0" fontId="54" fillId="28" borderId="12" xfId="0" applyFont="1" applyFill="1" applyBorder="1" applyAlignment="1"/>
    <xf numFmtId="0" fontId="54" fillId="28" borderId="23" xfId="0" applyFont="1" applyFill="1" applyBorder="1" applyAlignment="1"/>
    <xf numFmtId="0" fontId="0" fillId="25" borderId="11" xfId="0" applyFill="1" applyBorder="1" applyAlignment="1">
      <alignment vertical="center" wrapText="1"/>
    </xf>
    <xf numFmtId="0" fontId="0" fillId="25" borderId="12" xfId="0" applyFill="1" applyBorder="1" applyAlignment="1">
      <alignment vertical="center" wrapText="1"/>
    </xf>
    <xf numFmtId="0" fontId="0" fillId="25" borderId="23" xfId="0" applyFill="1" applyBorder="1" applyAlignment="1">
      <alignment vertical="center" wrapText="1"/>
    </xf>
    <xf numFmtId="0" fontId="5" fillId="0" borderId="0" xfId="0" applyFont="1" applyAlignment="1">
      <alignment wrapText="1"/>
    </xf>
    <xf numFmtId="0" fontId="0" fillId="0" borderId="0" xfId="0" applyAlignment="1">
      <alignment wrapText="1"/>
    </xf>
    <xf numFmtId="0" fontId="39" fillId="28" borderId="11" xfId="0" applyFont="1" applyFill="1" applyBorder="1" applyAlignment="1">
      <alignment horizontal="center" vertical="center" wrapText="1"/>
    </xf>
    <xf numFmtId="0" fontId="39" fillId="28" borderId="12" xfId="0" applyFont="1" applyFill="1" applyBorder="1" applyAlignment="1">
      <alignment horizontal="center" vertical="center" wrapText="1"/>
    </xf>
    <xf numFmtId="0" fontId="39" fillId="28" borderId="23" xfId="0" applyFont="1" applyFill="1" applyBorder="1" applyAlignment="1">
      <alignment horizontal="center" vertical="center" wrapText="1"/>
    </xf>
    <xf numFmtId="0" fontId="46" fillId="25" borderId="11" xfId="50" applyFont="1" applyFill="1" applyBorder="1" applyAlignment="1">
      <alignment vertical="center" wrapText="1"/>
    </xf>
    <xf numFmtId="0" fontId="3" fillId="0" borderId="0" xfId="65" applyFont="1" applyFill="1" applyAlignment="1"/>
    <xf numFmtId="0" fontId="2" fillId="20" borderId="0" xfId="65" applyAlignment="1"/>
    <xf numFmtId="0" fontId="5" fillId="0" borderId="0" xfId="65" applyFont="1" applyFill="1" applyBorder="1" applyAlignment="1">
      <alignment horizontal="left" vertical="center"/>
    </xf>
    <xf numFmtId="0" fontId="39" fillId="22" borderId="11" xfId="59" applyFont="1" applyFill="1" applyBorder="1" applyAlignment="1">
      <alignment vertical="center" wrapText="1"/>
    </xf>
    <xf numFmtId="0" fontId="0" fillId="0" borderId="12" xfId="0" applyBorder="1" applyAlignment="1">
      <alignment vertical="center" wrapText="1"/>
    </xf>
    <xf numFmtId="0" fontId="0" fillId="0" borderId="23" xfId="0" applyBorder="1" applyAlignment="1">
      <alignment vertical="center" wrapText="1"/>
    </xf>
    <xf numFmtId="0" fontId="2" fillId="19" borderId="11" xfId="59" applyFont="1" applyFill="1" applyBorder="1" applyAlignment="1">
      <alignment vertical="center" wrapText="1"/>
    </xf>
    <xf numFmtId="0" fontId="2" fillId="19" borderId="12" xfId="59" applyFont="1" applyFill="1" applyBorder="1" applyAlignment="1">
      <alignment vertical="center" wrapText="1"/>
    </xf>
    <xf numFmtId="0" fontId="2" fillId="19" borderId="23" xfId="59" applyFont="1" applyFill="1" applyBorder="1" applyAlignment="1">
      <alignment vertical="center" wrapText="1"/>
    </xf>
    <xf numFmtId="0" fontId="4" fillId="14" borderId="10" xfId="62" applyFont="1" applyFill="1" applyBorder="1" applyAlignment="1">
      <alignment vertical="center"/>
    </xf>
    <xf numFmtId="0" fontId="0" fillId="0" borderId="10" xfId="0" applyBorder="1" applyAlignment="1"/>
    <xf numFmtId="0" fontId="39" fillId="21" borderId="11" xfId="59" applyFont="1" applyFill="1" applyBorder="1" applyAlignment="1">
      <alignment vertical="center" wrapText="1"/>
    </xf>
    <xf numFmtId="0" fontId="39" fillId="21" borderId="12" xfId="59" applyFont="1" applyFill="1" applyBorder="1" applyAlignment="1">
      <alignment vertical="center" wrapText="1"/>
    </xf>
    <xf numFmtId="0" fontId="39" fillId="21" borderId="23" xfId="59" applyFont="1" applyFill="1" applyBorder="1" applyAlignment="1">
      <alignment vertical="center" wrapText="1"/>
    </xf>
    <xf numFmtId="170" fontId="58" fillId="19" borderId="11" xfId="52" applyNumberFormat="1"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23" xfId="0" applyFont="1" applyBorder="1" applyAlignment="1">
      <alignment horizontal="left" vertical="center" wrapText="1"/>
    </xf>
    <xf numFmtId="39" fontId="39" fillId="21" borderId="11" xfId="65" applyNumberFormat="1" applyFont="1" applyFill="1" applyBorder="1" applyAlignment="1">
      <alignment horizontal="center" vertical="center" wrapText="1"/>
    </xf>
    <xf numFmtId="0" fontId="2" fillId="20" borderId="12" xfId="65" applyBorder="1" applyAlignment="1">
      <alignment horizontal="center" vertical="center" wrapText="1"/>
    </xf>
    <xf numFmtId="0" fontId="2" fillId="20" borderId="23" xfId="65" applyBorder="1" applyAlignment="1">
      <alignment horizontal="center" vertical="center" wrapText="1"/>
    </xf>
    <xf numFmtId="164" fontId="39" fillId="21" borderId="11" xfId="65" applyNumberFormat="1" applyFont="1" applyFill="1" applyBorder="1" applyAlignment="1">
      <alignment horizontal="center" vertical="center" wrapText="1"/>
    </xf>
    <xf numFmtId="164" fontId="39" fillId="21" borderId="12" xfId="65" applyNumberFormat="1" applyFont="1" applyFill="1" applyBorder="1" applyAlignment="1">
      <alignment horizontal="center" vertical="center" wrapText="1"/>
    </xf>
    <xf numFmtId="164" fontId="39" fillId="21" borderId="23" xfId="65" applyNumberFormat="1" applyFont="1" applyFill="1" applyBorder="1" applyAlignment="1">
      <alignment horizontal="center" vertical="center" wrapText="1"/>
    </xf>
    <xf numFmtId="170" fontId="58" fillId="19" borderId="11" xfId="52" applyNumberFormat="1" applyFont="1" applyFill="1" applyBorder="1" applyAlignment="1">
      <alignment horizontal="left" vertical="top" wrapText="1"/>
    </xf>
    <xf numFmtId="0" fontId="2" fillId="0" borderId="12" xfId="0" applyFont="1" applyBorder="1" applyAlignment="1">
      <alignment horizontal="left" vertical="top" wrapText="1"/>
    </xf>
    <xf numFmtId="0" fontId="2" fillId="0" borderId="23" xfId="0" applyFont="1" applyBorder="1" applyAlignment="1">
      <alignment horizontal="left" vertical="top" wrapText="1"/>
    </xf>
    <xf numFmtId="170" fontId="39" fillId="21" borderId="10" xfId="52" applyNumberFormat="1" applyFont="1" applyFill="1" applyBorder="1" applyAlignment="1">
      <alignment horizontal="center" vertical="center" wrapText="1"/>
    </xf>
    <xf numFmtId="0" fontId="0" fillId="0" borderId="10" xfId="0" applyBorder="1" applyAlignment="1">
      <alignment horizontal="center" vertical="center" wrapText="1"/>
    </xf>
    <xf numFmtId="0" fontId="2" fillId="19" borderId="11" xfId="83" applyFont="1" applyFill="1" applyBorder="1" applyAlignment="1">
      <alignment wrapText="1"/>
    </xf>
    <xf numFmtId="0" fontId="39" fillId="22" borderId="40" xfId="60" applyFont="1" applyFill="1" applyBorder="1" applyAlignment="1">
      <alignment horizontal="right" wrapText="1"/>
    </xf>
    <xf numFmtId="0" fontId="8" fillId="20" borderId="40" xfId="66" applyBorder="1" applyAlignment="1">
      <alignment horizontal="right" wrapText="1"/>
    </xf>
    <xf numFmtId="0" fontId="8" fillId="20" borderId="27" xfId="66" applyBorder="1" applyAlignment="1">
      <alignment horizontal="right" wrapText="1"/>
    </xf>
    <xf numFmtId="0" fontId="39" fillId="21" borderId="10" xfId="60" applyFont="1" applyFill="1" applyBorder="1" applyAlignment="1">
      <alignment horizontal="center" vertical="center" wrapText="1"/>
    </xf>
    <xf numFmtId="0" fontId="13" fillId="0" borderId="10" xfId="60" applyFont="1" applyBorder="1" applyAlignment="1">
      <alignment horizontal="center" vertical="center" wrapText="1"/>
    </xf>
    <xf numFmtId="0" fontId="0" fillId="0" borderId="12" xfId="0" applyBorder="1" applyAlignment="1">
      <alignment vertical="center"/>
    </xf>
    <xf numFmtId="0" fontId="0" fillId="0" borderId="23" xfId="0" applyBorder="1" applyAlignment="1">
      <alignment vertical="center"/>
    </xf>
    <xf numFmtId="170" fontId="39" fillId="21" borderId="11" xfId="52" applyNumberFormat="1" applyFont="1" applyFill="1" applyBorder="1" applyAlignment="1">
      <alignment horizontal="center" vertical="center" wrapText="1"/>
    </xf>
    <xf numFmtId="170" fontId="39" fillId="21" borderId="12" xfId="52" applyNumberFormat="1" applyFont="1" applyFill="1" applyBorder="1" applyAlignment="1">
      <alignment horizontal="center" vertical="center" wrapText="1"/>
    </xf>
    <xf numFmtId="170" fontId="39" fillId="21" borderId="23" xfId="52" applyNumberFormat="1" applyFont="1" applyFill="1" applyBorder="1" applyAlignment="1">
      <alignment horizontal="center" vertical="center" wrapText="1"/>
    </xf>
    <xf numFmtId="170" fontId="41" fillId="19" borderId="11" xfId="52" applyNumberFormat="1" applyFont="1" applyFill="1" applyBorder="1" applyAlignment="1">
      <alignment horizontal="left" vertical="center" wrapText="1"/>
    </xf>
    <xf numFmtId="170" fontId="41" fillId="19" borderId="12" xfId="52" applyNumberFormat="1" applyFont="1" applyFill="1" applyBorder="1" applyAlignment="1">
      <alignment horizontal="left" vertical="center" wrapText="1"/>
    </xf>
    <xf numFmtId="170" fontId="41" fillId="19" borderId="23" xfId="52" applyNumberFormat="1" applyFont="1" applyFill="1" applyBorder="1" applyAlignment="1">
      <alignment horizontal="left" vertical="center" wrapText="1"/>
    </xf>
    <xf numFmtId="0" fontId="39" fillId="21" borderId="11" xfId="60" applyFont="1" applyFill="1" applyBorder="1" applyAlignment="1">
      <alignment horizontal="center" vertical="center" wrapText="1"/>
    </xf>
    <xf numFmtId="0" fontId="0" fillId="0" borderId="12" xfId="0" applyBorder="1" applyAlignment="1">
      <alignment horizontal="center" vertical="center" wrapText="1"/>
    </xf>
    <xf numFmtId="0" fontId="0" fillId="0" borderId="23" xfId="0" applyBorder="1" applyAlignment="1">
      <alignment horizontal="center" vertical="center" wrapText="1"/>
    </xf>
    <xf numFmtId="0" fontId="2" fillId="19" borderId="12" xfId="83" applyFont="1" applyFill="1" applyBorder="1" applyAlignment="1">
      <alignment wrapText="1"/>
    </xf>
    <xf numFmtId="0" fontId="2" fillId="19" borderId="23" xfId="83" applyFont="1" applyFill="1" applyBorder="1" applyAlignment="1">
      <alignment wrapText="1"/>
    </xf>
    <xf numFmtId="0" fontId="4" fillId="14" borderId="11" xfId="59" applyFont="1" applyFill="1" applyBorder="1" applyAlignment="1">
      <alignment vertical="center"/>
    </xf>
    <xf numFmtId="0" fontId="3" fillId="0" borderId="0" xfId="69" applyFont="1" applyFill="1" applyAlignment="1"/>
    <xf numFmtId="0" fontId="8" fillId="25" borderId="11" xfId="63" applyFont="1" applyFill="1" applyBorder="1" applyAlignment="1">
      <alignment horizontal="left" wrapText="1"/>
    </xf>
    <xf numFmtId="0" fontId="8" fillId="25" borderId="23" xfId="63" applyFont="1" applyFill="1" applyBorder="1" applyAlignment="1">
      <alignment horizontal="left" wrapText="1"/>
    </xf>
    <xf numFmtId="0" fontId="3" fillId="0" borderId="0" xfId="69" applyFont="1" applyFill="1" applyAlignment="1">
      <alignment horizontal="left" wrapText="1"/>
    </xf>
    <xf numFmtId="0" fontId="8" fillId="25" borderId="11" xfId="68" applyFont="1" applyFill="1" applyBorder="1" applyAlignment="1">
      <alignment horizontal="left" vertical="center" wrapText="1"/>
    </xf>
    <xf numFmtId="0" fontId="8" fillId="25" borderId="12" xfId="68" applyFont="1" applyFill="1" applyBorder="1" applyAlignment="1">
      <alignment horizontal="left" vertical="center" wrapText="1"/>
    </xf>
    <xf numFmtId="0" fontId="8" fillId="25" borderId="23" xfId="68" applyFont="1" applyFill="1" applyBorder="1" applyAlignment="1">
      <alignment horizontal="left" vertical="center" wrapText="1"/>
    </xf>
    <xf numFmtId="0" fontId="8" fillId="25" borderId="11" xfId="63" applyFont="1" applyFill="1" applyBorder="1" applyAlignment="1">
      <alignment horizontal="left" vertical="center" wrapText="1"/>
    </xf>
    <xf numFmtId="0" fontId="8" fillId="25" borderId="23" xfId="63" applyFont="1" applyFill="1" applyBorder="1" applyAlignment="1">
      <alignment horizontal="left" vertical="center" wrapText="1"/>
    </xf>
    <xf numFmtId="0" fontId="8" fillId="25" borderId="11" xfId="58" applyFont="1" applyFill="1" applyBorder="1" applyAlignment="1">
      <alignment horizontal="left" vertical="center" wrapText="1"/>
    </xf>
    <xf numFmtId="0" fontId="8" fillId="14" borderId="23" xfId="58" applyFont="1" applyFill="1" applyBorder="1" applyAlignment="1">
      <alignment horizontal="left" vertical="center"/>
    </xf>
    <xf numFmtId="0" fontId="8" fillId="19" borderId="10" xfId="58" applyFont="1" applyFill="1" applyBorder="1" applyAlignment="1">
      <alignment horizontal="center"/>
    </xf>
    <xf numFmtId="0" fontId="39" fillId="21" borderId="10" xfId="58" applyFont="1" applyFill="1" applyBorder="1" applyAlignment="1">
      <alignment horizontal="center" vertical="top"/>
    </xf>
    <xf numFmtId="0" fontId="4" fillId="25" borderId="11" xfId="0" applyFont="1" applyFill="1" applyBorder="1" applyAlignment="1">
      <alignment vertical="center" wrapText="1"/>
    </xf>
    <xf numFmtId="0" fontId="8" fillId="25" borderId="11" xfId="70" applyFont="1" applyFill="1" applyBorder="1" applyAlignment="1">
      <alignment horizontal="left" vertical="center" wrapText="1"/>
    </xf>
    <xf numFmtId="0" fontId="8" fillId="25" borderId="23" xfId="70" applyFont="1" applyFill="1" applyBorder="1" applyAlignment="1">
      <alignment horizontal="left" vertical="center" wrapText="1"/>
    </xf>
    <xf numFmtId="0" fontId="12" fillId="25" borderId="12" xfId="58" applyFont="1" applyFill="1" applyBorder="1" applyAlignment="1">
      <alignment horizontal="left" vertical="center" wrapText="1"/>
    </xf>
    <xf numFmtId="0" fontId="12" fillId="25" borderId="23" xfId="58" applyFont="1" applyFill="1" applyBorder="1" applyAlignment="1">
      <alignment horizontal="left" vertical="center" wrapText="1"/>
    </xf>
    <xf numFmtId="0" fontId="43" fillId="20" borderId="0" xfId="58" applyFont="1" applyFill="1" applyBorder="1" applyAlignment="1">
      <alignment horizontal="right" vertical="center" wrapText="1"/>
    </xf>
    <xf numFmtId="0" fontId="39" fillId="21" borderId="13" xfId="58" applyFont="1" applyFill="1" applyBorder="1" applyAlignment="1">
      <alignment horizontal="center" vertical="center" wrapText="1"/>
    </xf>
    <xf numFmtId="0" fontId="39" fillId="21" borderId="41" xfId="58" applyFont="1" applyFill="1" applyBorder="1" applyAlignment="1">
      <alignment horizontal="center" vertical="center" wrapText="1"/>
    </xf>
    <xf numFmtId="0" fontId="39" fillId="21" borderId="19" xfId="58" applyFont="1" applyFill="1" applyBorder="1" applyAlignment="1">
      <alignment horizontal="center" vertical="center" wrapText="1"/>
    </xf>
    <xf numFmtId="0" fontId="39" fillId="21" borderId="11" xfId="58" applyFont="1" applyFill="1" applyBorder="1" applyAlignment="1">
      <alignment horizontal="center" vertical="top" wrapText="1"/>
    </xf>
    <xf numFmtId="0" fontId="13" fillId="20" borderId="12" xfId="58" applyFont="1" applyBorder="1"/>
    <xf numFmtId="0" fontId="13" fillId="20" borderId="23" xfId="58" applyFont="1" applyBorder="1"/>
    <xf numFmtId="0" fontId="51" fillId="20" borderId="0" xfId="58" applyFont="1" applyFill="1" applyBorder="1" applyAlignment="1">
      <alignment horizontal="center" vertical="center" wrapText="1"/>
    </xf>
    <xf numFmtId="0" fontId="48" fillId="20" borderId="0" xfId="58" applyFill="1" applyBorder="1" applyAlignment="1">
      <alignment horizontal="center" vertical="center" wrapText="1"/>
    </xf>
    <xf numFmtId="0" fontId="13" fillId="20" borderId="12" xfId="58" applyFont="1" applyBorder="1" applyAlignment="1">
      <alignment horizontal="center" vertical="top" wrapText="1"/>
    </xf>
    <xf numFmtId="0" fontId="13" fillId="20" borderId="23" xfId="58" applyFont="1" applyBorder="1" applyAlignment="1">
      <alignment horizontal="center" vertical="top" wrapText="1"/>
    </xf>
    <xf numFmtId="0" fontId="39" fillId="21" borderId="38" xfId="67" applyFont="1" applyFill="1" applyBorder="1" applyAlignment="1">
      <alignment horizontal="center" vertical="center"/>
    </xf>
    <xf numFmtId="0" fontId="0" fillId="0" borderId="0" xfId="0" applyAlignment="1">
      <alignment horizontal="center" vertical="center"/>
    </xf>
    <xf numFmtId="0" fontId="0" fillId="0" borderId="39" xfId="0" applyBorder="1" applyAlignment="1">
      <alignment horizontal="center" vertical="center"/>
    </xf>
    <xf numFmtId="0" fontId="39" fillId="21" borderId="10" xfId="67" applyFont="1" applyFill="1" applyBorder="1" applyAlignment="1"/>
    <xf numFmtId="0" fontId="13" fillId="20" borderId="10" xfId="67" applyFont="1" applyBorder="1" applyAlignment="1"/>
    <xf numFmtId="0" fontId="8" fillId="25" borderId="12" xfId="63" applyFont="1" applyFill="1" applyBorder="1" applyAlignment="1">
      <alignment horizontal="left" vertical="center"/>
    </xf>
    <xf numFmtId="0" fontId="8" fillId="25" borderId="23" xfId="63" applyFont="1" applyFill="1" applyBorder="1" applyAlignment="1">
      <alignment horizontal="left" vertical="center"/>
    </xf>
    <xf numFmtId="0" fontId="8" fillId="19" borderId="11" xfId="67" applyFont="1" applyFill="1" applyBorder="1" applyAlignment="1">
      <alignment horizontal="center" wrapText="1"/>
    </xf>
    <xf numFmtId="0" fontId="8" fillId="19" borderId="12" xfId="67" applyFont="1" applyFill="1" applyBorder="1" applyAlignment="1">
      <alignment horizontal="center" wrapText="1"/>
    </xf>
    <xf numFmtId="0" fontId="8" fillId="19" borderId="23" xfId="67" applyFont="1" applyFill="1" applyBorder="1" applyAlignment="1">
      <alignment horizontal="center" wrapText="1"/>
    </xf>
    <xf numFmtId="0" fontId="8" fillId="25" borderId="12" xfId="63" applyFont="1" applyFill="1" applyBorder="1" applyAlignment="1">
      <alignment horizontal="left" vertical="center" wrapText="1"/>
    </xf>
    <xf numFmtId="171" fontId="41" fillId="19" borderId="10" xfId="64" applyNumberFormat="1" applyFont="1" applyFill="1" applyBorder="1" applyAlignment="1"/>
    <xf numFmtId="49" fontId="39" fillId="21" borderId="10" xfId="64" applyNumberFormat="1" applyFont="1" applyFill="1" applyBorder="1" applyAlignment="1">
      <alignment horizontal="center" vertical="center" wrapText="1"/>
    </xf>
    <xf numFmtId="0" fontId="8" fillId="25" borderId="11" xfId="64" applyFont="1" applyFill="1" applyBorder="1" applyAlignment="1">
      <alignment vertical="center" wrapText="1"/>
    </xf>
    <xf numFmtId="171" fontId="41" fillId="19" borderId="11" xfId="64" applyNumberFormat="1" applyFont="1" applyFill="1" applyBorder="1" applyAlignment="1">
      <alignment vertical="top" wrapText="1"/>
    </xf>
    <xf numFmtId="171" fontId="41" fillId="19" borderId="12" xfId="64" applyNumberFormat="1" applyFont="1" applyFill="1" applyBorder="1" applyAlignment="1">
      <alignment vertical="top" wrapText="1"/>
    </xf>
    <xf numFmtId="171" fontId="41" fillId="19" borderId="23" xfId="64" applyNumberFormat="1" applyFont="1" applyFill="1" applyBorder="1" applyAlignment="1">
      <alignment vertical="top" wrapText="1"/>
    </xf>
    <xf numFmtId="167" fontId="8" fillId="19" borderId="11" xfId="64" applyNumberFormat="1" applyFont="1" applyFill="1" applyBorder="1" applyAlignment="1">
      <alignment vertical="top" wrapText="1"/>
    </xf>
    <xf numFmtId="167" fontId="8" fillId="19" borderId="12" xfId="64" applyNumberFormat="1" applyFont="1" applyFill="1" applyBorder="1" applyAlignment="1">
      <alignment vertical="top" wrapText="1"/>
    </xf>
    <xf numFmtId="167" fontId="8" fillId="19" borderId="23" xfId="64" applyNumberFormat="1" applyFont="1" applyFill="1" applyBorder="1" applyAlignment="1">
      <alignment vertical="top" wrapText="1"/>
    </xf>
    <xf numFmtId="0" fontId="56" fillId="30" borderId="14" xfId="0" applyFont="1" applyFill="1" applyBorder="1" applyAlignment="1">
      <alignment vertical="center" wrapText="1"/>
    </xf>
    <xf numFmtId="0" fontId="56" fillId="30" borderId="16" xfId="0" applyFont="1" applyFill="1" applyBorder="1" applyAlignment="1">
      <alignment vertical="center" wrapText="1"/>
    </xf>
    <xf numFmtId="0" fontId="56" fillId="30" borderId="42" xfId="0" applyFont="1" applyFill="1" applyBorder="1" applyAlignment="1">
      <alignment vertical="center" wrapText="1"/>
    </xf>
    <xf numFmtId="0" fontId="56" fillId="30" borderId="43" xfId="0" applyFont="1" applyFill="1" applyBorder="1" applyAlignment="1">
      <alignment vertical="center" wrapText="1"/>
    </xf>
    <xf numFmtId="0" fontId="56" fillId="30" borderId="20" xfId="0" applyFont="1" applyFill="1" applyBorder="1" applyAlignment="1">
      <alignment vertical="center" wrapText="1"/>
    </xf>
    <xf numFmtId="0" fontId="56" fillId="30" borderId="22" xfId="0" applyFont="1" applyFill="1" applyBorder="1" applyAlignment="1">
      <alignment vertical="center" wrapText="1"/>
    </xf>
    <xf numFmtId="0" fontId="56" fillId="31" borderId="44" xfId="0" applyFont="1" applyFill="1" applyBorder="1" applyAlignment="1">
      <alignment vertical="center" wrapText="1"/>
    </xf>
    <xf numFmtId="0" fontId="56" fillId="31" borderId="45" xfId="0" applyFont="1" applyFill="1" applyBorder="1" applyAlignment="1">
      <alignment vertical="center" wrapText="1"/>
    </xf>
  </cellXfs>
  <cellStyles count="9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lockout" xfId="26"/>
    <cellStyle name="Blockout 2" xfId="27"/>
    <cellStyle name="Calculation" xfId="28" builtinId="22" customBuiltin="1"/>
    <cellStyle name="Check Cell" xfId="29" builtinId="23" customBuiltin="1"/>
    <cellStyle name="Comma" xfId="30" builtinId="3"/>
    <cellStyle name="Comma 12" xfId="87"/>
    <cellStyle name="Comma 2" xfId="31"/>
    <cellStyle name="Comma 3" xfId="32"/>
    <cellStyle name="Explanatory Text" xfId="33" builtinId="53" customBuiltin="1"/>
    <cellStyle name="Good" xfId="34" builtinId="26" customBuiltin="1"/>
    <cellStyle name="Heading 1" xfId="35" builtinId="16" customBuiltin="1"/>
    <cellStyle name="Heading 2" xfId="36" builtinId="17" customBuiltin="1"/>
    <cellStyle name="Heading 3" xfId="37" builtinId="18" customBuiltin="1"/>
    <cellStyle name="Heading 4" xfId="38" builtinId="19" customBuiltin="1"/>
    <cellStyle name="Hyperlink" xfId="39" builtinId="8"/>
    <cellStyle name="Input" xfId="40" builtinId="20" customBuiltin="1"/>
    <cellStyle name="Input1" xfId="41"/>
    <cellStyle name="Input1 2" xfId="42"/>
    <cellStyle name="Input2" xfId="43"/>
    <cellStyle name="Input3" xfId="44"/>
    <cellStyle name="Linked Cell" xfId="45" builtinId="24" customBuiltin="1"/>
    <cellStyle name="Neutral" xfId="46" builtinId="28" customBuiltin="1"/>
    <cellStyle name="Normal" xfId="0" builtinId="0"/>
    <cellStyle name="Normal 13" xfId="86"/>
    <cellStyle name="Normal 14" xfId="85"/>
    <cellStyle name="Normal 15" xfId="88"/>
    <cellStyle name="Normal 17" xfId="89"/>
    <cellStyle name="Normal 2" xfId="47"/>
    <cellStyle name="Normal 2 2" xfId="48"/>
    <cellStyle name="Normal 3" xfId="49"/>
    <cellStyle name="Normal 4" xfId="50"/>
    <cellStyle name="Normal 5" xfId="51"/>
    <cellStyle name="Normal_20070904 - Suggested revised templates" xfId="52"/>
    <cellStyle name="Normal_2010 06 01 - EA - Template for data collection" xfId="53"/>
    <cellStyle name="Normal_2010 06 02 - Urgent RIN for Vic DNSPs revised proposals" xfId="54"/>
    <cellStyle name="Normal_2010 06 22 - AA - Scheme Templates for data collection" xfId="55"/>
    <cellStyle name="Normal_2010 06 22 - IE - Scheme Template for data collection" xfId="56"/>
    <cellStyle name="Normal_2010 06 22 - IE - Scheme Template for data collection 2" xfId="57"/>
    <cellStyle name="Normal_2010 10 21 - draft 2009-10 ActewAGL RIN - incentive schemes" xfId="58"/>
    <cellStyle name="Normal_Book1" xfId="59"/>
    <cellStyle name="Normal_Book1 2" xfId="60"/>
    <cellStyle name="Normal_Book1 2 2" xfId="83"/>
    <cellStyle name="Normal_Book1 3" xfId="61"/>
    <cellStyle name="Normal_D11 2371025  Financial information - 2012 Draft RIN - Ausgrid" xfId="62"/>
    <cellStyle name="Normal_D11 2371025  Financial information - 2012 Draft RIN - Ausgrid 2" xfId="63"/>
    <cellStyle name="Normal_D11 2371025  Financial information - 2012 Draft RIN - Ausgrid 3" xfId="64"/>
    <cellStyle name="Normal_D12 1569  Opex, DMIS, EBSS - 2012 draft RIN - Ausgrid" xfId="65"/>
    <cellStyle name="Normal_D12 1569  Opex, DMIS, EBSS - 2012 draft RIN - Ausgrid 2" xfId="66"/>
    <cellStyle name="Normal_D12 1569  Opex, DMIS, EBSS - 2012 draft RIN - Ausgrid 3" xfId="67"/>
    <cellStyle name="Normal_D12 16703  Overheads, Avoided Cost, ACS, Demand and Revenue - 2012 draft RIN - Ausgrid" xfId="68"/>
    <cellStyle name="Normal_D12 16703  Overheads, Avoided Cost, ACS, Demand and Revenue - 2012 draft RIN - Ausgrid 2" xfId="69"/>
    <cellStyle name="Normal_D12 5269  Jurisdictional schemes - 2012 draft RIN - Ausgrid" xfId="70"/>
    <cellStyle name="Normal_financial information - 2012 draft rin - aurora (D2011-02371024)" xfId="71"/>
    <cellStyle name="Normal_Section 11-RAB" xfId="72"/>
    <cellStyle name="Normal_Sheet1" xfId="73"/>
    <cellStyle name="Normal_Sheet1 2" xfId="74"/>
    <cellStyle name="Normal_Sheet2" xfId="75"/>
    <cellStyle name="Normal_Sheet3" xfId="76"/>
    <cellStyle name="Note" xfId="77" builtinId="10" customBuiltin="1"/>
    <cellStyle name="Output" xfId="78" builtinId="21" customBuiltin="1"/>
    <cellStyle name="Percent" xfId="84" builtinId="5"/>
    <cellStyle name="Style 1" xfId="79"/>
    <cellStyle name="Title" xfId="80" builtinId="15" customBuiltin="1"/>
    <cellStyle name="Total" xfId="81" builtinId="25" customBuiltin="1"/>
    <cellStyle name="Warning Text" xfId="82"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1070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104775"/>
          <a:ext cx="30861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73206" name="Group 1"/>
        <xdr:cNvGrpSpPr>
          <a:grpSpLocks/>
        </xdr:cNvGrpSpPr>
      </xdr:nvGrpSpPr>
      <xdr:grpSpPr bwMode="auto">
        <a:xfrm>
          <a:off x="0" y="19050"/>
          <a:ext cx="733425" cy="58374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3208"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914400</xdr:colOff>
      <xdr:row>3</xdr:row>
      <xdr:rowOff>104775</xdr:rowOff>
    </xdr:to>
    <xdr:grpSp>
      <xdr:nvGrpSpPr>
        <xdr:cNvPr id="74230" name="Group 13"/>
        <xdr:cNvGrpSpPr>
          <a:grpSpLocks/>
        </xdr:cNvGrpSpPr>
      </xdr:nvGrpSpPr>
      <xdr:grpSpPr bwMode="auto">
        <a:xfrm>
          <a:off x="0" y="19050"/>
          <a:ext cx="914400" cy="85725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4232" name="Picture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0</xdr:row>
      <xdr:rowOff>0</xdr:rowOff>
    </xdr:from>
    <xdr:to>
      <xdr:col>0</xdr:col>
      <xdr:colOff>828675</xdr:colOff>
      <xdr:row>3</xdr:row>
      <xdr:rowOff>9525</xdr:rowOff>
    </xdr:to>
    <xdr:grpSp>
      <xdr:nvGrpSpPr>
        <xdr:cNvPr id="75254" name="Group 1"/>
        <xdr:cNvGrpSpPr>
          <a:grpSpLocks/>
        </xdr:cNvGrpSpPr>
      </xdr:nvGrpSpPr>
      <xdr:grpSpPr bwMode="auto">
        <a:xfrm>
          <a:off x="9525" y="0"/>
          <a:ext cx="819150" cy="782731"/>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5256"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0</xdr:rowOff>
    </xdr:to>
    <xdr:grpSp>
      <xdr:nvGrpSpPr>
        <xdr:cNvPr id="76278" name="Group 1"/>
        <xdr:cNvGrpSpPr>
          <a:grpSpLocks/>
        </xdr:cNvGrpSpPr>
      </xdr:nvGrpSpPr>
      <xdr:grpSpPr bwMode="auto">
        <a:xfrm>
          <a:off x="0" y="19050"/>
          <a:ext cx="733425" cy="49530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6280"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90069" name="Group 1"/>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11447439855900"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0080"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90070" name="Group 4"/>
        <xdr:cNvGrpSpPr>
          <a:grpSpLocks/>
        </xdr:cNvGrpSpPr>
      </xdr:nvGrpSpPr>
      <xdr:grpSpPr bwMode="auto">
        <a:xfrm>
          <a:off x="0" y="19050"/>
          <a:ext cx="733425" cy="58102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0078"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90071" name="Group 7"/>
        <xdr:cNvGrpSpPr>
          <a:grpSpLocks/>
        </xdr:cNvGrpSpPr>
      </xdr:nvGrpSpPr>
      <xdr:grpSpPr bwMode="auto">
        <a:xfrm>
          <a:off x="0" y="0"/>
          <a:ext cx="800100" cy="0"/>
          <a:chOff x="0" y="2"/>
          <a:chExt cx="77" cy="61"/>
        </a:xfrm>
      </xdr:grpSpPr>
      <xdr:sp macro="" textlink="">
        <xdr:nvSpPr>
          <xdr:cNvPr id="9" name="AutoShape 45">
            <a:hlinkClick xmlns:r="http://schemas.openxmlformats.org/officeDocument/2006/relationships" r:id="rId1"/>
          </xdr:cNvPr>
          <xdr:cNvSpPr>
            <a:spLocks noChangeArrowheads="1"/>
          </xdr:cNvSpPr>
        </xdr:nvSpPr>
        <xdr:spPr bwMode="auto">
          <a:xfrm>
            <a:off x="11447439855900"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0076"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90072" name="Group 10"/>
        <xdr:cNvGrpSpPr>
          <a:grpSpLocks/>
        </xdr:cNvGrpSpPr>
      </xdr:nvGrpSpPr>
      <xdr:grpSpPr bwMode="auto">
        <a:xfrm>
          <a:off x="0" y="19050"/>
          <a:ext cx="733425" cy="581025"/>
          <a:chOff x="0" y="2"/>
          <a:chExt cx="77" cy="61"/>
        </a:xfrm>
      </xdr:grpSpPr>
      <xdr:sp macro="" textlink="">
        <xdr:nvSpPr>
          <xdr:cNvPr id="1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0074" name="Picture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1143000</xdr:colOff>
      <xdr:row>1</xdr:row>
      <xdr:rowOff>247650</xdr:rowOff>
    </xdr:from>
    <xdr:to>
      <xdr:col>3</xdr:col>
      <xdr:colOff>2266950</xdr:colOff>
      <xdr:row>1</xdr:row>
      <xdr:rowOff>752475</xdr:rowOff>
    </xdr:to>
    <xdr:pic>
      <xdr:nvPicPr>
        <xdr:cNvPr id="77957" name="Picture 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4950" y="542925"/>
          <a:ext cx="1123950" cy="504825"/>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64128" name="Group 1"/>
        <xdr:cNvGrpSpPr>
          <a:grpSpLocks/>
        </xdr:cNvGrpSpPr>
      </xdr:nvGrpSpPr>
      <xdr:grpSpPr bwMode="auto">
        <a:xfrm>
          <a:off x="0" y="19050"/>
          <a:ext cx="733425"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4130"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695325</xdr:colOff>
      <xdr:row>2</xdr:row>
      <xdr:rowOff>219075</xdr:rowOff>
    </xdr:to>
    <xdr:grpSp>
      <xdr:nvGrpSpPr>
        <xdr:cNvPr id="80232" name="Group 4"/>
        <xdr:cNvGrpSpPr>
          <a:grpSpLocks/>
        </xdr:cNvGrpSpPr>
      </xdr:nvGrpSpPr>
      <xdr:grpSpPr bwMode="auto">
        <a:xfrm>
          <a:off x="0" y="19050"/>
          <a:ext cx="695325" cy="717096"/>
          <a:chOff x="0" y="2"/>
          <a:chExt cx="77" cy="61"/>
        </a:xfrm>
      </xdr:grpSpPr>
      <xdr:sp macro="" textlink="">
        <xdr:nvSpPr>
          <xdr:cNvPr id="116741"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0234"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19050</xdr:colOff>
      <xdr:row>2</xdr:row>
      <xdr:rowOff>219075</xdr:rowOff>
    </xdr:to>
    <xdr:grpSp>
      <xdr:nvGrpSpPr>
        <xdr:cNvPr id="82280" name="Group 4"/>
        <xdr:cNvGrpSpPr>
          <a:grpSpLocks/>
        </xdr:cNvGrpSpPr>
      </xdr:nvGrpSpPr>
      <xdr:grpSpPr bwMode="auto">
        <a:xfrm>
          <a:off x="0" y="19050"/>
          <a:ext cx="769844" cy="715496"/>
          <a:chOff x="0" y="2"/>
          <a:chExt cx="77" cy="61"/>
        </a:xfrm>
      </xdr:grpSpPr>
      <xdr:sp macro="" textlink="">
        <xdr:nvSpPr>
          <xdr:cNvPr id="116741"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2282"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83304" name="Group 1"/>
        <xdr:cNvGrpSpPr>
          <a:grpSpLocks/>
        </xdr:cNvGrpSpPr>
      </xdr:nvGrpSpPr>
      <xdr:grpSpPr bwMode="auto">
        <a:xfrm>
          <a:off x="0" y="19050"/>
          <a:ext cx="733425" cy="574675"/>
          <a:chOff x="0" y="2"/>
          <a:chExt cx="77" cy="61"/>
        </a:xfrm>
      </xdr:grpSpPr>
      <xdr:sp macro="" textlink="">
        <xdr:nvSpPr>
          <xdr:cNvPr id="2150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3306"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85352" name="Group 1"/>
        <xdr:cNvGrpSpPr>
          <a:grpSpLocks/>
        </xdr:cNvGrpSpPr>
      </xdr:nvGrpSpPr>
      <xdr:grpSpPr bwMode="auto">
        <a:xfrm>
          <a:off x="0" y="19050"/>
          <a:ext cx="733425" cy="583746"/>
          <a:chOff x="0" y="2"/>
          <a:chExt cx="77" cy="61"/>
        </a:xfrm>
      </xdr:grpSpPr>
      <xdr:sp macro="" textlink="">
        <xdr:nvSpPr>
          <xdr:cNvPr id="23554"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535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70635" name="Group 1"/>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11447439855900"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0640"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0636" name="Group 4"/>
        <xdr:cNvGrpSpPr>
          <a:grpSpLocks/>
        </xdr:cNvGrpSpPr>
      </xdr:nvGrpSpPr>
      <xdr:grpSpPr bwMode="auto">
        <a:xfrm>
          <a:off x="0" y="19050"/>
          <a:ext cx="733425" cy="58102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0638"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71659" name="Group 1"/>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11447439855900"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166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1660" name="Group 4"/>
        <xdr:cNvGrpSpPr>
          <a:grpSpLocks/>
        </xdr:cNvGrpSpPr>
      </xdr:nvGrpSpPr>
      <xdr:grpSpPr bwMode="auto">
        <a:xfrm>
          <a:off x="0" y="19050"/>
          <a:ext cx="733425" cy="57467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1662"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jbutl\Local%20Settings\Temporary%20Internet%20Files\OLK413B\Copy%20of%202010%2006%2028%20-%20AA%20-%20Template%20for%20data%20collection%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rvpwxfs01\home$\TRIMDATA\TRIM\TEMP\CONTEXT.3388\2010%2008%2013%20-%20AA%20-%20Template%20for%20data%20collec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1. Classification"/>
      <sheetName val="2. Negotiation"/>
      <sheetName val="3. Control mechanisms"/>
      <sheetName val="4. RAB"/>
      <sheetName val="5. Demand"/>
      <sheetName val="6. Capex"/>
      <sheetName val="7. Opex"/>
      <sheetName val="8a. STPIS Reliability"/>
      <sheetName val="8b. STPIS feeder performance"/>
      <sheetName val="8c. STPIS Customer service"/>
      <sheetName val="8d. STPIS Unplanned outages"/>
      <sheetName val="8e. STPIS Exclusions"/>
      <sheetName val="8f.STPIS daily data"/>
      <sheetName val="9. EBSS"/>
      <sheetName val="10. DMIS - annual report"/>
      <sheetName val="11. Pass through events"/>
      <sheetName val="12. Self insurance"/>
      <sheetName val="13a. ACS - opex and capex"/>
      <sheetName val="13b. ACS - control mechanism "/>
      <sheetName val="14. Financial performance"/>
      <sheetName val="14a. Financial performance"/>
      <sheetName val="15. Financial position"/>
      <sheetName val="16. Cashflows"/>
      <sheetName val="17. Shared cost alloc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alpha val="89803"/>
          </a:srgbClr>
        </a:solidFill>
        <a:ln w="9525" cap="flat" cmpd="sng" algn="ctr">
          <a:noFill/>
          <a:prstDash val="solid"/>
          <a:round/>
          <a:headEnd type="none" w="med" len="med"/>
          <a:tailEnd type="none" w="med" len="med"/>
        </a:ln>
        <a:effectLst/>
      </a:spPr>
      <a:bodyPr vertOverflow="clip" wrap="square" lIns="180000" tIns="46800" rIns="180000" bIns="46800" upright="1"/>
      <a:lstStyle/>
    </a:spDef>
    <a:lnDef>
      <a:spPr bwMode="auto">
        <a:xfrm>
          <a:off x="0" y="0"/>
          <a:ext cx="1" cy="1"/>
        </a:xfrm>
        <a:custGeom>
          <a:avLst/>
          <a:gdLst/>
          <a:ahLst/>
          <a:cxnLst/>
          <a:rect l="0" t="0" r="0" b="0"/>
          <a:pathLst/>
        </a:custGeom>
        <a:solidFill>
          <a:srgbClr val="C0C0C0">
            <a:alpha val="89803"/>
          </a:srgbClr>
        </a:solidFill>
        <a:ln w="9525" cap="flat" cmpd="sng" algn="ctr">
          <a:noFill/>
          <a:prstDash val="solid"/>
          <a:round/>
          <a:headEnd type="none" w="med" len="med"/>
          <a:tailEnd type="none" w="med" len="med"/>
        </a:ln>
        <a:effectLst/>
      </a:spPr>
      <a:bodyPr vertOverflow="clip" wrap="square" lIns="180000" tIns="46800" rIns="180000" bIns="4680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enny.doyle@ergon.com.a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I43"/>
  <sheetViews>
    <sheetView tabSelected="1" zoomScaleNormal="100" zoomScaleSheetLayoutView="100" workbookViewId="0">
      <selection activeCell="L25" sqref="L25"/>
    </sheetView>
  </sheetViews>
  <sheetFormatPr defaultColWidth="9.140625"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4.42578125" style="2" customWidth="1"/>
    <col min="8" max="8" width="4.85546875" style="2" customWidth="1"/>
    <col min="9" max="16384" width="9.140625" style="2"/>
  </cols>
  <sheetData>
    <row r="3" spans="1:8" x14ac:dyDescent="0.2">
      <c r="D3" s="364" t="s">
        <v>359</v>
      </c>
    </row>
    <row r="4" spans="1:8" x14ac:dyDescent="0.2">
      <c r="D4" s="365" t="s">
        <v>348</v>
      </c>
    </row>
    <row r="8" spans="1:8" ht="20.25" x14ac:dyDescent="0.3">
      <c r="A8" s="1" t="s">
        <v>19</v>
      </c>
    </row>
    <row r="9" spans="1:8" ht="20.25" x14ac:dyDescent="0.3">
      <c r="A9" s="1" t="s">
        <v>20</v>
      </c>
    </row>
    <row r="11" spans="1:8" x14ac:dyDescent="0.2">
      <c r="A11" s="3" t="s">
        <v>21</v>
      </c>
    </row>
    <row r="12" spans="1:8" ht="13.5" thickBot="1" x14ac:dyDescent="0.25"/>
    <row r="13" spans="1:8" ht="15.75" x14ac:dyDescent="0.2">
      <c r="A13" s="442" t="s">
        <v>22</v>
      </c>
      <c r="B13" s="443"/>
      <c r="C13" s="443"/>
      <c r="D13" s="443"/>
      <c r="E13" s="443"/>
      <c r="F13" s="443"/>
      <c r="G13" s="443"/>
      <c r="H13" s="444"/>
    </row>
    <row r="14" spans="1:8" x14ac:dyDescent="0.2">
      <c r="A14" s="352" t="s">
        <v>330</v>
      </c>
      <c r="B14" s="353"/>
      <c r="C14" s="353"/>
      <c r="D14" s="353"/>
      <c r="E14" s="353"/>
      <c r="F14" s="353"/>
      <c r="G14" s="353"/>
      <c r="H14" s="354"/>
    </row>
    <row r="15" spans="1:8" x14ac:dyDescent="0.2">
      <c r="A15" s="448" t="s">
        <v>328</v>
      </c>
      <c r="B15" s="449"/>
      <c r="C15" s="449"/>
      <c r="D15" s="449"/>
      <c r="E15" s="449"/>
      <c r="F15" s="449"/>
      <c r="G15" s="449"/>
      <c r="H15" s="450"/>
    </row>
    <row r="16" spans="1:8" ht="13.5" thickBot="1" x14ac:dyDescent="0.25">
      <c r="A16" s="445" t="s">
        <v>329</v>
      </c>
      <c r="B16" s="446"/>
      <c r="C16" s="446"/>
      <c r="D16" s="446"/>
      <c r="E16" s="446"/>
      <c r="F16" s="446"/>
      <c r="G16" s="446"/>
      <c r="H16" s="447"/>
    </row>
    <row r="17" spans="1:9" x14ac:dyDescent="0.2">
      <c r="A17" s="440"/>
      <c r="B17" s="441"/>
      <c r="C17" s="441"/>
      <c r="D17" s="441"/>
      <c r="E17" s="441"/>
      <c r="F17" s="441"/>
      <c r="G17" s="441"/>
      <c r="H17" s="441"/>
    </row>
    <row r="18" spans="1:9" x14ac:dyDescent="0.2">
      <c r="A18" s="4" t="s">
        <v>23</v>
      </c>
      <c r="B18" s="5"/>
      <c r="C18" s="5"/>
      <c r="D18" s="6"/>
      <c r="E18" s="6"/>
      <c r="F18" s="6"/>
    </row>
    <row r="19" spans="1:9" x14ac:dyDescent="0.2">
      <c r="A19" s="7" t="s">
        <v>287</v>
      </c>
    </row>
    <row r="21" spans="1:9" x14ac:dyDescent="0.2">
      <c r="I21" s="8"/>
    </row>
    <row r="22" spans="1:9" ht="18" x14ac:dyDescent="0.25">
      <c r="A22" s="9" t="s">
        <v>24</v>
      </c>
      <c r="B22" s="10"/>
      <c r="C22" s="451" t="s">
        <v>66</v>
      </c>
      <c r="D22" s="452"/>
      <c r="E22" s="452"/>
    </row>
    <row r="23" spans="1:9" ht="18" x14ac:dyDescent="0.25">
      <c r="A23" s="11"/>
      <c r="B23" s="11"/>
    </row>
    <row r="24" spans="1:9" ht="18" x14ac:dyDescent="0.25">
      <c r="A24" s="9" t="s">
        <v>25</v>
      </c>
      <c r="B24" s="10"/>
      <c r="C24" s="451">
        <v>50087646062</v>
      </c>
      <c r="D24" s="452"/>
      <c r="E24" s="452"/>
    </row>
    <row r="25" spans="1:9" ht="18" x14ac:dyDescent="0.25">
      <c r="A25" s="11"/>
      <c r="B25" s="11"/>
      <c r="C25" s="453"/>
      <c r="D25" s="454"/>
      <c r="E25" s="454"/>
    </row>
    <row r="26" spans="1:9" ht="18" x14ac:dyDescent="0.25">
      <c r="A26" s="12" t="s">
        <v>26</v>
      </c>
      <c r="B26" s="13"/>
      <c r="C26" s="455" t="s">
        <v>376</v>
      </c>
      <c r="D26" s="456"/>
      <c r="E26" s="457"/>
    </row>
    <row r="29" spans="1:9" ht="13.5" thickBot="1" x14ac:dyDescent="0.25"/>
    <row r="30" spans="1:9" x14ac:dyDescent="0.2">
      <c r="A30" s="30"/>
      <c r="B30" s="31"/>
      <c r="C30" s="31"/>
      <c r="D30" s="31"/>
      <c r="E30" s="32"/>
      <c r="F30" s="32"/>
      <c r="G30" s="33"/>
    </row>
    <row r="31" spans="1:9" x14ac:dyDescent="0.2">
      <c r="A31" s="34" t="s">
        <v>27</v>
      </c>
      <c r="B31" s="434" t="s">
        <v>28</v>
      </c>
      <c r="C31" s="435"/>
      <c r="D31" s="437" t="s">
        <v>373</v>
      </c>
      <c r="E31" s="432"/>
      <c r="F31" s="432"/>
      <c r="G31" s="36"/>
    </row>
    <row r="32" spans="1:9" x14ac:dyDescent="0.2">
      <c r="A32" s="34"/>
      <c r="B32" s="434" t="s">
        <v>29</v>
      </c>
      <c r="C32" s="435"/>
      <c r="D32" s="437" t="s">
        <v>374</v>
      </c>
      <c r="E32" s="432"/>
      <c r="F32" s="432"/>
      <c r="G32" s="36"/>
    </row>
    <row r="33" spans="1:7" x14ac:dyDescent="0.2">
      <c r="A33" s="34"/>
      <c r="B33" s="37"/>
      <c r="C33" s="35" t="s">
        <v>30</v>
      </c>
      <c r="D33" s="373" t="s">
        <v>363</v>
      </c>
      <c r="E33" s="35" t="s">
        <v>31</v>
      </c>
      <c r="F33" s="38">
        <v>4810</v>
      </c>
      <c r="G33" s="40"/>
    </row>
    <row r="34" spans="1:7" x14ac:dyDescent="0.2">
      <c r="A34" s="34"/>
      <c r="B34" s="37"/>
      <c r="C34" s="37"/>
      <c r="D34" s="37"/>
      <c r="E34" s="39"/>
      <c r="F34" s="37"/>
      <c r="G34" s="41"/>
    </row>
    <row r="35" spans="1:7" x14ac:dyDescent="0.2">
      <c r="A35" s="34" t="s">
        <v>32</v>
      </c>
      <c r="B35" s="434" t="s">
        <v>28</v>
      </c>
      <c r="C35" s="435"/>
      <c r="D35" s="436" t="s">
        <v>371</v>
      </c>
      <c r="E35" s="436"/>
      <c r="F35" s="436"/>
      <c r="G35" s="42"/>
    </row>
    <row r="36" spans="1:7" x14ac:dyDescent="0.2">
      <c r="A36" s="34"/>
      <c r="B36" s="434" t="s">
        <v>29</v>
      </c>
      <c r="C36" s="435"/>
      <c r="D36" s="436" t="s">
        <v>372</v>
      </c>
      <c r="E36" s="436"/>
      <c r="F36" s="436"/>
      <c r="G36" s="42"/>
    </row>
    <row r="37" spans="1:7" x14ac:dyDescent="0.2">
      <c r="A37" s="43"/>
      <c r="B37" s="37"/>
      <c r="C37" s="35" t="s">
        <v>30</v>
      </c>
      <c r="D37" s="373" t="s">
        <v>363</v>
      </c>
      <c r="E37" s="35" t="s">
        <v>31</v>
      </c>
      <c r="F37" s="38">
        <v>4006</v>
      </c>
      <c r="G37" s="40"/>
    </row>
    <row r="38" spans="1:7" ht="13.5" thickBot="1" x14ac:dyDescent="0.25">
      <c r="A38" s="44"/>
      <c r="B38" s="45"/>
      <c r="C38" s="45"/>
      <c r="D38" s="45"/>
      <c r="E38" s="46"/>
      <c r="F38" s="46"/>
      <c r="G38" s="47"/>
    </row>
    <row r="39" spans="1:7" x14ac:dyDescent="0.2">
      <c r="A39" s="30"/>
      <c r="B39" s="31"/>
      <c r="C39" s="31"/>
      <c r="D39" s="31"/>
      <c r="E39" s="32"/>
      <c r="F39" s="32"/>
      <c r="G39" s="33"/>
    </row>
    <row r="40" spans="1:7" x14ac:dyDescent="0.2">
      <c r="A40" s="34" t="s">
        <v>33</v>
      </c>
      <c r="B40" s="437" t="s">
        <v>364</v>
      </c>
      <c r="C40" s="432"/>
      <c r="D40" s="438"/>
      <c r="E40" s="438"/>
      <c r="F40" s="439"/>
      <c r="G40" s="41"/>
    </row>
    <row r="41" spans="1:7" x14ac:dyDescent="0.2">
      <c r="A41" s="34" t="s">
        <v>34</v>
      </c>
      <c r="B41" s="437" t="s">
        <v>365</v>
      </c>
      <c r="C41" s="432"/>
      <c r="D41" s="432"/>
      <c r="E41" s="432"/>
      <c r="F41" s="433"/>
      <c r="G41" s="41"/>
    </row>
    <row r="42" spans="1:7" x14ac:dyDescent="0.2">
      <c r="A42" s="34" t="s">
        <v>35</v>
      </c>
      <c r="B42" s="431" t="s">
        <v>366</v>
      </c>
      <c r="C42" s="432"/>
      <c r="D42" s="432"/>
      <c r="E42" s="432"/>
      <c r="F42" s="433"/>
      <c r="G42" s="41"/>
    </row>
    <row r="43" spans="1:7" ht="13.5" thickBot="1" x14ac:dyDescent="0.25">
      <c r="A43" s="44"/>
      <c r="B43" s="45"/>
      <c r="C43" s="45"/>
      <c r="D43" s="45"/>
      <c r="E43" s="46"/>
      <c r="F43" s="46"/>
      <c r="G43" s="47"/>
    </row>
  </sheetData>
  <mergeCells count="19">
    <mergeCell ref="A13:H13"/>
    <mergeCell ref="A16:H16"/>
    <mergeCell ref="A15:H15"/>
    <mergeCell ref="B31:C31"/>
    <mergeCell ref="D31:F31"/>
    <mergeCell ref="C22:E22"/>
    <mergeCell ref="C25:E25"/>
    <mergeCell ref="C26:E26"/>
    <mergeCell ref="C24:E24"/>
    <mergeCell ref="B32:C32"/>
    <mergeCell ref="D32:F32"/>
    <mergeCell ref="B35:C35"/>
    <mergeCell ref="D35:F35"/>
    <mergeCell ref="A17:H17"/>
    <mergeCell ref="B42:F42"/>
    <mergeCell ref="B36:C36"/>
    <mergeCell ref="D36:F36"/>
    <mergeCell ref="B40:F40"/>
    <mergeCell ref="B41:F41"/>
  </mergeCells>
  <phoneticPr fontId="10" type="noConversion"/>
  <dataValidations count="1">
    <dataValidation type="list" allowBlank="1" showInputMessage="1" showErrorMessage="1" sqref="C26:E26">
      <formula1>"2012-13, 2013-14, 2014-15"</formula1>
    </dataValidation>
  </dataValidations>
  <hyperlinks>
    <hyperlink ref="D4" location="Amendments!A1" display="Click here for details."/>
    <hyperlink ref="B42" r:id="rId1"/>
  </hyperlinks>
  <pageMargins left="0.35433070866141736" right="0.35433070866141736" top="0.59055118110236227" bottom="0.59055118110236227" header="0.51181102362204722" footer="0.11811023622047245"/>
  <pageSetup paperSize="9" scale="87" fitToHeight="12" orientation="portrait" verticalDpi="2" r:id="rId2"/>
  <headerFooter scaleWithDoc="0" alignWithMargins="0">
    <oddFooter>&amp;L&amp;8&amp;D&amp;C&amp;8&amp; Template: &amp;A
&amp;F&amp;R&amp;8&amp;P of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view="pageBreakPreview" zoomScale="70" zoomScaleNormal="100" zoomScaleSheetLayoutView="70" workbookViewId="0">
      <selection activeCell="C19" sqref="C19"/>
    </sheetView>
  </sheetViews>
  <sheetFormatPr defaultColWidth="9.140625" defaultRowHeight="15" x14ac:dyDescent="0.2"/>
  <cols>
    <col min="1" max="1" width="11.85546875" style="225" customWidth="1"/>
    <col min="2" max="2" width="46.28515625" style="225" customWidth="1"/>
    <col min="3" max="3" width="15.7109375" style="225" customWidth="1"/>
    <col min="4" max="4" width="9.140625" style="225"/>
    <col min="5" max="5" width="10.42578125" style="225" customWidth="1"/>
    <col min="6" max="16384" width="9.140625" style="225"/>
  </cols>
  <sheetData>
    <row r="1" spans="2:6" ht="23.25" customHeight="1" x14ac:dyDescent="0.3">
      <c r="B1" s="210" t="s">
        <v>66</v>
      </c>
    </row>
    <row r="2" spans="2:6" ht="17.25" customHeight="1" x14ac:dyDescent="0.3">
      <c r="B2" s="246" t="s">
        <v>241</v>
      </c>
    </row>
    <row r="3" spans="2:6" ht="17.25" customHeight="1" x14ac:dyDescent="0.3">
      <c r="B3" s="210" t="str">
        <f>Cover!C26</f>
        <v>2014-15</v>
      </c>
    </row>
    <row r="4" spans="2:6" ht="17.25" customHeight="1" x14ac:dyDescent="0.3">
      <c r="B4" s="210"/>
    </row>
    <row r="5" spans="2:6" ht="36.75" customHeight="1" x14ac:dyDescent="0.2">
      <c r="B5" s="568" t="s">
        <v>283</v>
      </c>
      <c r="C5" s="569"/>
    </row>
    <row r="6" spans="2:6" ht="13.5" customHeight="1" x14ac:dyDescent="0.2">
      <c r="B6" s="245"/>
      <c r="C6" s="245"/>
      <c r="D6" s="245"/>
      <c r="E6" s="245"/>
    </row>
    <row r="7" spans="2:6" ht="15.75" x14ac:dyDescent="0.25">
      <c r="B7" s="244" t="s">
        <v>240</v>
      </c>
      <c r="C7" s="244"/>
      <c r="D7" s="234"/>
      <c r="E7" s="234"/>
      <c r="F7" s="234"/>
    </row>
    <row r="8" spans="2:6" ht="15.75" x14ac:dyDescent="0.25">
      <c r="B8" s="244"/>
      <c r="C8" s="244"/>
      <c r="D8" s="234"/>
      <c r="E8" s="234"/>
      <c r="F8" s="234"/>
    </row>
    <row r="9" spans="2:6" ht="70.5" customHeight="1" x14ac:dyDescent="0.25">
      <c r="B9" s="570" t="s">
        <v>321</v>
      </c>
      <c r="C9" s="571"/>
      <c r="D9" s="234"/>
      <c r="E9" s="234"/>
      <c r="F9" s="234"/>
    </row>
    <row r="10" spans="2:6" ht="15.75" x14ac:dyDescent="0.25">
      <c r="B10" s="244"/>
      <c r="C10" s="244"/>
      <c r="D10" s="234"/>
      <c r="E10" s="234"/>
      <c r="F10" s="234"/>
    </row>
    <row r="11" spans="2:6" x14ac:dyDescent="0.2">
      <c r="B11" s="243"/>
      <c r="C11" s="242" t="s">
        <v>44</v>
      </c>
    </row>
    <row r="12" spans="2:6" x14ac:dyDescent="0.2">
      <c r="B12" s="241" t="s">
        <v>239</v>
      </c>
      <c r="C12" s="239">
        <f>'8. Maintenance'!H16+'10. Operating costs'!H16</f>
        <v>504560</v>
      </c>
    </row>
    <row r="13" spans="2:6" x14ac:dyDescent="0.2">
      <c r="B13" s="238" t="s">
        <v>238</v>
      </c>
      <c r="C13" s="240">
        <v>3986</v>
      </c>
    </row>
    <row r="14" spans="2:6" x14ac:dyDescent="0.2">
      <c r="B14" s="238" t="s">
        <v>289</v>
      </c>
      <c r="C14" s="240">
        <v>1708</v>
      </c>
    </row>
    <row r="15" spans="2:6" ht="25.5" x14ac:dyDescent="0.2">
      <c r="B15" s="238" t="s">
        <v>290</v>
      </c>
      <c r="C15" s="240">
        <v>4606</v>
      </c>
    </row>
    <row r="16" spans="2:6" x14ac:dyDescent="0.2">
      <c r="B16" s="238" t="s">
        <v>236</v>
      </c>
      <c r="C16" s="240">
        <v>747</v>
      </c>
    </row>
    <row r="17" spans="2:11" x14ac:dyDescent="0.2">
      <c r="B17" s="238" t="s">
        <v>45</v>
      </c>
      <c r="C17" s="240">
        <v>125219</v>
      </c>
    </row>
    <row r="18" spans="2:11" x14ac:dyDescent="0.2">
      <c r="B18" s="238" t="s">
        <v>235</v>
      </c>
      <c r="C18" s="239">
        <f>(C31)</f>
        <v>0</v>
      </c>
    </row>
    <row r="19" spans="2:11" x14ac:dyDescent="0.2">
      <c r="B19" s="238" t="s">
        <v>234</v>
      </c>
      <c r="C19" s="237">
        <f>SUM(C13:C18)</f>
        <v>136266</v>
      </c>
    </row>
    <row r="20" spans="2:11" x14ac:dyDescent="0.2">
      <c r="B20" s="236" t="s">
        <v>233</v>
      </c>
      <c r="C20" s="235">
        <f>C12-C19</f>
        <v>368294</v>
      </c>
    </row>
    <row r="22" spans="2:11" ht="15.75" x14ac:dyDescent="0.25">
      <c r="B22" s="234" t="s">
        <v>232</v>
      </c>
    </row>
    <row r="23" spans="2:11" ht="15.75" x14ac:dyDescent="0.25">
      <c r="B23" s="234"/>
    </row>
    <row r="24" spans="2:11" x14ac:dyDescent="0.2">
      <c r="B24" s="326" t="s">
        <v>231</v>
      </c>
      <c r="C24" s="233"/>
      <c r="D24" s="233"/>
      <c r="E24" s="233"/>
      <c r="F24" s="233"/>
      <c r="G24" s="233"/>
      <c r="H24" s="233"/>
      <c r="I24" s="233"/>
      <c r="J24" s="233"/>
      <c r="K24" s="232"/>
    </row>
    <row r="26" spans="2:11" ht="63.75" x14ac:dyDescent="0.2">
      <c r="B26" s="230" t="s">
        <v>230</v>
      </c>
      <c r="C26" s="231" t="s">
        <v>320</v>
      </c>
      <c r="D26" s="573" t="s">
        <v>40</v>
      </c>
      <c r="E26" s="573"/>
      <c r="F26" s="573"/>
      <c r="G26" s="573"/>
      <c r="H26" s="573"/>
      <c r="I26" s="573"/>
      <c r="J26" s="573"/>
      <c r="K26" s="573"/>
    </row>
    <row r="27" spans="2:11" x14ac:dyDescent="0.2">
      <c r="B27" s="229">
        <v>0</v>
      </c>
      <c r="C27" s="229" t="s">
        <v>492</v>
      </c>
      <c r="D27" s="572" t="s">
        <v>492</v>
      </c>
      <c r="E27" s="572"/>
      <c r="F27" s="572"/>
      <c r="G27" s="572"/>
      <c r="H27" s="572"/>
      <c r="I27" s="572"/>
      <c r="J27" s="572"/>
      <c r="K27" s="572"/>
    </row>
    <row r="28" spans="2:11" x14ac:dyDescent="0.2">
      <c r="B28" s="229" t="s">
        <v>492</v>
      </c>
      <c r="C28" s="229" t="s">
        <v>492</v>
      </c>
      <c r="D28" s="572" t="s">
        <v>492</v>
      </c>
      <c r="E28" s="572"/>
      <c r="F28" s="572"/>
      <c r="G28" s="572"/>
      <c r="H28" s="572"/>
      <c r="I28" s="572"/>
      <c r="J28" s="572"/>
      <c r="K28" s="572"/>
    </row>
    <row r="29" spans="2:11" x14ac:dyDescent="0.2">
      <c r="B29" s="229" t="s">
        <v>492</v>
      </c>
      <c r="C29" s="229" t="s">
        <v>492</v>
      </c>
      <c r="D29" s="572" t="s">
        <v>492</v>
      </c>
      <c r="E29" s="572"/>
      <c r="F29" s="572"/>
      <c r="G29" s="572"/>
      <c r="H29" s="572"/>
      <c r="I29" s="572"/>
      <c r="J29" s="572"/>
      <c r="K29" s="572"/>
    </row>
    <row r="30" spans="2:11" x14ac:dyDescent="0.2">
      <c r="B30" s="229" t="s">
        <v>492</v>
      </c>
      <c r="C30" s="229" t="s">
        <v>492</v>
      </c>
      <c r="D30" s="572" t="s">
        <v>492</v>
      </c>
      <c r="E30" s="572"/>
      <c r="F30" s="572"/>
      <c r="G30" s="572"/>
      <c r="H30" s="572"/>
      <c r="I30" s="572"/>
      <c r="J30" s="572"/>
      <c r="K30" s="572"/>
    </row>
    <row r="31" spans="2:11" x14ac:dyDescent="0.2">
      <c r="B31" s="228" t="s">
        <v>50</v>
      </c>
      <c r="C31" s="227">
        <f>SUM(C27:C30)</f>
        <v>0</v>
      </c>
    </row>
    <row r="34" spans="2:18" x14ac:dyDescent="0.2">
      <c r="B34" s="226"/>
      <c r="C34" s="226"/>
      <c r="D34" s="226"/>
      <c r="E34" s="226"/>
      <c r="F34" s="226"/>
      <c r="G34" s="226"/>
      <c r="H34" s="226"/>
      <c r="I34" s="226"/>
      <c r="J34" s="226"/>
      <c r="K34" s="226"/>
      <c r="L34" s="226"/>
      <c r="M34" s="226"/>
      <c r="N34" s="226"/>
      <c r="O34" s="226"/>
      <c r="P34" s="226"/>
      <c r="Q34" s="226"/>
      <c r="R34" s="226"/>
    </row>
  </sheetData>
  <mergeCells count="7">
    <mergeCell ref="B5:C5"/>
    <mergeCell ref="B9:C9"/>
    <mergeCell ref="D30:K30"/>
    <mergeCell ref="D26:K26"/>
    <mergeCell ref="D27:K27"/>
    <mergeCell ref="D28:K28"/>
    <mergeCell ref="D29:K29"/>
  </mergeCells>
  <pageMargins left="0.35433070866141736" right="0.35433070866141736" top="0.59055118110236227" bottom="0.59055118110236227" header="0.51181102362204722" footer="0.11811023622047245"/>
  <pageSetup paperSize="9" scale="72" orientation="portrait" r:id="rId1"/>
  <headerFooter scaleWithDoc="0" alignWithMargins="0">
    <oddFooter>&amp;L&amp;8&amp;D&amp;C&amp;8&amp; Template: &amp;A
&amp;F&amp;R&amp;8&amp;P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7"/>
  <sheetViews>
    <sheetView view="pageBreakPreview" zoomScaleNormal="100" zoomScaleSheetLayoutView="100" workbookViewId="0">
      <selection activeCell="B16" sqref="B16"/>
    </sheetView>
  </sheetViews>
  <sheetFormatPr defaultColWidth="9.140625" defaultRowHeight="15" x14ac:dyDescent="0.2"/>
  <cols>
    <col min="1" max="1" width="14" style="247" customWidth="1"/>
    <col min="2" max="2" width="60.7109375" style="247" customWidth="1"/>
    <col min="3" max="6" width="30.7109375" style="247" customWidth="1"/>
    <col min="7" max="16384" width="9.140625" style="247"/>
  </cols>
  <sheetData>
    <row r="1" spans="2:4" ht="22.5" customHeight="1" x14ac:dyDescent="0.3">
      <c r="B1" s="210" t="s">
        <v>66</v>
      </c>
    </row>
    <row r="2" spans="2:4" ht="20.25" x14ac:dyDescent="0.3">
      <c r="B2" s="255" t="s">
        <v>279</v>
      </c>
      <c r="C2" s="252"/>
      <c r="D2" s="252"/>
    </row>
    <row r="3" spans="2:4" ht="18" customHeight="1" x14ac:dyDescent="0.3">
      <c r="B3" s="210" t="str">
        <f>Cover!C26</f>
        <v>2014-15</v>
      </c>
      <c r="C3" s="252"/>
      <c r="D3" s="252"/>
    </row>
    <row r="4" spans="2:4" ht="15.75" customHeight="1" x14ac:dyDescent="0.4">
      <c r="B4" s="254"/>
      <c r="C4" s="252"/>
      <c r="D4" s="252"/>
    </row>
    <row r="5" spans="2:4" ht="31.5" customHeight="1" x14ac:dyDescent="0.25">
      <c r="B5" s="575" t="s">
        <v>309</v>
      </c>
      <c r="C5" s="576"/>
      <c r="D5" s="252"/>
    </row>
    <row r="6" spans="2:4" ht="15.75" customHeight="1" x14ac:dyDescent="0.4">
      <c r="B6" s="254"/>
      <c r="C6" s="252"/>
      <c r="D6" s="252"/>
    </row>
    <row r="7" spans="2:4" ht="21.75" customHeight="1" x14ac:dyDescent="0.25">
      <c r="B7" s="574" t="s">
        <v>243</v>
      </c>
      <c r="C7" s="506"/>
      <c r="D7" s="252"/>
    </row>
    <row r="8" spans="2:4" ht="15.75" customHeight="1" x14ac:dyDescent="0.4">
      <c r="B8" s="254"/>
      <c r="C8" s="252"/>
      <c r="D8" s="252"/>
    </row>
    <row r="9" spans="2:4" ht="15.75" customHeight="1" x14ac:dyDescent="0.25">
      <c r="B9" s="305" t="s">
        <v>291</v>
      </c>
      <c r="C9" s="252"/>
      <c r="D9" s="252"/>
    </row>
    <row r="10" spans="2:4" ht="15.75" customHeight="1" x14ac:dyDescent="0.4">
      <c r="B10" s="254"/>
      <c r="C10" s="252"/>
      <c r="D10" s="252"/>
    </row>
    <row r="11" spans="2:4" s="252" customFormat="1" ht="25.5" x14ac:dyDescent="0.25">
      <c r="B11" s="253" t="s">
        <v>242</v>
      </c>
      <c r="C11" s="325" t="s">
        <v>319</v>
      </c>
    </row>
    <row r="12" spans="2:4" x14ac:dyDescent="0.2">
      <c r="B12" s="251" t="s">
        <v>492</v>
      </c>
      <c r="C12" s="250" t="s">
        <v>492</v>
      </c>
    </row>
    <row r="13" spans="2:4" x14ac:dyDescent="0.2">
      <c r="B13" s="251" t="s">
        <v>492</v>
      </c>
      <c r="C13" s="250" t="s">
        <v>492</v>
      </c>
    </row>
    <row r="14" spans="2:4" x14ac:dyDescent="0.2">
      <c r="B14" s="251" t="s">
        <v>492</v>
      </c>
      <c r="C14" s="250" t="s">
        <v>492</v>
      </c>
    </row>
    <row r="15" spans="2:4" x14ac:dyDescent="0.2">
      <c r="B15" s="251" t="s">
        <v>492</v>
      </c>
      <c r="C15" s="250" t="s">
        <v>492</v>
      </c>
    </row>
    <row r="16" spans="2:4" x14ac:dyDescent="0.2">
      <c r="B16" s="249" t="s">
        <v>280</v>
      </c>
      <c r="C16" s="248">
        <f>SUM(C12:C15)</f>
        <v>0</v>
      </c>
    </row>
    <row r="27" spans="2:2" x14ac:dyDescent="0.2">
      <c r="B27" s="247" t="s">
        <v>367</v>
      </c>
    </row>
  </sheetData>
  <mergeCells count="2">
    <mergeCell ref="B7:C7"/>
    <mergeCell ref="B5:C5"/>
  </mergeCells>
  <pageMargins left="0.35433070866141736" right="0.35433070866141736" top="0.59055118110236227" bottom="0.59055118110236227" header="0.51181102362204722" footer="0.11811023622047245"/>
  <pageSetup paperSize="9" scale="87" orientation="landscape" r:id="rId1"/>
  <headerFooter scaleWithDoc="0" alignWithMargins="0">
    <oddFooter>&amp;L&amp;8&amp;D&amp;C&amp;8&amp; Template: &amp;A
&amp;F&amp;R&amp;8&amp;P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7"/>
  <sheetViews>
    <sheetView view="pageBreakPreview" zoomScale="85" zoomScaleNormal="100" zoomScaleSheetLayoutView="85" workbookViewId="0">
      <selection activeCell="B15" sqref="B15"/>
    </sheetView>
  </sheetViews>
  <sheetFormatPr defaultColWidth="8.85546875" defaultRowHeight="12.75" x14ac:dyDescent="0.2"/>
  <cols>
    <col min="1" max="1" width="13.5703125" style="256" customWidth="1"/>
    <col min="2" max="2" width="43.7109375" style="256" customWidth="1"/>
    <col min="3" max="5" width="15.7109375" style="256" customWidth="1"/>
    <col min="6" max="6" width="24" style="256" customWidth="1"/>
    <col min="7" max="7" width="11.7109375" style="256" customWidth="1"/>
    <col min="8" max="8" width="19.7109375" style="256" customWidth="1"/>
    <col min="9" max="13" width="2.140625" style="256" customWidth="1"/>
    <col min="14" max="16384" width="8.85546875" style="256"/>
  </cols>
  <sheetData>
    <row r="1" spans="2:10" ht="20.25" x14ac:dyDescent="0.3">
      <c r="B1" s="210" t="s">
        <v>66</v>
      </c>
      <c r="E1" s="269"/>
    </row>
    <row r="2" spans="2:10" ht="20.25" x14ac:dyDescent="0.3">
      <c r="B2" s="246" t="s">
        <v>250</v>
      </c>
      <c r="E2" s="269"/>
    </row>
    <row r="3" spans="2:10" ht="20.25" x14ac:dyDescent="0.3">
      <c r="B3" s="210" t="str">
        <f>Cover!C26</f>
        <v>2014-15</v>
      </c>
      <c r="E3" s="269"/>
    </row>
    <row r="4" spans="2:10" ht="20.25" x14ac:dyDescent="0.3">
      <c r="B4" s="271"/>
      <c r="E4" s="269"/>
    </row>
    <row r="5" spans="2:10" ht="18" x14ac:dyDescent="0.2">
      <c r="B5" s="270" t="s">
        <v>249</v>
      </c>
      <c r="E5" s="269"/>
    </row>
    <row r="6" spans="2:10" ht="18" x14ac:dyDescent="0.2">
      <c r="B6" s="270"/>
      <c r="E6" s="269"/>
    </row>
    <row r="7" spans="2:10" s="268" customFormat="1" ht="68.25" customHeight="1" x14ac:dyDescent="0.2">
      <c r="B7" s="570" t="s">
        <v>284</v>
      </c>
      <c r="C7" s="577"/>
      <c r="D7" s="578"/>
      <c r="E7" s="269"/>
    </row>
    <row r="8" spans="2:10" ht="18" x14ac:dyDescent="0.2">
      <c r="B8" s="270"/>
      <c r="E8" s="269"/>
    </row>
    <row r="9" spans="2:10" ht="15.75" x14ac:dyDescent="0.25">
      <c r="B9" s="234" t="s">
        <v>248</v>
      </c>
      <c r="H9" s="268"/>
    </row>
    <row r="10" spans="2:10" ht="15.75" x14ac:dyDescent="0.25">
      <c r="B10" s="234"/>
      <c r="C10" s="268"/>
      <c r="D10" s="268"/>
      <c r="E10" s="268"/>
      <c r="F10" s="268"/>
      <c r="G10" s="268"/>
      <c r="H10" s="268"/>
    </row>
    <row r="11" spans="2:10" ht="17.25" customHeight="1" x14ac:dyDescent="0.2">
      <c r="B11" s="580" t="s">
        <v>63</v>
      </c>
      <c r="C11" s="583" t="s">
        <v>247</v>
      </c>
      <c r="D11" s="584"/>
      <c r="E11" s="585"/>
      <c r="F11" s="586"/>
      <c r="G11" s="587"/>
      <c r="H11" s="587"/>
      <c r="I11" s="267"/>
      <c r="J11" s="264"/>
    </row>
    <row r="12" spans="2:10" ht="16.5" customHeight="1" x14ac:dyDescent="0.2">
      <c r="B12" s="581"/>
      <c r="C12" s="583" t="str">
        <f>B3</f>
        <v>2014-15</v>
      </c>
      <c r="D12" s="588"/>
      <c r="E12" s="589"/>
      <c r="F12" s="586"/>
      <c r="G12" s="587"/>
      <c r="H12" s="587"/>
      <c r="I12" s="265"/>
      <c r="J12" s="264"/>
    </row>
    <row r="13" spans="2:10" ht="38.25" x14ac:dyDescent="0.2">
      <c r="B13" s="582"/>
      <c r="C13" s="266" t="s">
        <v>246</v>
      </c>
      <c r="D13" s="266" t="s">
        <v>245</v>
      </c>
      <c r="E13" s="266" t="s">
        <v>244</v>
      </c>
      <c r="F13" s="586"/>
      <c r="G13" s="587"/>
      <c r="H13" s="587"/>
      <c r="I13" s="265"/>
      <c r="J13" s="264"/>
    </row>
    <row r="14" spans="2:10" ht="15" x14ac:dyDescent="0.2">
      <c r="B14" s="379" t="s">
        <v>377</v>
      </c>
      <c r="C14" s="240">
        <v>48.3</v>
      </c>
      <c r="D14" s="240">
        <v>0</v>
      </c>
      <c r="E14" s="263">
        <v>48.3</v>
      </c>
      <c r="F14" s="385"/>
      <c r="G14" s="386"/>
      <c r="H14" s="386"/>
      <c r="I14" s="265"/>
      <c r="J14" s="264"/>
    </row>
    <row r="15" spans="2:10" ht="15" x14ac:dyDescent="0.2">
      <c r="B15" s="379" t="s">
        <v>378</v>
      </c>
      <c r="C15" s="240">
        <v>27.8</v>
      </c>
      <c r="D15" s="240">
        <v>0</v>
      </c>
      <c r="E15" s="263">
        <v>27.8</v>
      </c>
      <c r="F15" s="579"/>
      <c r="G15" s="579"/>
      <c r="H15" s="579"/>
      <c r="I15" s="225"/>
      <c r="J15" s="225"/>
    </row>
    <row r="16" spans="2:10" ht="15" x14ac:dyDescent="0.2">
      <c r="B16" s="379" t="s">
        <v>379</v>
      </c>
      <c r="C16" s="240">
        <v>73.8</v>
      </c>
      <c r="D16" s="240">
        <v>0</v>
      </c>
      <c r="E16" s="263">
        <v>73.8</v>
      </c>
      <c r="F16" s="579"/>
      <c r="G16" s="579"/>
      <c r="H16" s="579"/>
      <c r="I16" s="225"/>
      <c r="J16" s="225"/>
    </row>
    <row r="17" spans="2:10" ht="15" x14ac:dyDescent="0.2">
      <c r="B17" s="379" t="s">
        <v>375</v>
      </c>
      <c r="C17" s="240">
        <v>30.2</v>
      </c>
      <c r="D17" s="240">
        <v>0</v>
      </c>
      <c r="E17" s="263">
        <v>30.2</v>
      </c>
      <c r="F17" s="579"/>
      <c r="G17" s="579"/>
      <c r="H17" s="579"/>
      <c r="I17" s="225"/>
      <c r="J17" s="225"/>
    </row>
    <row r="18" spans="2:10" ht="15" x14ac:dyDescent="0.2">
      <c r="B18" s="379" t="s">
        <v>380</v>
      </c>
      <c r="C18" s="240">
        <v>63.3</v>
      </c>
      <c r="D18" s="240">
        <v>0</v>
      </c>
      <c r="E18" s="263">
        <v>63.3</v>
      </c>
      <c r="F18" s="579"/>
      <c r="G18" s="579"/>
      <c r="H18" s="579"/>
      <c r="I18" s="225"/>
      <c r="J18" s="225"/>
    </row>
    <row r="19" spans="2:10" ht="15" x14ac:dyDescent="0.2">
      <c r="B19" s="379" t="s">
        <v>381</v>
      </c>
      <c r="C19" s="240">
        <v>90.9</v>
      </c>
      <c r="D19" s="240">
        <v>0</v>
      </c>
      <c r="E19" s="263">
        <v>90.9</v>
      </c>
      <c r="F19" s="579"/>
      <c r="G19" s="579"/>
      <c r="H19" s="579"/>
      <c r="I19" s="225"/>
      <c r="J19" s="225"/>
    </row>
    <row r="20" spans="2:10" ht="15" x14ac:dyDescent="0.2">
      <c r="B20" s="379" t="s">
        <v>382</v>
      </c>
      <c r="C20" s="240">
        <v>164.7</v>
      </c>
      <c r="D20" s="240">
        <v>0</v>
      </c>
      <c r="E20" s="263">
        <v>164.7</v>
      </c>
      <c r="F20" s="372"/>
      <c r="G20" s="372"/>
      <c r="H20" s="372"/>
      <c r="I20" s="225"/>
      <c r="J20" s="225"/>
    </row>
    <row r="21" spans="2:10" ht="15" x14ac:dyDescent="0.2">
      <c r="B21" s="379" t="s">
        <v>383</v>
      </c>
      <c r="C21" s="240">
        <v>207.3</v>
      </c>
      <c r="D21" s="240">
        <v>0</v>
      </c>
      <c r="E21" s="263">
        <v>207.3</v>
      </c>
      <c r="F21" s="372"/>
      <c r="G21" s="372"/>
      <c r="H21" s="372"/>
      <c r="I21" s="225"/>
      <c r="J21" s="225"/>
    </row>
    <row r="22" spans="2:10" ht="15" x14ac:dyDescent="0.2">
      <c r="B22" s="379" t="s">
        <v>384</v>
      </c>
      <c r="C22" s="240">
        <v>41.1</v>
      </c>
      <c r="D22" s="240">
        <v>0</v>
      </c>
      <c r="E22" s="263">
        <v>41.1</v>
      </c>
      <c r="F22" s="372"/>
      <c r="G22" s="372"/>
      <c r="H22" s="372"/>
      <c r="I22" s="225"/>
      <c r="J22" s="225"/>
    </row>
    <row r="23" spans="2:10" ht="15" x14ac:dyDescent="0.2">
      <c r="B23" s="379"/>
      <c r="C23" s="240"/>
      <c r="D23" s="240"/>
      <c r="E23" s="263"/>
      <c r="F23" s="372"/>
      <c r="G23" s="372"/>
      <c r="H23" s="372"/>
      <c r="I23" s="225"/>
      <c r="J23" s="225"/>
    </row>
    <row r="24" spans="2:10" ht="15" x14ac:dyDescent="0.2">
      <c r="B24" s="379"/>
      <c r="C24" s="240"/>
      <c r="D24" s="240"/>
      <c r="E24" s="263"/>
      <c r="F24" s="387"/>
      <c r="G24" s="387"/>
      <c r="H24" s="387"/>
      <c r="I24" s="225"/>
      <c r="J24" s="225"/>
    </row>
    <row r="25" spans="2:10" ht="15" x14ac:dyDescent="0.2">
      <c r="B25" s="262" t="s">
        <v>50</v>
      </c>
      <c r="C25" s="239">
        <f>SUM(C14:C24)</f>
        <v>747.4</v>
      </c>
      <c r="D25" s="239">
        <f t="shared" ref="D25:E25" si="0">SUM(D14:D24)</f>
        <v>0</v>
      </c>
      <c r="E25" s="430">
        <f t="shared" si="0"/>
        <v>747.4</v>
      </c>
      <c r="F25" s="261"/>
      <c r="G25" s="261"/>
      <c r="H25" s="261"/>
      <c r="I25" s="225"/>
      <c r="J25" s="225"/>
    </row>
    <row r="26" spans="2:10" ht="15.75" x14ac:dyDescent="0.2">
      <c r="B26" s="260"/>
      <c r="C26" s="259"/>
      <c r="D26" s="259"/>
      <c r="E26" s="259"/>
      <c r="F26" s="225"/>
      <c r="G26" s="225"/>
      <c r="H26" s="225"/>
      <c r="I26" s="225"/>
    </row>
    <row r="27" spans="2:10" ht="15" x14ac:dyDescent="0.2">
      <c r="C27" s="258"/>
      <c r="E27" s="257"/>
    </row>
  </sheetData>
  <mergeCells count="10">
    <mergeCell ref="B7:D7"/>
    <mergeCell ref="F16:H16"/>
    <mergeCell ref="F17:H17"/>
    <mergeCell ref="F18:H18"/>
    <mergeCell ref="F19:H19"/>
    <mergeCell ref="B11:B13"/>
    <mergeCell ref="C11:E11"/>
    <mergeCell ref="F11:H13"/>
    <mergeCell ref="C12:E12"/>
    <mergeCell ref="F15:H15"/>
  </mergeCells>
  <pageMargins left="0.35433070866141736" right="0.35433070866141736" top="0.59055118110236227" bottom="0.59055118110236227" header="0.51181102362204722" footer="0.11811023622047245"/>
  <pageSetup paperSize="9" scale="87" orientation="landscape" r:id="rId1"/>
  <headerFooter scaleWithDoc="0" alignWithMargins="0">
    <oddFooter>&amp;L&amp;8&amp;D&amp;C&amp;8&amp; Template: &amp;A
&amp;F&amp;R&amp;8&amp;P of &amp;N</oddFooter>
  </headerFooter>
  <colBreaks count="1" manualBreakCount="1">
    <brk id="7"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9"/>
  <sheetViews>
    <sheetView zoomScaleNormal="100" zoomScaleSheetLayoutView="100" workbookViewId="0">
      <selection activeCell="N12" sqref="N12"/>
    </sheetView>
  </sheetViews>
  <sheetFormatPr defaultColWidth="9.140625" defaultRowHeight="12.75" x14ac:dyDescent="0.2"/>
  <cols>
    <col min="1" max="1" width="11" style="272" customWidth="1"/>
    <col min="2" max="2" width="18.85546875" style="272" customWidth="1"/>
    <col min="3" max="20" width="15.7109375" style="272" customWidth="1"/>
    <col min="21" max="16384" width="9.140625" style="272"/>
  </cols>
  <sheetData>
    <row r="1" spans="2:13" ht="20.25" x14ac:dyDescent="0.3">
      <c r="B1" s="210" t="s">
        <v>66</v>
      </c>
    </row>
    <row r="2" spans="2:13" ht="20.25" x14ac:dyDescent="0.3">
      <c r="B2" s="282" t="s">
        <v>237</v>
      </c>
    </row>
    <row r="3" spans="2:13" ht="20.25" x14ac:dyDescent="0.3">
      <c r="B3" s="210" t="str">
        <f>Cover!C26</f>
        <v>2014-15</v>
      </c>
    </row>
    <row r="4" spans="2:13" ht="20.25" x14ac:dyDescent="0.3">
      <c r="B4" s="210"/>
    </row>
    <row r="5" spans="2:13" ht="90" customHeight="1" x14ac:dyDescent="0.2">
      <c r="B5" s="568" t="s">
        <v>285</v>
      </c>
      <c r="C5" s="595"/>
      <c r="D5" s="595"/>
      <c r="E5" s="595"/>
      <c r="F5" s="595"/>
      <c r="G5" s="596"/>
    </row>
    <row r="6" spans="2:13" ht="20.25" x14ac:dyDescent="0.3">
      <c r="B6" s="210"/>
    </row>
    <row r="7" spans="2:13" ht="15.75" x14ac:dyDescent="0.25">
      <c r="B7" s="208" t="s">
        <v>267</v>
      </c>
    </row>
    <row r="9" spans="2:13" ht="73.5" customHeight="1" x14ac:dyDescent="0.2">
      <c r="B9" s="280" t="s">
        <v>266</v>
      </c>
      <c r="C9" s="280" t="s">
        <v>265</v>
      </c>
      <c r="D9" s="590" t="s">
        <v>264</v>
      </c>
      <c r="E9" s="591"/>
      <c r="F9" s="591"/>
      <c r="G9" s="592"/>
      <c r="H9" s="277" t="s">
        <v>263</v>
      </c>
      <c r="I9" s="277" t="s">
        <v>262</v>
      </c>
      <c r="J9" s="322" t="s">
        <v>261</v>
      </c>
      <c r="K9" s="280" t="s">
        <v>254</v>
      </c>
      <c r="L9" s="280" t="s">
        <v>260</v>
      </c>
      <c r="M9" s="280" t="s">
        <v>259</v>
      </c>
    </row>
    <row r="10" spans="2:13" x14ac:dyDescent="0.2">
      <c r="B10" s="281"/>
      <c r="C10" s="280"/>
      <c r="D10" s="279"/>
      <c r="E10" s="278"/>
      <c r="F10" s="278"/>
      <c r="G10" s="278"/>
      <c r="H10" s="323" t="s">
        <v>44</v>
      </c>
      <c r="I10" s="323" t="s">
        <v>44</v>
      </c>
      <c r="J10" s="323" t="s">
        <v>44</v>
      </c>
      <c r="K10" s="323" t="s">
        <v>44</v>
      </c>
      <c r="L10" s="355" t="s">
        <v>44</v>
      </c>
      <c r="M10" s="280"/>
    </row>
    <row r="11" spans="2:13" ht="24" customHeight="1" x14ac:dyDescent="0.2">
      <c r="B11" s="276" t="s">
        <v>394</v>
      </c>
      <c r="C11" s="380">
        <v>41561</v>
      </c>
      <c r="D11" s="597" t="s">
        <v>395</v>
      </c>
      <c r="E11" s="598"/>
      <c r="F11" s="598"/>
      <c r="G11" s="599"/>
      <c r="H11" s="392">
        <v>115777.56</v>
      </c>
      <c r="I11" s="392">
        <v>0</v>
      </c>
      <c r="J11" s="392">
        <v>115777.56</v>
      </c>
      <c r="K11" s="319">
        <v>0</v>
      </c>
      <c r="L11" s="356">
        <v>0</v>
      </c>
      <c r="M11" s="356" t="s">
        <v>396</v>
      </c>
    </row>
    <row r="12" spans="2:13" ht="12.75" customHeight="1" x14ac:dyDescent="0.2">
      <c r="B12" s="276"/>
      <c r="C12" s="380"/>
      <c r="D12" s="597"/>
      <c r="E12" s="598"/>
      <c r="F12" s="598"/>
      <c r="G12" s="599"/>
      <c r="H12" s="319">
        <v>0</v>
      </c>
      <c r="I12" s="319">
        <v>0</v>
      </c>
      <c r="J12" s="319">
        <v>0</v>
      </c>
      <c r="K12" s="319">
        <v>0</v>
      </c>
      <c r="L12" s="356">
        <v>0</v>
      </c>
      <c r="M12" s="356">
        <v>0</v>
      </c>
    </row>
    <row r="13" spans="2:13" ht="12.75" customHeight="1" x14ac:dyDescent="0.2">
      <c r="B13" s="276"/>
      <c r="C13" s="380"/>
      <c r="D13" s="597"/>
      <c r="E13" s="598"/>
      <c r="F13" s="598"/>
      <c r="G13" s="599"/>
      <c r="H13" s="319">
        <v>0</v>
      </c>
      <c r="I13" s="319">
        <v>0</v>
      </c>
      <c r="J13" s="319">
        <v>0</v>
      </c>
      <c r="K13" s="319">
        <v>0</v>
      </c>
      <c r="L13" s="356">
        <v>0</v>
      </c>
      <c r="M13" s="356">
        <v>0</v>
      </c>
    </row>
    <row r="14" spans="2:13" ht="12.75" customHeight="1" x14ac:dyDescent="0.2">
      <c r="B14" s="276"/>
      <c r="C14" s="380"/>
      <c r="D14" s="597"/>
      <c r="E14" s="598"/>
      <c r="F14" s="598"/>
      <c r="G14" s="599"/>
      <c r="H14" s="319">
        <v>0</v>
      </c>
      <c r="I14" s="319">
        <v>0</v>
      </c>
      <c r="J14" s="319">
        <v>0</v>
      </c>
      <c r="K14" s="319">
        <v>0</v>
      </c>
      <c r="L14" s="356">
        <v>0</v>
      </c>
      <c r="M14" s="356">
        <v>0</v>
      </c>
    </row>
    <row r="15" spans="2:13" ht="12.75" customHeight="1" x14ac:dyDescent="0.2">
      <c r="B15" s="276"/>
      <c r="C15" s="380"/>
      <c r="D15" s="597"/>
      <c r="E15" s="598"/>
      <c r="F15" s="598"/>
      <c r="G15" s="599"/>
      <c r="H15" s="319">
        <v>0</v>
      </c>
      <c r="I15" s="319">
        <v>0</v>
      </c>
      <c r="J15" s="319">
        <v>0</v>
      </c>
      <c r="K15" s="319">
        <v>0</v>
      </c>
      <c r="L15" s="356">
        <v>0</v>
      </c>
      <c r="M15" s="356">
        <v>0</v>
      </c>
    </row>
    <row r="16" spans="2:13" ht="12.75" customHeight="1" x14ac:dyDescent="0.2">
      <c r="B16" s="276"/>
      <c r="C16" s="380"/>
      <c r="D16" s="597"/>
      <c r="E16" s="598"/>
      <c r="F16" s="598"/>
      <c r="G16" s="599"/>
      <c r="H16" s="319">
        <v>0</v>
      </c>
      <c r="I16" s="319">
        <v>0</v>
      </c>
      <c r="J16" s="319">
        <v>0</v>
      </c>
      <c r="K16" s="319">
        <v>0</v>
      </c>
      <c r="L16" s="356">
        <v>0</v>
      </c>
      <c r="M16" s="356">
        <v>0</v>
      </c>
    </row>
    <row r="17" spans="2:20" ht="12.75" customHeight="1" x14ac:dyDescent="0.2">
      <c r="B17" s="276"/>
      <c r="C17" s="380"/>
      <c r="D17" s="597"/>
      <c r="E17" s="598"/>
      <c r="F17" s="598"/>
      <c r="G17" s="599"/>
      <c r="H17" s="319">
        <v>0</v>
      </c>
      <c r="I17" s="319">
        <v>0</v>
      </c>
      <c r="J17" s="319">
        <v>0</v>
      </c>
      <c r="K17" s="319">
        <v>0</v>
      </c>
      <c r="L17" s="356">
        <v>0</v>
      </c>
      <c r="M17" s="356">
        <v>0</v>
      </c>
    </row>
    <row r="18" spans="2:20" ht="12.75" customHeight="1" x14ac:dyDescent="0.2">
      <c r="B18" s="276"/>
      <c r="C18" s="380"/>
      <c r="D18" s="597"/>
      <c r="E18" s="598"/>
      <c r="F18" s="598"/>
      <c r="G18" s="599"/>
      <c r="H18" s="319">
        <v>0</v>
      </c>
      <c r="I18" s="319">
        <v>0</v>
      </c>
      <c r="J18" s="319">
        <v>0</v>
      </c>
      <c r="K18" s="319">
        <v>0</v>
      </c>
      <c r="L18" s="356">
        <v>0</v>
      </c>
      <c r="M18" s="356">
        <v>0</v>
      </c>
    </row>
    <row r="19" spans="2:20" x14ac:dyDescent="0.2">
      <c r="B19" s="275"/>
      <c r="C19" s="275"/>
      <c r="D19" s="320" t="s">
        <v>258</v>
      </c>
      <c r="E19" s="321"/>
      <c r="F19" s="321"/>
      <c r="G19" s="321"/>
      <c r="H19" s="393">
        <f>SUM(H11:H18)</f>
        <v>115777.56</v>
      </c>
      <c r="I19" s="393">
        <f>SUM(I11:I18)</f>
        <v>0</v>
      </c>
      <c r="J19" s="393">
        <f>SUM(J11:J18)</f>
        <v>115777.56</v>
      </c>
      <c r="K19" s="316">
        <f>SUM(K11:K18)</f>
        <v>0</v>
      </c>
      <c r="L19" s="357">
        <f>SUM(L11:L18)</f>
        <v>0</v>
      </c>
      <c r="M19" s="358"/>
    </row>
    <row r="20" spans="2:20" x14ac:dyDescent="0.2">
      <c r="C20" s="315"/>
      <c r="D20" s="315"/>
      <c r="E20" s="315"/>
      <c r="F20" s="315"/>
      <c r="G20" s="315"/>
      <c r="H20" s="315"/>
      <c r="I20" s="315"/>
      <c r="J20" s="315"/>
      <c r="K20" s="315"/>
      <c r="L20" s="315"/>
      <c r="M20" s="315"/>
      <c r="N20" s="315"/>
      <c r="O20" s="315"/>
      <c r="P20" s="315"/>
      <c r="Q20" s="315"/>
      <c r="R20" s="315"/>
      <c r="S20" s="315"/>
      <c r="T20" s="315"/>
    </row>
    <row r="21" spans="2:20" ht="15.75" x14ac:dyDescent="0.25">
      <c r="B21" s="208" t="s">
        <v>257</v>
      </c>
      <c r="C21" s="315"/>
      <c r="D21" s="315"/>
      <c r="E21" s="315"/>
      <c r="F21" s="315"/>
      <c r="G21" s="315"/>
      <c r="H21" s="315"/>
      <c r="I21" s="315"/>
      <c r="J21" s="315"/>
      <c r="K21" s="315"/>
      <c r="L21" s="315"/>
      <c r="M21" s="315"/>
      <c r="N21" s="315"/>
      <c r="O21" s="315"/>
      <c r="P21" s="315"/>
      <c r="Q21" s="315"/>
      <c r="R21" s="315"/>
      <c r="S21" s="315"/>
      <c r="T21" s="315"/>
    </row>
    <row r="22" spans="2:20" x14ac:dyDescent="0.2">
      <c r="C22" s="315"/>
      <c r="D22" s="315"/>
      <c r="E22" s="315"/>
      <c r="F22" s="315"/>
      <c r="G22" s="315"/>
      <c r="H22" s="315"/>
      <c r="I22" s="315"/>
      <c r="J22" s="315"/>
      <c r="K22" s="315"/>
      <c r="L22" s="315"/>
      <c r="M22" s="315"/>
      <c r="N22" s="315"/>
      <c r="O22" s="315"/>
      <c r="P22" s="315"/>
      <c r="Q22" s="315"/>
      <c r="R22" s="315"/>
      <c r="S22" s="315"/>
      <c r="T22" s="315"/>
    </row>
    <row r="23" spans="2:20" ht="67.5" customHeight="1" x14ac:dyDescent="0.2">
      <c r="B23" s="274" t="s">
        <v>256</v>
      </c>
      <c r="C23" s="274" t="s">
        <v>255</v>
      </c>
      <c r="D23" s="274" t="s">
        <v>254</v>
      </c>
      <c r="E23" s="274" t="s">
        <v>253</v>
      </c>
      <c r="F23" s="315"/>
      <c r="G23" s="315"/>
      <c r="H23" s="315"/>
      <c r="I23" s="315"/>
      <c r="J23" s="315"/>
      <c r="K23" s="315"/>
    </row>
    <row r="24" spans="2:20" x14ac:dyDescent="0.2">
      <c r="B24" s="274"/>
      <c r="C24" s="323" t="s">
        <v>44</v>
      </c>
      <c r="D24" s="323" t="s">
        <v>44</v>
      </c>
      <c r="E24" s="323" t="s">
        <v>44</v>
      </c>
      <c r="F24" s="315"/>
      <c r="G24" s="315"/>
      <c r="H24" s="315"/>
      <c r="I24" s="315"/>
      <c r="J24" s="315"/>
      <c r="K24" s="315"/>
    </row>
    <row r="25" spans="2:20" ht="22.9" customHeight="1" x14ac:dyDescent="0.2">
      <c r="B25" s="273"/>
      <c r="C25" s="394"/>
      <c r="D25" s="317"/>
      <c r="E25" s="318"/>
      <c r="F25" s="315"/>
      <c r="G25" s="315"/>
      <c r="H25" s="315"/>
      <c r="I25" s="315"/>
      <c r="J25" s="315"/>
      <c r="K25" s="315"/>
    </row>
    <row r="27" spans="2:20" ht="15.75" x14ac:dyDescent="0.25">
      <c r="B27" s="208" t="s">
        <v>252</v>
      </c>
    </row>
    <row r="29" spans="2:20" x14ac:dyDescent="0.2">
      <c r="B29" s="593" t="s">
        <v>251</v>
      </c>
      <c r="C29" s="594"/>
      <c r="D29" s="395">
        <f>H19+C25</f>
        <v>115777.56</v>
      </c>
    </row>
  </sheetData>
  <mergeCells count="11">
    <mergeCell ref="D9:G9"/>
    <mergeCell ref="B29:C29"/>
    <mergeCell ref="B5:G5"/>
    <mergeCell ref="D11:G11"/>
    <mergeCell ref="D12:G12"/>
    <mergeCell ref="D13:G13"/>
    <mergeCell ref="D14:G14"/>
    <mergeCell ref="D15:G15"/>
    <mergeCell ref="D16:G16"/>
    <mergeCell ref="D17:G17"/>
    <mergeCell ref="D18:G18"/>
  </mergeCells>
  <dataValidations count="1">
    <dataValidation type="list" allowBlank="1" showInputMessage="1" showErrorMessage="1" sqref="M11:M18">
      <formula1>"Yes, No"</formula1>
    </dataValidation>
  </dataValidations>
  <pageMargins left="0.35433070866141736" right="0.35433070866141736" top="0.59055118110236227" bottom="0.59055118110236227" header="0.51181102362204722" footer="0.11811023622047245"/>
  <pageSetup paperSize="9" scale="74" orientation="landscape" r:id="rId1"/>
  <headerFooter scaleWithDoc="0" alignWithMargins="0">
    <oddFooter>&amp;L&amp;8&amp;D&amp;C&amp;8&amp; Template: &amp;A
&amp;F&amp;R&amp;8&amp;P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7"/>
  <sheetViews>
    <sheetView view="pageBreakPreview" zoomScaleNormal="100" zoomScaleSheetLayoutView="100" workbookViewId="0">
      <selection activeCell="G25" sqref="G25:I25"/>
    </sheetView>
  </sheetViews>
  <sheetFormatPr defaultColWidth="9.140625" defaultRowHeight="12.75" x14ac:dyDescent="0.2"/>
  <cols>
    <col min="1" max="1" width="12" style="283" customWidth="1"/>
    <col min="2" max="2" width="16.42578125" style="283" bestFit="1" customWidth="1"/>
    <col min="3" max="3" width="41.28515625" style="283" customWidth="1"/>
    <col min="4" max="9" width="15.7109375" style="283" customWidth="1"/>
    <col min="10" max="10" width="6.7109375" style="283" customWidth="1"/>
    <col min="11" max="13" width="19.85546875" style="283" customWidth="1"/>
    <col min="14" max="14" width="18.28515625" style="283" customWidth="1"/>
    <col min="15" max="16384" width="9.140625" style="283"/>
  </cols>
  <sheetData>
    <row r="1" spans="2:13" ht="20.25" x14ac:dyDescent="0.3">
      <c r="B1" s="210" t="s">
        <v>66</v>
      </c>
      <c r="C1" s="211"/>
      <c r="D1" s="211"/>
      <c r="E1" s="211"/>
      <c r="F1" s="211"/>
      <c r="G1" s="211"/>
      <c r="H1" s="211"/>
      <c r="I1" s="211"/>
      <c r="J1" s="211"/>
      <c r="K1" s="211"/>
      <c r="L1" s="211"/>
      <c r="M1" s="211"/>
    </row>
    <row r="2" spans="2:13" ht="20.25" x14ac:dyDescent="0.3">
      <c r="B2" s="301" t="s">
        <v>278</v>
      </c>
      <c r="C2" s="301"/>
    </row>
    <row r="3" spans="2:13" ht="20.25" x14ac:dyDescent="0.3">
      <c r="B3" s="210" t="str">
        <f>Cover!C26</f>
        <v>2014-15</v>
      </c>
    </row>
    <row r="4" spans="2:13" ht="20.25" x14ac:dyDescent="0.3">
      <c r="B4" s="210"/>
    </row>
    <row r="5" spans="2:13" ht="45" customHeight="1" x14ac:dyDescent="0.2">
      <c r="B5" s="568" t="s">
        <v>286</v>
      </c>
      <c r="C5" s="600"/>
      <c r="D5" s="600"/>
      <c r="E5" s="600"/>
      <c r="F5" s="600"/>
      <c r="G5" s="569"/>
    </row>
    <row r="6" spans="2:13" x14ac:dyDescent="0.2">
      <c r="B6" s="359"/>
      <c r="C6" s="359"/>
      <c r="D6" s="359"/>
      <c r="E6" s="359"/>
      <c r="F6" s="359"/>
      <c r="G6" s="359"/>
    </row>
    <row r="7" spans="2:13" ht="58.5" customHeight="1" x14ac:dyDescent="0.2">
      <c r="B7" s="603" t="s">
        <v>277</v>
      </c>
      <c r="C7" s="517"/>
      <c r="D7" s="517"/>
      <c r="E7" s="517"/>
      <c r="F7" s="517"/>
      <c r="G7" s="518"/>
    </row>
    <row r="8" spans="2:13" x14ac:dyDescent="0.2">
      <c r="B8" s="299"/>
      <c r="C8" s="299"/>
      <c r="D8" s="299"/>
      <c r="E8" s="299"/>
      <c r="F8" s="299"/>
      <c r="G8" s="299"/>
    </row>
    <row r="9" spans="2:13" ht="15.75" x14ac:dyDescent="0.25">
      <c r="B9" s="288" t="s">
        <v>276</v>
      </c>
      <c r="C9" s="300"/>
      <c r="D9" s="300"/>
      <c r="E9" s="300"/>
      <c r="F9" s="300"/>
      <c r="G9" s="300"/>
    </row>
    <row r="10" spans="2:13" x14ac:dyDescent="0.2">
      <c r="B10" s="299"/>
      <c r="C10" s="299"/>
      <c r="D10" s="299"/>
      <c r="E10" s="299"/>
      <c r="F10" s="299"/>
      <c r="G10" s="299"/>
    </row>
    <row r="11" spans="2:13" ht="57" customHeight="1" x14ac:dyDescent="0.2">
      <c r="B11" s="286" t="s">
        <v>46</v>
      </c>
      <c r="C11" s="285" t="s">
        <v>275</v>
      </c>
      <c r="D11" s="296" t="s">
        <v>274</v>
      </c>
      <c r="E11" s="296" t="s">
        <v>273</v>
      </c>
      <c r="F11" s="298" t="s">
        <v>272</v>
      </c>
      <c r="G11" s="297"/>
      <c r="H11" s="297"/>
      <c r="I11" s="297"/>
    </row>
    <row r="12" spans="2:13" ht="13.5" customHeight="1" x14ac:dyDescent="0.2">
      <c r="B12" s="284"/>
      <c r="C12" s="294" t="s">
        <v>153</v>
      </c>
      <c r="D12" s="296" t="s">
        <v>44</v>
      </c>
      <c r="E12" s="296" t="s">
        <v>44</v>
      </c>
      <c r="F12" s="296" t="s">
        <v>44</v>
      </c>
      <c r="G12" s="295"/>
      <c r="H12" s="295"/>
      <c r="I12" s="295"/>
    </row>
    <row r="13" spans="2:13" ht="13.5" customHeight="1" x14ac:dyDescent="0.2">
      <c r="B13" s="284"/>
      <c r="C13" s="292" t="s">
        <v>508</v>
      </c>
      <c r="D13" s="290" t="s">
        <v>492</v>
      </c>
      <c r="E13" s="291" t="e">
        <f>F13-D13</f>
        <v>#VALUE!</v>
      </c>
      <c r="F13" s="290" t="s">
        <v>492</v>
      </c>
      <c r="G13" s="289"/>
      <c r="H13" s="289"/>
      <c r="I13" s="289"/>
    </row>
    <row r="14" spans="2:13" ht="13.5" customHeight="1" x14ac:dyDescent="0.2">
      <c r="B14" s="284"/>
      <c r="C14" s="292" t="s">
        <v>508</v>
      </c>
      <c r="D14" s="290" t="s">
        <v>492</v>
      </c>
      <c r="E14" s="291" t="e">
        <f>F14-D14</f>
        <v>#VALUE!</v>
      </c>
      <c r="F14" s="290" t="s">
        <v>492</v>
      </c>
      <c r="G14" s="289"/>
      <c r="H14" s="289"/>
      <c r="I14" s="289"/>
    </row>
    <row r="15" spans="2:13" ht="13.5" customHeight="1" x14ac:dyDescent="0.2">
      <c r="B15" s="284"/>
      <c r="C15" s="292" t="s">
        <v>508</v>
      </c>
      <c r="D15" s="290" t="s">
        <v>492</v>
      </c>
      <c r="E15" s="291" t="e">
        <f>F15-D15</f>
        <v>#VALUE!</v>
      </c>
      <c r="F15" s="290" t="s">
        <v>492</v>
      </c>
      <c r="G15" s="289"/>
      <c r="H15" s="289"/>
      <c r="I15" s="289"/>
    </row>
    <row r="16" spans="2:13" ht="12.75" customHeight="1" x14ac:dyDescent="0.2">
      <c r="B16" s="284"/>
      <c r="C16" s="294" t="s">
        <v>152</v>
      </c>
      <c r="D16" s="293"/>
      <c r="E16" s="293"/>
      <c r="F16" s="293"/>
      <c r="G16" s="289"/>
      <c r="H16" s="289"/>
      <c r="I16" s="289"/>
    </row>
    <row r="17" spans="2:9" ht="12.75" customHeight="1" x14ac:dyDescent="0.2">
      <c r="B17" s="284"/>
      <c r="C17" s="292" t="s">
        <v>508</v>
      </c>
      <c r="D17" s="290">
        <v>0</v>
      </c>
      <c r="E17" s="291">
        <f>F17-D17</f>
        <v>0</v>
      </c>
      <c r="F17" s="290">
        <v>0</v>
      </c>
      <c r="G17" s="289"/>
      <c r="H17" s="289"/>
      <c r="I17" s="289"/>
    </row>
    <row r="18" spans="2:9" ht="12.75" customHeight="1" x14ac:dyDescent="0.2">
      <c r="B18" s="284"/>
      <c r="C18" s="292" t="s">
        <v>508</v>
      </c>
      <c r="D18" s="290">
        <v>0</v>
      </c>
      <c r="E18" s="291">
        <f>F18-D18</f>
        <v>0</v>
      </c>
      <c r="F18" s="290">
        <v>0</v>
      </c>
      <c r="G18" s="289"/>
      <c r="H18" s="289"/>
      <c r="I18" s="289"/>
    </row>
    <row r="19" spans="2:9" ht="13.5" customHeight="1" x14ac:dyDescent="0.2">
      <c r="B19" s="284"/>
      <c r="C19" s="292" t="s">
        <v>508</v>
      </c>
      <c r="D19" s="290" t="s">
        <v>492</v>
      </c>
      <c r="E19" s="291" t="e">
        <f>F19-D19</f>
        <v>#VALUE!</v>
      </c>
      <c r="F19" s="290" t="s">
        <v>492</v>
      </c>
      <c r="G19" s="289"/>
      <c r="H19" s="289"/>
      <c r="I19" s="289"/>
    </row>
    <row r="20" spans="2:9" x14ac:dyDescent="0.2">
      <c r="G20" s="287"/>
      <c r="H20" s="287"/>
      <c r="I20" s="287"/>
    </row>
    <row r="21" spans="2:9" ht="15.75" x14ac:dyDescent="0.25">
      <c r="B21" s="288" t="s">
        <v>271</v>
      </c>
      <c r="G21" s="287"/>
      <c r="H21" s="287"/>
      <c r="I21" s="287"/>
    </row>
    <row r="22" spans="2:9" x14ac:dyDescent="0.2">
      <c r="G22" s="287"/>
      <c r="H22" s="287"/>
      <c r="I22" s="287"/>
    </row>
    <row r="23" spans="2:9" ht="51" x14ac:dyDescent="0.2">
      <c r="B23" s="286" t="s">
        <v>46</v>
      </c>
      <c r="C23" s="285" t="s">
        <v>270</v>
      </c>
      <c r="D23" s="602" t="s">
        <v>269</v>
      </c>
      <c r="E23" s="540"/>
      <c r="F23" s="540"/>
      <c r="G23" s="602" t="s">
        <v>268</v>
      </c>
      <c r="H23" s="540"/>
      <c r="I23" s="540"/>
    </row>
    <row r="24" spans="2:9" ht="40.5" customHeight="1" x14ac:dyDescent="0.2">
      <c r="B24" s="401"/>
      <c r="C24" s="403" t="s">
        <v>509</v>
      </c>
      <c r="D24" s="607" t="s">
        <v>510</v>
      </c>
      <c r="E24" s="608"/>
      <c r="F24" s="609"/>
      <c r="G24" s="604" t="s">
        <v>511</v>
      </c>
      <c r="H24" s="605"/>
      <c r="I24" s="606"/>
    </row>
    <row r="25" spans="2:9" ht="63.75" customHeight="1" x14ac:dyDescent="0.2">
      <c r="B25" s="401"/>
      <c r="C25" s="403" t="s">
        <v>512</v>
      </c>
      <c r="D25" s="607" t="s">
        <v>513</v>
      </c>
      <c r="E25" s="608"/>
      <c r="F25" s="609"/>
      <c r="G25" s="604" t="s">
        <v>514</v>
      </c>
      <c r="H25" s="605"/>
      <c r="I25" s="606"/>
    </row>
    <row r="26" spans="2:9" x14ac:dyDescent="0.2">
      <c r="B26" s="401"/>
      <c r="C26" s="402">
        <v>0</v>
      </c>
      <c r="D26" s="607">
        <v>0</v>
      </c>
      <c r="E26" s="608"/>
      <c r="F26" s="609"/>
      <c r="G26" s="601">
        <v>0</v>
      </c>
      <c r="H26" s="601"/>
      <c r="I26" s="601"/>
    </row>
    <row r="27" spans="2:9" x14ac:dyDescent="0.2">
      <c r="B27" s="401"/>
      <c r="C27" s="402">
        <v>0</v>
      </c>
      <c r="D27" s="607">
        <v>0</v>
      </c>
      <c r="E27" s="608"/>
      <c r="F27" s="609"/>
      <c r="G27" s="601">
        <v>0</v>
      </c>
      <c r="H27" s="601"/>
      <c r="I27" s="601"/>
    </row>
  </sheetData>
  <mergeCells count="12">
    <mergeCell ref="B5:G5"/>
    <mergeCell ref="G26:I26"/>
    <mergeCell ref="G27:I27"/>
    <mergeCell ref="D23:F23"/>
    <mergeCell ref="B7:G7"/>
    <mergeCell ref="G23:I23"/>
    <mergeCell ref="G24:I24"/>
    <mergeCell ref="G25:I25"/>
    <mergeCell ref="D24:F24"/>
    <mergeCell ref="D25:F25"/>
    <mergeCell ref="D26:F26"/>
    <mergeCell ref="D27:F27"/>
  </mergeCells>
  <pageMargins left="0.35433070866141736" right="0.35433070866141736" top="0.59055118110236227" bottom="0.59055118110236227" header="0.51181102362204722" footer="0.11811023622047245"/>
  <pageSetup paperSize="9" scale="87" orientation="landscape" r:id="rId1"/>
  <headerFooter scaleWithDoc="0" alignWithMargins="0">
    <oddFooter>&amp;L&amp;8&amp;D&amp;C&amp;8&amp; Template: &amp;A
&amp;F&amp;R&amp;8&amp;P of &amp;N</oddFooter>
  </headerFooter>
  <colBreaks count="1" manualBreakCount="1">
    <brk id="10" max="22"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6"/>
  <sheetViews>
    <sheetView workbookViewId="0"/>
  </sheetViews>
  <sheetFormatPr defaultRowHeight="12.75" x14ac:dyDescent="0.2"/>
  <cols>
    <col min="2" max="3" width="25.28515625" customWidth="1"/>
    <col min="4" max="4" width="57.140625" customWidth="1"/>
  </cols>
  <sheetData>
    <row r="2" spans="2:4" x14ac:dyDescent="0.2">
      <c r="B2" s="360" t="s">
        <v>331</v>
      </c>
    </row>
    <row r="3" spans="2:4" ht="13.5" thickBot="1" x14ac:dyDescent="0.25"/>
    <row r="4" spans="2:4" x14ac:dyDescent="0.2">
      <c r="B4" s="610" t="s">
        <v>332</v>
      </c>
      <c r="C4" s="611"/>
      <c r="D4" s="612" t="s">
        <v>333</v>
      </c>
    </row>
    <row r="5" spans="2:4" ht="13.5" thickBot="1" x14ac:dyDescent="0.25">
      <c r="B5" s="614" t="s">
        <v>334</v>
      </c>
      <c r="C5" s="615"/>
      <c r="D5" s="613"/>
    </row>
    <row r="6" spans="2:4" ht="13.5" thickBot="1" x14ac:dyDescent="0.25">
      <c r="B6" s="616" t="s">
        <v>335</v>
      </c>
      <c r="C6" s="617"/>
      <c r="D6" s="361"/>
    </row>
    <row r="7" spans="2:4" ht="13.5" thickBot="1" x14ac:dyDescent="0.25">
      <c r="B7" s="362" t="s">
        <v>163</v>
      </c>
      <c r="C7" s="363" t="s">
        <v>336</v>
      </c>
      <c r="D7" s="363" t="s">
        <v>337</v>
      </c>
    </row>
    <row r="8" spans="2:4" ht="13.5" thickBot="1" x14ac:dyDescent="0.25">
      <c r="B8" s="362" t="s">
        <v>338</v>
      </c>
      <c r="C8" s="363" t="s">
        <v>336</v>
      </c>
      <c r="D8" s="363" t="s">
        <v>337</v>
      </c>
    </row>
    <row r="9" spans="2:4" ht="13.5" thickBot="1" x14ac:dyDescent="0.25">
      <c r="B9" s="362" t="s">
        <v>339</v>
      </c>
      <c r="C9" s="363" t="s">
        <v>336</v>
      </c>
      <c r="D9" s="363" t="s">
        <v>337</v>
      </c>
    </row>
    <row r="10" spans="2:4" ht="13.5" thickBot="1" x14ac:dyDescent="0.25">
      <c r="B10" s="362" t="s">
        <v>340</v>
      </c>
      <c r="C10" s="363" t="s">
        <v>336</v>
      </c>
      <c r="D10" s="363" t="s">
        <v>341</v>
      </c>
    </row>
    <row r="11" spans="2:4" ht="13.5" thickBot="1" x14ac:dyDescent="0.25">
      <c r="B11" s="362" t="s">
        <v>342</v>
      </c>
      <c r="C11" s="363" t="s">
        <v>336</v>
      </c>
      <c r="D11" s="363" t="s">
        <v>341</v>
      </c>
    </row>
    <row r="12" spans="2:4" ht="13.5" thickBot="1" x14ac:dyDescent="0.25">
      <c r="B12" s="362" t="s">
        <v>343</v>
      </c>
      <c r="C12" s="363" t="s">
        <v>336</v>
      </c>
      <c r="D12" s="363" t="s">
        <v>341</v>
      </c>
    </row>
    <row r="13" spans="2:4" ht="13.5" thickBot="1" x14ac:dyDescent="0.25">
      <c r="B13" s="362" t="s">
        <v>301</v>
      </c>
      <c r="C13" s="363" t="s">
        <v>336</v>
      </c>
      <c r="D13" s="363" t="s">
        <v>344</v>
      </c>
    </row>
    <row r="14" spans="2:4" ht="26.25" thickBot="1" x14ac:dyDescent="0.25">
      <c r="B14" s="362" t="s">
        <v>345</v>
      </c>
      <c r="C14" s="363" t="s">
        <v>336</v>
      </c>
      <c r="D14" s="363" t="s">
        <v>346</v>
      </c>
    </row>
    <row r="15" spans="2:4" ht="13.5" thickBot="1" x14ac:dyDescent="0.25">
      <c r="B15" s="362" t="s">
        <v>305</v>
      </c>
      <c r="C15" s="363" t="s">
        <v>336</v>
      </c>
      <c r="D15" s="363" t="s">
        <v>347</v>
      </c>
    </row>
    <row r="16" spans="2:4" ht="13.5" thickBot="1" x14ac:dyDescent="0.25">
      <c r="B16" s="362" t="s">
        <v>308</v>
      </c>
      <c r="C16" s="363" t="s">
        <v>336</v>
      </c>
      <c r="D16" s="363" t="s">
        <v>341</v>
      </c>
    </row>
  </sheetData>
  <mergeCells count="4">
    <mergeCell ref="B4:C4"/>
    <mergeCell ref="D4:D5"/>
    <mergeCell ref="B5:C5"/>
    <mergeCell ref="B6:C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O18"/>
  <sheetViews>
    <sheetView view="pageBreakPreview" zoomScaleNormal="100" zoomScaleSheetLayoutView="100" workbookViewId="0">
      <selection activeCell="C3" sqref="C3:E3"/>
    </sheetView>
  </sheetViews>
  <sheetFormatPr defaultColWidth="9.140625" defaultRowHeight="23.25" x14ac:dyDescent="0.35"/>
  <cols>
    <col min="1" max="1" width="6.140625" style="14" customWidth="1"/>
    <col min="2" max="2" width="5.7109375" style="14" customWidth="1"/>
    <col min="3" max="5" width="50.7109375" style="14" customWidth="1"/>
    <col min="6" max="6" width="5.7109375" style="14" customWidth="1"/>
    <col min="7" max="7" width="3.7109375" style="14" customWidth="1"/>
    <col min="8" max="13" width="10.7109375" style="14" customWidth="1"/>
    <col min="14" max="14" width="4" style="14" customWidth="1"/>
    <col min="15" max="16384" width="9.140625" style="14"/>
  </cols>
  <sheetData>
    <row r="1" spans="1:15" ht="23.25" customHeight="1" thickBot="1" x14ac:dyDescent="0.4">
      <c r="A1" s="14" t="s">
        <v>36</v>
      </c>
    </row>
    <row r="2" spans="1:15" ht="60" customHeight="1" thickTop="1" x14ac:dyDescent="0.35">
      <c r="B2" s="179"/>
      <c r="C2" s="180"/>
      <c r="D2" s="180"/>
      <c r="E2" s="180"/>
      <c r="F2" s="181"/>
      <c r="G2" s="15"/>
      <c r="H2" s="15"/>
      <c r="I2" s="15"/>
      <c r="J2" s="15"/>
      <c r="K2" s="15"/>
      <c r="L2" s="15"/>
      <c r="M2" s="15"/>
      <c r="N2" s="15"/>
      <c r="O2" s="16"/>
    </row>
    <row r="3" spans="1:15" ht="51.6" customHeight="1" x14ac:dyDescent="0.35">
      <c r="B3" s="182"/>
      <c r="C3" s="458" t="s">
        <v>161</v>
      </c>
      <c r="D3" s="459"/>
      <c r="E3" s="459"/>
      <c r="F3" s="183"/>
      <c r="G3" s="17"/>
      <c r="H3" s="17"/>
      <c r="I3" s="17"/>
      <c r="J3" s="17"/>
      <c r="K3" s="17"/>
      <c r="L3" s="17"/>
      <c r="M3" s="17"/>
      <c r="N3" s="18"/>
      <c r="O3" s="16"/>
    </row>
    <row r="4" spans="1:15" ht="21" customHeight="1" x14ac:dyDescent="0.35">
      <c r="B4" s="182"/>
      <c r="C4" s="460" t="s">
        <v>37</v>
      </c>
      <c r="D4" s="459"/>
      <c r="E4" s="459"/>
      <c r="F4" s="184"/>
      <c r="G4" s="19"/>
      <c r="H4" s="19"/>
      <c r="I4" s="19"/>
      <c r="J4" s="19"/>
      <c r="K4" s="19"/>
      <c r="L4" s="19"/>
      <c r="M4" s="19"/>
      <c r="N4" s="20"/>
      <c r="O4" s="16"/>
    </row>
    <row r="5" spans="1:15" ht="15" customHeight="1" thickBot="1" x14ac:dyDescent="0.4">
      <c r="B5" s="182"/>
      <c r="C5" s="21"/>
      <c r="D5" s="21"/>
      <c r="E5" s="21"/>
      <c r="F5" s="185"/>
      <c r="G5" s="22"/>
      <c r="H5" s="22"/>
      <c r="I5" s="22"/>
      <c r="J5" s="22"/>
      <c r="K5" s="22"/>
      <c r="L5" s="22"/>
      <c r="M5" s="22"/>
      <c r="N5" s="15"/>
      <c r="O5" s="16"/>
    </row>
    <row r="6" spans="1:15" s="23" customFormat="1" ht="15" customHeight="1" x14ac:dyDescent="0.2">
      <c r="B6" s="186"/>
      <c r="C6" s="122"/>
      <c r="D6" s="122"/>
      <c r="E6" s="122"/>
      <c r="F6" s="187"/>
      <c r="G6" s="24"/>
      <c r="H6" s="22"/>
      <c r="I6" s="22"/>
      <c r="J6" s="22"/>
      <c r="K6" s="22"/>
      <c r="L6" s="22"/>
      <c r="M6" s="22"/>
      <c r="N6" s="19"/>
      <c r="O6" s="25"/>
    </row>
    <row r="7" spans="1:15" s="23" customFormat="1" ht="30" customHeight="1" x14ac:dyDescent="0.2">
      <c r="B7" s="188"/>
      <c r="C7" s="306" t="s">
        <v>38</v>
      </c>
      <c r="D7" s="306" t="s">
        <v>295</v>
      </c>
      <c r="E7" s="306" t="s">
        <v>296</v>
      </c>
      <c r="F7" s="190"/>
      <c r="G7" s="24"/>
      <c r="H7" s="22"/>
      <c r="I7" s="22"/>
      <c r="J7" s="22"/>
      <c r="K7" s="22"/>
      <c r="L7" s="22"/>
      <c r="M7" s="22"/>
      <c r="N7" s="19"/>
      <c r="O7" s="25"/>
    </row>
    <row r="8" spans="1:15" s="23" customFormat="1" ht="30" customHeight="1" x14ac:dyDescent="0.2">
      <c r="B8" s="188"/>
      <c r="C8" s="306" t="s">
        <v>162</v>
      </c>
      <c r="D8" s="306" t="s">
        <v>353</v>
      </c>
      <c r="E8" s="306" t="s">
        <v>297</v>
      </c>
      <c r="F8" s="190"/>
      <c r="G8" s="24"/>
      <c r="H8" s="22"/>
      <c r="I8" s="22"/>
      <c r="J8" s="22"/>
      <c r="K8" s="22"/>
      <c r="L8" s="22"/>
      <c r="M8" s="22"/>
      <c r="N8" s="19"/>
      <c r="O8" s="25"/>
    </row>
    <row r="9" spans="1:15" s="23" customFormat="1" ht="30" customHeight="1" x14ac:dyDescent="0.2">
      <c r="B9" s="188"/>
      <c r="C9" s="306" t="s">
        <v>349</v>
      </c>
      <c r="D9" s="306" t="s">
        <v>298</v>
      </c>
      <c r="E9" s="306" t="s">
        <v>299</v>
      </c>
      <c r="F9" s="190"/>
      <c r="G9" s="24"/>
      <c r="H9" s="22"/>
      <c r="I9" s="22"/>
      <c r="J9" s="22"/>
      <c r="K9" s="22"/>
      <c r="L9" s="22"/>
      <c r="M9" s="22"/>
      <c r="N9" s="19"/>
      <c r="O9" s="25"/>
    </row>
    <row r="10" spans="1:15" s="23" customFormat="1" ht="30" customHeight="1" x14ac:dyDescent="0.2">
      <c r="B10" s="188"/>
      <c r="C10" s="306" t="s">
        <v>350</v>
      </c>
      <c r="D10" s="306" t="s">
        <v>354</v>
      </c>
      <c r="E10" s="306" t="s">
        <v>300</v>
      </c>
      <c r="F10" s="190"/>
      <c r="G10" s="24"/>
      <c r="H10" s="22"/>
      <c r="I10" s="22"/>
      <c r="J10" s="22"/>
      <c r="K10" s="22"/>
      <c r="L10" s="22"/>
      <c r="M10" s="22"/>
      <c r="N10" s="19"/>
      <c r="O10" s="25"/>
    </row>
    <row r="11" spans="1:15" s="23" customFormat="1" ht="30" customHeight="1" x14ac:dyDescent="0.2">
      <c r="B11" s="188"/>
      <c r="C11" s="306" t="s">
        <v>351</v>
      </c>
      <c r="D11" s="306" t="s">
        <v>355</v>
      </c>
      <c r="E11" s="306" t="s">
        <v>302</v>
      </c>
      <c r="F11" s="190"/>
      <c r="G11" s="24"/>
      <c r="H11" s="22"/>
      <c r="I11" s="22"/>
      <c r="J11" s="22"/>
      <c r="K11" s="22"/>
      <c r="L11" s="22"/>
      <c r="M11" s="22"/>
      <c r="N11" s="19"/>
      <c r="O11" s="25"/>
    </row>
    <row r="12" spans="1:15" s="23" customFormat="1" ht="30" customHeight="1" x14ac:dyDescent="0.2">
      <c r="B12" s="188"/>
      <c r="C12" s="306" t="s">
        <v>303</v>
      </c>
      <c r="D12" s="306" t="s">
        <v>356</v>
      </c>
      <c r="E12" s="306" t="s">
        <v>304</v>
      </c>
      <c r="F12" s="190"/>
      <c r="G12" s="24"/>
      <c r="H12" s="22"/>
      <c r="I12" s="22"/>
      <c r="J12" s="22"/>
      <c r="K12" s="22"/>
      <c r="L12" s="22"/>
      <c r="M12" s="22"/>
      <c r="N12" s="19"/>
      <c r="O12" s="25"/>
    </row>
    <row r="13" spans="1:15" s="23" customFormat="1" ht="30" customHeight="1" x14ac:dyDescent="0.2">
      <c r="B13" s="188"/>
      <c r="C13" s="306" t="s">
        <v>352</v>
      </c>
      <c r="D13" s="306" t="s">
        <v>357</v>
      </c>
      <c r="E13" s="306" t="s">
        <v>306</v>
      </c>
      <c r="F13" s="190"/>
      <c r="G13" s="24"/>
      <c r="H13" s="22"/>
      <c r="I13" s="22"/>
      <c r="J13" s="22"/>
      <c r="K13" s="22"/>
      <c r="L13" s="22"/>
      <c r="M13" s="22"/>
      <c r="N13" s="19"/>
      <c r="O13" s="25"/>
    </row>
    <row r="14" spans="1:15" s="23" customFormat="1" ht="30" customHeight="1" x14ac:dyDescent="0.2">
      <c r="B14" s="188"/>
      <c r="C14" s="306" t="s">
        <v>307</v>
      </c>
      <c r="D14" s="306" t="s">
        <v>358</v>
      </c>
      <c r="E14" s="189"/>
      <c r="F14" s="190"/>
      <c r="G14" s="24"/>
      <c r="H14" s="22"/>
      <c r="I14" s="22"/>
      <c r="J14" s="22"/>
      <c r="K14" s="22"/>
      <c r="L14" s="22"/>
      <c r="M14" s="22"/>
      <c r="N14" s="19"/>
      <c r="O14" s="25"/>
    </row>
    <row r="15" spans="1:15" s="23" customFormat="1" ht="15" customHeight="1" thickBot="1" x14ac:dyDescent="0.25">
      <c r="A15" s="22"/>
      <c r="B15" s="191"/>
      <c r="C15" s="192"/>
      <c r="D15" s="192"/>
      <c r="E15" s="192"/>
      <c r="F15" s="193"/>
      <c r="G15" s="24"/>
      <c r="H15" s="22"/>
      <c r="I15" s="22"/>
      <c r="J15" s="22"/>
      <c r="K15" s="22"/>
      <c r="L15" s="22"/>
      <c r="M15" s="22"/>
      <c r="N15" s="19"/>
      <c r="O15" s="25"/>
    </row>
    <row r="16" spans="1:15" ht="24" thickTop="1" x14ac:dyDescent="0.35">
      <c r="A16" s="16"/>
      <c r="B16" s="15"/>
    </row>
    <row r="17" spans="1:2" x14ac:dyDescent="0.35">
      <c r="A17" s="16"/>
      <c r="B17" s="16"/>
    </row>
    <row r="18" spans="1:2" x14ac:dyDescent="0.35">
      <c r="A18" s="16"/>
      <c r="B18" s="16"/>
    </row>
  </sheetData>
  <mergeCells count="2">
    <mergeCell ref="C3:E3"/>
    <mergeCell ref="C4:E4"/>
  </mergeCells>
  <phoneticPr fontId="37" type="noConversion"/>
  <hyperlinks>
    <hyperlink ref="C7" location="Cover!A1" display="Cover sheet"/>
    <hyperlink ref="C8" location="'1. Income'!A1" display="1. Income statement"/>
    <hyperlink ref="C9" location="'2. Balance'!A1" display="2. Balance sheet"/>
    <hyperlink ref="C10" location="'3. Cashflows'!A1" display="3. Cashflows statement"/>
    <hyperlink ref="C11" location="'4. Equity'!A1" display="4. Changes in equity"/>
    <hyperlink ref="C12" location="'5. Capex'!A1" display="5. Capex"/>
    <hyperlink ref="C13" location="'6. Capex overheads'!A1" display="6. Capex overheads"/>
    <hyperlink ref="C14" location="'7. Capex for tax dep''n'!A1" display="7. Capex for tax depreciation"/>
    <hyperlink ref="D7" location="'8. Maintenance'!A1" display="8. Maintenance"/>
    <hyperlink ref="D8" location="'9. Maintenance overheads'!A1" display="9. Maintenance overheads"/>
    <hyperlink ref="D9" location="'10. Operating costs'!A1" display="10. Operating costs"/>
    <hyperlink ref="D10" location="'11. Operating overheads'!A1" display="11. Operating overheads"/>
    <hyperlink ref="D11" location="'12. Cost categories'!A1" display="12. Cost categories"/>
    <hyperlink ref="D12" location="'13. Opex step change'!A1" display="13. Opex step change"/>
    <hyperlink ref="D14" location="'15. Overheads allocation'!A1" display="15. Overheads allocation"/>
    <hyperlink ref="E7" location="'16. Avoided cost payments'!A1" display="16. Avoided cost payments"/>
    <hyperlink ref="E8" location="'17. Altern Ctl &amp; other'!A1" display="17. Alternative control &amp; other"/>
    <hyperlink ref="E9" location="'18. EBSS'!A1" display="18. EBSS"/>
    <hyperlink ref="E10" location="'19. Juris Scheme'!A1" display="19. Jurisdictional scheme"/>
    <hyperlink ref="E11" location="'20. DMIS -DMIA'!A1" display="20. DMIS _ DMIA"/>
    <hyperlink ref="E12" location="'21. Self insurance'!A1" display="21. Self insurance"/>
    <hyperlink ref="E13" location="'22. CHAP'!A1" display="22. Change in accounting policy"/>
    <hyperlink ref="D13" location="'14. Provisions'!A1" display="14. Provisions"/>
  </hyperlinks>
  <pageMargins left="0.35433070866141736" right="0.35433070866141736" top="0.59055118110236227" bottom="0.59055118110236227" header="0.51181102362204722" footer="0.11811023622047245"/>
  <pageSetup paperSize="9" scale="83" fitToHeight="12" orientation="landscape" r:id="rId1"/>
  <headerFooter scaleWithDoc="0" alignWithMargins="0">
    <oddFooter>&amp;L&amp;8&amp;D&amp;C&amp;8&amp; Template: &amp;A
&amp;F&amp;R&amp;8&amp;P of &amp;N</oddFooter>
  </headerFooter>
  <colBreaks count="1" manualBreakCount="1">
    <brk id="6" max="1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8"/>
  <sheetViews>
    <sheetView showGridLines="0" view="pageBreakPreview" zoomScale="75" zoomScaleNormal="100" zoomScaleSheetLayoutView="75" workbookViewId="0">
      <selection activeCell="B38" sqref="B38:L49"/>
    </sheetView>
  </sheetViews>
  <sheetFormatPr defaultColWidth="9.140625" defaultRowHeight="12.75" x14ac:dyDescent="0.2"/>
  <cols>
    <col min="1" max="1" width="12" style="137" customWidth="1"/>
    <col min="2" max="2" width="16.42578125" style="137" bestFit="1" customWidth="1"/>
    <col min="3" max="3" width="43.42578125" style="137" customWidth="1"/>
    <col min="4" max="12" width="15.7109375" style="137" customWidth="1"/>
    <col min="13" max="16384" width="9.140625" style="137"/>
  </cols>
  <sheetData>
    <row r="1" spans="2:12" ht="20.25" x14ac:dyDescent="0.3">
      <c r="B1" s="172" t="s">
        <v>66</v>
      </c>
      <c r="C1" s="173"/>
      <c r="D1" s="173"/>
      <c r="E1" s="173"/>
      <c r="F1" s="173"/>
      <c r="G1" s="173"/>
      <c r="H1" s="173"/>
      <c r="I1" s="173"/>
      <c r="J1" s="173"/>
    </row>
    <row r="2" spans="2:12" ht="20.25" x14ac:dyDescent="0.3">
      <c r="B2" s="467" t="s">
        <v>152</v>
      </c>
      <c r="C2" s="467"/>
    </row>
    <row r="3" spans="2:12" ht="20.25" x14ac:dyDescent="0.3">
      <c r="B3" s="172" t="str">
        <f>Cover!C26</f>
        <v>2014-15</v>
      </c>
    </row>
    <row r="4" spans="2:12" ht="12.75" customHeight="1" x14ac:dyDescent="0.3">
      <c r="B4" s="172"/>
    </row>
    <row r="5" spans="2:12" s="304" customFormat="1" ht="65.25" customHeight="1" x14ac:dyDescent="0.2">
      <c r="B5" s="468" t="s">
        <v>154</v>
      </c>
      <c r="C5" s="469"/>
    </row>
    <row r="6" spans="2:12" ht="12.75" customHeight="1" x14ac:dyDescent="0.3">
      <c r="B6" s="172"/>
    </row>
    <row r="7" spans="2:12" ht="15.75" x14ac:dyDescent="0.2">
      <c r="B7" s="462" t="s">
        <v>151</v>
      </c>
      <c r="C7" s="462"/>
      <c r="D7" s="462"/>
    </row>
    <row r="8" spans="2:12" x14ac:dyDescent="0.2">
      <c r="B8" s="171"/>
      <c r="C8" s="170"/>
      <c r="D8" s="169"/>
      <c r="E8" s="169"/>
      <c r="F8" s="168"/>
      <c r="G8" s="168"/>
      <c r="H8" s="168"/>
      <c r="I8" s="167"/>
      <c r="J8" s="166"/>
    </row>
    <row r="9" spans="2:12" ht="51" customHeight="1" x14ac:dyDescent="0.2">
      <c r="B9" s="165" t="s">
        <v>39</v>
      </c>
      <c r="C9" s="164" t="s">
        <v>40</v>
      </c>
      <c r="D9" s="163" t="s">
        <v>41</v>
      </c>
      <c r="E9" s="163" t="s">
        <v>42</v>
      </c>
      <c r="F9" s="162" t="s">
        <v>150</v>
      </c>
      <c r="G9" s="161" t="s">
        <v>52</v>
      </c>
      <c r="H9" s="463" t="s">
        <v>149</v>
      </c>
      <c r="I9" s="464"/>
      <c r="J9" s="465"/>
      <c r="K9" s="160" t="s">
        <v>48</v>
      </c>
      <c r="L9" s="159" t="s">
        <v>49</v>
      </c>
    </row>
    <row r="10" spans="2:12" ht="30" customHeight="1" x14ac:dyDescent="0.2">
      <c r="B10" s="153"/>
      <c r="C10" s="158"/>
      <c r="D10" s="151"/>
      <c r="E10" s="151"/>
      <c r="F10" s="151"/>
      <c r="G10" s="157"/>
      <c r="H10" s="156" t="s">
        <v>75</v>
      </c>
      <c r="I10" s="155" t="s">
        <v>148</v>
      </c>
      <c r="J10" s="154" t="s">
        <v>147</v>
      </c>
      <c r="K10" s="151"/>
      <c r="L10" s="151"/>
    </row>
    <row r="11" spans="2:12" x14ac:dyDescent="0.2">
      <c r="B11" s="153"/>
      <c r="C11" s="152"/>
      <c r="D11" s="151" t="s">
        <v>44</v>
      </c>
      <c r="E11" s="151" t="s">
        <v>44</v>
      </c>
      <c r="F11" s="151" t="s">
        <v>44</v>
      </c>
      <c r="G11" s="151" t="s">
        <v>44</v>
      </c>
      <c r="H11" s="151" t="s">
        <v>44</v>
      </c>
      <c r="I11" s="151" t="s">
        <v>44</v>
      </c>
      <c r="J11" s="151" t="s">
        <v>44</v>
      </c>
      <c r="K11" s="151" t="s">
        <v>44</v>
      </c>
      <c r="L11" s="151" t="s">
        <v>44</v>
      </c>
    </row>
    <row r="12" spans="2:12" x14ac:dyDescent="0.2">
      <c r="B12" s="174"/>
      <c r="C12" s="146" t="s">
        <v>146</v>
      </c>
      <c r="D12" s="141">
        <v>2028623.9957499998</v>
      </c>
      <c r="E12" s="141">
        <v>-221241.58081821306</v>
      </c>
      <c r="F12" s="141">
        <v>1807382.4149317867</v>
      </c>
      <c r="G12" s="141">
        <v>1772686.3376217866</v>
      </c>
      <c r="H12" s="381">
        <v>34696.077310000001</v>
      </c>
      <c r="I12" s="381">
        <v>0</v>
      </c>
      <c r="J12" s="381">
        <v>0</v>
      </c>
      <c r="K12" s="142"/>
      <c r="L12" s="141">
        <v>16529.441770000012</v>
      </c>
    </row>
    <row r="13" spans="2:12" x14ac:dyDescent="0.2">
      <c r="B13" s="174"/>
      <c r="C13" s="148" t="s">
        <v>145</v>
      </c>
      <c r="D13" s="141">
        <v>0</v>
      </c>
      <c r="E13" s="141">
        <v>313599.09999999998</v>
      </c>
      <c r="F13" s="141">
        <v>313599.08122548612</v>
      </c>
      <c r="G13" s="141">
        <v>313599.08122548612</v>
      </c>
      <c r="H13" s="381">
        <v>0</v>
      </c>
      <c r="I13" s="381">
        <v>0</v>
      </c>
      <c r="J13" s="381">
        <v>0</v>
      </c>
      <c r="K13" s="142"/>
      <c r="L13" s="141">
        <v>890.08104000000003</v>
      </c>
    </row>
    <row r="14" spans="2:12" x14ac:dyDescent="0.2">
      <c r="B14" s="174"/>
      <c r="C14" s="147" t="s">
        <v>144</v>
      </c>
      <c r="D14" s="141">
        <v>0</v>
      </c>
      <c r="E14" s="141">
        <v>5563.3716727272722</v>
      </c>
      <c r="F14" s="141">
        <v>5563.3716727272722</v>
      </c>
      <c r="G14" s="141">
        <v>5563.3716727272722</v>
      </c>
      <c r="H14" s="381">
        <v>0</v>
      </c>
      <c r="I14" s="381">
        <v>0</v>
      </c>
      <c r="J14" s="381">
        <v>0</v>
      </c>
      <c r="K14" s="142"/>
      <c r="L14" s="141">
        <v>0</v>
      </c>
    </row>
    <row r="15" spans="2:12" x14ac:dyDescent="0.2">
      <c r="B15" s="174"/>
      <c r="C15" s="146" t="s">
        <v>143</v>
      </c>
      <c r="D15" s="141">
        <v>1071.444</v>
      </c>
      <c r="E15" s="141">
        <v>0</v>
      </c>
      <c r="F15" s="141">
        <v>1071.4000000000001</v>
      </c>
      <c r="G15" s="141">
        <v>1071.4000000000001</v>
      </c>
      <c r="H15" s="381">
        <v>0</v>
      </c>
      <c r="I15" s="381">
        <v>0</v>
      </c>
      <c r="J15" s="381">
        <v>0</v>
      </c>
      <c r="K15" s="142"/>
      <c r="L15" s="141">
        <v>0</v>
      </c>
    </row>
    <row r="16" spans="2:12" x14ac:dyDescent="0.2">
      <c r="B16" s="174"/>
      <c r="C16" s="146" t="s">
        <v>142</v>
      </c>
      <c r="D16" s="141">
        <v>69527.23</v>
      </c>
      <c r="E16" s="141">
        <v>-5473.1833999999944</v>
      </c>
      <c r="F16" s="141">
        <v>64054.046600000001</v>
      </c>
      <c r="G16" s="141">
        <v>44165</v>
      </c>
      <c r="H16" s="381">
        <v>7705.4136000000008</v>
      </c>
      <c r="I16" s="381">
        <v>0</v>
      </c>
      <c r="J16" s="381">
        <v>12183.633</v>
      </c>
      <c r="K16" s="142"/>
      <c r="L16" s="141">
        <v>228.89</v>
      </c>
    </row>
    <row r="17" spans="2:12" x14ac:dyDescent="0.2">
      <c r="B17" s="174"/>
      <c r="C17" s="146" t="s">
        <v>141</v>
      </c>
      <c r="D17" s="141">
        <v>8934.1350000000002</v>
      </c>
      <c r="E17" s="141">
        <v>-5570.7</v>
      </c>
      <c r="F17" s="141">
        <v>3363.4</v>
      </c>
      <c r="G17" s="141">
        <v>3307.4</v>
      </c>
      <c r="H17" s="381">
        <v>24.3</v>
      </c>
      <c r="I17" s="381">
        <v>0</v>
      </c>
      <c r="J17" s="381">
        <v>31.7</v>
      </c>
      <c r="K17" s="142"/>
      <c r="L17" s="141">
        <v>5570.7</v>
      </c>
    </row>
    <row r="18" spans="2:12" x14ac:dyDescent="0.2">
      <c r="B18" s="174"/>
      <c r="C18" s="146" t="s">
        <v>132</v>
      </c>
      <c r="D18" s="141">
        <v>0</v>
      </c>
      <c r="E18" s="141">
        <v>7871.8680000000004</v>
      </c>
      <c r="F18" s="141">
        <v>7871.8680000000004</v>
      </c>
      <c r="G18" s="141">
        <v>7871.8680000000004</v>
      </c>
      <c r="H18" s="381">
        <v>0</v>
      </c>
      <c r="I18" s="381">
        <v>0</v>
      </c>
      <c r="J18" s="381">
        <v>0</v>
      </c>
      <c r="K18" s="142"/>
      <c r="L18" s="141">
        <v>0</v>
      </c>
    </row>
    <row r="19" spans="2:12" x14ac:dyDescent="0.2">
      <c r="B19" s="174"/>
      <c r="C19" s="146" t="s">
        <v>140</v>
      </c>
      <c r="D19" s="141">
        <v>387829.18400000001</v>
      </c>
      <c r="E19" s="141">
        <v>-367887.46970000002</v>
      </c>
      <c r="F19" s="141">
        <v>19941.714300000014</v>
      </c>
      <c r="G19" s="141">
        <v>0</v>
      </c>
      <c r="H19" s="381">
        <v>0</v>
      </c>
      <c r="I19" s="381">
        <v>724.25830000000008</v>
      </c>
      <c r="J19" s="381">
        <v>19217.456000000013</v>
      </c>
      <c r="K19" s="142"/>
      <c r="L19" s="141">
        <v>373041.46100000001</v>
      </c>
    </row>
    <row r="20" spans="2:12" x14ac:dyDescent="0.2">
      <c r="B20" s="150"/>
      <c r="C20" s="140" t="s">
        <v>139</v>
      </c>
      <c r="D20" s="149">
        <f t="shared" ref="D20:L20" si="0">SUM(D12:D19)</f>
        <v>2495985.9887499996</v>
      </c>
      <c r="E20" s="149">
        <f t="shared" si="0"/>
        <v>-273138.59424548585</v>
      </c>
      <c r="F20" s="149">
        <f t="shared" si="0"/>
        <v>2222847.2967299996</v>
      </c>
      <c r="G20" s="149">
        <f t="shared" si="0"/>
        <v>2148264.4585199994</v>
      </c>
      <c r="H20" s="138">
        <f t="shared" si="0"/>
        <v>42425.790910000003</v>
      </c>
      <c r="I20" s="138">
        <f t="shared" si="0"/>
        <v>724.25830000000008</v>
      </c>
      <c r="J20" s="138">
        <f t="shared" si="0"/>
        <v>31432.789000000012</v>
      </c>
      <c r="K20" s="138">
        <f t="shared" si="0"/>
        <v>0</v>
      </c>
      <c r="L20" s="149">
        <f t="shared" si="0"/>
        <v>396260.57381000003</v>
      </c>
    </row>
    <row r="21" spans="2:12" x14ac:dyDescent="0.2">
      <c r="B21" s="174"/>
      <c r="C21" s="148" t="s">
        <v>138</v>
      </c>
      <c r="D21" s="141">
        <v>323151.51</v>
      </c>
      <c r="E21" s="141">
        <v>-7949.5200000000186</v>
      </c>
      <c r="F21" s="141">
        <v>315201.99</v>
      </c>
      <c r="G21" s="141">
        <v>315201.99</v>
      </c>
      <c r="H21" s="381">
        <v>0</v>
      </c>
      <c r="I21" s="381">
        <v>0</v>
      </c>
      <c r="J21" s="381">
        <v>0</v>
      </c>
      <c r="K21" s="142"/>
      <c r="L21" s="141">
        <v>0</v>
      </c>
    </row>
    <row r="22" spans="2:12" x14ac:dyDescent="0.2">
      <c r="B22" s="174"/>
      <c r="C22" s="147" t="s">
        <v>137</v>
      </c>
      <c r="D22" s="141">
        <v>0</v>
      </c>
      <c r="E22" s="141">
        <v>5739.13</v>
      </c>
      <c r="F22" s="141">
        <v>5739.13</v>
      </c>
      <c r="G22" s="141">
        <v>5739.13</v>
      </c>
      <c r="H22" s="381">
        <v>0</v>
      </c>
      <c r="I22" s="381">
        <v>0</v>
      </c>
      <c r="J22" s="381">
        <v>0</v>
      </c>
      <c r="K22" s="142"/>
      <c r="L22" s="141">
        <v>0</v>
      </c>
    </row>
    <row r="23" spans="2:12" x14ac:dyDescent="0.2">
      <c r="B23" s="174"/>
      <c r="C23" s="147" t="s">
        <v>136</v>
      </c>
      <c r="D23" s="141">
        <v>308374</v>
      </c>
      <c r="E23" s="141">
        <v>-15054</v>
      </c>
      <c r="F23" s="141">
        <v>293320</v>
      </c>
      <c r="G23" s="141">
        <v>280935</v>
      </c>
      <c r="H23" s="381">
        <v>12385</v>
      </c>
      <c r="I23" s="381">
        <v>0</v>
      </c>
      <c r="J23" s="381">
        <v>0</v>
      </c>
      <c r="K23" s="142"/>
      <c r="L23" s="141">
        <v>15054</v>
      </c>
    </row>
    <row r="24" spans="2:12" x14ac:dyDescent="0.2">
      <c r="B24" s="174"/>
      <c r="C24" s="146" t="s">
        <v>135</v>
      </c>
      <c r="D24" s="141">
        <v>270943.95699999999</v>
      </c>
      <c r="E24" s="141">
        <v>-13494</v>
      </c>
      <c r="F24" s="141">
        <v>257449.95699999999</v>
      </c>
      <c r="G24" s="141">
        <v>223625</v>
      </c>
      <c r="H24" s="381">
        <v>0</v>
      </c>
      <c r="I24" s="381">
        <v>2485.2710000000002</v>
      </c>
      <c r="J24" s="381">
        <v>31339.685999999994</v>
      </c>
      <c r="K24" s="142"/>
      <c r="L24" s="141">
        <v>109584</v>
      </c>
    </row>
    <row r="25" spans="2:12" x14ac:dyDescent="0.2">
      <c r="B25" s="174"/>
      <c r="C25" s="145" t="s">
        <v>134</v>
      </c>
      <c r="D25" s="141">
        <v>412867.11099999998</v>
      </c>
      <c r="E25" s="141">
        <v>-21828.6</v>
      </c>
      <c r="F25" s="141">
        <v>391038.5</v>
      </c>
      <c r="G25" s="141">
        <v>381683.5</v>
      </c>
      <c r="H25" s="381">
        <v>8636.5</v>
      </c>
      <c r="I25" s="381">
        <v>0</v>
      </c>
      <c r="J25" s="381">
        <v>718.5</v>
      </c>
      <c r="K25" s="142"/>
      <c r="L25" s="141">
        <v>21828.6</v>
      </c>
    </row>
    <row r="26" spans="2:12" x14ac:dyDescent="0.2">
      <c r="B26" s="174"/>
      <c r="C26" s="146" t="s">
        <v>133</v>
      </c>
      <c r="D26" s="141">
        <v>307613.41499999998</v>
      </c>
      <c r="E26" s="141">
        <v>-10532.455</v>
      </c>
      <c r="F26" s="141">
        <v>297080.95900000003</v>
      </c>
      <c r="G26" s="141">
        <v>292134.41800000001</v>
      </c>
      <c r="H26" s="381">
        <v>2145.5749999999998</v>
      </c>
      <c r="I26" s="381">
        <v>0</v>
      </c>
      <c r="J26" s="381">
        <v>2800.9659999999999</v>
      </c>
      <c r="K26" s="142"/>
      <c r="L26" s="141">
        <v>10532.455</v>
      </c>
    </row>
    <row r="27" spans="2:12" x14ac:dyDescent="0.2">
      <c r="B27" s="174"/>
      <c r="C27" s="146" t="s">
        <v>132</v>
      </c>
      <c r="D27" s="141">
        <v>0</v>
      </c>
      <c r="E27" s="141">
        <v>2803</v>
      </c>
      <c r="F27" s="141">
        <v>2803</v>
      </c>
      <c r="G27" s="141">
        <v>0</v>
      </c>
      <c r="H27" s="141">
        <v>1594.4618731978662</v>
      </c>
      <c r="I27" s="141">
        <v>27.219345141893598</v>
      </c>
      <c r="J27" s="141">
        <v>1181.3187816602403</v>
      </c>
      <c r="K27" s="142">
        <v>0</v>
      </c>
      <c r="L27" s="141">
        <v>0</v>
      </c>
    </row>
    <row r="28" spans="2:12" x14ac:dyDescent="0.2">
      <c r="B28" s="174"/>
      <c r="C28" s="146" t="s">
        <v>294</v>
      </c>
      <c r="D28" s="141">
        <v>4554.5919999999996</v>
      </c>
      <c r="E28" s="141">
        <v>59.435009994914523</v>
      </c>
      <c r="F28" s="141">
        <v>4614.0274599950399</v>
      </c>
      <c r="G28" s="141">
        <v>3967.3444457618298</v>
      </c>
      <c r="H28" s="381">
        <v>646.68301423321009</v>
      </c>
      <c r="I28" s="381">
        <v>0</v>
      </c>
      <c r="J28" s="381">
        <v>0</v>
      </c>
      <c r="K28" s="142"/>
      <c r="L28" s="141">
        <v>-59.435009994914523</v>
      </c>
    </row>
    <row r="29" spans="2:12" x14ac:dyDescent="0.2">
      <c r="B29" s="174"/>
      <c r="C29" s="146" t="s">
        <v>131</v>
      </c>
      <c r="D29" s="141">
        <v>-1544.992</v>
      </c>
      <c r="E29" s="141">
        <v>1545</v>
      </c>
      <c r="F29" s="141">
        <v>0</v>
      </c>
      <c r="G29" s="141">
        <v>0</v>
      </c>
      <c r="H29" s="381">
        <v>0</v>
      </c>
      <c r="I29" s="381">
        <v>0</v>
      </c>
      <c r="J29" s="381">
        <v>0</v>
      </c>
      <c r="K29" s="142"/>
      <c r="L29" s="141">
        <v>-1545</v>
      </c>
    </row>
    <row r="30" spans="2:12" x14ac:dyDescent="0.2">
      <c r="B30" s="174"/>
      <c r="C30" s="145" t="s">
        <v>130</v>
      </c>
      <c r="D30" s="141">
        <v>25967.129000000015</v>
      </c>
      <c r="E30" s="141">
        <v>-25967.129000000015</v>
      </c>
      <c r="F30" s="141">
        <v>0</v>
      </c>
      <c r="G30" s="141">
        <v>0</v>
      </c>
      <c r="H30" s="381">
        <v>0</v>
      </c>
      <c r="I30" s="381">
        <v>0</v>
      </c>
      <c r="J30" s="381">
        <v>0</v>
      </c>
      <c r="K30" s="142"/>
      <c r="L30" s="141">
        <v>47390.129000000015</v>
      </c>
    </row>
    <row r="31" spans="2:12" x14ac:dyDescent="0.2">
      <c r="B31" s="174"/>
      <c r="C31" s="140" t="s">
        <v>129</v>
      </c>
      <c r="D31" s="138">
        <f t="shared" ref="D31:L31" si="1">D20-SUM(D21:D30)</f>
        <v>844059.26674999972</v>
      </c>
      <c r="E31" s="138">
        <f t="shared" si="1"/>
        <v>-188459.45525548072</v>
      </c>
      <c r="F31" s="138">
        <f t="shared" si="1"/>
        <v>655599.73327000439</v>
      </c>
      <c r="G31" s="138">
        <f t="shared" si="1"/>
        <v>644978.07607423747</v>
      </c>
      <c r="H31" s="144">
        <f t="shared" si="1"/>
        <v>17017.571022568925</v>
      </c>
      <c r="I31" s="144">
        <f t="shared" si="1"/>
        <v>-1788.2320451418936</v>
      </c>
      <c r="J31" s="144">
        <f t="shared" si="1"/>
        <v>-4607.6817816602197</v>
      </c>
      <c r="K31" s="138">
        <f t="shared" si="1"/>
        <v>0</v>
      </c>
      <c r="L31" s="138">
        <f t="shared" si="1"/>
        <v>193475.82481999494</v>
      </c>
    </row>
    <row r="32" spans="2:12" x14ac:dyDescent="0.2">
      <c r="B32" s="174"/>
      <c r="C32" s="143" t="s">
        <v>128</v>
      </c>
      <c r="D32" s="141">
        <v>207269.296</v>
      </c>
      <c r="E32" s="141">
        <v>-10589.376018998737</v>
      </c>
      <c r="F32" s="141">
        <v>196679.91998100127</v>
      </c>
      <c r="G32" s="141">
        <v>193493.42282227124</v>
      </c>
      <c r="H32" s="381">
        <v>5105.2713067706773</v>
      </c>
      <c r="I32" s="381">
        <v>-536.46961354256803</v>
      </c>
      <c r="J32" s="381">
        <v>-1382.3045344980658</v>
      </c>
      <c r="K32" s="142"/>
      <c r="L32" s="141">
        <v>58042.747445998481</v>
      </c>
    </row>
    <row r="33" spans="2:12" x14ac:dyDescent="0.2">
      <c r="B33" s="174"/>
      <c r="C33" s="140" t="s">
        <v>127</v>
      </c>
      <c r="D33" s="138">
        <f t="shared" ref="D33:L33" si="2">D31-D32</f>
        <v>636789.97074999975</v>
      </c>
      <c r="E33" s="138">
        <f t="shared" si="2"/>
        <v>-177870.07923648198</v>
      </c>
      <c r="F33" s="138">
        <f t="shared" si="2"/>
        <v>458919.8132890031</v>
      </c>
      <c r="G33" s="138">
        <f t="shared" si="2"/>
        <v>451484.65325196623</v>
      </c>
      <c r="H33" s="139">
        <f t="shared" si="2"/>
        <v>11912.299715798248</v>
      </c>
      <c r="I33" s="139">
        <f t="shared" si="2"/>
        <v>-1251.7624315993257</v>
      </c>
      <c r="J33" s="139">
        <f t="shared" si="2"/>
        <v>-3225.3772471621542</v>
      </c>
      <c r="K33" s="138">
        <f t="shared" si="2"/>
        <v>0</v>
      </c>
      <c r="L33" s="138">
        <f t="shared" si="2"/>
        <v>135433.07737399646</v>
      </c>
    </row>
    <row r="38" spans="2:12" ht="59.45" customHeight="1" x14ac:dyDescent="0.2">
      <c r="B38" s="461" t="s">
        <v>385</v>
      </c>
      <c r="C38" s="461"/>
      <c r="D38" s="404"/>
      <c r="E38" s="405"/>
      <c r="F38" s="405"/>
      <c r="G38" s="405"/>
      <c r="H38" s="405"/>
      <c r="I38" s="405"/>
    </row>
    <row r="39" spans="2:12" x14ac:dyDescent="0.2">
      <c r="B39" s="406"/>
      <c r="C39" s="406"/>
      <c r="D39" s="404"/>
      <c r="E39" s="406"/>
      <c r="F39" s="406"/>
      <c r="G39" s="406"/>
      <c r="H39" s="406"/>
      <c r="I39" s="406"/>
    </row>
    <row r="40" spans="2:12" ht="20.25" x14ac:dyDescent="0.2">
      <c r="B40" s="407" t="s">
        <v>386</v>
      </c>
      <c r="C40" s="406"/>
      <c r="D40" s="404"/>
      <c r="E40" s="406"/>
      <c r="F40" s="406"/>
      <c r="G40" s="406"/>
      <c r="H40" s="406"/>
      <c r="I40" s="406"/>
    </row>
    <row r="41" spans="2:12" ht="15.75" x14ac:dyDescent="0.25">
      <c r="B41" s="462" t="s">
        <v>151</v>
      </c>
      <c r="C41" s="462"/>
      <c r="D41" s="462"/>
      <c r="E41" s="408"/>
      <c r="F41" s="409"/>
      <c r="G41" s="409"/>
      <c r="H41" s="409"/>
      <c r="I41" s="410"/>
    </row>
    <row r="42" spans="2:12" ht="51" x14ac:dyDescent="0.2">
      <c r="B42" s="165" t="s">
        <v>39</v>
      </c>
      <c r="C42" s="164" t="s">
        <v>40</v>
      </c>
      <c r="D42" s="163" t="s">
        <v>41</v>
      </c>
      <c r="E42" s="163" t="s">
        <v>42</v>
      </c>
      <c r="F42" s="162" t="s">
        <v>150</v>
      </c>
      <c r="G42" s="161" t="s">
        <v>52</v>
      </c>
      <c r="H42" s="463" t="s">
        <v>149</v>
      </c>
      <c r="I42" s="464"/>
      <c r="J42" s="465"/>
      <c r="K42" s="160" t="s">
        <v>48</v>
      </c>
      <c r="L42" s="159" t="s">
        <v>49</v>
      </c>
    </row>
    <row r="43" spans="2:12" x14ac:dyDescent="0.2">
      <c r="B43" s="411"/>
      <c r="C43" s="412"/>
      <c r="D43" s="413" t="s">
        <v>44</v>
      </c>
      <c r="E43" s="414" t="s">
        <v>44</v>
      </c>
      <c r="F43" s="414" t="s">
        <v>44</v>
      </c>
      <c r="G43" s="414" t="s">
        <v>44</v>
      </c>
      <c r="H43" s="414" t="s">
        <v>44</v>
      </c>
      <c r="I43" s="414" t="s">
        <v>44</v>
      </c>
      <c r="J43" s="414" t="s">
        <v>44</v>
      </c>
      <c r="K43" s="414" t="s">
        <v>44</v>
      </c>
      <c r="L43" s="414" t="s">
        <v>44</v>
      </c>
    </row>
    <row r="44" spans="2:12" x14ac:dyDescent="0.2">
      <c r="B44" s="411"/>
      <c r="C44" s="415"/>
      <c r="D44" s="416"/>
      <c r="E44" s="417" t="s">
        <v>387</v>
      </c>
      <c r="F44" s="417"/>
      <c r="G44" s="417"/>
      <c r="H44" s="418"/>
      <c r="I44" s="417"/>
      <c r="J44" s="417"/>
      <c r="K44" s="417"/>
      <c r="L44" s="417"/>
    </row>
    <row r="45" spans="2:12" x14ac:dyDescent="0.2">
      <c r="B45" s="419"/>
      <c r="C45" s="148" t="s">
        <v>138</v>
      </c>
      <c r="D45" s="420">
        <v>333718.08523000003</v>
      </c>
      <c r="E45" s="420">
        <f>F45-D45</f>
        <v>-9429.7028200000059</v>
      </c>
      <c r="F45" s="420">
        <f>SUM(G45:J45)</f>
        <v>324288.38241000002</v>
      </c>
      <c r="G45" s="420">
        <f>325936.14841-1647.766</f>
        <v>324288.38241000002</v>
      </c>
      <c r="H45" s="381">
        <v>0</v>
      </c>
      <c r="I45" s="381">
        <v>0</v>
      </c>
      <c r="J45" s="381">
        <v>0</v>
      </c>
      <c r="K45" s="421"/>
      <c r="L45" s="420">
        <v>0</v>
      </c>
    </row>
    <row r="46" spans="2:12" x14ac:dyDescent="0.2">
      <c r="B46" s="406"/>
      <c r="C46" s="406"/>
      <c r="D46" s="404"/>
      <c r="E46" s="422"/>
      <c r="F46" s="406"/>
      <c r="G46" s="406"/>
      <c r="H46" s="406"/>
      <c r="I46" s="406"/>
    </row>
    <row r="47" spans="2:12" ht="15.75" x14ac:dyDescent="0.25">
      <c r="B47" s="423" t="s">
        <v>388</v>
      </c>
      <c r="C47" s="406"/>
      <c r="D47" s="404"/>
      <c r="E47" s="406"/>
      <c r="F47" s="406"/>
      <c r="G47" s="406"/>
      <c r="H47" s="406"/>
      <c r="I47" s="406"/>
    </row>
    <row r="48" spans="2:12" ht="34.15" customHeight="1" x14ac:dyDescent="0.2">
      <c r="B48" s="424"/>
      <c r="C48" s="425" t="s">
        <v>389</v>
      </c>
      <c r="D48" s="466" t="s">
        <v>390</v>
      </c>
      <c r="E48" s="466"/>
      <c r="F48" s="466"/>
      <c r="G48" s="466"/>
      <c r="H48" s="466"/>
      <c r="I48" s="466"/>
    </row>
  </sheetData>
  <mergeCells count="8">
    <mergeCell ref="B38:C38"/>
    <mergeCell ref="B41:D41"/>
    <mergeCell ref="H42:J42"/>
    <mergeCell ref="D48:I48"/>
    <mergeCell ref="B2:C2"/>
    <mergeCell ref="B7:D7"/>
    <mergeCell ref="H9:J9"/>
    <mergeCell ref="B5:C5"/>
  </mergeCells>
  <pageMargins left="0.35433070866141736" right="0.35433070866141736" top="0.59055118110236227" bottom="0.59055118110236227" header="0.51181102362204722" footer="0.11811023622047245"/>
  <pageSetup paperSize="9" scale="67" fitToHeight="13" orientation="landscape" verticalDpi="2" r:id="rId1"/>
  <headerFooter scaleWithDoc="0" alignWithMargins="0">
    <oddFooter>&amp;L&amp;8&amp;D&amp;C&amp;8&amp; Template: &amp;A
&amp;F&amp;R&amp;8&amp;P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8"/>
  <sheetViews>
    <sheetView showGridLines="0" zoomScale="70" zoomScaleNormal="70" zoomScaleSheetLayoutView="100" workbookViewId="0">
      <selection activeCell="F13" sqref="F13"/>
    </sheetView>
  </sheetViews>
  <sheetFormatPr defaultRowHeight="12.75" x14ac:dyDescent="0.2"/>
  <cols>
    <col min="1" max="1" width="12.28515625" customWidth="1"/>
    <col min="2" max="2" width="50.7109375" customWidth="1"/>
    <col min="3" max="6" width="15.7109375" customWidth="1"/>
    <col min="7" max="7" width="18.28515625" customWidth="1"/>
    <col min="17" max="17" width="3.140625" customWidth="1"/>
  </cols>
  <sheetData>
    <row r="1" spans="2:5" ht="20.25" x14ac:dyDescent="0.3">
      <c r="B1" s="26" t="str">
        <f>Cover!C22</f>
        <v>Ergon Energy</v>
      </c>
    </row>
    <row r="2" spans="2:5" ht="20.25" x14ac:dyDescent="0.3">
      <c r="B2" s="490" t="s">
        <v>360</v>
      </c>
      <c r="C2" s="491"/>
    </row>
    <row r="3" spans="2:5" ht="20.25" x14ac:dyDescent="0.3">
      <c r="B3" s="26" t="str">
        <f>Cover!C26</f>
        <v>2014-15</v>
      </c>
    </row>
    <row r="5" spans="2:5" s="176" customFormat="1" ht="52.5" customHeight="1" x14ac:dyDescent="0.2">
      <c r="B5" s="492" t="s">
        <v>155</v>
      </c>
      <c r="C5" s="493"/>
    </row>
    <row r="6" spans="2:5" s="176" customFormat="1" ht="12.75" customHeight="1" x14ac:dyDescent="0.2">
      <c r="B6" s="177"/>
      <c r="C6" s="177"/>
    </row>
    <row r="7" spans="2:5" ht="15.75" x14ac:dyDescent="0.25">
      <c r="B7" s="98" t="s">
        <v>119</v>
      </c>
    </row>
    <row r="8" spans="2:5" x14ac:dyDescent="0.2">
      <c r="B8" s="99"/>
    </row>
    <row r="9" spans="2:5" x14ac:dyDescent="0.2">
      <c r="B9" s="123"/>
      <c r="C9" s="94" t="s">
        <v>4</v>
      </c>
      <c r="D9" s="94" t="s">
        <v>11</v>
      </c>
      <c r="E9" s="94" t="s">
        <v>76</v>
      </c>
    </row>
    <row r="10" spans="2:5" x14ac:dyDescent="0.2">
      <c r="B10" s="343" t="s">
        <v>12</v>
      </c>
      <c r="C10" s="175" t="s">
        <v>44</v>
      </c>
      <c r="D10" s="175" t="s">
        <v>44</v>
      </c>
      <c r="E10" s="89"/>
    </row>
    <row r="11" spans="2:5" x14ac:dyDescent="0.2">
      <c r="B11" s="100" t="s">
        <v>104</v>
      </c>
      <c r="C11" s="389">
        <v>318860.86545633728</v>
      </c>
      <c r="D11" s="371">
        <v>296071</v>
      </c>
      <c r="E11" s="115">
        <f>(D11-C11)/C11</f>
        <v>-7.1472757949526358E-2</v>
      </c>
    </row>
    <row r="12" spans="2:5" x14ac:dyDescent="0.2">
      <c r="B12" s="100" t="s">
        <v>105</v>
      </c>
      <c r="C12" s="390">
        <v>458567.88535683311</v>
      </c>
      <c r="D12" s="116">
        <v>131699</v>
      </c>
      <c r="E12" s="115">
        <f t="shared" ref="E12:E18" si="0">(D12-C12)/C12</f>
        <v>-0.71280369994178971</v>
      </c>
    </row>
    <row r="13" spans="2:5" x14ac:dyDescent="0.2">
      <c r="B13" s="100" t="s">
        <v>106</v>
      </c>
      <c r="C13" s="390">
        <v>328293.20918467198</v>
      </c>
      <c r="D13" s="116">
        <v>138747</v>
      </c>
      <c r="E13" s="115">
        <f t="shared" si="0"/>
        <v>-0.57736865668168047</v>
      </c>
    </row>
    <row r="14" spans="2:5" x14ac:dyDescent="0.2">
      <c r="B14" s="100" t="s">
        <v>107</v>
      </c>
      <c r="C14" s="390">
        <v>25022.378576908512</v>
      </c>
      <c r="D14" s="116">
        <v>65463</v>
      </c>
      <c r="E14" s="115">
        <f t="shared" si="0"/>
        <v>1.6161781462459148</v>
      </c>
    </row>
    <row r="15" spans="2:5" x14ac:dyDescent="0.2">
      <c r="B15" s="100" t="s">
        <v>45</v>
      </c>
      <c r="C15" s="390">
        <v>62217.553146616694</v>
      </c>
      <c r="D15" s="116">
        <v>35057</v>
      </c>
      <c r="E15" s="115">
        <f t="shared" si="0"/>
        <v>-0.43654164738064194</v>
      </c>
    </row>
    <row r="16" spans="2:5" x14ac:dyDescent="0.2">
      <c r="B16" s="101" t="s">
        <v>7</v>
      </c>
      <c r="C16" s="391">
        <f>SUM(C11:C15)</f>
        <v>1192961.8917213676</v>
      </c>
      <c r="D16" s="102">
        <f>SUM(D11:D15)</f>
        <v>667037</v>
      </c>
      <c r="E16" s="115">
        <f t="shared" si="0"/>
        <v>-0.44085640570001083</v>
      </c>
    </row>
    <row r="17" spans="2:6" x14ac:dyDescent="0.2">
      <c r="B17" s="343" t="s">
        <v>13</v>
      </c>
      <c r="C17" s="390">
        <v>97643.07901864528</v>
      </c>
      <c r="D17" s="116">
        <v>198150</v>
      </c>
      <c r="E17" s="115">
        <f t="shared" si="0"/>
        <v>1.0293296974193387</v>
      </c>
    </row>
    <row r="18" spans="2:6" x14ac:dyDescent="0.2">
      <c r="B18" s="101" t="s">
        <v>14</v>
      </c>
      <c r="C18" s="391">
        <f>SUM(C16,C17)</f>
        <v>1290604.9707400128</v>
      </c>
      <c r="D18" s="102">
        <f>SUM(D16,D17)</f>
        <v>865187</v>
      </c>
      <c r="E18" s="115">
        <f t="shared" si="0"/>
        <v>-0.32962678773512299</v>
      </c>
    </row>
    <row r="20" spans="2:6" ht="15.75" x14ac:dyDescent="0.25">
      <c r="B20" s="118" t="s">
        <v>103</v>
      </c>
    </row>
    <row r="21" spans="2:6" ht="15.75" x14ac:dyDescent="0.25">
      <c r="B21" s="118"/>
    </row>
    <row r="22" spans="2:6" x14ac:dyDescent="0.2">
      <c r="B22" s="128" t="s">
        <v>113</v>
      </c>
      <c r="C22" s="129"/>
    </row>
    <row r="24" spans="2:6" x14ac:dyDescent="0.2">
      <c r="B24" s="89"/>
      <c r="C24" s="476" t="s">
        <v>1</v>
      </c>
      <c r="D24" s="477"/>
      <c r="E24" s="477"/>
      <c r="F24" s="478"/>
    </row>
    <row r="25" spans="2:6" x14ac:dyDescent="0.2">
      <c r="B25" s="343" t="s">
        <v>12</v>
      </c>
      <c r="C25" s="479"/>
      <c r="D25" s="480"/>
      <c r="E25" s="480"/>
      <c r="F25" s="480"/>
    </row>
    <row r="26" spans="2:6" ht="37.9" customHeight="1" x14ac:dyDescent="0.2">
      <c r="B26" s="100" t="s">
        <v>104</v>
      </c>
      <c r="C26" s="481" t="s">
        <v>477</v>
      </c>
      <c r="D26" s="482"/>
      <c r="E26" s="482"/>
      <c r="F26" s="483"/>
    </row>
    <row r="27" spans="2:6" ht="117" customHeight="1" x14ac:dyDescent="0.2">
      <c r="B27" s="100" t="s">
        <v>105</v>
      </c>
      <c r="C27" s="481" t="s">
        <v>478</v>
      </c>
      <c r="D27" s="482"/>
      <c r="E27" s="482"/>
      <c r="F27" s="483"/>
    </row>
    <row r="28" spans="2:6" ht="309.60000000000002" customHeight="1" x14ac:dyDescent="0.2">
      <c r="B28" s="100" t="s">
        <v>106</v>
      </c>
      <c r="C28" s="481" t="s">
        <v>479</v>
      </c>
      <c r="D28" s="482"/>
      <c r="E28" s="482"/>
      <c r="F28" s="483"/>
    </row>
    <row r="29" spans="2:6" ht="115.5" customHeight="1" x14ac:dyDescent="0.2">
      <c r="B29" s="100" t="s">
        <v>107</v>
      </c>
      <c r="C29" s="481" t="s">
        <v>480</v>
      </c>
      <c r="D29" s="482"/>
      <c r="E29" s="482"/>
      <c r="F29" s="483"/>
    </row>
    <row r="30" spans="2:6" ht="81" customHeight="1" x14ac:dyDescent="0.2">
      <c r="B30" s="100" t="s">
        <v>45</v>
      </c>
      <c r="C30" s="481" t="s">
        <v>481</v>
      </c>
      <c r="D30" s="482"/>
      <c r="E30" s="482"/>
      <c r="F30" s="483"/>
    </row>
    <row r="31" spans="2:6" ht="120.6" customHeight="1" x14ac:dyDescent="0.2">
      <c r="B31" s="343" t="s">
        <v>80</v>
      </c>
      <c r="C31" s="481" t="s">
        <v>482</v>
      </c>
      <c r="D31" s="482"/>
      <c r="E31" s="482"/>
      <c r="F31" s="483"/>
    </row>
    <row r="33" spans="2:5" ht="12.75" customHeight="1" x14ac:dyDescent="0.25">
      <c r="B33" s="92" t="s">
        <v>120</v>
      </c>
    </row>
    <row r="35" spans="2:5" x14ac:dyDescent="0.2">
      <c r="B35" s="117"/>
      <c r="C35" s="104" t="s">
        <v>4</v>
      </c>
      <c r="D35" s="104" t="s">
        <v>5</v>
      </c>
      <c r="E35" s="104" t="s">
        <v>76</v>
      </c>
    </row>
    <row r="36" spans="2:5" x14ac:dyDescent="0.2">
      <c r="B36" s="344" t="s">
        <v>6</v>
      </c>
      <c r="C36" s="28" t="s">
        <v>44</v>
      </c>
      <c r="D36" s="28" t="s">
        <v>44</v>
      </c>
      <c r="E36" s="95"/>
    </row>
    <row r="37" spans="2:5" x14ac:dyDescent="0.2">
      <c r="B37" s="96" t="s">
        <v>82</v>
      </c>
      <c r="C37" s="427">
        <v>98970.527615783227</v>
      </c>
      <c r="D37" s="369">
        <v>36534</v>
      </c>
      <c r="E37" s="115">
        <f>(D37-C37)/C37</f>
        <v>-0.63085980361921623</v>
      </c>
    </row>
    <row r="38" spans="2:5" x14ac:dyDescent="0.2">
      <c r="B38" s="96" t="s">
        <v>83</v>
      </c>
      <c r="C38" s="427">
        <v>55646.604514521525</v>
      </c>
      <c r="D38" s="369">
        <v>18792</v>
      </c>
      <c r="E38" s="115">
        <f t="shared" ref="E38:E50" si="1">(D38-C38)/C38</f>
        <v>-0.66229745437394938</v>
      </c>
    </row>
    <row r="39" spans="2:5" x14ac:dyDescent="0.2">
      <c r="B39" s="96" t="s">
        <v>84</v>
      </c>
      <c r="C39" s="427">
        <v>279681.74462709198</v>
      </c>
      <c r="D39" s="369">
        <v>245884</v>
      </c>
      <c r="E39" s="115">
        <f t="shared" si="1"/>
        <v>-0.12084358481157044</v>
      </c>
    </row>
    <row r="40" spans="2:5" x14ac:dyDescent="0.2">
      <c r="B40" s="96" t="s">
        <v>85</v>
      </c>
      <c r="C40" s="427">
        <v>201874.77547055556</v>
      </c>
      <c r="D40" s="369">
        <v>48548</v>
      </c>
      <c r="E40" s="115">
        <f t="shared" si="1"/>
        <v>-0.75951428361052975</v>
      </c>
    </row>
    <row r="41" spans="2:5" x14ac:dyDescent="0.2">
      <c r="B41" s="96" t="s">
        <v>86</v>
      </c>
      <c r="C41" s="427">
        <v>46259.697161530617</v>
      </c>
      <c r="D41" s="369">
        <v>2391</v>
      </c>
      <c r="E41" s="115">
        <f t="shared" si="1"/>
        <v>-0.94831353971793086</v>
      </c>
    </row>
    <row r="42" spans="2:5" x14ac:dyDescent="0.2">
      <c r="B42" s="96" t="s">
        <v>87</v>
      </c>
      <c r="C42" s="427">
        <v>181517.43976112007</v>
      </c>
      <c r="D42" s="369">
        <v>92127</v>
      </c>
      <c r="E42" s="115">
        <f t="shared" si="1"/>
        <v>-0.49246199086302317</v>
      </c>
    </row>
    <row r="43" spans="2:5" x14ac:dyDescent="0.2">
      <c r="B43" s="96" t="s">
        <v>88</v>
      </c>
      <c r="C43" s="427">
        <v>42639.076405358377</v>
      </c>
      <c r="D43" s="369">
        <v>17486</v>
      </c>
      <c r="E43" s="115">
        <f t="shared" si="1"/>
        <v>-0.58990668949380509</v>
      </c>
    </row>
    <row r="44" spans="2:5" x14ac:dyDescent="0.2">
      <c r="B44" s="96" t="s">
        <v>89</v>
      </c>
      <c r="C44" s="427">
        <v>10601.335984826812</v>
      </c>
      <c r="D44" s="369">
        <v>74572</v>
      </c>
      <c r="E44" s="115">
        <f t="shared" si="1"/>
        <v>6.0342077740703015</v>
      </c>
    </row>
    <row r="45" spans="2:5" x14ac:dyDescent="0.2">
      <c r="B45" s="96" t="s">
        <v>18</v>
      </c>
      <c r="C45" s="427">
        <v>69604.797898197619</v>
      </c>
      <c r="D45" s="369">
        <v>2664</v>
      </c>
      <c r="E45" s="115">
        <f t="shared" si="1"/>
        <v>-0.96172677630791625</v>
      </c>
    </row>
    <row r="46" spans="2:5" x14ac:dyDescent="0.2">
      <c r="B46" s="96" t="s">
        <v>17</v>
      </c>
      <c r="C46" s="427">
        <v>133270.62510927822</v>
      </c>
      <c r="D46" s="369">
        <v>74714</v>
      </c>
      <c r="E46" s="115">
        <f t="shared" si="1"/>
        <v>-0.43938133449335448</v>
      </c>
    </row>
    <row r="47" spans="2:5" x14ac:dyDescent="0.2">
      <c r="B47" s="96" t="s">
        <v>90</v>
      </c>
      <c r="C47" s="427">
        <v>17688.891344457399</v>
      </c>
      <c r="D47" s="369">
        <v>18752</v>
      </c>
      <c r="E47" s="115">
        <f t="shared" si="1"/>
        <v>6.0100355349613992E-2</v>
      </c>
    </row>
    <row r="48" spans="2:5" x14ac:dyDescent="0.2">
      <c r="B48" s="96" t="s">
        <v>77</v>
      </c>
      <c r="C48" s="427">
        <v>11473.244893998361</v>
      </c>
      <c r="D48" s="369">
        <v>15548</v>
      </c>
      <c r="E48" s="115">
        <f t="shared" si="1"/>
        <v>0.35515280495173068</v>
      </c>
    </row>
    <row r="49" spans="2:5" x14ac:dyDescent="0.2">
      <c r="B49" s="96" t="s">
        <v>100</v>
      </c>
      <c r="C49" s="427">
        <v>16636.761583689811</v>
      </c>
      <c r="D49" s="369">
        <v>845</v>
      </c>
      <c r="E49" s="115">
        <f t="shared" si="1"/>
        <v>-0.94920886521398418</v>
      </c>
    </row>
    <row r="50" spans="2:5" x14ac:dyDescent="0.2">
      <c r="B50" s="96" t="s">
        <v>91</v>
      </c>
      <c r="C50" s="427">
        <v>651.68641162593224</v>
      </c>
      <c r="D50" s="369">
        <v>7895</v>
      </c>
      <c r="E50" s="115">
        <f t="shared" si="1"/>
        <v>11.114722448028772</v>
      </c>
    </row>
    <row r="51" spans="2:5" x14ac:dyDescent="0.2">
      <c r="B51" s="96" t="s">
        <v>67</v>
      </c>
      <c r="C51" s="427">
        <v>0</v>
      </c>
      <c r="D51" s="369">
        <v>0</v>
      </c>
      <c r="E51" s="115" t="str">
        <f>IF(D51=0,"0",(D51-C51)/C51)</f>
        <v>0</v>
      </c>
    </row>
    <row r="52" spans="2:5" x14ac:dyDescent="0.2">
      <c r="B52" s="96" t="s">
        <v>92</v>
      </c>
      <c r="C52" s="427">
        <v>2478.1544416214733</v>
      </c>
      <c r="D52" s="369">
        <v>0</v>
      </c>
      <c r="E52" s="115" t="str">
        <f t="shared" ref="E52:E68" si="2">IF(D52=0,"0",(D52-C52)/C52)</f>
        <v>0</v>
      </c>
    </row>
    <row r="53" spans="2:5" x14ac:dyDescent="0.2">
      <c r="B53" s="96" t="s">
        <v>93</v>
      </c>
      <c r="C53" s="427">
        <v>21573.581965558795</v>
      </c>
      <c r="D53" s="369">
        <v>10097</v>
      </c>
      <c r="E53" s="115">
        <f t="shared" si="2"/>
        <v>-0.53197387359598491</v>
      </c>
    </row>
    <row r="54" spans="2:5" x14ac:dyDescent="0.2">
      <c r="B54" s="96" t="s">
        <v>94</v>
      </c>
      <c r="C54" s="427">
        <v>2392.9465321518292</v>
      </c>
      <c r="D54" s="369">
        <v>188</v>
      </c>
      <c r="E54" s="115">
        <f t="shared" si="2"/>
        <v>-0.92143577072282379</v>
      </c>
    </row>
    <row r="55" spans="2:5" x14ac:dyDescent="0.2">
      <c r="B55" s="96" t="s">
        <v>95</v>
      </c>
      <c r="C55" s="427">
        <v>0</v>
      </c>
      <c r="D55" s="369">
        <v>0</v>
      </c>
      <c r="E55" s="115" t="str">
        <f t="shared" si="2"/>
        <v>0</v>
      </c>
    </row>
    <row r="56" spans="2:5" x14ac:dyDescent="0.2">
      <c r="B56" s="113" t="s">
        <v>7</v>
      </c>
      <c r="C56" s="97">
        <f>SUM(C37:C55)</f>
        <v>1192961.8917213674</v>
      </c>
      <c r="D56" s="367">
        <f>SUM(D37:D55)</f>
        <v>667037</v>
      </c>
      <c r="E56" s="115">
        <f t="shared" si="2"/>
        <v>-0.44085640570001072</v>
      </c>
    </row>
    <row r="57" spans="2:5" x14ac:dyDescent="0.2">
      <c r="B57" s="344" t="s">
        <v>78</v>
      </c>
      <c r="C57" s="302"/>
      <c r="D57" s="302"/>
      <c r="E57" s="115" t="str">
        <f t="shared" si="2"/>
        <v>0</v>
      </c>
    </row>
    <row r="58" spans="2:5" x14ac:dyDescent="0.2">
      <c r="B58" s="96" t="s">
        <v>79</v>
      </c>
      <c r="C58" s="427">
        <v>0</v>
      </c>
      <c r="D58" s="369">
        <v>54503</v>
      </c>
      <c r="E58" s="115" t="str">
        <f>IF(C58=0,"0",(D58-C58)/C58)</f>
        <v>0</v>
      </c>
    </row>
    <row r="59" spans="2:5" x14ac:dyDescent="0.2">
      <c r="B59" s="96" t="s">
        <v>8</v>
      </c>
      <c r="C59" s="427">
        <v>5371.6592334355482</v>
      </c>
      <c r="D59" s="369">
        <v>9653</v>
      </c>
      <c r="E59" s="115">
        <f t="shared" si="2"/>
        <v>0.79702389532000106</v>
      </c>
    </row>
    <row r="60" spans="2:5" x14ac:dyDescent="0.2">
      <c r="B60" s="96" t="s">
        <v>96</v>
      </c>
      <c r="C60" s="427">
        <v>604.88865192435355</v>
      </c>
      <c r="D60" s="369">
        <v>1465</v>
      </c>
      <c r="E60" s="115">
        <f t="shared" si="2"/>
        <v>1.4219333514347541</v>
      </c>
    </row>
    <row r="61" spans="2:5" x14ac:dyDescent="0.2">
      <c r="B61" s="96" t="s">
        <v>9</v>
      </c>
      <c r="C61" s="427">
        <v>34578.338604105527</v>
      </c>
      <c r="D61" s="369">
        <v>20600</v>
      </c>
      <c r="E61" s="115">
        <f t="shared" si="2"/>
        <v>-0.40425130785334673</v>
      </c>
    </row>
    <row r="62" spans="2:5" x14ac:dyDescent="0.2">
      <c r="B62" s="96" t="s">
        <v>97</v>
      </c>
      <c r="C62" s="427">
        <v>9243.9083787079708</v>
      </c>
      <c r="D62" s="369">
        <v>19320</v>
      </c>
      <c r="E62" s="115">
        <f t="shared" si="2"/>
        <v>1.0900250422755027</v>
      </c>
    </row>
    <row r="63" spans="2:5" x14ac:dyDescent="0.2">
      <c r="B63" s="96" t="s">
        <v>81</v>
      </c>
      <c r="C63" s="427">
        <v>47844.284150471896</v>
      </c>
      <c r="D63" s="369">
        <v>58883</v>
      </c>
      <c r="E63" s="115">
        <f t="shared" si="2"/>
        <v>0.23072172664995819</v>
      </c>
    </row>
    <row r="64" spans="2:5" x14ac:dyDescent="0.2">
      <c r="B64" s="96" t="s">
        <v>98</v>
      </c>
      <c r="C64" s="427">
        <v>0</v>
      </c>
      <c r="D64" s="369">
        <v>25</v>
      </c>
      <c r="E64" s="115" t="str">
        <f>IF(C64=0,"0",(D64-C64)/C64)</f>
        <v>0</v>
      </c>
    </row>
    <row r="65" spans="2:5" x14ac:dyDescent="0.2">
      <c r="B65" s="96" t="s">
        <v>99</v>
      </c>
      <c r="C65" s="427">
        <v>0</v>
      </c>
      <c r="D65" s="369">
        <v>33701</v>
      </c>
      <c r="E65" s="115" t="str">
        <f>IF(C65=0,"0",(D65-C65)/C65)</f>
        <v>0</v>
      </c>
    </row>
    <row r="66" spans="2:5" x14ac:dyDescent="0.2">
      <c r="B66" s="96" t="s">
        <v>10</v>
      </c>
      <c r="C66" s="427">
        <v>0</v>
      </c>
      <c r="D66" s="302"/>
      <c r="E66" s="115" t="str">
        <f t="shared" si="2"/>
        <v>0</v>
      </c>
    </row>
    <row r="67" spans="2:5" x14ac:dyDescent="0.2">
      <c r="B67" s="125" t="s">
        <v>7</v>
      </c>
      <c r="C67" s="428">
        <f>SUM(C57:C66)</f>
        <v>97643.079018645294</v>
      </c>
      <c r="D67" s="429">
        <f>SUM(D57:D66)</f>
        <v>198150</v>
      </c>
      <c r="E67" s="115">
        <f t="shared" si="2"/>
        <v>1.0293296974193384</v>
      </c>
    </row>
    <row r="68" spans="2:5" x14ac:dyDescent="0.2">
      <c r="B68" s="126" t="s">
        <v>50</v>
      </c>
      <c r="C68" s="428">
        <f>C56+C67</f>
        <v>1290604.9707400126</v>
      </c>
      <c r="D68" s="429">
        <f>D56+D67</f>
        <v>865187</v>
      </c>
      <c r="E68" s="115">
        <f t="shared" si="2"/>
        <v>-0.32962678773512288</v>
      </c>
    </row>
    <row r="70" spans="2:5" ht="15.75" x14ac:dyDescent="0.25">
      <c r="B70" s="92" t="s">
        <v>368</v>
      </c>
    </row>
    <row r="72" spans="2:5" x14ac:dyDescent="0.2">
      <c r="B72" s="329"/>
      <c r="C72" s="330" t="s">
        <v>4</v>
      </c>
      <c r="D72" s="330" t="s">
        <v>11</v>
      </c>
      <c r="E72" s="330" t="s">
        <v>76</v>
      </c>
    </row>
    <row r="73" spans="2:5" x14ac:dyDescent="0.2">
      <c r="B73" s="345" t="s">
        <v>53</v>
      </c>
      <c r="C73" s="175" t="s">
        <v>44</v>
      </c>
      <c r="D73" s="175" t="s">
        <v>44</v>
      </c>
      <c r="E73" s="330"/>
    </row>
    <row r="74" spans="2:5" x14ac:dyDescent="0.2">
      <c r="B74" s="336" t="s">
        <v>67</v>
      </c>
      <c r="C74" s="337">
        <v>5602.7700910906269</v>
      </c>
      <c r="D74" s="366">
        <v>16067</v>
      </c>
      <c r="E74" s="338">
        <f>(D74-C74)/C74</f>
        <v>1.8676886145211111</v>
      </c>
    </row>
    <row r="75" spans="2:5" x14ac:dyDescent="0.2">
      <c r="B75" s="339" t="s">
        <v>54</v>
      </c>
      <c r="C75" s="340"/>
      <c r="D75" s="366">
        <v>0</v>
      </c>
      <c r="E75" s="115" t="str">
        <f>IF(D75=0,"0",(D75-C75)/C75)</f>
        <v>0</v>
      </c>
    </row>
    <row r="76" spans="2:5" x14ac:dyDescent="0.2">
      <c r="B76" s="103" t="s">
        <v>55</v>
      </c>
      <c r="C76" s="340"/>
      <c r="D76" s="366">
        <v>15012</v>
      </c>
      <c r="E76" s="115" t="str">
        <f>IF(C76=0,"0",(D76-C76)/C76)</f>
        <v>0</v>
      </c>
    </row>
    <row r="77" spans="2:5" x14ac:dyDescent="0.2">
      <c r="B77" s="341" t="s">
        <v>327</v>
      </c>
      <c r="C77" s="342">
        <f>SUM(C75:C76)</f>
        <v>0</v>
      </c>
      <c r="D77" s="388">
        <f>SUM(D74:D76)</f>
        <v>31079</v>
      </c>
      <c r="E77" s="115" t="str">
        <f>IF(C77=0,"0",(D77-C77)/C77)</f>
        <v>0</v>
      </c>
    </row>
    <row r="79" spans="2:5" ht="15.75" x14ac:dyDescent="0.25">
      <c r="B79" s="92" t="s">
        <v>369</v>
      </c>
    </row>
    <row r="81" spans="2:7" x14ac:dyDescent="0.2">
      <c r="B81" s="329"/>
      <c r="C81" s="330" t="s">
        <v>4</v>
      </c>
      <c r="D81" s="330" t="s">
        <v>11</v>
      </c>
      <c r="E81" s="307" t="s">
        <v>76</v>
      </c>
    </row>
    <row r="82" spans="2:7" x14ac:dyDescent="0.2">
      <c r="B82" s="331" t="s">
        <v>325</v>
      </c>
      <c r="C82" s="175" t="s">
        <v>44</v>
      </c>
      <c r="D82" s="175" t="s">
        <v>44</v>
      </c>
      <c r="E82" s="307"/>
    </row>
    <row r="83" spans="2:7" x14ac:dyDescent="0.2">
      <c r="B83" s="332" t="s">
        <v>121</v>
      </c>
      <c r="C83" s="333"/>
      <c r="D83" s="333"/>
      <c r="E83" s="334" t="e">
        <f>(D83-C83)/C83</f>
        <v>#DIV/0!</v>
      </c>
    </row>
    <row r="84" spans="2:7" x14ac:dyDescent="0.2">
      <c r="B84" s="332" t="s">
        <v>43</v>
      </c>
      <c r="C84" s="335">
        <v>0</v>
      </c>
      <c r="D84" s="366">
        <v>15410</v>
      </c>
      <c r="E84" s="334" t="e">
        <f>(D84-C84)/C84</f>
        <v>#DIV/0!</v>
      </c>
    </row>
    <row r="86" spans="2:7" ht="15.75" x14ac:dyDescent="0.25">
      <c r="B86" s="92" t="s">
        <v>124</v>
      </c>
    </row>
    <row r="87" spans="2:7" x14ac:dyDescent="0.2">
      <c r="B87" s="494" t="s">
        <v>288</v>
      </c>
      <c r="C87" s="464"/>
      <c r="D87" s="464"/>
      <c r="E87" s="465"/>
    </row>
    <row r="88" spans="2:7" ht="15.75" x14ac:dyDescent="0.25">
      <c r="B88" s="92"/>
    </row>
    <row r="89" spans="2:7" ht="63.75" x14ac:dyDescent="0.2">
      <c r="B89" s="90" t="s">
        <v>15</v>
      </c>
      <c r="C89" s="473" t="s">
        <v>58</v>
      </c>
      <c r="D89" s="474"/>
      <c r="E89" s="474"/>
      <c r="F89" s="475"/>
      <c r="G89" s="90" t="s">
        <v>326</v>
      </c>
    </row>
    <row r="90" spans="2:7" x14ac:dyDescent="0.2">
      <c r="B90" s="374" t="s">
        <v>493</v>
      </c>
      <c r="C90" s="484" t="s">
        <v>494</v>
      </c>
      <c r="D90" s="485"/>
      <c r="E90" s="485"/>
      <c r="F90" s="486"/>
      <c r="G90" s="368">
        <v>58648</v>
      </c>
    </row>
    <row r="91" spans="2:7" x14ac:dyDescent="0.2">
      <c r="B91" s="374">
        <v>0</v>
      </c>
      <c r="C91" s="484">
        <v>0</v>
      </c>
      <c r="D91" s="485"/>
      <c r="E91" s="485"/>
      <c r="F91" s="486"/>
      <c r="G91" s="368">
        <v>0</v>
      </c>
    </row>
    <row r="92" spans="2:7" x14ac:dyDescent="0.2">
      <c r="B92" s="116">
        <v>0</v>
      </c>
      <c r="C92" s="487">
        <v>0</v>
      </c>
      <c r="D92" s="488"/>
      <c r="E92" s="488"/>
      <c r="F92" s="489"/>
      <c r="G92" s="116">
        <v>0</v>
      </c>
    </row>
    <row r="93" spans="2:7" x14ac:dyDescent="0.2">
      <c r="B93" s="116">
        <v>0</v>
      </c>
      <c r="C93" s="487">
        <v>0</v>
      </c>
      <c r="D93" s="488"/>
      <c r="E93" s="488"/>
      <c r="F93" s="489"/>
      <c r="G93" s="116">
        <v>0</v>
      </c>
    </row>
    <row r="94" spans="2:7" x14ac:dyDescent="0.2">
      <c r="B94" s="346" t="s">
        <v>16</v>
      </c>
      <c r="C94" s="470"/>
      <c r="D94" s="471"/>
      <c r="E94" s="471"/>
      <c r="F94" s="472"/>
      <c r="G94" s="102">
        <f>SUM(G90:G93)</f>
        <v>58648</v>
      </c>
    </row>
    <row r="96" spans="2:7" ht="12.75" customHeight="1" x14ac:dyDescent="0.25">
      <c r="B96" s="92" t="s">
        <v>125</v>
      </c>
    </row>
    <row r="98" spans="2:4" x14ac:dyDescent="0.2">
      <c r="B98" s="117"/>
      <c r="C98" s="104" t="s">
        <v>4</v>
      </c>
      <c r="D98" s="104" t="s">
        <v>5</v>
      </c>
    </row>
    <row r="99" spans="2:4" x14ac:dyDescent="0.2">
      <c r="B99" s="344" t="s">
        <v>6</v>
      </c>
      <c r="C99" s="175" t="s">
        <v>44</v>
      </c>
      <c r="D99" s="175" t="s">
        <v>44</v>
      </c>
    </row>
    <row r="100" spans="2:4" x14ac:dyDescent="0.2">
      <c r="B100" s="96" t="s">
        <v>82</v>
      </c>
      <c r="C100" s="136">
        <v>0</v>
      </c>
      <c r="D100" s="136">
        <v>883</v>
      </c>
    </row>
    <row r="101" spans="2:4" x14ac:dyDescent="0.2">
      <c r="B101" s="96" t="s">
        <v>83</v>
      </c>
      <c r="C101" s="136">
        <v>0</v>
      </c>
      <c r="D101" s="369">
        <v>0</v>
      </c>
    </row>
    <row r="102" spans="2:4" x14ac:dyDescent="0.2">
      <c r="B102" s="96" t="s">
        <v>84</v>
      </c>
      <c r="C102" s="136">
        <v>61985.522018473013</v>
      </c>
      <c r="D102" s="369">
        <v>11482</v>
      </c>
    </row>
    <row r="103" spans="2:4" x14ac:dyDescent="0.2">
      <c r="B103" s="96" t="s">
        <v>85</v>
      </c>
      <c r="C103" s="136">
        <v>19405.034168554321</v>
      </c>
      <c r="D103" s="369">
        <v>9716</v>
      </c>
    </row>
    <row r="104" spans="2:4" x14ac:dyDescent="0.2">
      <c r="B104" s="96" t="s">
        <v>86</v>
      </c>
      <c r="C104" s="136">
        <v>627.57166901136986</v>
      </c>
      <c r="D104" s="369">
        <v>0</v>
      </c>
    </row>
    <row r="105" spans="2:4" x14ac:dyDescent="0.2">
      <c r="B105" s="96" t="s">
        <v>87</v>
      </c>
      <c r="C105" s="136">
        <v>0</v>
      </c>
      <c r="D105" s="369">
        <v>0</v>
      </c>
    </row>
    <row r="106" spans="2:4" x14ac:dyDescent="0.2">
      <c r="B106" s="96" t="s">
        <v>88</v>
      </c>
      <c r="C106" s="136">
        <v>0</v>
      </c>
      <c r="D106" s="369">
        <v>0</v>
      </c>
    </row>
    <row r="107" spans="2:4" x14ac:dyDescent="0.2">
      <c r="B107" s="96" t="s">
        <v>89</v>
      </c>
      <c r="C107" s="136">
        <v>3124.5107015791032</v>
      </c>
      <c r="D107" s="369">
        <v>1767</v>
      </c>
    </row>
    <row r="108" spans="2:4" x14ac:dyDescent="0.2">
      <c r="B108" s="96" t="s">
        <v>18</v>
      </c>
      <c r="C108" s="136">
        <v>0</v>
      </c>
      <c r="D108" s="369">
        <v>0</v>
      </c>
    </row>
    <row r="109" spans="2:4" x14ac:dyDescent="0.2">
      <c r="B109" s="96" t="s">
        <v>17</v>
      </c>
      <c r="C109" s="136">
        <v>48852.055050740106</v>
      </c>
      <c r="D109" s="369">
        <v>14133</v>
      </c>
    </row>
    <row r="110" spans="2:4" x14ac:dyDescent="0.2">
      <c r="B110" s="96" t="s">
        <v>90</v>
      </c>
      <c r="C110" s="136">
        <v>3053.9325633001713</v>
      </c>
      <c r="D110" s="369">
        <v>3092</v>
      </c>
    </row>
    <row r="111" spans="2:4" x14ac:dyDescent="0.2">
      <c r="B111" s="96" t="s">
        <v>77</v>
      </c>
      <c r="C111" s="136">
        <v>3142.0784402361232</v>
      </c>
      <c r="D111" s="369">
        <v>3092</v>
      </c>
    </row>
    <row r="112" spans="2:4" x14ac:dyDescent="0.2">
      <c r="B112" s="96" t="s">
        <v>100</v>
      </c>
      <c r="C112" s="136">
        <v>0</v>
      </c>
      <c r="D112" s="369">
        <v>0</v>
      </c>
    </row>
    <row r="113" spans="2:4" x14ac:dyDescent="0.2">
      <c r="B113" s="96" t="s">
        <v>91</v>
      </c>
      <c r="C113" s="136">
        <v>0</v>
      </c>
      <c r="D113" s="369">
        <v>0</v>
      </c>
    </row>
    <row r="114" spans="2:4" x14ac:dyDescent="0.2">
      <c r="B114" s="96" t="s">
        <v>67</v>
      </c>
      <c r="C114" s="136">
        <v>0</v>
      </c>
      <c r="D114" s="369">
        <v>0</v>
      </c>
    </row>
    <row r="115" spans="2:4" x14ac:dyDescent="0.2">
      <c r="B115" s="96" t="s">
        <v>92</v>
      </c>
      <c r="C115" s="136">
        <v>0</v>
      </c>
      <c r="D115" s="369">
        <v>0</v>
      </c>
    </row>
    <row r="116" spans="2:4" x14ac:dyDescent="0.2">
      <c r="B116" s="96" t="s">
        <v>93</v>
      </c>
      <c r="C116" s="136">
        <v>0</v>
      </c>
      <c r="D116" s="369">
        <v>0</v>
      </c>
    </row>
    <row r="117" spans="2:4" x14ac:dyDescent="0.2">
      <c r="B117" s="96" t="s">
        <v>94</v>
      </c>
      <c r="C117" s="136">
        <v>0</v>
      </c>
      <c r="D117" s="369">
        <v>0</v>
      </c>
    </row>
    <row r="118" spans="2:4" x14ac:dyDescent="0.2">
      <c r="B118" s="96" t="s">
        <v>95</v>
      </c>
      <c r="C118" s="136">
        <v>0</v>
      </c>
      <c r="D118" s="369">
        <v>0</v>
      </c>
    </row>
    <row r="119" spans="2:4" x14ac:dyDescent="0.2">
      <c r="B119" s="113" t="s">
        <v>7</v>
      </c>
      <c r="C119" s="302">
        <f>SUM(C100:C118)</f>
        <v>140190.70461189421</v>
      </c>
      <c r="D119" s="302">
        <f>SUM(D100:D118)</f>
        <v>44165</v>
      </c>
    </row>
    <row r="120" spans="2:4" x14ac:dyDescent="0.2">
      <c r="B120" s="344" t="s">
        <v>78</v>
      </c>
      <c r="C120" s="127"/>
      <c r="D120" s="127"/>
    </row>
    <row r="121" spans="2:4" x14ac:dyDescent="0.2">
      <c r="B121" s="96" t="s">
        <v>79</v>
      </c>
      <c r="C121" s="427">
        <v>0</v>
      </c>
      <c r="D121" s="369">
        <v>0</v>
      </c>
    </row>
    <row r="122" spans="2:4" x14ac:dyDescent="0.2">
      <c r="B122" s="96" t="s">
        <v>8</v>
      </c>
      <c r="C122" s="427">
        <v>0</v>
      </c>
      <c r="D122" s="369">
        <v>0</v>
      </c>
    </row>
    <row r="123" spans="2:4" x14ac:dyDescent="0.2">
      <c r="B123" s="96" t="s">
        <v>96</v>
      </c>
      <c r="C123" s="427">
        <v>0</v>
      </c>
      <c r="D123" s="369">
        <v>0</v>
      </c>
    </row>
    <row r="124" spans="2:4" x14ac:dyDescent="0.2">
      <c r="B124" s="96" t="s">
        <v>9</v>
      </c>
      <c r="C124" s="427">
        <v>0</v>
      </c>
      <c r="D124" s="369">
        <v>0</v>
      </c>
    </row>
    <row r="125" spans="2:4" x14ac:dyDescent="0.2">
      <c r="B125" s="96" t="s">
        <v>97</v>
      </c>
      <c r="C125" s="427">
        <v>0</v>
      </c>
      <c r="D125" s="369">
        <v>0</v>
      </c>
    </row>
    <row r="126" spans="2:4" x14ac:dyDescent="0.2">
      <c r="B126" s="96" t="s">
        <v>81</v>
      </c>
      <c r="C126" s="427">
        <v>0</v>
      </c>
      <c r="D126" s="369">
        <v>0</v>
      </c>
    </row>
    <row r="127" spans="2:4" x14ac:dyDescent="0.2">
      <c r="B127" s="96" t="s">
        <v>98</v>
      </c>
      <c r="C127" s="427">
        <v>0</v>
      </c>
      <c r="D127" s="369">
        <v>0</v>
      </c>
    </row>
    <row r="128" spans="2:4" x14ac:dyDescent="0.2">
      <c r="B128" s="96" t="s">
        <v>99</v>
      </c>
      <c r="C128" s="427">
        <v>0</v>
      </c>
      <c r="D128" s="369">
        <v>0</v>
      </c>
    </row>
    <row r="129" spans="2:4" x14ac:dyDescent="0.2">
      <c r="B129" s="96" t="s">
        <v>10</v>
      </c>
      <c r="C129" s="427">
        <v>0</v>
      </c>
      <c r="D129" s="127"/>
    </row>
    <row r="130" spans="2:4" x14ac:dyDescent="0.2">
      <c r="B130" s="125" t="s">
        <v>7</v>
      </c>
      <c r="C130" s="303">
        <f>SUM(C120:C129)</f>
        <v>0</v>
      </c>
      <c r="D130" s="303">
        <f>SUM(D120:D129)</f>
        <v>0</v>
      </c>
    </row>
    <row r="131" spans="2:4" x14ac:dyDescent="0.2">
      <c r="B131" s="126" t="s">
        <v>50</v>
      </c>
      <c r="C131" s="303">
        <f>C119+C130</f>
        <v>140190.70461189421</v>
      </c>
      <c r="D131" s="303">
        <f>D119+D130</f>
        <v>44165</v>
      </c>
    </row>
    <row r="133" spans="2:4" ht="12.75" customHeight="1" x14ac:dyDescent="0.25">
      <c r="B133" s="92" t="s">
        <v>126</v>
      </c>
    </row>
    <row r="135" spans="2:4" x14ac:dyDescent="0.2">
      <c r="B135" s="117"/>
      <c r="C135" s="104" t="s">
        <v>4</v>
      </c>
      <c r="D135" s="104" t="s">
        <v>5</v>
      </c>
    </row>
    <row r="136" spans="2:4" x14ac:dyDescent="0.2">
      <c r="B136" s="344" t="s">
        <v>6</v>
      </c>
      <c r="C136" s="175" t="s">
        <v>44</v>
      </c>
      <c r="D136" s="175" t="s">
        <v>44</v>
      </c>
    </row>
    <row r="137" spans="2:4" x14ac:dyDescent="0.2">
      <c r="B137" s="96" t="s">
        <v>82</v>
      </c>
      <c r="C137" s="427">
        <v>0</v>
      </c>
      <c r="D137" s="369">
        <v>12115</v>
      </c>
    </row>
    <row r="138" spans="2:4" x14ac:dyDescent="0.2">
      <c r="B138" s="96" t="s">
        <v>83</v>
      </c>
      <c r="C138" s="427">
        <v>0</v>
      </c>
      <c r="D138" s="369">
        <v>878</v>
      </c>
    </row>
    <row r="139" spans="2:4" x14ac:dyDescent="0.2">
      <c r="B139" s="96" t="s">
        <v>84</v>
      </c>
      <c r="C139" s="427">
        <v>0</v>
      </c>
      <c r="D139" s="369">
        <v>44721</v>
      </c>
    </row>
    <row r="140" spans="2:4" x14ac:dyDescent="0.2">
      <c r="B140" s="96" t="s">
        <v>85</v>
      </c>
      <c r="C140" s="427">
        <v>0</v>
      </c>
      <c r="D140" s="369">
        <v>14334</v>
      </c>
    </row>
    <row r="141" spans="2:4" x14ac:dyDescent="0.2">
      <c r="B141" s="96" t="s">
        <v>86</v>
      </c>
      <c r="C141" s="427">
        <v>0</v>
      </c>
      <c r="D141" s="369">
        <v>307</v>
      </c>
    </row>
    <row r="142" spans="2:4" x14ac:dyDescent="0.2">
      <c r="B142" s="96" t="s">
        <v>87</v>
      </c>
      <c r="C142" s="427">
        <v>0</v>
      </c>
      <c r="D142" s="369">
        <v>36575</v>
      </c>
    </row>
    <row r="143" spans="2:4" x14ac:dyDescent="0.2">
      <c r="B143" s="96" t="s">
        <v>88</v>
      </c>
      <c r="C143" s="427">
        <v>0</v>
      </c>
      <c r="D143" s="369">
        <v>7441</v>
      </c>
    </row>
    <row r="144" spans="2:4" x14ac:dyDescent="0.2">
      <c r="B144" s="96" t="s">
        <v>89</v>
      </c>
      <c r="C144" s="427">
        <v>0</v>
      </c>
      <c r="D144" s="369">
        <v>3361</v>
      </c>
    </row>
    <row r="145" spans="2:4" x14ac:dyDescent="0.2">
      <c r="B145" s="96" t="s">
        <v>18</v>
      </c>
      <c r="C145" s="427">
        <v>0</v>
      </c>
      <c r="D145" s="369">
        <v>10379</v>
      </c>
    </row>
    <row r="146" spans="2:4" x14ac:dyDescent="0.2">
      <c r="B146" s="96" t="s">
        <v>17</v>
      </c>
      <c r="C146" s="427">
        <v>0</v>
      </c>
      <c r="D146" s="369">
        <v>14079</v>
      </c>
    </row>
    <row r="147" spans="2:4" x14ac:dyDescent="0.2">
      <c r="B147" s="96" t="s">
        <v>90</v>
      </c>
      <c r="C147" s="427">
        <v>0</v>
      </c>
      <c r="D147" s="369">
        <v>1242</v>
      </c>
    </row>
    <row r="148" spans="2:4" x14ac:dyDescent="0.2">
      <c r="B148" s="96" t="s">
        <v>77</v>
      </c>
      <c r="C148" s="427">
        <v>0</v>
      </c>
      <c r="D148" s="369">
        <v>395</v>
      </c>
    </row>
    <row r="149" spans="2:4" x14ac:dyDescent="0.2">
      <c r="B149" s="96" t="s">
        <v>100</v>
      </c>
      <c r="C149" s="427">
        <v>0</v>
      </c>
      <c r="D149" s="369">
        <v>434</v>
      </c>
    </row>
    <row r="150" spans="2:4" x14ac:dyDescent="0.2">
      <c r="B150" s="96" t="s">
        <v>91</v>
      </c>
      <c r="C150" s="427">
        <v>0</v>
      </c>
      <c r="D150" s="369">
        <v>239</v>
      </c>
    </row>
    <row r="151" spans="2:4" x14ac:dyDescent="0.2">
      <c r="B151" s="96" t="s">
        <v>67</v>
      </c>
      <c r="C151" s="427">
        <v>0</v>
      </c>
      <c r="D151" s="369">
        <v>828</v>
      </c>
    </row>
    <row r="152" spans="2:4" x14ac:dyDescent="0.2">
      <c r="B152" s="96" t="s">
        <v>92</v>
      </c>
      <c r="C152" s="427">
        <v>0</v>
      </c>
      <c r="D152" s="369">
        <v>0</v>
      </c>
    </row>
    <row r="153" spans="2:4" x14ac:dyDescent="0.2">
      <c r="B153" s="96" t="s">
        <v>93</v>
      </c>
      <c r="C153" s="427">
        <v>0</v>
      </c>
      <c r="D153" s="369">
        <v>373</v>
      </c>
    </row>
    <row r="154" spans="2:4" x14ac:dyDescent="0.2">
      <c r="B154" s="96" t="s">
        <v>94</v>
      </c>
      <c r="C154" s="427">
        <v>0</v>
      </c>
      <c r="D154" s="369">
        <v>71</v>
      </c>
    </row>
    <row r="155" spans="2:4" x14ac:dyDescent="0.2">
      <c r="B155" s="96" t="s">
        <v>95</v>
      </c>
      <c r="C155" s="427">
        <v>0</v>
      </c>
      <c r="D155" s="369">
        <v>0</v>
      </c>
    </row>
    <row r="156" spans="2:4" x14ac:dyDescent="0.2">
      <c r="B156" s="113" t="s">
        <v>7</v>
      </c>
      <c r="C156" s="97">
        <f>SUM(C137:C155)</f>
        <v>0</v>
      </c>
      <c r="D156" s="97">
        <f>SUM(D137:D155)</f>
        <v>147772</v>
      </c>
    </row>
    <row r="157" spans="2:4" x14ac:dyDescent="0.2">
      <c r="B157" s="344" t="s">
        <v>78</v>
      </c>
      <c r="C157" s="302"/>
      <c r="D157" s="127"/>
    </row>
    <row r="158" spans="2:4" x14ac:dyDescent="0.2">
      <c r="B158" s="96" t="s">
        <v>79</v>
      </c>
      <c r="C158" s="427">
        <v>0</v>
      </c>
      <c r="D158" s="369">
        <v>707</v>
      </c>
    </row>
    <row r="159" spans="2:4" x14ac:dyDescent="0.2">
      <c r="B159" s="96" t="s">
        <v>8</v>
      </c>
      <c r="C159" s="427">
        <v>0</v>
      </c>
      <c r="D159" s="369">
        <v>1</v>
      </c>
    </row>
    <row r="160" spans="2:4" x14ac:dyDescent="0.2">
      <c r="B160" s="96" t="s">
        <v>96</v>
      </c>
      <c r="C160" s="427">
        <v>0</v>
      </c>
      <c r="D160" s="369">
        <v>32</v>
      </c>
    </row>
    <row r="161" spans="2:4" x14ac:dyDescent="0.2">
      <c r="B161" s="96" t="s">
        <v>9</v>
      </c>
      <c r="C161" s="427">
        <v>5726751.1181626711</v>
      </c>
      <c r="D161" s="369">
        <v>4306</v>
      </c>
    </row>
    <row r="162" spans="2:4" x14ac:dyDescent="0.2">
      <c r="B162" s="96" t="s">
        <v>97</v>
      </c>
      <c r="C162" s="427">
        <v>0</v>
      </c>
      <c r="D162" s="369">
        <v>1168</v>
      </c>
    </row>
    <row r="163" spans="2:4" x14ac:dyDescent="0.2">
      <c r="B163" s="96" t="s">
        <v>81</v>
      </c>
      <c r="C163" s="427">
        <v>0</v>
      </c>
      <c r="D163" s="369">
        <v>1381</v>
      </c>
    </row>
    <row r="164" spans="2:4" x14ac:dyDescent="0.2">
      <c r="B164" s="96" t="s">
        <v>98</v>
      </c>
      <c r="C164" s="427">
        <v>0</v>
      </c>
      <c r="D164" s="369">
        <v>176</v>
      </c>
    </row>
    <row r="165" spans="2:4" x14ac:dyDescent="0.2">
      <c r="B165" s="96" t="s">
        <v>99</v>
      </c>
      <c r="C165" s="427">
        <v>0</v>
      </c>
      <c r="D165" s="369">
        <v>58</v>
      </c>
    </row>
    <row r="166" spans="2:4" x14ac:dyDescent="0.2">
      <c r="B166" s="96" t="s">
        <v>10</v>
      </c>
      <c r="C166" s="427">
        <v>0</v>
      </c>
      <c r="D166" s="127"/>
    </row>
    <row r="167" spans="2:4" x14ac:dyDescent="0.2">
      <c r="B167" s="125" t="s">
        <v>7</v>
      </c>
      <c r="C167" s="124">
        <f>SUM(C157:C166)</f>
        <v>5726751.1181626711</v>
      </c>
      <c r="D167" s="124">
        <f>SUM(D157:D166)</f>
        <v>7829</v>
      </c>
    </row>
    <row r="168" spans="2:4" x14ac:dyDescent="0.2">
      <c r="B168" s="126" t="s">
        <v>50</v>
      </c>
      <c r="C168" s="124">
        <f>C156+C167</f>
        <v>5726751.1181626711</v>
      </c>
      <c r="D168" s="124">
        <f>D156+D167</f>
        <v>155601</v>
      </c>
    </row>
    <row r="169" spans="2:4" ht="12.75" customHeight="1" x14ac:dyDescent="0.2"/>
    <row r="170" spans="2:4" ht="12.75" customHeight="1" x14ac:dyDescent="0.2"/>
    <row r="173" spans="2:4" ht="12.75" customHeight="1" x14ac:dyDescent="0.2"/>
    <row r="174" spans="2:4" ht="12.75" customHeight="1" x14ac:dyDescent="0.2"/>
    <row r="175" spans="2:4" ht="15.75" customHeight="1" x14ac:dyDescent="0.2"/>
    <row r="177" ht="12.75" customHeight="1" x14ac:dyDescent="0.2"/>
    <row r="178" ht="12.75" customHeight="1" x14ac:dyDescent="0.2"/>
  </sheetData>
  <mergeCells count="17">
    <mergeCell ref="B2:C2"/>
    <mergeCell ref="B5:C5"/>
    <mergeCell ref="B87:E87"/>
    <mergeCell ref="C94:F94"/>
    <mergeCell ref="C89:F89"/>
    <mergeCell ref="C24:F24"/>
    <mergeCell ref="C25:F25"/>
    <mergeCell ref="C26:F26"/>
    <mergeCell ref="C27:F27"/>
    <mergeCell ref="C28:F28"/>
    <mergeCell ref="C29:F29"/>
    <mergeCell ref="C30:F30"/>
    <mergeCell ref="C31:F31"/>
    <mergeCell ref="C90:F90"/>
    <mergeCell ref="C91:F91"/>
    <mergeCell ref="C92:F92"/>
    <mergeCell ref="C93:F93"/>
  </mergeCells>
  <phoneticPr fontId="37" type="noConversion"/>
  <pageMargins left="0.35433070866141736" right="0.35433070866141736" top="0.59055118110236227" bottom="0.59055118110236227" header="0.51181102362204722" footer="0.11811023622047245"/>
  <pageSetup paperSize="9" scale="76" fitToHeight="32" orientation="portrait" r:id="rId1"/>
  <headerFooter scaleWithDoc="0" alignWithMargins="0">
    <oddFooter>&amp;L&amp;8&amp;D&amp;C&amp;8&amp; Template: &amp;A
&amp;F&amp;R&amp;8&amp;P of &amp;N</oddFooter>
  </headerFooter>
  <rowBreaks count="2" manualBreakCount="2">
    <brk id="69" min="1" max="6" man="1"/>
    <brk id="131" min="1"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2"/>
  <sheetViews>
    <sheetView showGridLines="0" view="pageBreakPreview" zoomScale="85" zoomScaleNormal="100" zoomScaleSheetLayoutView="85" workbookViewId="0">
      <selection activeCell="I27" sqref="I27"/>
    </sheetView>
  </sheetViews>
  <sheetFormatPr defaultRowHeight="12.75" x14ac:dyDescent="0.2"/>
  <cols>
    <col min="1" max="1" width="11.28515625" customWidth="1"/>
    <col min="4" max="4" width="23" customWidth="1"/>
    <col min="5" max="6" width="20.85546875" customWidth="1"/>
  </cols>
  <sheetData>
    <row r="1" spans="2:6" ht="20.25" x14ac:dyDescent="0.3">
      <c r="B1" s="26" t="str">
        <f>Cover!C22</f>
        <v>Ergon Energy</v>
      </c>
    </row>
    <row r="2" spans="2:6" ht="20.25" x14ac:dyDescent="0.3">
      <c r="B2" s="91" t="s">
        <v>2</v>
      </c>
    </row>
    <row r="3" spans="2:6" ht="20.25" x14ac:dyDescent="0.3">
      <c r="B3" s="26" t="str">
        <f>Cover!C26</f>
        <v>2014-15</v>
      </c>
    </row>
    <row r="4" spans="2:6" ht="20.25" x14ac:dyDescent="0.3">
      <c r="B4" s="26"/>
    </row>
    <row r="5" spans="2:6" s="176" customFormat="1" ht="28.5" customHeight="1" x14ac:dyDescent="0.2">
      <c r="B5" s="504" t="s">
        <v>156</v>
      </c>
      <c r="C5" s="505"/>
      <c r="D5" s="505"/>
      <c r="E5" s="506"/>
    </row>
    <row r="6" spans="2:6" ht="20.25" x14ac:dyDescent="0.3">
      <c r="B6" s="91"/>
    </row>
    <row r="7" spans="2:6" ht="34.5" customHeight="1" x14ac:dyDescent="0.25">
      <c r="B7" s="507" t="s">
        <v>370</v>
      </c>
      <c r="C7" s="508"/>
      <c r="D7" s="508"/>
      <c r="E7" s="508"/>
      <c r="F7" s="508"/>
    </row>
    <row r="9" spans="2:6" x14ac:dyDescent="0.2">
      <c r="B9" s="509" t="s">
        <v>3</v>
      </c>
      <c r="C9" s="510"/>
      <c r="D9" s="511"/>
      <c r="E9" s="307" t="s">
        <v>108</v>
      </c>
      <c r="F9" s="307" t="s">
        <v>109</v>
      </c>
    </row>
    <row r="10" spans="2:6" x14ac:dyDescent="0.2">
      <c r="B10" s="501" t="str">
        <f>'5. Capex'!B36</f>
        <v>System Assets</v>
      </c>
      <c r="C10" s="502"/>
      <c r="D10" s="503"/>
      <c r="E10" s="308"/>
      <c r="F10" s="308"/>
    </row>
    <row r="11" spans="2:6" x14ac:dyDescent="0.2">
      <c r="B11" s="498" t="str">
        <f>'5. Capex'!B37</f>
        <v>Overhead sub-transmission lines</v>
      </c>
      <c r="C11" s="499"/>
      <c r="D11" s="500"/>
      <c r="E11" s="93">
        <v>46.2</v>
      </c>
      <c r="F11" s="135">
        <v>36534</v>
      </c>
    </row>
    <row r="12" spans="2:6" x14ac:dyDescent="0.2">
      <c r="B12" s="498" t="str">
        <f>'5. Capex'!B38</f>
        <v>Underground sub-transmission cable</v>
      </c>
      <c r="C12" s="499"/>
      <c r="D12" s="500"/>
      <c r="E12" s="93">
        <v>50</v>
      </c>
      <c r="F12" s="135">
        <v>18792</v>
      </c>
    </row>
    <row r="13" spans="2:6" x14ac:dyDescent="0.2">
      <c r="B13" s="498" t="str">
        <f>'5. Capex'!B39</f>
        <v>Overhead distribution lines</v>
      </c>
      <c r="C13" s="499"/>
      <c r="D13" s="500"/>
      <c r="E13" s="93">
        <v>45</v>
      </c>
      <c r="F13" s="135">
        <v>245884</v>
      </c>
    </row>
    <row r="14" spans="2:6" x14ac:dyDescent="0.2">
      <c r="B14" s="498" t="str">
        <f>'5. Capex'!B40</f>
        <v>Underground distribution cables</v>
      </c>
      <c r="C14" s="499"/>
      <c r="D14" s="500"/>
      <c r="E14" s="93">
        <v>50</v>
      </c>
      <c r="F14" s="135">
        <v>48548</v>
      </c>
    </row>
    <row r="15" spans="2:6" x14ac:dyDescent="0.2">
      <c r="B15" s="498" t="str">
        <f>'5. Capex'!B41</f>
        <v>Distribution equipment</v>
      </c>
      <c r="C15" s="499"/>
      <c r="D15" s="500"/>
      <c r="E15" s="93">
        <v>45.5</v>
      </c>
      <c r="F15" s="135">
        <v>2391</v>
      </c>
    </row>
    <row r="16" spans="2:6" x14ac:dyDescent="0.2">
      <c r="B16" s="498" t="str">
        <f>'5. Capex'!B42</f>
        <v>Substation bays</v>
      </c>
      <c r="C16" s="499"/>
      <c r="D16" s="500"/>
      <c r="E16" s="93">
        <v>40</v>
      </c>
      <c r="F16" s="135">
        <v>92127</v>
      </c>
    </row>
    <row r="17" spans="2:6" x14ac:dyDescent="0.2">
      <c r="B17" s="498" t="str">
        <f>'5. Capex'!B43</f>
        <v>Substation establishment</v>
      </c>
      <c r="C17" s="499"/>
      <c r="D17" s="500"/>
      <c r="E17" s="93">
        <v>25</v>
      </c>
      <c r="F17" s="135">
        <v>17486</v>
      </c>
    </row>
    <row r="18" spans="2:6" x14ac:dyDescent="0.2">
      <c r="B18" s="498" t="str">
        <f>'5. Capex'!B44</f>
        <v>Distribution substation switchgear</v>
      </c>
      <c r="C18" s="499"/>
      <c r="D18" s="500"/>
      <c r="E18" s="93">
        <v>46.3</v>
      </c>
      <c r="F18" s="135">
        <v>74572</v>
      </c>
    </row>
    <row r="19" spans="2:6" x14ac:dyDescent="0.2">
      <c r="B19" s="498" t="str">
        <f>'5. Capex'!B45</f>
        <v>Zone transformers</v>
      </c>
      <c r="C19" s="499"/>
      <c r="D19" s="500"/>
      <c r="E19" s="93">
        <v>40</v>
      </c>
      <c r="F19" s="135">
        <v>2664</v>
      </c>
    </row>
    <row r="20" spans="2:6" x14ac:dyDescent="0.2">
      <c r="B20" s="498" t="str">
        <f>'5. Capex'!B46</f>
        <v>Distribution transformers</v>
      </c>
      <c r="C20" s="499"/>
      <c r="D20" s="500"/>
      <c r="E20" s="93">
        <v>40</v>
      </c>
      <c r="F20" s="135">
        <v>74714</v>
      </c>
    </row>
    <row r="21" spans="2:6" x14ac:dyDescent="0.2">
      <c r="B21" s="498" t="str">
        <f>'5. Capex'!B47</f>
        <v>Low voltage services</v>
      </c>
      <c r="C21" s="499"/>
      <c r="D21" s="500"/>
      <c r="E21" s="93">
        <v>41.2</v>
      </c>
      <c r="F21" s="135">
        <v>18752</v>
      </c>
    </row>
    <row r="22" spans="2:6" x14ac:dyDescent="0.2">
      <c r="B22" s="498" t="str">
        <f>'5. Capex'!B48</f>
        <v>Metering</v>
      </c>
      <c r="C22" s="499"/>
      <c r="D22" s="500"/>
      <c r="E22" s="93">
        <v>21.8</v>
      </c>
      <c r="F22" s="135">
        <v>15548</v>
      </c>
    </row>
    <row r="23" spans="2:6" x14ac:dyDescent="0.2">
      <c r="B23" s="498" t="str">
        <f>'5. Capex'!B49</f>
        <v>Communications - pilot wires</v>
      </c>
      <c r="C23" s="499"/>
      <c r="D23" s="500"/>
      <c r="E23" s="93">
        <v>32.700000000000003</v>
      </c>
      <c r="F23" s="135">
        <v>845</v>
      </c>
    </row>
    <row r="24" spans="2:6" x14ac:dyDescent="0.2">
      <c r="B24" s="498" t="str">
        <f>'5. Capex'!B50</f>
        <v>Generation assets</v>
      </c>
      <c r="C24" s="499"/>
      <c r="D24" s="500"/>
      <c r="E24" s="93">
        <v>29.6</v>
      </c>
      <c r="F24" s="135">
        <v>7895</v>
      </c>
    </row>
    <row r="25" spans="2:6" x14ac:dyDescent="0.2">
      <c r="B25" s="498" t="str">
        <f>'5. Capex'!B51</f>
        <v>Street lighting</v>
      </c>
      <c r="C25" s="499"/>
      <c r="D25" s="500"/>
      <c r="E25" s="93" t="s">
        <v>495</v>
      </c>
      <c r="F25" s="135">
        <v>0</v>
      </c>
    </row>
    <row r="26" spans="2:6" x14ac:dyDescent="0.2">
      <c r="B26" s="498" t="str">
        <f>'5. Capex'!B52</f>
        <v>Other equipment</v>
      </c>
      <c r="C26" s="499"/>
      <c r="D26" s="500"/>
      <c r="E26" s="93">
        <v>40</v>
      </c>
      <c r="F26" s="135">
        <v>0</v>
      </c>
    </row>
    <row r="27" spans="2:6" x14ac:dyDescent="0.2">
      <c r="B27" s="498" t="str">
        <f>'5. Capex'!B53</f>
        <v>Control centre - SCADA</v>
      </c>
      <c r="C27" s="499"/>
      <c r="D27" s="500"/>
      <c r="E27" s="93">
        <v>10</v>
      </c>
      <c r="F27" s="135">
        <v>10097</v>
      </c>
    </row>
    <row r="28" spans="2:6" x14ac:dyDescent="0.2">
      <c r="B28" s="498" t="str">
        <f>'5. Capex'!B54</f>
        <v>Land &amp; easements (system)</v>
      </c>
      <c r="C28" s="499"/>
      <c r="D28" s="500"/>
      <c r="E28" s="93" t="s">
        <v>495</v>
      </c>
      <c r="F28" s="135">
        <v>188</v>
      </c>
    </row>
    <row r="29" spans="2:6" x14ac:dyDescent="0.2">
      <c r="B29" s="498" t="str">
        <f>'5. Capex'!B55</f>
        <v>Buildings (system)</v>
      </c>
      <c r="C29" s="499"/>
      <c r="D29" s="500"/>
      <c r="E29" s="93" t="s">
        <v>495</v>
      </c>
      <c r="F29" s="135">
        <v>0</v>
      </c>
    </row>
    <row r="30" spans="2:6" x14ac:dyDescent="0.2">
      <c r="B30" s="495" t="str">
        <f>'5. Capex'!B56</f>
        <v xml:space="preserve">Sub-total </v>
      </c>
      <c r="C30" s="496"/>
      <c r="D30" s="497"/>
      <c r="E30" s="135">
        <v>0</v>
      </c>
      <c r="F30" s="135">
        <v>667037</v>
      </c>
    </row>
    <row r="31" spans="2:6" x14ac:dyDescent="0.2">
      <c r="B31" s="501" t="str">
        <f>'5. Capex'!B57</f>
        <v>Non-System Assets</v>
      </c>
      <c r="C31" s="502"/>
      <c r="D31" s="503"/>
      <c r="E31" s="308"/>
      <c r="F31" s="308">
        <f>'5. Capex'!D57</f>
        <v>0</v>
      </c>
    </row>
    <row r="32" spans="2:6" x14ac:dyDescent="0.2">
      <c r="B32" s="498" t="str">
        <f>'5. Capex'!B58</f>
        <v>Communications</v>
      </c>
      <c r="C32" s="499"/>
      <c r="D32" s="500"/>
      <c r="E32" s="93">
        <v>6.7</v>
      </c>
      <c r="F32" s="135">
        <v>54503</v>
      </c>
    </row>
    <row r="33" spans="2:6" x14ac:dyDescent="0.2">
      <c r="B33" s="498" t="str">
        <f>'5. Capex'!B59</f>
        <v>IT systems</v>
      </c>
      <c r="C33" s="499"/>
      <c r="D33" s="500"/>
      <c r="E33" s="93">
        <v>7.3</v>
      </c>
      <c r="F33" s="135">
        <v>9653</v>
      </c>
    </row>
    <row r="34" spans="2:6" x14ac:dyDescent="0.2">
      <c r="B34" s="498" t="str">
        <f>'5. Capex'!B60</f>
        <v>Office equipment &amp; furniture</v>
      </c>
      <c r="C34" s="499"/>
      <c r="D34" s="500"/>
      <c r="E34" s="93">
        <v>18.899999999999999</v>
      </c>
      <c r="F34" s="135">
        <v>1465</v>
      </c>
    </row>
    <row r="35" spans="2:6" x14ac:dyDescent="0.2">
      <c r="B35" s="498" t="str">
        <f>'5. Capex'!B61</f>
        <v>Motor vehicles</v>
      </c>
      <c r="C35" s="499"/>
      <c r="D35" s="500"/>
      <c r="E35" s="93">
        <v>9.1999999999999993</v>
      </c>
      <c r="F35" s="135">
        <v>20600</v>
      </c>
    </row>
    <row r="36" spans="2:6" x14ac:dyDescent="0.2">
      <c r="B36" s="498" t="str">
        <f>'5. Capex'!B62</f>
        <v>Plant &amp; equipment</v>
      </c>
      <c r="C36" s="499"/>
      <c r="D36" s="500"/>
      <c r="E36" s="93">
        <v>11.3</v>
      </c>
      <c r="F36" s="135">
        <v>19320</v>
      </c>
    </row>
    <row r="37" spans="2:6" x14ac:dyDescent="0.2">
      <c r="B37" s="498" t="str">
        <f>'5. Capex'!B63</f>
        <v>Buildings (non system)</v>
      </c>
      <c r="C37" s="499"/>
      <c r="D37" s="500"/>
      <c r="E37" s="93">
        <v>35.5</v>
      </c>
      <c r="F37" s="135">
        <v>58883</v>
      </c>
    </row>
    <row r="38" spans="2:6" x14ac:dyDescent="0.2">
      <c r="B38" s="498" t="str">
        <f>'5. Capex'!B64</f>
        <v>Land &amp; easements (non system)</v>
      </c>
      <c r="C38" s="499"/>
      <c r="D38" s="500"/>
      <c r="E38" s="93" t="s">
        <v>495</v>
      </c>
      <c r="F38" s="135">
        <v>25</v>
      </c>
    </row>
    <row r="39" spans="2:6" x14ac:dyDescent="0.2">
      <c r="B39" s="498" t="str">
        <f>'5. Capex'!B65</f>
        <v>Land improvements (non system)</v>
      </c>
      <c r="C39" s="499"/>
      <c r="D39" s="500"/>
      <c r="E39" s="93">
        <v>40</v>
      </c>
      <c r="F39" s="135">
        <v>33701</v>
      </c>
    </row>
    <row r="40" spans="2:6" x14ac:dyDescent="0.2">
      <c r="B40" s="498" t="str">
        <f>'5. Capex'!B66</f>
        <v>Equity raising costs</v>
      </c>
      <c r="C40" s="499"/>
      <c r="D40" s="500"/>
      <c r="E40" s="93" t="s">
        <v>495</v>
      </c>
      <c r="F40" s="135">
        <v>0</v>
      </c>
    </row>
    <row r="41" spans="2:6" x14ac:dyDescent="0.2">
      <c r="B41" s="495" t="str">
        <f>'5. Capex'!B67</f>
        <v xml:space="preserve">Sub-total </v>
      </c>
      <c r="C41" s="496"/>
      <c r="D41" s="497"/>
      <c r="E41" s="135">
        <v>0</v>
      </c>
      <c r="F41" s="135">
        <v>667037</v>
      </c>
    </row>
    <row r="42" spans="2:6" x14ac:dyDescent="0.2">
      <c r="B42" s="495" t="str">
        <f>'5. Capex'!B68</f>
        <v>Total</v>
      </c>
      <c r="C42" s="496"/>
      <c r="D42" s="497"/>
      <c r="E42" s="135">
        <v>0</v>
      </c>
      <c r="F42" s="135">
        <v>865187</v>
      </c>
    </row>
  </sheetData>
  <mergeCells count="36">
    <mergeCell ref="B5:E5"/>
    <mergeCell ref="B21:D21"/>
    <mergeCell ref="B22:D22"/>
    <mergeCell ref="B7:F7"/>
    <mergeCell ref="B9:D9"/>
    <mergeCell ref="B10:D10"/>
    <mergeCell ref="B11:D11"/>
    <mergeCell ref="B12:D12"/>
    <mergeCell ref="B13:D13"/>
    <mergeCell ref="B14:D14"/>
    <mergeCell ref="B15:D15"/>
    <mergeCell ref="B16:D16"/>
    <mergeCell ref="B17:D17"/>
    <mergeCell ref="B18:D18"/>
    <mergeCell ref="B31:D31"/>
    <mergeCell ref="B19:D19"/>
    <mergeCell ref="B24:D24"/>
    <mergeCell ref="B25:D25"/>
    <mergeCell ref="B38:D38"/>
    <mergeCell ref="B23:D23"/>
    <mergeCell ref="B20:D20"/>
    <mergeCell ref="B26:D26"/>
    <mergeCell ref="B27:D27"/>
    <mergeCell ref="B28:D28"/>
    <mergeCell ref="B29:D29"/>
    <mergeCell ref="B30:D30"/>
    <mergeCell ref="B42:D42"/>
    <mergeCell ref="B32:D32"/>
    <mergeCell ref="B33:D33"/>
    <mergeCell ref="B34:D34"/>
    <mergeCell ref="B35:D35"/>
    <mergeCell ref="B36:D36"/>
    <mergeCell ref="B41:D41"/>
    <mergeCell ref="B40:D40"/>
    <mergeCell ref="B37:D37"/>
    <mergeCell ref="B39:D39"/>
  </mergeCells>
  <phoneticPr fontId="37" type="noConversion"/>
  <pageMargins left="0.35433070866141736" right="0.35433070866141736" top="0.59055118110236227" bottom="0.59055118110236227" header="0.51181102362204722" footer="0.11811023622047245"/>
  <pageSetup paperSize="9" scale="87" fitToHeight="13" orientation="portrait" r:id="rId1"/>
  <headerFooter scaleWithDoc="0" alignWithMargins="0">
    <oddFooter>&amp;L&amp;8&amp;D&amp;C&amp;8&amp; Template: &amp;A
&amp;F&amp;R&amp;8&amp;P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N49"/>
  <sheetViews>
    <sheetView showGridLines="0" view="pageBreakPreview" zoomScale="75" zoomScaleNormal="100" zoomScaleSheetLayoutView="75" workbookViewId="0">
      <selection activeCell="I22" sqref="I22"/>
    </sheetView>
  </sheetViews>
  <sheetFormatPr defaultColWidth="9.140625" defaultRowHeight="12.75" x14ac:dyDescent="0.2"/>
  <cols>
    <col min="1" max="1" width="12" style="49" customWidth="1"/>
    <col min="2" max="2" width="16.42578125" style="49" bestFit="1" customWidth="1"/>
    <col min="3" max="3" width="50.42578125" style="49" bestFit="1" customWidth="1"/>
    <col min="4" max="14" width="15.7109375" style="49" customWidth="1"/>
    <col min="15" max="16384" width="9.140625" style="49"/>
  </cols>
  <sheetData>
    <row r="1" spans="2:14" ht="20.25" x14ac:dyDescent="0.3">
      <c r="B1" s="26" t="str">
        <f>Cover!C22</f>
        <v>Ergon Energy</v>
      </c>
      <c r="C1" s="27"/>
      <c r="D1" s="27"/>
      <c r="E1" s="27"/>
      <c r="F1" s="27"/>
      <c r="G1" s="27"/>
      <c r="H1" s="27"/>
      <c r="I1" s="27"/>
      <c r="J1" s="27"/>
      <c r="K1" s="27"/>
      <c r="L1" s="27"/>
      <c r="M1" s="27"/>
      <c r="N1" s="27"/>
    </row>
    <row r="2" spans="2:14" ht="20.25" x14ac:dyDescent="0.3">
      <c r="B2" s="513" t="s">
        <v>361</v>
      </c>
      <c r="C2" s="513"/>
      <c r="D2" s="514"/>
      <c r="E2" s="514"/>
    </row>
    <row r="3" spans="2:14" ht="20.25" x14ac:dyDescent="0.3">
      <c r="B3" s="26" t="str">
        <f>Cover!C26</f>
        <v>2014-15</v>
      </c>
    </row>
    <row r="4" spans="2:14" ht="12.75" customHeight="1" x14ac:dyDescent="0.3">
      <c r="B4" s="48"/>
    </row>
    <row r="5" spans="2:14" s="134" customFormat="1" ht="51.75" customHeight="1" x14ac:dyDescent="0.2">
      <c r="B5" s="512" t="s">
        <v>157</v>
      </c>
      <c r="C5" s="493"/>
    </row>
    <row r="6" spans="2:14" s="178" customFormat="1" ht="12.75" customHeight="1" x14ac:dyDescent="0.2">
      <c r="B6" s="177"/>
      <c r="C6" s="177"/>
    </row>
    <row r="7" spans="2:14" ht="19.5" customHeight="1" x14ac:dyDescent="0.2">
      <c r="B7" s="515" t="s">
        <v>101</v>
      </c>
      <c r="C7" s="515"/>
      <c r="D7" s="515"/>
      <c r="E7" s="515"/>
    </row>
    <row r="8" spans="2:14" ht="12.75" customHeight="1" x14ac:dyDescent="0.3">
      <c r="B8" s="48"/>
    </row>
    <row r="9" spans="2:14" ht="60" customHeight="1" x14ac:dyDescent="0.2">
      <c r="B9" s="58" t="s">
        <v>39</v>
      </c>
      <c r="C9" s="59" t="s">
        <v>40</v>
      </c>
      <c r="D9" s="60" t="s">
        <v>41</v>
      </c>
      <c r="E9" s="60" t="s">
        <v>42</v>
      </c>
      <c r="F9" s="61" t="s">
        <v>47</v>
      </c>
      <c r="G9" s="533" t="s">
        <v>52</v>
      </c>
      <c r="H9" s="534"/>
      <c r="I9" s="535"/>
      <c r="J9" s="530" t="s">
        <v>53</v>
      </c>
      <c r="K9" s="531"/>
      <c r="L9" s="532"/>
      <c r="M9" s="61" t="s">
        <v>48</v>
      </c>
      <c r="N9" s="63" t="s">
        <v>49</v>
      </c>
    </row>
    <row r="10" spans="2:14" ht="30.75" customHeight="1" x14ac:dyDescent="0.2">
      <c r="B10" s="58"/>
      <c r="C10" s="59"/>
      <c r="D10" s="60"/>
      <c r="E10" s="60"/>
      <c r="F10" s="61"/>
      <c r="G10" s="61" t="s">
        <v>4</v>
      </c>
      <c r="H10" s="61" t="s">
        <v>5</v>
      </c>
      <c r="I10" s="61" t="s">
        <v>76</v>
      </c>
      <c r="J10" s="62" t="s">
        <v>67</v>
      </c>
      <c r="K10" s="64" t="s">
        <v>54</v>
      </c>
      <c r="L10" s="61" t="s">
        <v>55</v>
      </c>
      <c r="M10" s="61"/>
      <c r="N10" s="63"/>
    </row>
    <row r="11" spans="2:14" x14ac:dyDescent="0.2">
      <c r="B11" s="65"/>
      <c r="C11" s="66" t="s">
        <v>56</v>
      </c>
      <c r="D11" s="28" t="s">
        <v>44</v>
      </c>
      <c r="E11" s="28" t="s">
        <v>44</v>
      </c>
      <c r="F11" s="28" t="s">
        <v>44</v>
      </c>
      <c r="G11" s="28" t="s">
        <v>44</v>
      </c>
      <c r="H11" s="28" t="s">
        <v>44</v>
      </c>
      <c r="I11" s="29"/>
      <c r="J11" s="28" t="s">
        <v>44</v>
      </c>
      <c r="K11" s="28" t="s">
        <v>44</v>
      </c>
      <c r="L11" s="28" t="s">
        <v>44</v>
      </c>
      <c r="M11" s="28" t="s">
        <v>44</v>
      </c>
      <c r="N11" s="28" t="s">
        <v>44</v>
      </c>
    </row>
    <row r="12" spans="2:14" x14ac:dyDescent="0.2">
      <c r="B12" s="114"/>
      <c r="C12" s="107" t="s">
        <v>68</v>
      </c>
      <c r="D12" s="83">
        <v>107486</v>
      </c>
      <c r="E12" s="83">
        <v>-5971</v>
      </c>
      <c r="F12" s="83">
        <v>101515</v>
      </c>
      <c r="G12" s="83">
        <v>125518.72196173829</v>
      </c>
      <c r="H12" s="83">
        <v>93561</v>
      </c>
      <c r="I12" s="112">
        <f>(H12-G12)/G12</f>
        <v>-0.25460522113569578</v>
      </c>
      <c r="J12" s="83">
        <v>7954</v>
      </c>
      <c r="K12" s="83">
        <v>0</v>
      </c>
      <c r="L12" s="83">
        <v>0</v>
      </c>
      <c r="M12" s="110"/>
      <c r="N12" s="83">
        <v>5971</v>
      </c>
    </row>
    <row r="13" spans="2:14" x14ac:dyDescent="0.2">
      <c r="B13" s="114"/>
      <c r="C13" s="107" t="s">
        <v>69</v>
      </c>
      <c r="D13" s="83">
        <v>121762</v>
      </c>
      <c r="E13" s="83">
        <v>-7136</v>
      </c>
      <c r="F13" s="83">
        <v>114626</v>
      </c>
      <c r="G13" s="83">
        <v>107926.5729073619</v>
      </c>
      <c r="H13" s="83">
        <v>110203</v>
      </c>
      <c r="I13" s="112">
        <f>(H13-G13)/G13</f>
        <v>2.1092368925603303E-2</v>
      </c>
      <c r="J13" s="83">
        <v>4423</v>
      </c>
      <c r="K13" s="83">
        <v>0</v>
      </c>
      <c r="L13" s="83">
        <v>0</v>
      </c>
      <c r="M13" s="110"/>
      <c r="N13" s="83">
        <v>7136</v>
      </c>
    </row>
    <row r="14" spans="2:14" x14ac:dyDescent="0.2">
      <c r="B14" s="114"/>
      <c r="C14" s="107" t="s">
        <v>70</v>
      </c>
      <c r="D14" s="83">
        <v>79126</v>
      </c>
      <c r="E14" s="83">
        <v>-1947</v>
      </c>
      <c r="F14" s="83">
        <v>77179</v>
      </c>
      <c r="G14" s="83">
        <v>42649.796946609073</v>
      </c>
      <c r="H14" s="83">
        <v>77171</v>
      </c>
      <c r="I14" s="112">
        <f>(H14-G14)/G14</f>
        <v>0.8094107246654918</v>
      </c>
      <c r="J14" s="83">
        <v>8</v>
      </c>
      <c r="K14" s="83">
        <v>0</v>
      </c>
      <c r="L14" s="83">
        <v>0</v>
      </c>
      <c r="M14" s="110"/>
      <c r="N14" s="83">
        <v>1947</v>
      </c>
    </row>
    <row r="15" spans="2:14" x14ac:dyDescent="0.2">
      <c r="B15" s="114"/>
      <c r="C15" s="108" t="s">
        <v>114</v>
      </c>
      <c r="D15" s="83">
        <v>0</v>
      </c>
      <c r="E15" s="83">
        <v>0</v>
      </c>
      <c r="F15" s="83">
        <v>0</v>
      </c>
      <c r="G15" s="83">
        <v>0</v>
      </c>
      <c r="H15" s="83">
        <v>0</v>
      </c>
      <c r="I15" s="112" t="e">
        <f>(H15-G15)/G15</f>
        <v>#DIV/0!</v>
      </c>
      <c r="J15" s="83">
        <v>0</v>
      </c>
      <c r="K15" s="83">
        <v>0</v>
      </c>
      <c r="L15" s="83">
        <v>0</v>
      </c>
      <c r="M15" s="110"/>
      <c r="N15" s="83">
        <v>0</v>
      </c>
    </row>
    <row r="16" spans="2:14" x14ac:dyDescent="0.2">
      <c r="B16" s="65"/>
      <c r="C16" s="68" t="s">
        <v>51</v>
      </c>
      <c r="D16" s="69">
        <f t="shared" ref="D16:N16" si="0">SUM(D12:D15)</f>
        <v>308374</v>
      </c>
      <c r="E16" s="69">
        <f t="shared" si="0"/>
        <v>-15054</v>
      </c>
      <c r="F16" s="69">
        <f t="shared" si="0"/>
        <v>293320</v>
      </c>
      <c r="G16" s="69">
        <f t="shared" si="0"/>
        <v>276095.09181570925</v>
      </c>
      <c r="H16" s="69">
        <f t="shared" si="0"/>
        <v>280935</v>
      </c>
      <c r="I16" s="112">
        <f>(H16-G16)/G16</f>
        <v>1.752985955839207E-2</v>
      </c>
      <c r="J16" s="69">
        <f t="shared" si="0"/>
        <v>12385</v>
      </c>
      <c r="K16" s="69">
        <f t="shared" si="0"/>
        <v>0</v>
      </c>
      <c r="L16" s="69">
        <f t="shared" si="0"/>
        <v>0</v>
      </c>
      <c r="M16" s="69">
        <f t="shared" si="0"/>
        <v>0</v>
      </c>
      <c r="N16" s="69">
        <f t="shared" si="0"/>
        <v>15054</v>
      </c>
    </row>
    <row r="18" spans="2:11" ht="19.5" x14ac:dyDescent="0.25">
      <c r="B18" s="118" t="s">
        <v>103</v>
      </c>
      <c r="C18" s="121"/>
      <c r="D18" s="121"/>
      <c r="E18" s="84"/>
      <c r="F18" s="84"/>
      <c r="G18" s="84"/>
      <c r="H18" s="84"/>
      <c r="I18" s="84"/>
      <c r="J18" s="84"/>
      <c r="K18" s="84"/>
    </row>
    <row r="19" spans="2:11" ht="19.5" x14ac:dyDescent="0.25">
      <c r="B19" s="118"/>
      <c r="C19" s="121"/>
      <c r="D19" s="121"/>
      <c r="E19" s="84"/>
      <c r="F19" s="84"/>
      <c r="G19" s="84"/>
      <c r="H19" s="84"/>
      <c r="I19" s="84"/>
      <c r="J19" s="84"/>
      <c r="K19" s="84"/>
    </row>
    <row r="20" spans="2:11" ht="15" x14ac:dyDescent="0.2">
      <c r="B20" s="309" t="s">
        <v>115</v>
      </c>
      <c r="C20" s="119"/>
      <c r="D20" s="120"/>
      <c r="E20" s="84"/>
      <c r="F20" s="84"/>
      <c r="G20" s="84"/>
      <c r="H20" s="84"/>
      <c r="I20" s="84"/>
    </row>
    <row r="21" spans="2:11" ht="15" x14ac:dyDescent="0.2">
      <c r="B21" s="86"/>
      <c r="C21" s="87"/>
      <c r="D21" s="87"/>
      <c r="E21" s="87"/>
      <c r="F21" s="85"/>
      <c r="G21" s="85"/>
      <c r="H21" s="85"/>
      <c r="I21" s="85"/>
      <c r="J21" s="85"/>
      <c r="K21" s="85"/>
    </row>
    <row r="22" spans="2:11" x14ac:dyDescent="0.2">
      <c r="B22" s="88" t="s">
        <v>0</v>
      </c>
      <c r="C22" s="539" t="s">
        <v>1</v>
      </c>
      <c r="D22" s="540"/>
      <c r="E22" s="540"/>
      <c r="F22" s="540"/>
    </row>
    <row r="23" spans="2:11" ht="79.150000000000006" customHeight="1" x14ac:dyDescent="0.2">
      <c r="B23" s="398" t="s">
        <v>483</v>
      </c>
      <c r="C23" s="536" t="s">
        <v>484</v>
      </c>
      <c r="D23" s="537"/>
      <c r="E23" s="537"/>
      <c r="F23" s="538"/>
    </row>
    <row r="24" spans="2:11" ht="63" customHeight="1" x14ac:dyDescent="0.2">
      <c r="B24" s="398" t="s">
        <v>485</v>
      </c>
      <c r="C24" s="527" t="s">
        <v>486</v>
      </c>
      <c r="D24" s="528"/>
      <c r="E24" s="528"/>
      <c r="F24" s="529"/>
    </row>
    <row r="25" spans="2:11" ht="88.5" customHeight="1" x14ac:dyDescent="0.2">
      <c r="B25" s="398" t="s">
        <v>487</v>
      </c>
      <c r="C25" s="527" t="s">
        <v>488</v>
      </c>
      <c r="D25" s="528"/>
      <c r="E25" s="528"/>
      <c r="F25" s="529"/>
    </row>
    <row r="26" spans="2:11" ht="52.15" customHeight="1" x14ac:dyDescent="0.2">
      <c r="B26" s="398" t="s">
        <v>489</v>
      </c>
      <c r="C26" s="527" t="s">
        <v>490</v>
      </c>
      <c r="D26" s="528"/>
      <c r="E26" s="528"/>
      <c r="F26" s="529"/>
    </row>
    <row r="28" spans="2:11" ht="15.75" x14ac:dyDescent="0.2">
      <c r="B28" s="515" t="s">
        <v>122</v>
      </c>
      <c r="C28" s="515"/>
      <c r="D28" s="515"/>
      <c r="E28" s="515"/>
    </row>
    <row r="29" spans="2:11" ht="12.75" customHeight="1" x14ac:dyDescent="0.2">
      <c r="B29" s="105"/>
      <c r="C29" s="105"/>
      <c r="D29" s="105"/>
      <c r="E29" s="105"/>
    </row>
    <row r="30" spans="2:11" ht="12.75" customHeight="1" x14ac:dyDescent="0.2">
      <c r="B30" s="522" t="s">
        <v>159</v>
      </c>
      <c r="C30" s="523"/>
      <c r="D30" s="523"/>
      <c r="E30" s="523"/>
      <c r="F30" s="523"/>
    </row>
    <row r="31" spans="2:11" ht="12.75" customHeight="1" x14ac:dyDescent="0.2">
      <c r="B31" s="105"/>
      <c r="C31" s="105"/>
      <c r="D31" s="105"/>
      <c r="E31" s="105"/>
    </row>
    <row r="32" spans="2:11" ht="51" x14ac:dyDescent="0.2">
      <c r="B32" s="70" t="s">
        <v>46</v>
      </c>
      <c r="C32" s="59" t="s">
        <v>40</v>
      </c>
      <c r="D32" s="60" t="s">
        <v>41</v>
      </c>
      <c r="E32" s="60" t="s">
        <v>42</v>
      </c>
      <c r="F32" s="61" t="s">
        <v>47</v>
      </c>
    </row>
    <row r="33" spans="2:7" x14ac:dyDescent="0.2">
      <c r="B33" s="70"/>
      <c r="C33" s="59"/>
      <c r="D33" s="28" t="s">
        <v>44</v>
      </c>
      <c r="E33" s="28" t="s">
        <v>44</v>
      </c>
      <c r="F33" s="28" t="s">
        <v>44</v>
      </c>
    </row>
    <row r="34" spans="2:7" x14ac:dyDescent="0.2">
      <c r="B34" s="114"/>
      <c r="C34" s="83" t="s">
        <v>492</v>
      </c>
      <c r="D34" s="83" t="s">
        <v>492</v>
      </c>
      <c r="E34" s="83" t="s">
        <v>492</v>
      </c>
      <c r="F34" s="83" t="s">
        <v>492</v>
      </c>
    </row>
    <row r="35" spans="2:7" x14ac:dyDescent="0.2">
      <c r="B35" s="114"/>
      <c r="C35" s="83" t="s">
        <v>492</v>
      </c>
      <c r="D35" s="83" t="s">
        <v>492</v>
      </c>
      <c r="E35" s="83" t="s">
        <v>492</v>
      </c>
      <c r="F35" s="83" t="s">
        <v>492</v>
      </c>
    </row>
    <row r="36" spans="2:7" x14ac:dyDescent="0.2">
      <c r="B36" s="114"/>
      <c r="C36" s="83" t="s">
        <v>492</v>
      </c>
      <c r="D36" s="83" t="s">
        <v>492</v>
      </c>
      <c r="E36" s="83" t="s">
        <v>492</v>
      </c>
      <c r="F36" s="83" t="s">
        <v>492</v>
      </c>
    </row>
    <row r="37" spans="2:7" x14ac:dyDescent="0.2">
      <c r="B37" s="114"/>
      <c r="C37" s="83" t="s">
        <v>492</v>
      </c>
      <c r="D37" s="83" t="s">
        <v>492</v>
      </c>
      <c r="E37" s="83" t="s">
        <v>492</v>
      </c>
      <c r="F37" s="83" t="s">
        <v>492</v>
      </c>
    </row>
    <row r="38" spans="2:7" x14ac:dyDescent="0.2">
      <c r="B38" s="114"/>
      <c r="C38" s="83" t="s">
        <v>492</v>
      </c>
      <c r="D38" s="83" t="s">
        <v>492</v>
      </c>
      <c r="E38" s="83" t="s">
        <v>492</v>
      </c>
      <c r="F38" s="83" t="s">
        <v>492</v>
      </c>
    </row>
    <row r="40" spans="2:7" ht="15.75" x14ac:dyDescent="0.25">
      <c r="B40" s="71" t="s">
        <v>102</v>
      </c>
      <c r="E40" s="72"/>
      <c r="G40" s="73"/>
    </row>
    <row r="41" spans="2:7" ht="16.5" customHeight="1" x14ac:dyDescent="0.25">
      <c r="B41" s="71"/>
      <c r="E41" s="72"/>
      <c r="G41" s="73"/>
    </row>
    <row r="42" spans="2:7" ht="12.75" customHeight="1" x14ac:dyDescent="0.2">
      <c r="B42" s="494" t="s">
        <v>159</v>
      </c>
      <c r="C42" s="464"/>
      <c r="D42" s="464"/>
      <c r="E42" s="464"/>
      <c r="F42" s="465"/>
    </row>
    <row r="44" spans="2:7" ht="99.75" customHeight="1" x14ac:dyDescent="0.2">
      <c r="B44" s="328" t="s">
        <v>57</v>
      </c>
      <c r="C44" s="524" t="s">
        <v>58</v>
      </c>
      <c r="D44" s="525"/>
      <c r="E44" s="526"/>
      <c r="F44" s="328" t="s">
        <v>324</v>
      </c>
    </row>
    <row r="45" spans="2:7" x14ac:dyDescent="0.2">
      <c r="B45" s="111" t="s">
        <v>493</v>
      </c>
      <c r="C45" s="519" t="s">
        <v>494</v>
      </c>
      <c r="D45" s="520"/>
      <c r="E45" s="521"/>
      <c r="F45" s="370">
        <v>19193</v>
      </c>
    </row>
    <row r="46" spans="2:7" x14ac:dyDescent="0.2">
      <c r="B46" s="111" t="s">
        <v>496</v>
      </c>
      <c r="C46" s="519" t="s">
        <v>497</v>
      </c>
      <c r="D46" s="520"/>
      <c r="E46" s="521"/>
      <c r="F46" s="370">
        <v>1070</v>
      </c>
    </row>
    <row r="47" spans="2:7" x14ac:dyDescent="0.2">
      <c r="B47" s="111">
        <v>0</v>
      </c>
      <c r="C47" s="519">
        <v>0</v>
      </c>
      <c r="D47" s="520"/>
      <c r="E47" s="521"/>
      <c r="F47" s="370">
        <v>0</v>
      </c>
    </row>
    <row r="48" spans="2:7" x14ac:dyDescent="0.2">
      <c r="B48" s="111">
        <v>0</v>
      </c>
      <c r="C48" s="519">
        <v>0</v>
      </c>
      <c r="D48" s="520"/>
      <c r="E48" s="521"/>
      <c r="F48" s="370">
        <v>0</v>
      </c>
    </row>
    <row r="49" spans="2:6" x14ac:dyDescent="0.2">
      <c r="B49" s="74"/>
      <c r="C49" s="516" t="s">
        <v>59</v>
      </c>
      <c r="D49" s="517"/>
      <c r="E49" s="518"/>
      <c r="F49" s="314">
        <f>SUM(F45:F48)</f>
        <v>20263</v>
      </c>
    </row>
  </sheetData>
  <mergeCells count="19">
    <mergeCell ref="J9:L9"/>
    <mergeCell ref="G9:I9"/>
    <mergeCell ref="C23:F23"/>
    <mergeCell ref="C24:F24"/>
    <mergeCell ref="C25:F25"/>
    <mergeCell ref="C22:F22"/>
    <mergeCell ref="B5:C5"/>
    <mergeCell ref="B2:E2"/>
    <mergeCell ref="B7:E7"/>
    <mergeCell ref="B28:E28"/>
    <mergeCell ref="C49:E49"/>
    <mergeCell ref="C46:E46"/>
    <mergeCell ref="C48:E48"/>
    <mergeCell ref="C45:E45"/>
    <mergeCell ref="C47:E47"/>
    <mergeCell ref="B30:F30"/>
    <mergeCell ref="B42:F42"/>
    <mergeCell ref="C44:E44"/>
    <mergeCell ref="C26:F26"/>
  </mergeCells>
  <phoneticPr fontId="37" type="noConversion"/>
  <pageMargins left="0.35433070866141736" right="0.35433070866141736" top="0.59055118110236227" bottom="0.59055118110236227" header="0.51181102362204722" footer="0.11811023622047245"/>
  <pageSetup paperSize="9" scale="59" fitToWidth="2" fitToHeight="13" orientation="landscape" r:id="rId1"/>
  <headerFooter scaleWithDoc="0" alignWithMargins="0">
    <oddFooter>&amp;L&amp;8&amp;D&amp;C&amp;8&amp; Template: &amp;A
&amp;F&amp;R&amp;8&amp;P of &amp;N</oddFooter>
  </headerFooter>
  <rowBreaks count="1" manualBreakCount="1">
    <brk id="39" min="1" max="1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N126"/>
  <sheetViews>
    <sheetView view="pageBreakPreview" zoomScale="70" zoomScaleNormal="100" zoomScaleSheetLayoutView="70" workbookViewId="0">
      <selection activeCell="G26" sqref="G26"/>
    </sheetView>
  </sheetViews>
  <sheetFormatPr defaultColWidth="9.140625" defaultRowHeight="12.75" x14ac:dyDescent="0.2"/>
  <cols>
    <col min="1" max="1" width="12" style="49" customWidth="1"/>
    <col min="2" max="2" width="16.42578125" style="49" bestFit="1" customWidth="1"/>
    <col min="3" max="3" width="41.28515625" style="49" customWidth="1"/>
    <col min="4" max="18" width="15.7109375" style="49" customWidth="1"/>
    <col min="19" max="16384" width="9.140625" style="49"/>
  </cols>
  <sheetData>
    <row r="1" spans="2:14" ht="20.25" x14ac:dyDescent="0.3">
      <c r="B1" s="26" t="str">
        <f>Cover!C22</f>
        <v>Ergon Energy</v>
      </c>
      <c r="C1" s="27"/>
      <c r="D1" s="27"/>
      <c r="E1" s="27"/>
      <c r="F1" s="27"/>
      <c r="G1" s="27"/>
      <c r="H1" s="27"/>
      <c r="I1" s="27"/>
      <c r="J1" s="27"/>
      <c r="K1" s="27"/>
      <c r="L1" s="27"/>
      <c r="M1" s="27"/>
    </row>
    <row r="2" spans="2:14" ht="20.25" x14ac:dyDescent="0.3">
      <c r="B2" s="50" t="s">
        <v>362</v>
      </c>
      <c r="C2" s="50"/>
    </row>
    <row r="3" spans="2:14" ht="20.25" x14ac:dyDescent="0.3">
      <c r="B3" s="26" t="str">
        <f>Cover!C26</f>
        <v>2014-15</v>
      </c>
    </row>
    <row r="4" spans="2:14" ht="20.25" x14ac:dyDescent="0.3">
      <c r="B4" s="48"/>
    </row>
    <row r="5" spans="2:14" s="134" customFormat="1" ht="70.5" customHeight="1" x14ac:dyDescent="0.2">
      <c r="B5" s="492" t="s">
        <v>158</v>
      </c>
      <c r="C5" s="493"/>
    </row>
    <row r="6" spans="2:14" ht="20.25" x14ac:dyDescent="0.3">
      <c r="B6" s="48"/>
    </row>
    <row r="7" spans="2:14" ht="15.75" x14ac:dyDescent="0.25">
      <c r="B7" s="75" t="s">
        <v>60</v>
      </c>
    </row>
    <row r="8" spans="2:14" x14ac:dyDescent="0.2">
      <c r="B8" s="51"/>
      <c r="C8" s="52"/>
      <c r="D8" s="53"/>
      <c r="E8" s="53"/>
      <c r="F8" s="54"/>
      <c r="G8" s="54"/>
      <c r="H8" s="55"/>
      <c r="I8" s="55"/>
      <c r="J8" s="55"/>
      <c r="K8" s="56"/>
      <c r="L8" s="57"/>
      <c r="M8" s="57"/>
    </row>
    <row r="9" spans="2:14" ht="51" x14ac:dyDescent="0.2">
      <c r="B9" s="58" t="s">
        <v>39</v>
      </c>
      <c r="C9" s="59" t="s">
        <v>40</v>
      </c>
      <c r="D9" s="60" t="s">
        <v>41</v>
      </c>
      <c r="E9" s="60" t="s">
        <v>42</v>
      </c>
      <c r="F9" s="61" t="s">
        <v>47</v>
      </c>
      <c r="G9" s="533" t="s">
        <v>52</v>
      </c>
      <c r="H9" s="534"/>
      <c r="I9" s="535"/>
      <c r="J9" s="530" t="s">
        <v>53</v>
      </c>
      <c r="K9" s="531"/>
      <c r="L9" s="532"/>
      <c r="M9" s="61" t="s">
        <v>48</v>
      </c>
      <c r="N9" s="63" t="s">
        <v>49</v>
      </c>
    </row>
    <row r="10" spans="2:14" ht="28.5" customHeight="1" x14ac:dyDescent="0.2">
      <c r="B10" s="58"/>
      <c r="C10" s="59"/>
      <c r="D10" s="60"/>
      <c r="E10" s="60"/>
      <c r="F10" s="61"/>
      <c r="G10" s="61" t="s">
        <v>4</v>
      </c>
      <c r="H10" s="61" t="s">
        <v>5</v>
      </c>
      <c r="I10" s="61" t="s">
        <v>76</v>
      </c>
      <c r="J10" s="62" t="s">
        <v>67</v>
      </c>
      <c r="K10" s="64" t="s">
        <v>54</v>
      </c>
      <c r="L10" s="61" t="s">
        <v>55</v>
      </c>
      <c r="M10" s="61"/>
      <c r="N10" s="63"/>
    </row>
    <row r="11" spans="2:14" x14ac:dyDescent="0.2">
      <c r="B11" s="65"/>
      <c r="C11" s="76" t="s">
        <v>61</v>
      </c>
      <c r="D11" s="28" t="s">
        <v>44</v>
      </c>
      <c r="E11" s="28" t="s">
        <v>44</v>
      </c>
      <c r="F11" s="28" t="s">
        <v>44</v>
      </c>
      <c r="G11" s="28" t="s">
        <v>44</v>
      </c>
      <c r="H11" s="28" t="s">
        <v>44</v>
      </c>
      <c r="I11" s="29"/>
      <c r="J11" s="28" t="s">
        <v>44</v>
      </c>
      <c r="K11" s="28" t="s">
        <v>44</v>
      </c>
      <c r="L11" s="28" t="s">
        <v>44</v>
      </c>
      <c r="M11" s="28" t="s">
        <v>44</v>
      </c>
      <c r="N11" s="28" t="s">
        <v>44</v>
      </c>
    </row>
    <row r="12" spans="2:14" x14ac:dyDescent="0.2">
      <c r="B12" s="106"/>
      <c r="C12" s="108" t="s">
        <v>71</v>
      </c>
      <c r="D12" s="347">
        <v>41702</v>
      </c>
      <c r="E12" s="347">
        <v>-7026</v>
      </c>
      <c r="F12" s="347">
        <v>34676</v>
      </c>
      <c r="G12" s="347">
        <v>31338.36328436757</v>
      </c>
      <c r="H12" s="347">
        <v>34676</v>
      </c>
      <c r="I12" s="384">
        <f>(H12-G12)/G12</f>
        <v>0.10650322371166508</v>
      </c>
      <c r="J12" s="347">
        <v>0</v>
      </c>
      <c r="K12" s="347">
        <v>0</v>
      </c>
      <c r="L12" s="347">
        <v>0</v>
      </c>
      <c r="M12" s="348"/>
      <c r="N12" s="347">
        <v>7026</v>
      </c>
    </row>
    <row r="13" spans="2:14" x14ac:dyDescent="0.2">
      <c r="B13" s="106"/>
      <c r="C13" s="107" t="s">
        <v>72</v>
      </c>
      <c r="D13" s="347">
        <v>10636</v>
      </c>
      <c r="E13" s="347">
        <v>-343</v>
      </c>
      <c r="F13" s="347">
        <v>10293</v>
      </c>
      <c r="G13" s="347">
        <v>14208.14780694663</v>
      </c>
      <c r="H13" s="347">
        <v>10293</v>
      </c>
      <c r="I13" s="384">
        <f>(H13-G13)/G13</f>
        <v>-0.27555652292921962</v>
      </c>
      <c r="J13" s="347">
        <v>0</v>
      </c>
      <c r="K13" s="347">
        <v>0</v>
      </c>
      <c r="L13" s="347">
        <v>0</v>
      </c>
      <c r="M13" s="348"/>
      <c r="N13" s="347">
        <v>343</v>
      </c>
    </row>
    <row r="14" spans="2:14" x14ac:dyDescent="0.2">
      <c r="B14" s="106"/>
      <c r="C14" s="107" t="s">
        <v>73</v>
      </c>
      <c r="D14" s="347">
        <v>68071.956999999995</v>
      </c>
      <c r="E14" s="347">
        <v>-8030</v>
      </c>
      <c r="F14" s="347">
        <v>60041.956999999995</v>
      </c>
      <c r="G14" s="347">
        <v>16277.264651546844</v>
      </c>
      <c r="H14" s="347">
        <v>26217</v>
      </c>
      <c r="I14" s="384">
        <f>(H14-G14)/G14</f>
        <v>0.61065145534194976</v>
      </c>
      <c r="J14" s="347">
        <v>0</v>
      </c>
      <c r="K14" s="347">
        <v>2485.2710000000002</v>
      </c>
      <c r="L14" s="347">
        <v>31339.685999999994</v>
      </c>
      <c r="M14" s="348"/>
      <c r="N14" s="347">
        <v>8030</v>
      </c>
    </row>
    <row r="15" spans="2:14" x14ac:dyDescent="0.2">
      <c r="B15" s="106"/>
      <c r="C15" s="107" t="s">
        <v>74</v>
      </c>
      <c r="D15" s="347">
        <v>150534</v>
      </c>
      <c r="E15" s="347">
        <v>1905</v>
      </c>
      <c r="F15" s="347">
        <v>152439</v>
      </c>
      <c r="G15" s="347">
        <v>59331.668191948156</v>
      </c>
      <c r="H15" s="347">
        <v>152439</v>
      </c>
      <c r="I15" s="384">
        <f>(H15-G15)/G15</f>
        <v>1.5692687336353599</v>
      </c>
      <c r="J15" s="347">
        <v>0</v>
      </c>
      <c r="K15" s="347">
        <v>0</v>
      </c>
      <c r="L15" s="347">
        <v>0</v>
      </c>
      <c r="M15" s="348"/>
      <c r="N15" s="347">
        <v>94185</v>
      </c>
    </row>
    <row r="16" spans="2:14" x14ac:dyDescent="0.2">
      <c r="B16" s="65"/>
      <c r="C16" s="77" t="s">
        <v>51</v>
      </c>
      <c r="D16" s="349">
        <f>SUM(D12:D15)</f>
        <v>270943.95699999999</v>
      </c>
      <c r="E16" s="349">
        <f t="shared" ref="E16:N16" si="0">SUM(E12:E15)</f>
        <v>-13494</v>
      </c>
      <c r="F16" s="349">
        <f t="shared" si="0"/>
        <v>257449.95699999999</v>
      </c>
      <c r="G16" s="349">
        <f t="shared" si="0"/>
        <v>121155.4439348092</v>
      </c>
      <c r="H16" s="349">
        <f t="shared" si="0"/>
        <v>223625</v>
      </c>
      <c r="I16" s="384">
        <f>(H16-G16)/G16</f>
        <v>0.84576930872645872</v>
      </c>
      <c r="J16" s="349">
        <f t="shared" si="0"/>
        <v>0</v>
      </c>
      <c r="K16" s="349">
        <f t="shared" si="0"/>
        <v>2485.2710000000002</v>
      </c>
      <c r="L16" s="349">
        <f t="shared" si="0"/>
        <v>31339.685999999994</v>
      </c>
      <c r="M16" s="349">
        <f t="shared" si="0"/>
        <v>0</v>
      </c>
      <c r="N16" s="349">
        <f t="shared" si="0"/>
        <v>109584</v>
      </c>
    </row>
    <row r="18" spans="2:6" ht="19.5" x14ac:dyDescent="0.25">
      <c r="B18" s="71" t="s">
        <v>110</v>
      </c>
      <c r="C18" s="121"/>
    </row>
    <row r="20" spans="2:6" x14ac:dyDescent="0.2">
      <c r="B20" s="560" t="s">
        <v>116</v>
      </c>
      <c r="C20" s="547"/>
      <c r="D20" s="548"/>
    </row>
    <row r="22" spans="2:6" x14ac:dyDescent="0.2">
      <c r="B22" s="88" t="s">
        <v>0</v>
      </c>
      <c r="C22" s="549" t="s">
        <v>1</v>
      </c>
      <c r="D22" s="550"/>
      <c r="E22" s="550"/>
      <c r="F22" s="551"/>
    </row>
    <row r="23" spans="2:6" ht="145.5" customHeight="1" x14ac:dyDescent="0.2">
      <c r="B23" s="398" t="s">
        <v>71</v>
      </c>
      <c r="C23" s="552" t="s">
        <v>491</v>
      </c>
      <c r="D23" s="553"/>
      <c r="E23" s="553"/>
      <c r="F23" s="554"/>
    </row>
    <row r="24" spans="2:6" ht="72" customHeight="1" x14ac:dyDescent="0.2">
      <c r="B24" s="398" t="str">
        <f>C13</f>
        <v>Meter reading</v>
      </c>
      <c r="C24" s="552" t="s">
        <v>393</v>
      </c>
      <c r="D24" s="553"/>
      <c r="E24" s="553"/>
      <c r="F24" s="554"/>
    </row>
    <row r="25" spans="2:6" ht="108" customHeight="1" x14ac:dyDescent="0.2">
      <c r="B25" s="426" t="str">
        <f>C14</f>
        <v>Customer service (incl. Call Centre)</v>
      </c>
      <c r="C25" s="552" t="s">
        <v>392</v>
      </c>
      <c r="D25" s="553"/>
      <c r="E25" s="553"/>
      <c r="F25" s="554"/>
    </row>
    <row r="26" spans="2:6" ht="337.15" customHeight="1" x14ac:dyDescent="0.2">
      <c r="B26" s="426" t="str">
        <f>C15</f>
        <v>Other operating costs (itemise in table below)</v>
      </c>
      <c r="C26" s="552" t="s">
        <v>391</v>
      </c>
      <c r="D26" s="553"/>
      <c r="E26" s="553"/>
      <c r="F26" s="554"/>
    </row>
    <row r="28" spans="2:6" ht="16.5" customHeight="1" x14ac:dyDescent="0.25">
      <c r="B28" s="92" t="s">
        <v>123</v>
      </c>
    </row>
    <row r="29" spans="2:6" ht="15.75" x14ac:dyDescent="0.25">
      <c r="B29" s="75"/>
    </row>
    <row r="30" spans="2:6" x14ac:dyDescent="0.2">
      <c r="B30" s="494" t="s">
        <v>160</v>
      </c>
      <c r="C30" s="547"/>
      <c r="D30" s="547"/>
      <c r="E30" s="547"/>
      <c r="F30" s="548"/>
    </row>
    <row r="31" spans="2:6" ht="15.75" x14ac:dyDescent="0.25">
      <c r="B31" s="75"/>
    </row>
    <row r="32" spans="2:6" ht="51" x14ac:dyDescent="0.2">
      <c r="B32" s="58" t="s">
        <v>39</v>
      </c>
      <c r="C32" s="59" t="s">
        <v>40</v>
      </c>
      <c r="D32" s="60" t="s">
        <v>41</v>
      </c>
      <c r="E32" s="60" t="s">
        <v>42</v>
      </c>
      <c r="F32" s="61" t="s">
        <v>47</v>
      </c>
    </row>
    <row r="33" spans="2:14" x14ac:dyDescent="0.2">
      <c r="B33" s="58"/>
      <c r="C33" s="59"/>
      <c r="D33" s="327" t="s">
        <v>44</v>
      </c>
      <c r="E33" s="327" t="s">
        <v>44</v>
      </c>
      <c r="F33" s="327" t="s">
        <v>44</v>
      </c>
    </row>
    <row r="34" spans="2:14" x14ac:dyDescent="0.2">
      <c r="B34" s="106"/>
      <c r="C34" s="375" t="s">
        <v>498</v>
      </c>
      <c r="D34" s="347">
        <v>0</v>
      </c>
      <c r="E34" s="347">
        <v>115340</v>
      </c>
      <c r="F34" s="347">
        <v>115340</v>
      </c>
    </row>
    <row r="35" spans="2:14" x14ac:dyDescent="0.2">
      <c r="B35" s="106"/>
      <c r="C35" s="375" t="s">
        <v>499</v>
      </c>
      <c r="D35" s="347">
        <v>0</v>
      </c>
      <c r="E35" s="347">
        <v>-21423</v>
      </c>
      <c r="F35" s="347">
        <v>-21423</v>
      </c>
    </row>
    <row r="36" spans="2:14" x14ac:dyDescent="0.2">
      <c r="B36" s="106"/>
      <c r="C36" s="375" t="s">
        <v>500</v>
      </c>
      <c r="D36" s="347">
        <v>52465</v>
      </c>
      <c r="E36" s="347">
        <v>-52465</v>
      </c>
      <c r="F36" s="347">
        <v>0</v>
      </c>
    </row>
    <row r="37" spans="2:14" x14ac:dyDescent="0.2">
      <c r="B37" s="106"/>
      <c r="C37" s="375" t="s">
        <v>501</v>
      </c>
      <c r="D37" s="347">
        <v>22366</v>
      </c>
      <c r="E37" s="347">
        <v>0</v>
      </c>
      <c r="F37" s="347">
        <v>22366</v>
      </c>
    </row>
    <row r="38" spans="2:14" x14ac:dyDescent="0.2">
      <c r="B38" s="106"/>
      <c r="C38" s="375" t="s">
        <v>502</v>
      </c>
      <c r="D38" s="347">
        <v>28581</v>
      </c>
      <c r="E38" s="347">
        <v>0</v>
      </c>
      <c r="F38" s="347">
        <v>28581</v>
      </c>
    </row>
    <row r="39" spans="2:14" x14ac:dyDescent="0.2">
      <c r="B39" s="106"/>
      <c r="C39" s="375" t="s">
        <v>503</v>
      </c>
      <c r="D39" s="347">
        <v>37822</v>
      </c>
      <c r="E39" s="347">
        <v>-37822</v>
      </c>
      <c r="F39" s="347">
        <v>0</v>
      </c>
    </row>
    <row r="40" spans="2:14" x14ac:dyDescent="0.2">
      <c r="B40" s="106"/>
      <c r="C40" s="375" t="s">
        <v>504</v>
      </c>
      <c r="D40" s="347">
        <v>9300</v>
      </c>
      <c r="E40" s="347">
        <v>-1725</v>
      </c>
      <c r="F40" s="347">
        <v>7575</v>
      </c>
    </row>
    <row r="41" spans="2:14" x14ac:dyDescent="0.2">
      <c r="B41" s="106"/>
      <c r="C41" s="375"/>
      <c r="D41" s="347"/>
      <c r="E41" s="347"/>
      <c r="F41" s="347"/>
    </row>
    <row r="42" spans="2:14" x14ac:dyDescent="0.2">
      <c r="B42" s="106"/>
      <c r="C42" s="375"/>
      <c r="D42" s="347"/>
      <c r="E42" s="347"/>
      <c r="F42" s="347"/>
    </row>
    <row r="44" spans="2:14" ht="15.75" x14ac:dyDescent="0.25">
      <c r="B44" s="75" t="s">
        <v>102</v>
      </c>
    </row>
    <row r="45" spans="2:14" ht="15.75" x14ac:dyDescent="0.25">
      <c r="B45" s="75"/>
    </row>
    <row r="46" spans="2:14" x14ac:dyDescent="0.2">
      <c r="B46" s="494" t="s">
        <v>160</v>
      </c>
      <c r="C46" s="547"/>
      <c r="D46" s="547"/>
      <c r="E46" s="547"/>
      <c r="F46" s="548"/>
    </row>
    <row r="47" spans="2:14" ht="15.75" x14ac:dyDescent="0.25">
      <c r="B47" s="75"/>
    </row>
    <row r="48" spans="2:14" ht="51" x14ac:dyDescent="0.2">
      <c r="B48" s="58" t="s">
        <v>39</v>
      </c>
      <c r="C48" s="59" t="s">
        <v>62</v>
      </c>
      <c r="D48" s="60" t="s">
        <v>41</v>
      </c>
      <c r="E48" s="60" t="s">
        <v>42</v>
      </c>
      <c r="F48" s="61" t="s">
        <v>47</v>
      </c>
      <c r="G48" s="533" t="s">
        <v>52</v>
      </c>
      <c r="H48" s="534"/>
      <c r="I48" s="535"/>
      <c r="J48" s="530" t="s">
        <v>53</v>
      </c>
      <c r="K48" s="531"/>
      <c r="L48" s="532"/>
      <c r="M48" s="61" t="s">
        <v>48</v>
      </c>
      <c r="N48" s="63" t="s">
        <v>49</v>
      </c>
    </row>
    <row r="49" spans="2:14" ht="27" customHeight="1" x14ac:dyDescent="0.2">
      <c r="B49" s="58"/>
      <c r="C49" s="59"/>
      <c r="D49" s="60"/>
      <c r="E49" s="60"/>
      <c r="F49" s="61"/>
      <c r="G49" s="61" t="s">
        <v>4</v>
      </c>
      <c r="H49" s="61" t="s">
        <v>5</v>
      </c>
      <c r="I49" s="61" t="s">
        <v>76</v>
      </c>
      <c r="J49" s="62" t="s">
        <v>67</v>
      </c>
      <c r="K49" s="64" t="s">
        <v>54</v>
      </c>
      <c r="L49" s="61" t="s">
        <v>55</v>
      </c>
      <c r="M49" s="61"/>
      <c r="N49" s="63"/>
    </row>
    <row r="50" spans="2:14" x14ac:dyDescent="0.2">
      <c r="B50" s="58"/>
      <c r="C50" s="59"/>
      <c r="D50" s="327" t="s">
        <v>44</v>
      </c>
      <c r="E50" s="327" t="s">
        <v>44</v>
      </c>
      <c r="F50" s="327" t="s">
        <v>44</v>
      </c>
      <c r="G50" s="327" t="s">
        <v>44</v>
      </c>
      <c r="H50" s="327" t="s">
        <v>44</v>
      </c>
      <c r="I50" s="327"/>
      <c r="J50" s="327" t="s">
        <v>44</v>
      </c>
      <c r="K50" s="327" t="s">
        <v>44</v>
      </c>
      <c r="L50" s="327" t="s">
        <v>44</v>
      </c>
      <c r="M50" s="327" t="s">
        <v>44</v>
      </c>
      <c r="N50" s="327" t="s">
        <v>44</v>
      </c>
    </row>
    <row r="51" spans="2:14" x14ac:dyDescent="0.2">
      <c r="B51" s="106"/>
      <c r="C51" s="396" t="s">
        <v>505</v>
      </c>
      <c r="D51" s="347">
        <v>25139</v>
      </c>
      <c r="E51" s="347">
        <v>-7479</v>
      </c>
      <c r="F51" s="347">
        <v>17660</v>
      </c>
      <c r="G51" s="350"/>
      <c r="H51" s="347">
        <v>15332</v>
      </c>
      <c r="I51" s="348" t="e">
        <f>(H51-G51)/G51</f>
        <v>#DIV/0!</v>
      </c>
      <c r="J51" s="347">
        <v>0</v>
      </c>
      <c r="K51" s="347">
        <v>391</v>
      </c>
      <c r="L51" s="347">
        <v>1937</v>
      </c>
      <c r="M51" s="348"/>
      <c r="N51" s="347">
        <v>7479</v>
      </c>
    </row>
    <row r="52" spans="2:14" x14ac:dyDescent="0.2">
      <c r="B52" s="106"/>
      <c r="C52" s="376" t="s">
        <v>496</v>
      </c>
      <c r="D52" s="347">
        <v>1325</v>
      </c>
      <c r="E52" s="347">
        <v>-394</v>
      </c>
      <c r="F52" s="347">
        <v>931</v>
      </c>
      <c r="G52" s="350"/>
      <c r="H52" s="347">
        <v>808</v>
      </c>
      <c r="I52" s="348" t="e">
        <f t="shared" ref="I52:I56" si="1">(H52-G52)/G52</f>
        <v>#DIV/0!</v>
      </c>
      <c r="J52" s="347">
        <v>0</v>
      </c>
      <c r="K52" s="347">
        <v>21</v>
      </c>
      <c r="L52" s="347">
        <v>102</v>
      </c>
      <c r="M52" s="348"/>
      <c r="N52" s="347">
        <v>394</v>
      </c>
    </row>
    <row r="53" spans="2:14" x14ac:dyDescent="0.2">
      <c r="B53" s="106"/>
      <c r="C53" s="376">
        <v>0</v>
      </c>
      <c r="D53" s="347">
        <v>0</v>
      </c>
      <c r="E53" s="347">
        <v>0</v>
      </c>
      <c r="F53" s="347">
        <v>0</v>
      </c>
      <c r="G53" s="350"/>
      <c r="H53" s="347">
        <v>0</v>
      </c>
      <c r="I53" s="348" t="e">
        <f t="shared" si="1"/>
        <v>#DIV/0!</v>
      </c>
      <c r="J53" s="347">
        <v>0</v>
      </c>
      <c r="K53" s="347">
        <v>0</v>
      </c>
      <c r="L53" s="347">
        <v>0</v>
      </c>
      <c r="M53" s="348"/>
      <c r="N53" s="347">
        <v>0</v>
      </c>
    </row>
    <row r="54" spans="2:14" x14ac:dyDescent="0.2">
      <c r="B54" s="106"/>
      <c r="C54" s="376">
        <v>0</v>
      </c>
      <c r="D54" s="347">
        <v>0</v>
      </c>
      <c r="E54" s="347">
        <v>0</v>
      </c>
      <c r="F54" s="347">
        <v>0</v>
      </c>
      <c r="G54" s="350"/>
      <c r="H54" s="347">
        <v>0</v>
      </c>
      <c r="I54" s="348" t="e">
        <f t="shared" si="1"/>
        <v>#DIV/0!</v>
      </c>
      <c r="J54" s="347">
        <v>0</v>
      </c>
      <c r="K54" s="347">
        <v>0</v>
      </c>
      <c r="L54" s="347">
        <v>0</v>
      </c>
      <c r="M54" s="348"/>
      <c r="N54" s="347">
        <v>0</v>
      </c>
    </row>
    <row r="55" spans="2:14" x14ac:dyDescent="0.2">
      <c r="B55" s="106"/>
      <c r="C55" s="376">
        <v>0</v>
      </c>
      <c r="D55" s="347">
        <v>0</v>
      </c>
      <c r="E55" s="347">
        <v>0</v>
      </c>
      <c r="F55" s="347">
        <v>0</v>
      </c>
      <c r="G55" s="350"/>
      <c r="H55" s="347">
        <v>0</v>
      </c>
      <c r="I55" s="348" t="e">
        <f t="shared" si="1"/>
        <v>#DIV/0!</v>
      </c>
      <c r="J55" s="347">
        <v>0</v>
      </c>
      <c r="K55" s="347">
        <v>0</v>
      </c>
      <c r="L55" s="347">
        <v>0</v>
      </c>
      <c r="M55" s="348"/>
      <c r="N55" s="347">
        <v>0</v>
      </c>
    </row>
    <row r="56" spans="2:14" x14ac:dyDescent="0.2">
      <c r="B56" s="106"/>
      <c r="C56" s="376">
        <v>0</v>
      </c>
      <c r="D56" s="347">
        <v>0</v>
      </c>
      <c r="E56" s="347">
        <v>0</v>
      </c>
      <c r="F56" s="347">
        <v>0</v>
      </c>
      <c r="G56" s="350"/>
      <c r="H56" s="347">
        <v>0</v>
      </c>
      <c r="I56" s="348" t="e">
        <f t="shared" si="1"/>
        <v>#DIV/0!</v>
      </c>
      <c r="J56" s="347">
        <v>0</v>
      </c>
      <c r="K56" s="347">
        <v>0</v>
      </c>
      <c r="L56" s="347">
        <v>0</v>
      </c>
      <c r="M56" s="348"/>
      <c r="N56" s="347">
        <v>0</v>
      </c>
    </row>
    <row r="58" spans="2:14" ht="19.5" x14ac:dyDescent="0.25">
      <c r="B58" s="75" t="s">
        <v>111</v>
      </c>
      <c r="C58" s="78"/>
      <c r="D58" s="78"/>
      <c r="E58" s="78"/>
      <c r="F58" s="78"/>
      <c r="G58" s="78"/>
      <c r="H58" s="78"/>
      <c r="I58" s="78"/>
      <c r="J58" s="78"/>
      <c r="K58" s="78"/>
      <c r="L58" s="78"/>
    </row>
    <row r="59" spans="2:14" ht="19.5" x14ac:dyDescent="0.25">
      <c r="B59" s="75"/>
      <c r="C59" s="78"/>
      <c r="D59" s="78"/>
      <c r="E59" s="78"/>
      <c r="F59" s="78"/>
      <c r="G59" s="78"/>
      <c r="H59" s="78"/>
      <c r="I59" s="78"/>
      <c r="J59" s="78"/>
      <c r="K59" s="78"/>
      <c r="L59" s="78"/>
    </row>
    <row r="60" spans="2:14" ht="19.5" x14ac:dyDescent="0.2">
      <c r="B60" s="494" t="s">
        <v>160</v>
      </c>
      <c r="C60" s="547"/>
      <c r="D60" s="547"/>
      <c r="E60" s="547"/>
      <c r="F60" s="548"/>
      <c r="G60" s="78"/>
      <c r="H60" s="78"/>
      <c r="I60" s="78"/>
      <c r="J60" s="78"/>
      <c r="K60" s="78"/>
      <c r="L60" s="78"/>
    </row>
    <row r="61" spans="2:14" ht="12.75" customHeight="1" x14ac:dyDescent="0.25">
      <c r="B61" s="71"/>
      <c r="C61" s="78"/>
      <c r="D61" s="78"/>
      <c r="E61" s="78"/>
      <c r="F61" s="78"/>
      <c r="G61" s="78"/>
      <c r="H61" s="78"/>
      <c r="I61" s="78"/>
      <c r="J61" s="78"/>
      <c r="K61" s="78"/>
      <c r="L61" s="78"/>
    </row>
    <row r="62" spans="2:14" ht="51" x14ac:dyDescent="0.2">
      <c r="B62" s="58" t="s">
        <v>39</v>
      </c>
      <c r="C62" s="59" t="s">
        <v>40</v>
      </c>
      <c r="D62" s="60" t="s">
        <v>41</v>
      </c>
      <c r="E62" s="60" t="s">
        <v>42</v>
      </c>
      <c r="F62" s="61" t="s">
        <v>47</v>
      </c>
      <c r="G62" s="533" t="s">
        <v>52</v>
      </c>
      <c r="H62" s="534"/>
      <c r="I62" s="535"/>
      <c r="J62" s="530" t="s">
        <v>53</v>
      </c>
      <c r="K62" s="531"/>
      <c r="L62" s="532"/>
      <c r="M62" s="61" t="s">
        <v>48</v>
      </c>
      <c r="N62" s="63" t="s">
        <v>49</v>
      </c>
    </row>
    <row r="63" spans="2:14" ht="25.5" customHeight="1" x14ac:dyDescent="0.2">
      <c r="B63" s="58"/>
      <c r="C63" s="79"/>
      <c r="D63" s="60"/>
      <c r="E63" s="60"/>
      <c r="F63" s="61"/>
      <c r="G63" s="61" t="s">
        <v>4</v>
      </c>
      <c r="H63" s="61" t="s">
        <v>5</v>
      </c>
      <c r="I63" s="61" t="s">
        <v>76</v>
      </c>
      <c r="J63" s="62" t="s">
        <v>67</v>
      </c>
      <c r="K63" s="64" t="s">
        <v>54</v>
      </c>
      <c r="L63" s="61" t="s">
        <v>55</v>
      </c>
      <c r="M63" s="61"/>
      <c r="N63" s="63"/>
    </row>
    <row r="64" spans="2:14" x14ac:dyDescent="0.2">
      <c r="B64" s="58"/>
      <c r="C64" s="79"/>
      <c r="D64" s="327" t="s">
        <v>44</v>
      </c>
      <c r="E64" s="327" t="s">
        <v>44</v>
      </c>
      <c r="F64" s="327" t="s">
        <v>44</v>
      </c>
      <c r="G64" s="327" t="s">
        <v>44</v>
      </c>
      <c r="H64" s="327" t="s">
        <v>44</v>
      </c>
      <c r="I64" s="327"/>
      <c r="J64" s="327" t="s">
        <v>44</v>
      </c>
      <c r="K64" s="327" t="s">
        <v>44</v>
      </c>
      <c r="L64" s="327" t="s">
        <v>44</v>
      </c>
      <c r="M64" s="327" t="s">
        <v>44</v>
      </c>
      <c r="N64" s="327" t="s">
        <v>44</v>
      </c>
    </row>
    <row r="65" spans="1:14" x14ac:dyDescent="0.2">
      <c r="B65" s="106"/>
      <c r="C65" s="397" t="s">
        <v>502</v>
      </c>
      <c r="D65" s="397">
        <v>28581</v>
      </c>
      <c r="E65" s="397">
        <v>0</v>
      </c>
      <c r="F65" s="397">
        <v>28581</v>
      </c>
      <c r="G65" s="130"/>
      <c r="H65" s="397">
        <v>28581</v>
      </c>
      <c r="I65" s="112" t="e">
        <f t="shared" ref="I65" si="2">(H65-G65)/G65</f>
        <v>#DIV/0!</v>
      </c>
      <c r="J65" s="67">
        <v>0</v>
      </c>
      <c r="K65" s="67">
        <v>0</v>
      </c>
      <c r="L65" s="67">
        <v>0</v>
      </c>
      <c r="M65" s="109"/>
      <c r="N65" s="67">
        <v>0</v>
      </c>
    </row>
    <row r="66" spans="1:14" x14ac:dyDescent="0.2">
      <c r="B66" s="106"/>
      <c r="C66" s="397" t="s">
        <v>492</v>
      </c>
      <c r="D66" s="397" t="s">
        <v>492</v>
      </c>
      <c r="E66" s="397" t="s">
        <v>492</v>
      </c>
      <c r="F66" s="397" t="s">
        <v>492</v>
      </c>
      <c r="G66" s="130"/>
      <c r="H66" s="67" t="s">
        <v>492</v>
      </c>
      <c r="I66" s="112"/>
      <c r="J66" s="67" t="s">
        <v>492</v>
      </c>
      <c r="K66" s="67" t="s">
        <v>492</v>
      </c>
      <c r="L66" s="67" t="s">
        <v>492</v>
      </c>
      <c r="M66" s="109"/>
      <c r="N66" s="67" t="s">
        <v>492</v>
      </c>
    </row>
    <row r="67" spans="1:14" x14ac:dyDescent="0.2">
      <c r="B67" s="106"/>
      <c r="C67" s="397" t="s">
        <v>492</v>
      </c>
      <c r="D67" s="397" t="s">
        <v>492</v>
      </c>
      <c r="E67" s="397" t="s">
        <v>492</v>
      </c>
      <c r="F67" s="397" t="s">
        <v>492</v>
      </c>
      <c r="G67" s="130"/>
      <c r="H67" s="67" t="s">
        <v>492</v>
      </c>
      <c r="I67" s="112"/>
      <c r="J67" s="67" t="s">
        <v>492</v>
      </c>
      <c r="K67" s="67" t="s">
        <v>492</v>
      </c>
      <c r="L67" s="67" t="s">
        <v>492</v>
      </c>
      <c r="M67" s="109"/>
      <c r="N67" s="67" t="s">
        <v>492</v>
      </c>
    </row>
    <row r="68" spans="1:14" x14ac:dyDescent="0.2">
      <c r="B68" s="106"/>
      <c r="C68" s="397" t="s">
        <v>492</v>
      </c>
      <c r="D68" s="397" t="s">
        <v>492</v>
      </c>
      <c r="E68" s="397" t="s">
        <v>492</v>
      </c>
      <c r="F68" s="397" t="s">
        <v>492</v>
      </c>
      <c r="G68" s="130"/>
      <c r="H68" s="67" t="s">
        <v>492</v>
      </c>
      <c r="I68" s="112"/>
      <c r="J68" s="67" t="s">
        <v>492</v>
      </c>
      <c r="K68" s="67" t="s">
        <v>492</v>
      </c>
      <c r="L68" s="67" t="s">
        <v>492</v>
      </c>
      <c r="M68" s="109"/>
      <c r="N68" s="67" t="s">
        <v>492</v>
      </c>
    </row>
    <row r="69" spans="1:14" x14ac:dyDescent="0.2">
      <c r="B69" s="106"/>
      <c r="C69" s="397" t="s">
        <v>492</v>
      </c>
      <c r="D69" s="397" t="s">
        <v>492</v>
      </c>
      <c r="E69" s="397" t="s">
        <v>492</v>
      </c>
      <c r="F69" s="397" t="s">
        <v>492</v>
      </c>
      <c r="G69" s="130"/>
      <c r="H69" s="67" t="s">
        <v>492</v>
      </c>
      <c r="I69" s="112"/>
      <c r="J69" s="67" t="s">
        <v>492</v>
      </c>
      <c r="K69" s="67" t="s">
        <v>492</v>
      </c>
      <c r="L69" s="67" t="s">
        <v>492</v>
      </c>
      <c r="M69" s="109"/>
      <c r="N69" s="67" t="s">
        <v>492</v>
      </c>
    </row>
    <row r="70" spans="1:14" x14ac:dyDescent="0.2">
      <c r="B70" s="106"/>
      <c r="C70" s="397" t="s">
        <v>492</v>
      </c>
      <c r="D70" s="397" t="s">
        <v>492</v>
      </c>
      <c r="E70" s="397" t="s">
        <v>492</v>
      </c>
      <c r="F70" s="397" t="s">
        <v>492</v>
      </c>
      <c r="G70" s="130"/>
      <c r="H70" s="67" t="s">
        <v>492</v>
      </c>
      <c r="I70" s="112"/>
      <c r="J70" s="67" t="s">
        <v>492</v>
      </c>
      <c r="K70" s="67" t="s">
        <v>492</v>
      </c>
      <c r="L70" s="67" t="s">
        <v>492</v>
      </c>
      <c r="M70" s="109"/>
      <c r="N70" s="67" t="s">
        <v>492</v>
      </c>
    </row>
    <row r="72" spans="1:14" ht="15.75" customHeight="1" x14ac:dyDescent="0.25">
      <c r="A72" s="133"/>
      <c r="B72" s="75" t="s">
        <v>112</v>
      </c>
      <c r="C72" s="78"/>
      <c r="D72" s="75"/>
      <c r="E72" s="78"/>
      <c r="F72" s="75"/>
      <c r="G72" s="78"/>
      <c r="H72" s="78"/>
      <c r="I72" s="78"/>
      <c r="J72" s="78"/>
      <c r="K72" s="75"/>
      <c r="L72" s="78"/>
    </row>
    <row r="73" spans="1:14" ht="12.75" customHeight="1" x14ac:dyDescent="0.2"/>
    <row r="74" spans="1:14" ht="51" customHeight="1" x14ac:dyDescent="0.2">
      <c r="B74" s="131" t="s">
        <v>39</v>
      </c>
      <c r="C74" s="80" t="s">
        <v>63</v>
      </c>
      <c r="D74" s="545" t="s">
        <v>64</v>
      </c>
      <c r="E74" s="546"/>
      <c r="F74" s="545"/>
      <c r="G74" s="310" t="s">
        <v>65</v>
      </c>
      <c r="H74" s="310" t="s">
        <v>65</v>
      </c>
      <c r="I74" s="311" t="s">
        <v>323</v>
      </c>
      <c r="J74" s="324" t="s">
        <v>323</v>
      </c>
    </row>
    <row r="75" spans="1:14" ht="38.25" x14ac:dyDescent="0.2">
      <c r="B75" s="131"/>
      <c r="C75" s="80"/>
      <c r="D75" s="555"/>
      <c r="E75" s="556"/>
      <c r="F75" s="557"/>
      <c r="G75" s="310" t="s">
        <v>117</v>
      </c>
      <c r="H75" s="310" t="s">
        <v>118</v>
      </c>
      <c r="I75" s="310" t="s">
        <v>117</v>
      </c>
      <c r="J75" s="324" t="s">
        <v>118</v>
      </c>
    </row>
    <row r="76" spans="1:14" x14ac:dyDescent="0.2">
      <c r="B76" s="377"/>
      <c r="C76" s="378">
        <v>0</v>
      </c>
      <c r="D76" s="541">
        <v>0</v>
      </c>
      <c r="E76" s="558"/>
      <c r="F76" s="559"/>
      <c r="G76" s="399">
        <v>0</v>
      </c>
      <c r="H76" s="399">
        <v>0</v>
      </c>
      <c r="I76" s="399">
        <v>0</v>
      </c>
      <c r="J76" s="400">
        <v>0</v>
      </c>
    </row>
    <row r="77" spans="1:14" ht="27" customHeight="1" x14ac:dyDescent="0.2">
      <c r="B77" s="377"/>
      <c r="C77" s="378" t="s">
        <v>397</v>
      </c>
      <c r="D77" s="541" t="s">
        <v>398</v>
      </c>
      <c r="E77" s="482"/>
      <c r="F77" s="483"/>
      <c r="G77" s="399">
        <v>0</v>
      </c>
      <c r="H77" s="399">
        <v>1.827</v>
      </c>
      <c r="I77" s="399">
        <v>387</v>
      </c>
      <c r="J77" s="400">
        <v>1160</v>
      </c>
    </row>
    <row r="78" spans="1:14" ht="25.5" customHeight="1" x14ac:dyDescent="0.2">
      <c r="B78" s="377"/>
      <c r="C78" s="378" t="s">
        <v>399</v>
      </c>
      <c r="D78" s="541" t="s">
        <v>400</v>
      </c>
      <c r="E78" s="482"/>
      <c r="F78" s="483"/>
      <c r="G78" s="399">
        <v>0</v>
      </c>
      <c r="H78" s="399">
        <v>1.62</v>
      </c>
      <c r="I78" s="399">
        <v>2817.3333333333335</v>
      </c>
      <c r="J78" s="400">
        <v>8452</v>
      </c>
    </row>
    <row r="79" spans="1:14" ht="26.25" customHeight="1" x14ac:dyDescent="0.2">
      <c r="B79" s="377"/>
      <c r="C79" s="378" t="s">
        <v>401</v>
      </c>
      <c r="D79" s="541" t="s">
        <v>402</v>
      </c>
      <c r="E79" s="482"/>
      <c r="F79" s="483"/>
      <c r="G79" s="399">
        <v>1.26</v>
      </c>
      <c r="H79" s="399">
        <v>3.15</v>
      </c>
      <c r="I79" s="399">
        <v>230</v>
      </c>
      <c r="J79" s="400">
        <v>460</v>
      </c>
    </row>
    <row r="80" spans="1:14" ht="57.75" customHeight="1" x14ac:dyDescent="0.2">
      <c r="B80" s="377"/>
      <c r="C80" s="378" t="s">
        <v>403</v>
      </c>
      <c r="D80" s="541" t="s">
        <v>404</v>
      </c>
      <c r="E80" s="482"/>
      <c r="F80" s="483"/>
      <c r="G80" s="399">
        <v>0</v>
      </c>
      <c r="H80" s="399">
        <v>0.72000000000000008</v>
      </c>
      <c r="I80" s="399">
        <v>214.7</v>
      </c>
      <c r="J80" s="400">
        <v>21500</v>
      </c>
    </row>
    <row r="81" spans="2:10" ht="38.25" customHeight="1" x14ac:dyDescent="0.2">
      <c r="B81" s="377"/>
      <c r="C81" s="378" t="s">
        <v>405</v>
      </c>
      <c r="D81" s="541" t="s">
        <v>406</v>
      </c>
      <c r="E81" s="482"/>
      <c r="F81" s="483"/>
      <c r="G81" s="399">
        <v>2.7450000000000001</v>
      </c>
      <c r="H81" s="399">
        <v>2.7450000000000001</v>
      </c>
      <c r="I81" s="399">
        <v>98</v>
      </c>
      <c r="J81" s="400">
        <v>980</v>
      </c>
    </row>
    <row r="82" spans="2:10" ht="39" customHeight="1" x14ac:dyDescent="0.2">
      <c r="B82" s="377"/>
      <c r="C82" s="378" t="s">
        <v>407</v>
      </c>
      <c r="D82" s="541" t="s">
        <v>408</v>
      </c>
      <c r="E82" s="482"/>
      <c r="F82" s="483"/>
      <c r="G82" s="399">
        <v>1.26</v>
      </c>
      <c r="H82" s="399">
        <v>1.26</v>
      </c>
      <c r="I82" s="399">
        <v>242</v>
      </c>
      <c r="J82" s="400">
        <v>1210</v>
      </c>
    </row>
    <row r="83" spans="2:10" ht="27.75" customHeight="1" x14ac:dyDescent="0.2">
      <c r="B83" s="377"/>
      <c r="C83" s="378" t="s">
        <v>409</v>
      </c>
      <c r="D83" s="541" t="s">
        <v>410</v>
      </c>
      <c r="E83" s="482"/>
      <c r="F83" s="483"/>
      <c r="G83" s="399">
        <v>0.9</v>
      </c>
      <c r="H83" s="399">
        <v>9</v>
      </c>
      <c r="I83" s="399">
        <v>541</v>
      </c>
      <c r="J83" s="400">
        <v>1650</v>
      </c>
    </row>
    <row r="84" spans="2:10" ht="28.5" customHeight="1" x14ac:dyDescent="0.2">
      <c r="B84" s="377"/>
      <c r="C84" s="378" t="s">
        <v>411</v>
      </c>
      <c r="D84" s="541" t="s">
        <v>412</v>
      </c>
      <c r="E84" s="482"/>
      <c r="F84" s="483"/>
      <c r="G84" s="399">
        <v>1.26</v>
      </c>
      <c r="H84" s="399">
        <v>1.26</v>
      </c>
      <c r="I84" s="399">
        <v>575</v>
      </c>
      <c r="J84" s="400">
        <v>1725</v>
      </c>
    </row>
    <row r="85" spans="2:10" ht="38.25" customHeight="1" x14ac:dyDescent="0.2">
      <c r="B85" s="377"/>
      <c r="C85" s="378" t="s">
        <v>413</v>
      </c>
      <c r="D85" s="541" t="s">
        <v>414</v>
      </c>
      <c r="E85" s="482"/>
      <c r="F85" s="483"/>
      <c r="G85" s="399">
        <v>6.3000000000000014E-2</v>
      </c>
      <c r="H85" s="399">
        <v>6.3000000000000014E-2</v>
      </c>
      <c r="I85" s="399">
        <v>700</v>
      </c>
      <c r="J85" s="400">
        <v>1400</v>
      </c>
    </row>
    <row r="86" spans="2:10" ht="53.25" customHeight="1" x14ac:dyDescent="0.2">
      <c r="B86" s="377"/>
      <c r="C86" s="378" t="s">
        <v>415</v>
      </c>
      <c r="D86" s="541" t="s">
        <v>416</v>
      </c>
      <c r="E86" s="482"/>
      <c r="F86" s="483"/>
      <c r="G86" s="399">
        <v>1.863</v>
      </c>
      <c r="H86" s="399">
        <v>1.863</v>
      </c>
      <c r="I86" s="399">
        <v>753.33333333333337</v>
      </c>
      <c r="J86" s="400">
        <v>2260</v>
      </c>
    </row>
    <row r="87" spans="2:10" ht="66.75" customHeight="1" x14ac:dyDescent="0.2">
      <c r="B87" s="377"/>
      <c r="C87" s="378" t="s">
        <v>417</v>
      </c>
      <c r="D87" s="541" t="s">
        <v>418</v>
      </c>
      <c r="E87" s="482"/>
      <c r="F87" s="483"/>
      <c r="G87" s="399">
        <v>0</v>
      </c>
      <c r="H87" s="399">
        <v>17</v>
      </c>
      <c r="I87" s="399">
        <v>18874</v>
      </c>
      <c r="J87" s="400">
        <v>94300</v>
      </c>
    </row>
    <row r="88" spans="2:10" ht="41.25" customHeight="1" x14ac:dyDescent="0.2">
      <c r="B88" s="377"/>
      <c r="C88" s="378" t="s">
        <v>419</v>
      </c>
      <c r="D88" s="541" t="s">
        <v>420</v>
      </c>
      <c r="E88" s="482"/>
      <c r="F88" s="483"/>
      <c r="G88" s="399">
        <v>0</v>
      </c>
      <c r="H88" s="399">
        <v>0</v>
      </c>
      <c r="I88" s="399">
        <v>0</v>
      </c>
      <c r="J88" s="400">
        <v>0</v>
      </c>
    </row>
    <row r="89" spans="2:10" ht="42.75" customHeight="1" x14ac:dyDescent="0.2">
      <c r="B89" s="377"/>
      <c r="C89" s="378" t="s">
        <v>421</v>
      </c>
      <c r="D89" s="541" t="s">
        <v>422</v>
      </c>
      <c r="E89" s="482"/>
      <c r="F89" s="483"/>
      <c r="G89" s="399">
        <v>1.1700000000000002</v>
      </c>
      <c r="H89" s="399">
        <v>20.340000000000003</v>
      </c>
      <c r="I89" s="399">
        <v>0</v>
      </c>
      <c r="J89" s="400">
        <v>0</v>
      </c>
    </row>
    <row r="90" spans="2:10" ht="63.75" customHeight="1" x14ac:dyDescent="0.2">
      <c r="B90" s="377"/>
      <c r="C90" s="378" t="s">
        <v>423</v>
      </c>
      <c r="D90" s="541" t="s">
        <v>424</v>
      </c>
      <c r="E90" s="482"/>
      <c r="F90" s="483"/>
      <c r="G90" s="399">
        <v>8.1000000000000003E-2</v>
      </c>
      <c r="H90" s="399">
        <v>4.59</v>
      </c>
      <c r="I90" s="399">
        <v>0</v>
      </c>
      <c r="J90" s="400">
        <v>0</v>
      </c>
    </row>
    <row r="91" spans="2:10" ht="25.5" x14ac:dyDescent="0.2">
      <c r="B91" s="377"/>
      <c r="C91" s="378" t="s">
        <v>425</v>
      </c>
      <c r="D91" s="541" t="s">
        <v>426</v>
      </c>
      <c r="E91" s="482"/>
      <c r="F91" s="483"/>
      <c r="G91" s="399">
        <v>0</v>
      </c>
      <c r="H91" s="399">
        <v>0.1179</v>
      </c>
      <c r="I91" s="399">
        <v>0</v>
      </c>
      <c r="J91" s="400">
        <v>0</v>
      </c>
    </row>
    <row r="92" spans="2:10" ht="25.5" x14ac:dyDescent="0.2">
      <c r="B92" s="377"/>
      <c r="C92" s="378" t="s">
        <v>427</v>
      </c>
      <c r="D92" s="541" t="s">
        <v>428</v>
      </c>
      <c r="E92" s="482"/>
      <c r="F92" s="483"/>
      <c r="G92" s="399">
        <v>9.0000000000000011E-2</v>
      </c>
      <c r="H92" s="399">
        <v>0.18000000000000002</v>
      </c>
      <c r="I92" s="399">
        <v>0</v>
      </c>
      <c r="J92" s="400">
        <v>0</v>
      </c>
    </row>
    <row r="93" spans="2:10" ht="25.5" x14ac:dyDescent="0.2">
      <c r="B93" s="377"/>
      <c r="C93" s="378" t="s">
        <v>429</v>
      </c>
      <c r="D93" s="541" t="s">
        <v>430</v>
      </c>
      <c r="E93" s="482"/>
      <c r="F93" s="483"/>
      <c r="G93" s="399">
        <v>0</v>
      </c>
      <c r="H93" s="399">
        <v>0</v>
      </c>
      <c r="I93" s="399">
        <v>0</v>
      </c>
      <c r="J93" s="400">
        <v>0</v>
      </c>
    </row>
    <row r="94" spans="2:10" ht="25.5" x14ac:dyDescent="0.2">
      <c r="B94" s="377"/>
      <c r="C94" s="378" t="s">
        <v>431</v>
      </c>
      <c r="D94" s="541" t="s">
        <v>432</v>
      </c>
      <c r="E94" s="482"/>
      <c r="F94" s="483"/>
      <c r="G94" s="399">
        <v>0</v>
      </c>
      <c r="H94" s="399">
        <v>0</v>
      </c>
      <c r="I94" s="399">
        <v>0</v>
      </c>
      <c r="J94" s="400">
        <v>0</v>
      </c>
    </row>
    <row r="95" spans="2:10" ht="25.5" x14ac:dyDescent="0.2">
      <c r="B95" s="377"/>
      <c r="C95" s="378" t="s">
        <v>433</v>
      </c>
      <c r="D95" s="541" t="s">
        <v>434</v>
      </c>
      <c r="E95" s="482"/>
      <c r="F95" s="483"/>
      <c r="G95" s="399">
        <v>0</v>
      </c>
      <c r="H95" s="399">
        <v>0</v>
      </c>
      <c r="I95" s="399">
        <v>0</v>
      </c>
      <c r="J95" s="400">
        <v>0</v>
      </c>
    </row>
    <row r="96" spans="2:10" ht="25.5" x14ac:dyDescent="0.2">
      <c r="B96" s="377"/>
      <c r="C96" s="378" t="s">
        <v>435</v>
      </c>
      <c r="D96" s="541" t="s">
        <v>436</v>
      </c>
      <c r="E96" s="482"/>
      <c r="F96" s="483"/>
      <c r="G96" s="399">
        <v>0</v>
      </c>
      <c r="H96" s="399">
        <v>0</v>
      </c>
      <c r="I96" s="399">
        <v>0</v>
      </c>
      <c r="J96" s="400">
        <v>0</v>
      </c>
    </row>
    <row r="97" spans="2:10" ht="25.5" x14ac:dyDescent="0.2">
      <c r="B97" s="377"/>
      <c r="C97" s="378" t="s">
        <v>437</v>
      </c>
      <c r="D97" s="541" t="s">
        <v>438</v>
      </c>
      <c r="E97" s="482"/>
      <c r="F97" s="483"/>
      <c r="G97" s="399">
        <v>0</v>
      </c>
      <c r="H97" s="399">
        <v>0</v>
      </c>
      <c r="I97" s="399">
        <v>0</v>
      </c>
      <c r="J97" s="400">
        <v>0</v>
      </c>
    </row>
    <row r="98" spans="2:10" x14ac:dyDescent="0.2">
      <c r="B98" s="377"/>
      <c r="C98" s="378" t="s">
        <v>439</v>
      </c>
      <c r="D98" s="541" t="s">
        <v>440</v>
      </c>
      <c r="E98" s="482"/>
      <c r="F98" s="483"/>
      <c r="G98" s="399">
        <v>0</v>
      </c>
      <c r="H98" s="399">
        <v>0</v>
      </c>
      <c r="I98" s="399">
        <v>0</v>
      </c>
      <c r="J98" s="400">
        <v>0</v>
      </c>
    </row>
    <row r="99" spans="2:10" ht="25.5" x14ac:dyDescent="0.2">
      <c r="B99" s="377"/>
      <c r="C99" s="378" t="s">
        <v>441</v>
      </c>
      <c r="D99" s="541" t="s">
        <v>442</v>
      </c>
      <c r="E99" s="482"/>
      <c r="F99" s="483"/>
      <c r="G99" s="399">
        <v>0</v>
      </c>
      <c r="H99" s="399">
        <v>0</v>
      </c>
      <c r="I99" s="399">
        <v>0</v>
      </c>
      <c r="J99" s="400">
        <v>0</v>
      </c>
    </row>
    <row r="100" spans="2:10" ht="25.5" x14ac:dyDescent="0.2">
      <c r="B100" s="377"/>
      <c r="C100" s="378" t="s">
        <v>443</v>
      </c>
      <c r="D100" s="541" t="s">
        <v>442</v>
      </c>
      <c r="E100" s="482"/>
      <c r="F100" s="483"/>
      <c r="G100" s="399">
        <v>0</v>
      </c>
      <c r="H100" s="399">
        <v>0</v>
      </c>
      <c r="I100" s="399">
        <v>0</v>
      </c>
      <c r="J100" s="400">
        <v>0</v>
      </c>
    </row>
    <row r="101" spans="2:10" ht="25.5" x14ac:dyDescent="0.2">
      <c r="B101" s="377"/>
      <c r="C101" s="378" t="s">
        <v>444</v>
      </c>
      <c r="D101" s="541" t="s">
        <v>445</v>
      </c>
      <c r="E101" s="482"/>
      <c r="F101" s="483"/>
      <c r="G101" s="399">
        <v>0</v>
      </c>
      <c r="H101" s="399">
        <v>0</v>
      </c>
      <c r="I101" s="399">
        <v>0</v>
      </c>
      <c r="J101" s="400">
        <v>0</v>
      </c>
    </row>
    <row r="102" spans="2:10" ht="25.5" x14ac:dyDescent="0.2">
      <c r="B102" s="377"/>
      <c r="C102" s="378" t="s">
        <v>446</v>
      </c>
      <c r="D102" s="541" t="s">
        <v>447</v>
      </c>
      <c r="E102" s="482"/>
      <c r="F102" s="483"/>
      <c r="G102" s="399">
        <v>0</v>
      </c>
      <c r="H102" s="399">
        <v>0</v>
      </c>
      <c r="I102" s="399">
        <v>0</v>
      </c>
      <c r="J102" s="400">
        <v>0</v>
      </c>
    </row>
    <row r="103" spans="2:10" ht="25.5" x14ac:dyDescent="0.2">
      <c r="B103" s="377"/>
      <c r="C103" s="378" t="s">
        <v>448</v>
      </c>
      <c r="D103" s="541" t="s">
        <v>449</v>
      </c>
      <c r="E103" s="482"/>
      <c r="F103" s="483"/>
      <c r="G103" s="399">
        <v>0</v>
      </c>
      <c r="H103" s="399">
        <v>0</v>
      </c>
      <c r="I103" s="399">
        <v>0</v>
      </c>
      <c r="J103" s="400">
        <v>0</v>
      </c>
    </row>
    <row r="104" spans="2:10" ht="25.5" x14ac:dyDescent="0.2">
      <c r="B104" s="377"/>
      <c r="C104" s="378" t="s">
        <v>450</v>
      </c>
      <c r="D104" s="541" t="s">
        <v>451</v>
      </c>
      <c r="E104" s="482"/>
      <c r="F104" s="483"/>
      <c r="G104" s="399">
        <v>0</v>
      </c>
      <c r="H104" s="399">
        <v>0</v>
      </c>
      <c r="I104" s="399">
        <v>0</v>
      </c>
      <c r="J104" s="400">
        <v>0</v>
      </c>
    </row>
    <row r="105" spans="2:10" ht="25.5" x14ac:dyDescent="0.2">
      <c r="B105" s="377"/>
      <c r="C105" s="378" t="s">
        <v>452</v>
      </c>
      <c r="D105" s="541" t="s">
        <v>453</v>
      </c>
      <c r="E105" s="482"/>
      <c r="F105" s="483"/>
      <c r="G105" s="399">
        <v>0</v>
      </c>
      <c r="H105" s="399">
        <v>0</v>
      </c>
      <c r="I105" s="399">
        <v>0</v>
      </c>
      <c r="J105" s="400">
        <v>0</v>
      </c>
    </row>
    <row r="106" spans="2:10" x14ac:dyDescent="0.2">
      <c r="B106" s="377"/>
      <c r="C106" s="378" t="s">
        <v>454</v>
      </c>
      <c r="D106" s="541" t="s">
        <v>455</v>
      </c>
      <c r="E106" s="482"/>
      <c r="F106" s="483"/>
      <c r="G106" s="399">
        <v>0</v>
      </c>
      <c r="H106" s="399">
        <v>0</v>
      </c>
      <c r="I106" s="399">
        <v>0</v>
      </c>
      <c r="J106" s="400">
        <v>0</v>
      </c>
    </row>
    <row r="107" spans="2:10" ht="25.5" x14ac:dyDescent="0.2">
      <c r="B107" s="377"/>
      <c r="C107" s="378" t="s">
        <v>456</v>
      </c>
      <c r="D107" s="541" t="s">
        <v>453</v>
      </c>
      <c r="E107" s="482"/>
      <c r="F107" s="483"/>
      <c r="G107" s="399">
        <v>0</v>
      </c>
      <c r="H107" s="399">
        <v>0</v>
      </c>
      <c r="I107" s="399">
        <v>0</v>
      </c>
      <c r="J107" s="400">
        <v>0</v>
      </c>
    </row>
    <row r="108" spans="2:10" x14ac:dyDescent="0.2">
      <c r="B108" s="377"/>
      <c r="C108" s="378" t="s">
        <v>457</v>
      </c>
      <c r="D108" s="541" t="s">
        <v>458</v>
      </c>
      <c r="E108" s="482"/>
      <c r="F108" s="483"/>
      <c r="G108" s="399">
        <v>0</v>
      </c>
      <c r="H108" s="399">
        <v>0</v>
      </c>
      <c r="I108" s="399">
        <v>0</v>
      </c>
      <c r="J108" s="400">
        <v>0</v>
      </c>
    </row>
    <row r="109" spans="2:10" ht="25.5" x14ac:dyDescent="0.2">
      <c r="B109" s="377"/>
      <c r="C109" s="378" t="s">
        <v>459</v>
      </c>
      <c r="D109" s="541" t="s">
        <v>460</v>
      </c>
      <c r="E109" s="482"/>
      <c r="F109" s="483"/>
      <c r="G109" s="399">
        <v>0</v>
      </c>
      <c r="H109" s="399">
        <v>0</v>
      </c>
      <c r="I109" s="399">
        <v>0</v>
      </c>
      <c r="J109" s="400">
        <v>0</v>
      </c>
    </row>
    <row r="110" spans="2:10" ht="25.5" x14ac:dyDescent="0.2">
      <c r="B110" s="377"/>
      <c r="C110" s="378" t="s">
        <v>461</v>
      </c>
      <c r="D110" s="541" t="s">
        <v>453</v>
      </c>
      <c r="E110" s="482"/>
      <c r="F110" s="483"/>
      <c r="G110" s="399">
        <v>0</v>
      </c>
      <c r="H110" s="399">
        <v>0</v>
      </c>
      <c r="I110" s="399">
        <v>0</v>
      </c>
      <c r="J110" s="400">
        <v>0</v>
      </c>
    </row>
    <row r="111" spans="2:10" ht="25.5" x14ac:dyDescent="0.2">
      <c r="B111" s="377"/>
      <c r="C111" s="378" t="s">
        <v>462</v>
      </c>
      <c r="D111" s="541" t="s">
        <v>463</v>
      </c>
      <c r="E111" s="482"/>
      <c r="F111" s="483"/>
      <c r="G111" s="399">
        <v>0</v>
      </c>
      <c r="H111" s="399">
        <v>0</v>
      </c>
      <c r="I111" s="399">
        <v>0</v>
      </c>
      <c r="J111" s="400">
        <v>0</v>
      </c>
    </row>
    <row r="112" spans="2:10" ht="25.5" x14ac:dyDescent="0.2">
      <c r="B112" s="377"/>
      <c r="C112" s="378" t="s">
        <v>464</v>
      </c>
      <c r="D112" s="541" t="s">
        <v>463</v>
      </c>
      <c r="E112" s="482"/>
      <c r="F112" s="483"/>
      <c r="G112" s="399">
        <v>0</v>
      </c>
      <c r="H112" s="399">
        <v>0</v>
      </c>
      <c r="I112" s="399">
        <v>0</v>
      </c>
      <c r="J112" s="400">
        <v>0</v>
      </c>
    </row>
    <row r="113" spans="2:10" x14ac:dyDescent="0.2">
      <c r="B113" s="377"/>
      <c r="C113" s="378" t="s">
        <v>465</v>
      </c>
      <c r="D113" s="541" t="s">
        <v>463</v>
      </c>
      <c r="E113" s="482"/>
      <c r="F113" s="483"/>
      <c r="G113" s="399">
        <v>0</v>
      </c>
      <c r="H113" s="399">
        <v>0</v>
      </c>
      <c r="I113" s="399">
        <v>0</v>
      </c>
      <c r="J113" s="400">
        <v>0</v>
      </c>
    </row>
    <row r="114" spans="2:10" x14ac:dyDescent="0.2">
      <c r="B114" s="377"/>
      <c r="C114" s="378" t="s">
        <v>466</v>
      </c>
      <c r="D114" s="541" t="s">
        <v>463</v>
      </c>
      <c r="E114" s="482"/>
      <c r="F114" s="483"/>
      <c r="G114" s="399">
        <v>0</v>
      </c>
      <c r="H114" s="399">
        <v>0</v>
      </c>
      <c r="I114" s="399">
        <v>0</v>
      </c>
      <c r="J114" s="400">
        <v>0</v>
      </c>
    </row>
    <row r="115" spans="2:10" x14ac:dyDescent="0.2">
      <c r="B115" s="377"/>
      <c r="C115" s="378" t="s">
        <v>467</v>
      </c>
      <c r="D115" s="541" t="s">
        <v>463</v>
      </c>
      <c r="E115" s="482"/>
      <c r="F115" s="483"/>
      <c r="G115" s="399">
        <v>0</v>
      </c>
      <c r="H115" s="399">
        <v>0</v>
      </c>
      <c r="I115" s="399">
        <v>0</v>
      </c>
      <c r="J115" s="400">
        <v>0</v>
      </c>
    </row>
    <row r="116" spans="2:10" ht="25.5" x14ac:dyDescent="0.2">
      <c r="B116" s="377"/>
      <c r="C116" s="378" t="s">
        <v>468</v>
      </c>
      <c r="D116" s="541" t="s">
        <v>469</v>
      </c>
      <c r="E116" s="482"/>
      <c r="F116" s="483"/>
      <c r="G116" s="399">
        <v>0</v>
      </c>
      <c r="H116" s="399">
        <v>0</v>
      </c>
      <c r="I116" s="399">
        <v>0</v>
      </c>
      <c r="J116" s="400">
        <v>0</v>
      </c>
    </row>
    <row r="117" spans="2:10" x14ac:dyDescent="0.2">
      <c r="B117" s="377"/>
      <c r="C117" s="378" t="s">
        <v>470</v>
      </c>
      <c r="D117" s="541" t="s">
        <v>471</v>
      </c>
      <c r="E117" s="482"/>
      <c r="F117" s="483"/>
      <c r="G117" s="399">
        <v>0</v>
      </c>
      <c r="H117" s="399">
        <v>0</v>
      </c>
      <c r="I117" s="399">
        <v>0</v>
      </c>
      <c r="J117" s="400">
        <v>0</v>
      </c>
    </row>
    <row r="118" spans="2:10" ht="25.5" x14ac:dyDescent="0.2">
      <c r="B118" s="377"/>
      <c r="C118" s="378" t="s">
        <v>472</v>
      </c>
      <c r="D118" s="541" t="s">
        <v>473</v>
      </c>
      <c r="E118" s="482"/>
      <c r="F118" s="483"/>
      <c r="G118" s="399">
        <v>0</v>
      </c>
      <c r="H118" s="399">
        <v>0</v>
      </c>
      <c r="I118" s="399">
        <v>0</v>
      </c>
      <c r="J118" s="400">
        <v>0</v>
      </c>
    </row>
    <row r="119" spans="2:10" ht="25.5" x14ac:dyDescent="0.2">
      <c r="B119" s="377"/>
      <c r="C119" s="378" t="s">
        <v>474</v>
      </c>
      <c r="D119" s="541" t="s">
        <v>475</v>
      </c>
      <c r="E119" s="482"/>
      <c r="F119" s="483"/>
      <c r="G119" s="399">
        <v>0</v>
      </c>
      <c r="H119" s="399">
        <v>0</v>
      </c>
      <c r="I119" s="399">
        <v>0</v>
      </c>
      <c r="J119" s="400">
        <v>0</v>
      </c>
    </row>
    <row r="120" spans="2:10" ht="25.5" x14ac:dyDescent="0.2">
      <c r="B120" s="377"/>
      <c r="C120" s="378" t="s">
        <v>476</v>
      </c>
      <c r="D120" s="541" t="s">
        <v>471</v>
      </c>
      <c r="E120" s="482"/>
      <c r="F120" s="483"/>
      <c r="G120" s="399">
        <v>0</v>
      </c>
      <c r="H120" s="399">
        <v>0</v>
      </c>
      <c r="I120" s="399">
        <v>0</v>
      </c>
      <c r="J120" s="400">
        <v>0</v>
      </c>
    </row>
    <row r="121" spans="2:10" x14ac:dyDescent="0.2">
      <c r="B121" s="377"/>
      <c r="C121" s="378">
        <v>0</v>
      </c>
      <c r="D121" s="541">
        <v>0</v>
      </c>
      <c r="E121" s="482"/>
      <c r="F121" s="483"/>
      <c r="G121" s="399">
        <v>0</v>
      </c>
      <c r="H121" s="399">
        <v>0</v>
      </c>
      <c r="I121" s="399">
        <v>0</v>
      </c>
      <c r="J121" s="400">
        <v>0</v>
      </c>
    </row>
    <row r="122" spans="2:10" x14ac:dyDescent="0.2">
      <c r="B122" s="377"/>
      <c r="C122" s="378">
        <v>0</v>
      </c>
      <c r="D122" s="541">
        <v>0</v>
      </c>
      <c r="E122" s="482"/>
      <c r="F122" s="483"/>
      <c r="G122" s="399">
        <v>0</v>
      </c>
      <c r="H122" s="399">
        <v>0</v>
      </c>
      <c r="I122" s="399">
        <v>0</v>
      </c>
      <c r="J122" s="400">
        <v>0</v>
      </c>
    </row>
    <row r="123" spans="2:10" x14ac:dyDescent="0.2">
      <c r="B123" s="377"/>
      <c r="C123" s="378"/>
      <c r="D123" s="541"/>
      <c r="E123" s="482"/>
      <c r="F123" s="483"/>
      <c r="G123" s="399"/>
      <c r="H123" s="399"/>
      <c r="I123" s="399"/>
      <c r="J123" s="400"/>
    </row>
    <row r="124" spans="2:10" ht="24.75" customHeight="1" x14ac:dyDescent="0.2">
      <c r="B124" s="132"/>
      <c r="C124" s="542" t="s">
        <v>50</v>
      </c>
      <c r="D124" s="543"/>
      <c r="E124" s="543"/>
      <c r="F124" s="544"/>
      <c r="G124" s="312">
        <f>SUM(G76:G123)</f>
        <v>10.691999999999998</v>
      </c>
      <c r="H124" s="312">
        <f>SUM(H76:H123)</f>
        <v>65.735900000000015</v>
      </c>
      <c r="I124" s="313">
        <f>SUM(I76:I123)</f>
        <v>25432.366666666665</v>
      </c>
      <c r="J124" s="351">
        <f>SUM(J76:J123)</f>
        <v>135097</v>
      </c>
    </row>
    <row r="125" spans="2:10" x14ac:dyDescent="0.2">
      <c r="C125" s="81"/>
    </row>
    <row r="126" spans="2:10" x14ac:dyDescent="0.2">
      <c r="D126" s="82"/>
    </row>
  </sheetData>
  <mergeCells count="67">
    <mergeCell ref="B5:C5"/>
    <mergeCell ref="J62:L62"/>
    <mergeCell ref="B46:F46"/>
    <mergeCell ref="G48:I48"/>
    <mergeCell ref="G62:I62"/>
    <mergeCell ref="J48:L48"/>
    <mergeCell ref="B60:F60"/>
    <mergeCell ref="C26:F26"/>
    <mergeCell ref="J9:L9"/>
    <mergeCell ref="B20:D20"/>
    <mergeCell ref="C24:F24"/>
    <mergeCell ref="C25:F25"/>
    <mergeCell ref="C124:F124"/>
    <mergeCell ref="G9:I9"/>
    <mergeCell ref="D74:F74"/>
    <mergeCell ref="B30:F30"/>
    <mergeCell ref="C22:F22"/>
    <mergeCell ref="C23:F23"/>
    <mergeCell ref="D75:F75"/>
    <mergeCell ref="D76:F76"/>
    <mergeCell ref="D77:F77"/>
    <mergeCell ref="D78:F78"/>
    <mergeCell ref="D79:F79"/>
    <mergeCell ref="D80:F80"/>
    <mergeCell ref="D81:F81"/>
    <mergeCell ref="D82:F82"/>
    <mergeCell ref="D83:F83"/>
    <mergeCell ref="D84:F84"/>
    <mergeCell ref="D85:F85"/>
    <mergeCell ref="D86:F86"/>
    <mergeCell ref="D87:F87"/>
    <mergeCell ref="D88:F88"/>
    <mergeCell ref="D89:F89"/>
    <mergeCell ref="D90:F90"/>
    <mergeCell ref="D91:F91"/>
    <mergeCell ref="D92:F92"/>
    <mergeCell ref="D121:F121"/>
    <mergeCell ref="D123:F123"/>
    <mergeCell ref="D93:F93"/>
    <mergeCell ref="D94:F94"/>
    <mergeCell ref="D95:F95"/>
    <mergeCell ref="D96:F96"/>
    <mergeCell ref="D97:F97"/>
    <mergeCell ref="D98:F98"/>
    <mergeCell ref="D99:F99"/>
    <mergeCell ref="D100:F100"/>
    <mergeCell ref="D101:F101"/>
    <mergeCell ref="D102:F102"/>
    <mergeCell ref="D103:F103"/>
    <mergeCell ref="D104:F104"/>
    <mergeCell ref="D105:F105"/>
    <mergeCell ref="D106:F106"/>
    <mergeCell ref="D107:F107"/>
    <mergeCell ref="D108:F108"/>
    <mergeCell ref="D109:F109"/>
    <mergeCell ref="D110:F110"/>
    <mergeCell ref="D111:F111"/>
    <mergeCell ref="D112:F112"/>
    <mergeCell ref="D113:F113"/>
    <mergeCell ref="D119:F119"/>
    <mergeCell ref="D120:F120"/>
    <mergeCell ref="D122:F122"/>
    <mergeCell ref="D114:F114"/>
    <mergeCell ref="D115:F115"/>
    <mergeCell ref="D116:F116"/>
    <mergeCell ref="D117:F117"/>
    <mergeCell ref="D118:F118"/>
  </mergeCells>
  <phoneticPr fontId="37" type="noConversion"/>
  <pageMargins left="0.35433070866141736" right="0.35433070866141736" top="0.59055118110236227" bottom="0.59055118110236227" header="0.51181102362204722" footer="0.11811023622047245"/>
  <pageSetup paperSize="9" scale="62" fitToWidth="2" fitToHeight="14" orientation="landscape" r:id="rId1"/>
  <headerFooter scaleWithDoc="0" alignWithMargins="0">
    <oddFooter>&amp;L&amp;8&amp;D&amp;C&amp;8&amp; Template: &amp;A
&amp;F&amp;R&amp;8&amp;P of &amp;N</oddFooter>
  </headerFooter>
  <rowBreaks count="1" manualBreakCount="1">
    <brk id="43" min="1" max="1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3"/>
  <sheetViews>
    <sheetView view="pageBreakPreview" zoomScaleNormal="100" zoomScaleSheetLayoutView="100" workbookViewId="0">
      <selection activeCell="D11" sqref="D11"/>
    </sheetView>
  </sheetViews>
  <sheetFormatPr defaultColWidth="9.140625" defaultRowHeight="12.75" x14ac:dyDescent="0.2"/>
  <cols>
    <col min="1" max="1" width="12" style="194" customWidth="1"/>
    <col min="2" max="2" width="16.42578125" style="194" bestFit="1" customWidth="1"/>
    <col min="3" max="3" width="41.28515625" style="194" customWidth="1"/>
    <col min="4" max="4" width="19.85546875" style="194" customWidth="1"/>
    <col min="5" max="5" width="8.5703125" style="194" customWidth="1"/>
    <col min="6" max="8" width="19.85546875" style="194" customWidth="1"/>
    <col min="9" max="9" width="18.28515625" style="194" customWidth="1"/>
    <col min="10" max="16384" width="9.140625" style="194"/>
  </cols>
  <sheetData>
    <row r="1" spans="2:8" ht="20.25" x14ac:dyDescent="0.3">
      <c r="B1" s="210" t="s">
        <v>66</v>
      </c>
      <c r="C1" s="211"/>
      <c r="D1" s="211"/>
      <c r="E1" s="211"/>
      <c r="F1" s="211"/>
      <c r="G1" s="211"/>
      <c r="H1" s="211"/>
    </row>
    <row r="2" spans="2:8" ht="20.25" x14ac:dyDescent="0.3">
      <c r="B2" s="561" t="s">
        <v>166</v>
      </c>
      <c r="C2" s="561"/>
    </row>
    <row r="3" spans="2:8" ht="20.25" x14ac:dyDescent="0.3">
      <c r="B3" s="210" t="str">
        <f>Cover!C26</f>
        <v>2014-15</v>
      </c>
    </row>
    <row r="4" spans="2:8" ht="20.25" x14ac:dyDescent="0.3">
      <c r="B4" s="210"/>
    </row>
    <row r="5" spans="2:8" ht="63.75" customHeight="1" x14ac:dyDescent="0.2">
      <c r="B5" s="562" t="s">
        <v>281</v>
      </c>
      <c r="C5" s="563"/>
    </row>
    <row r="6" spans="2:8" ht="20.25" x14ac:dyDescent="0.3">
      <c r="B6" s="209"/>
    </row>
    <row r="7" spans="2:8" ht="15.75" x14ac:dyDescent="0.25">
      <c r="B7" s="208" t="s">
        <v>165</v>
      </c>
    </row>
    <row r="8" spans="2:8" ht="15.75" x14ac:dyDescent="0.25">
      <c r="B8" s="207"/>
    </row>
    <row r="9" spans="2:8" hidden="1" x14ac:dyDescent="0.2">
      <c r="B9" s="206"/>
      <c r="C9" s="205"/>
      <c r="D9" s="204"/>
      <c r="E9" s="203"/>
      <c r="F9" s="202"/>
      <c r="G9" s="201"/>
      <c r="H9" s="201"/>
    </row>
    <row r="10" spans="2:8" ht="51" customHeight="1" x14ac:dyDescent="0.2">
      <c r="B10" s="200" t="s">
        <v>39</v>
      </c>
      <c r="C10" s="199" t="s">
        <v>40</v>
      </c>
      <c r="D10" s="198" t="s">
        <v>322</v>
      </c>
    </row>
    <row r="11" spans="2:8" ht="14.25" customHeight="1" x14ac:dyDescent="0.2">
      <c r="B11" s="196"/>
      <c r="C11" s="197" t="s">
        <v>164</v>
      </c>
      <c r="D11" s="382">
        <v>1883.726682</v>
      </c>
    </row>
    <row r="12" spans="2:8" ht="13.5" customHeight="1" x14ac:dyDescent="0.2">
      <c r="B12" s="196"/>
      <c r="C12" s="197" t="s">
        <v>45</v>
      </c>
      <c r="D12" s="382">
        <v>0</v>
      </c>
    </row>
    <row r="13" spans="2:8" ht="13.5" customHeight="1" x14ac:dyDescent="0.2">
      <c r="B13" s="196"/>
      <c r="C13" s="195" t="s">
        <v>51</v>
      </c>
      <c r="D13" s="383">
        <f>SUM(D11:D12)</f>
        <v>1883.726682</v>
      </c>
    </row>
  </sheetData>
  <mergeCells count="2">
    <mergeCell ref="B2:C2"/>
    <mergeCell ref="B5:C5"/>
  </mergeCells>
  <pageMargins left="0.35433070866141736" right="0.35433070866141736" top="0.59055118110236227" bottom="0.59055118110236227" header="0.51181102362204722" footer="0.11811023622047245"/>
  <pageSetup paperSize="9" scale="87" orientation="landscape" r:id="rId1"/>
  <headerFooter scaleWithDoc="0" alignWithMargins="0">
    <oddFooter>&amp;L&amp;8&amp;D&amp;C&amp;8&amp; Template: &amp;A
&amp;F&amp;R&amp;8&amp;P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0"/>
  <sheetViews>
    <sheetView showGridLines="0" view="pageBreakPreview" zoomScale="75" zoomScaleNormal="85" zoomScaleSheetLayoutView="75" workbookViewId="0">
      <selection activeCell="I76" sqref="I76"/>
    </sheetView>
  </sheetViews>
  <sheetFormatPr defaultColWidth="9.140625" defaultRowHeight="12.75" x14ac:dyDescent="0.2"/>
  <cols>
    <col min="1" max="1" width="12" style="194" customWidth="1"/>
    <col min="2" max="2" width="16.42578125" style="194" bestFit="1" customWidth="1"/>
    <col min="3" max="3" width="50.7109375" style="194" customWidth="1"/>
    <col min="4" max="9" width="15.7109375" style="194" customWidth="1"/>
    <col min="10" max="10" width="10.28515625" style="194" customWidth="1"/>
    <col min="11" max="13" width="19.85546875" style="194" customWidth="1"/>
    <col min="14" max="14" width="18.28515625" style="194" customWidth="1"/>
    <col min="15" max="16384" width="9.140625" style="194"/>
  </cols>
  <sheetData>
    <row r="1" spans="2:13" ht="20.25" x14ac:dyDescent="0.3">
      <c r="B1" s="210" t="s">
        <v>66</v>
      </c>
      <c r="C1" s="211"/>
      <c r="D1" s="211"/>
      <c r="E1" s="211"/>
      <c r="F1" s="211"/>
      <c r="G1" s="211"/>
      <c r="H1" s="211"/>
      <c r="I1" s="211"/>
      <c r="J1" s="211"/>
      <c r="K1" s="211"/>
      <c r="L1" s="211"/>
      <c r="M1" s="211"/>
    </row>
    <row r="2" spans="2:13" ht="20.25" customHeight="1" x14ac:dyDescent="0.3">
      <c r="B2" s="564" t="s">
        <v>229</v>
      </c>
      <c r="C2" s="564"/>
      <c r="D2" s="564"/>
    </row>
    <row r="3" spans="2:13" ht="20.25" x14ac:dyDescent="0.3">
      <c r="B3" s="210" t="str">
        <f>Cover!C26</f>
        <v>2014-15</v>
      </c>
    </row>
    <row r="4" spans="2:13" ht="20.25" x14ac:dyDescent="0.3">
      <c r="B4" s="210"/>
    </row>
    <row r="5" spans="2:13" ht="33.75" customHeight="1" x14ac:dyDescent="0.2">
      <c r="B5" s="565" t="s">
        <v>282</v>
      </c>
      <c r="C5" s="566"/>
      <c r="D5" s="567"/>
    </row>
    <row r="6" spans="2:13" ht="20.25" x14ac:dyDescent="0.3">
      <c r="B6" s="209"/>
    </row>
    <row r="7" spans="2:13" ht="15.75" x14ac:dyDescent="0.25">
      <c r="B7" s="208" t="s">
        <v>228</v>
      </c>
    </row>
    <row r="8" spans="2:13" ht="15.75" x14ac:dyDescent="0.25">
      <c r="B8" s="207"/>
    </row>
    <row r="9" spans="2:13" ht="51" customHeight="1" x14ac:dyDescent="0.2">
      <c r="B9" s="224" t="s">
        <v>39</v>
      </c>
      <c r="C9" s="223" t="s">
        <v>40</v>
      </c>
      <c r="D9" s="222" t="s">
        <v>227</v>
      </c>
      <c r="E9" s="154" t="s">
        <v>293</v>
      </c>
      <c r="F9" s="154" t="s">
        <v>226</v>
      </c>
      <c r="G9" s="154" t="s">
        <v>225</v>
      </c>
      <c r="H9" s="154" t="s">
        <v>224</v>
      </c>
      <c r="I9" s="154" t="s">
        <v>223</v>
      </c>
    </row>
    <row r="10" spans="2:13" ht="12" customHeight="1" x14ac:dyDescent="0.2">
      <c r="B10" s="214"/>
      <c r="C10" s="218" t="s">
        <v>222</v>
      </c>
      <c r="D10" s="217" t="s">
        <v>44</v>
      </c>
      <c r="E10" s="217" t="s">
        <v>44</v>
      </c>
      <c r="F10" s="217" t="s">
        <v>44</v>
      </c>
      <c r="G10" s="217" t="s">
        <v>44</v>
      </c>
      <c r="H10" s="217" t="s">
        <v>44</v>
      </c>
      <c r="I10" s="217" t="s">
        <v>44</v>
      </c>
    </row>
    <row r="11" spans="2:13" ht="12" customHeight="1" x14ac:dyDescent="0.2">
      <c r="B11" s="214"/>
      <c r="C11" s="221" t="s">
        <v>176</v>
      </c>
      <c r="D11" s="215">
        <v>0</v>
      </c>
      <c r="E11" s="215">
        <v>0</v>
      </c>
      <c r="F11" s="215">
        <v>0</v>
      </c>
      <c r="G11" s="215">
        <v>0</v>
      </c>
      <c r="H11" s="215">
        <v>0</v>
      </c>
      <c r="I11" s="215">
        <v>1</v>
      </c>
    </row>
    <row r="12" spans="2:13" ht="12" customHeight="1" x14ac:dyDescent="0.2">
      <c r="B12" s="214"/>
      <c r="C12" s="220" t="s">
        <v>221</v>
      </c>
      <c r="D12" s="215">
        <v>0.77300000000000002</v>
      </c>
      <c r="E12" s="215">
        <v>0.28299999999999997</v>
      </c>
      <c r="F12" s="215">
        <v>0</v>
      </c>
      <c r="G12" s="215">
        <v>0</v>
      </c>
      <c r="H12" s="215">
        <v>1.056</v>
      </c>
      <c r="I12" s="215">
        <v>0.95929999999999993</v>
      </c>
    </row>
    <row r="13" spans="2:13" ht="12" customHeight="1" x14ac:dyDescent="0.2">
      <c r="B13" s="214"/>
      <c r="C13" s="220" t="s">
        <v>220</v>
      </c>
      <c r="D13" s="215">
        <v>0</v>
      </c>
      <c r="E13" s="215">
        <v>0</v>
      </c>
      <c r="F13" s="215">
        <v>0</v>
      </c>
      <c r="G13" s="215">
        <v>0</v>
      </c>
      <c r="H13" s="215">
        <v>0</v>
      </c>
      <c r="I13" s="215">
        <v>0</v>
      </c>
    </row>
    <row r="14" spans="2:13" ht="12" customHeight="1" x14ac:dyDescent="0.2">
      <c r="B14" s="214"/>
      <c r="C14" s="220" t="s">
        <v>219</v>
      </c>
      <c r="D14" s="215">
        <v>0</v>
      </c>
      <c r="E14" s="215">
        <v>0</v>
      </c>
      <c r="F14" s="215">
        <v>0</v>
      </c>
      <c r="G14" s="215">
        <v>0</v>
      </c>
      <c r="H14" s="215">
        <v>0</v>
      </c>
      <c r="I14" s="215">
        <v>0</v>
      </c>
    </row>
    <row r="15" spans="2:13" ht="12" customHeight="1" x14ac:dyDescent="0.2">
      <c r="B15" s="214"/>
      <c r="C15" s="220" t="s">
        <v>310</v>
      </c>
      <c r="D15" s="215">
        <v>931</v>
      </c>
      <c r="E15" s="215">
        <v>336</v>
      </c>
      <c r="F15" s="215">
        <v>0</v>
      </c>
      <c r="G15" s="215">
        <v>0</v>
      </c>
      <c r="H15" s="215">
        <v>1267</v>
      </c>
      <c r="I15" s="215">
        <v>0</v>
      </c>
    </row>
    <row r="16" spans="2:13" ht="12" customHeight="1" x14ac:dyDescent="0.2">
      <c r="B16" s="214"/>
      <c r="C16" s="220" t="s">
        <v>218</v>
      </c>
      <c r="D16" s="215">
        <v>0</v>
      </c>
      <c r="E16" s="215">
        <v>0</v>
      </c>
      <c r="F16" s="215">
        <v>0</v>
      </c>
      <c r="G16" s="215">
        <v>0</v>
      </c>
      <c r="H16" s="215">
        <v>0</v>
      </c>
      <c r="I16" s="215">
        <v>0</v>
      </c>
    </row>
    <row r="17" spans="2:9" ht="12" customHeight="1" x14ac:dyDescent="0.2">
      <c r="B17" s="214"/>
      <c r="C17" s="220" t="s">
        <v>217</v>
      </c>
      <c r="D17" s="215">
        <v>0</v>
      </c>
      <c r="E17" s="215">
        <v>0</v>
      </c>
      <c r="F17" s="215">
        <v>0</v>
      </c>
      <c r="G17" s="215">
        <v>0</v>
      </c>
      <c r="H17" s="215">
        <v>0</v>
      </c>
      <c r="I17" s="215">
        <v>0</v>
      </c>
    </row>
    <row r="18" spans="2:9" ht="12" customHeight="1" x14ac:dyDescent="0.2">
      <c r="B18" s="214"/>
      <c r="C18" s="220" t="s">
        <v>311</v>
      </c>
      <c r="D18" s="215">
        <v>476</v>
      </c>
      <c r="E18" s="215">
        <v>171</v>
      </c>
      <c r="F18" s="215">
        <v>0</v>
      </c>
      <c r="G18" s="215">
        <v>0</v>
      </c>
      <c r="H18" s="215">
        <v>647</v>
      </c>
      <c r="I18" s="215">
        <v>235.58799999999999</v>
      </c>
    </row>
    <row r="19" spans="2:9" ht="12" customHeight="1" x14ac:dyDescent="0.2">
      <c r="B19" s="214"/>
      <c r="C19" s="220" t="s">
        <v>216</v>
      </c>
      <c r="D19" s="215">
        <v>0</v>
      </c>
      <c r="E19" s="215">
        <v>0</v>
      </c>
      <c r="F19" s="215">
        <v>0</v>
      </c>
      <c r="G19" s="215">
        <v>0</v>
      </c>
      <c r="H19" s="215">
        <v>0</v>
      </c>
      <c r="I19" s="215">
        <v>0</v>
      </c>
    </row>
    <row r="20" spans="2:9" ht="12" customHeight="1" x14ac:dyDescent="0.2">
      <c r="B20" s="214"/>
      <c r="C20" s="220" t="s">
        <v>215</v>
      </c>
      <c r="D20" s="215">
        <v>0</v>
      </c>
      <c r="E20" s="215">
        <v>0</v>
      </c>
      <c r="F20" s="215">
        <v>0</v>
      </c>
      <c r="G20" s="215">
        <v>0</v>
      </c>
      <c r="H20" s="215">
        <v>0</v>
      </c>
      <c r="I20" s="215">
        <v>0</v>
      </c>
    </row>
    <row r="21" spans="2:9" ht="12" customHeight="1" x14ac:dyDescent="0.2">
      <c r="B21" s="214"/>
      <c r="C21" s="220" t="s">
        <v>315</v>
      </c>
      <c r="D21" s="215">
        <v>8.4280000000000008</v>
      </c>
      <c r="E21" s="215">
        <v>3.08</v>
      </c>
      <c r="F21" s="215">
        <v>0</v>
      </c>
      <c r="G21" s="215">
        <v>0</v>
      </c>
      <c r="H21" s="215">
        <v>11.508000000000001</v>
      </c>
      <c r="I21" s="215">
        <v>0</v>
      </c>
    </row>
    <row r="22" spans="2:9" ht="12" customHeight="1" x14ac:dyDescent="0.2">
      <c r="B22" s="214"/>
      <c r="C22" s="220" t="s">
        <v>214</v>
      </c>
      <c r="D22" s="215">
        <v>0</v>
      </c>
      <c r="E22" s="215">
        <v>0</v>
      </c>
      <c r="F22" s="215">
        <v>0</v>
      </c>
      <c r="G22" s="215">
        <v>0</v>
      </c>
      <c r="H22" s="215">
        <v>0</v>
      </c>
      <c r="I22" s="215">
        <v>0</v>
      </c>
    </row>
    <row r="23" spans="2:9" ht="12" customHeight="1" x14ac:dyDescent="0.2">
      <c r="B23" s="214"/>
      <c r="C23" s="220" t="s">
        <v>213</v>
      </c>
      <c r="D23" s="215">
        <v>0</v>
      </c>
      <c r="E23" s="215">
        <v>0</v>
      </c>
      <c r="F23" s="215">
        <v>0</v>
      </c>
      <c r="G23" s="215">
        <v>0</v>
      </c>
      <c r="H23" s="215">
        <v>0</v>
      </c>
      <c r="I23" s="215">
        <v>0</v>
      </c>
    </row>
    <row r="24" spans="2:9" ht="12" customHeight="1" x14ac:dyDescent="0.2">
      <c r="B24" s="214"/>
      <c r="C24" s="220" t="s">
        <v>316</v>
      </c>
      <c r="D24" s="215">
        <v>226.85599999999999</v>
      </c>
      <c r="E24" s="215">
        <v>82.921999999999997</v>
      </c>
      <c r="F24" s="215">
        <v>0</v>
      </c>
      <c r="G24" s="215">
        <v>0</v>
      </c>
      <c r="H24" s="215">
        <v>309.77800000000002</v>
      </c>
      <c r="I24" s="215">
        <v>228.79300000000001</v>
      </c>
    </row>
    <row r="25" spans="2:9" ht="12" customHeight="1" x14ac:dyDescent="0.2">
      <c r="B25" s="214"/>
      <c r="C25" s="220" t="s">
        <v>212</v>
      </c>
      <c r="D25" s="215">
        <v>0</v>
      </c>
      <c r="E25" s="215">
        <v>0</v>
      </c>
      <c r="F25" s="215">
        <v>0</v>
      </c>
      <c r="G25" s="215">
        <v>0</v>
      </c>
      <c r="H25" s="215">
        <v>0</v>
      </c>
      <c r="I25" s="215">
        <v>0</v>
      </c>
    </row>
    <row r="26" spans="2:9" ht="12" customHeight="1" x14ac:dyDescent="0.2">
      <c r="B26" s="214"/>
      <c r="C26" s="220" t="s">
        <v>211</v>
      </c>
      <c r="D26" s="215">
        <v>0</v>
      </c>
      <c r="E26" s="215">
        <v>0</v>
      </c>
      <c r="F26" s="215">
        <v>0</v>
      </c>
      <c r="G26" s="215">
        <v>0</v>
      </c>
      <c r="H26" s="215">
        <v>0</v>
      </c>
      <c r="I26" s="215">
        <v>0</v>
      </c>
    </row>
    <row r="27" spans="2:9" ht="12" customHeight="1" x14ac:dyDescent="0.2">
      <c r="B27" s="214"/>
      <c r="C27" s="220" t="s">
        <v>317</v>
      </c>
      <c r="D27" s="215">
        <v>178.54900000000001</v>
      </c>
      <c r="E27" s="215">
        <v>65.197000000000003</v>
      </c>
      <c r="F27" s="215">
        <v>0</v>
      </c>
      <c r="G27" s="215">
        <v>0</v>
      </c>
      <c r="H27" s="215">
        <v>243.74600000000001</v>
      </c>
      <c r="I27" s="215">
        <v>170.34299999999999</v>
      </c>
    </row>
    <row r="28" spans="2:9" ht="12" customHeight="1" x14ac:dyDescent="0.2">
      <c r="B28" s="214"/>
      <c r="C28" s="220" t="s">
        <v>210</v>
      </c>
      <c r="D28" s="215">
        <v>0</v>
      </c>
      <c r="E28" s="215">
        <v>0</v>
      </c>
      <c r="F28" s="215">
        <v>0</v>
      </c>
      <c r="G28" s="215">
        <v>0</v>
      </c>
      <c r="H28" s="215">
        <v>0</v>
      </c>
      <c r="I28" s="215">
        <v>0</v>
      </c>
    </row>
    <row r="29" spans="2:9" ht="12" customHeight="1" x14ac:dyDescent="0.2">
      <c r="B29" s="214"/>
      <c r="C29" s="220" t="s">
        <v>209</v>
      </c>
      <c r="D29" s="215">
        <v>0</v>
      </c>
      <c r="E29" s="215">
        <v>0</v>
      </c>
      <c r="F29" s="215">
        <v>0</v>
      </c>
      <c r="G29" s="215">
        <v>0</v>
      </c>
      <c r="H29" s="215">
        <v>0</v>
      </c>
      <c r="I29" s="215">
        <v>0</v>
      </c>
    </row>
    <row r="30" spans="2:9" ht="12" customHeight="1" x14ac:dyDescent="0.2">
      <c r="B30" s="214"/>
      <c r="C30" s="220" t="s">
        <v>318</v>
      </c>
      <c r="D30" s="215">
        <v>0</v>
      </c>
      <c r="E30" s="215">
        <v>0</v>
      </c>
      <c r="F30" s="215">
        <v>0</v>
      </c>
      <c r="G30" s="215">
        <v>0</v>
      </c>
      <c r="H30" s="215">
        <v>0</v>
      </c>
      <c r="I30" s="215">
        <v>0</v>
      </c>
    </row>
    <row r="31" spans="2:9" ht="12" customHeight="1" x14ac:dyDescent="0.2">
      <c r="B31" s="214"/>
      <c r="C31" s="220" t="s">
        <v>208</v>
      </c>
      <c r="D31" s="215">
        <v>0</v>
      </c>
      <c r="E31" s="215">
        <v>0</v>
      </c>
      <c r="F31" s="215">
        <v>0</v>
      </c>
      <c r="G31" s="215">
        <v>0</v>
      </c>
      <c r="H31" s="215">
        <v>0</v>
      </c>
      <c r="I31" s="215">
        <v>0</v>
      </c>
    </row>
    <row r="32" spans="2:9" ht="12" customHeight="1" x14ac:dyDescent="0.2">
      <c r="B32" s="214"/>
      <c r="C32" s="220" t="s">
        <v>207</v>
      </c>
      <c r="D32" s="215">
        <v>0</v>
      </c>
      <c r="E32" s="215">
        <v>0</v>
      </c>
      <c r="F32" s="215">
        <v>0</v>
      </c>
      <c r="G32" s="215">
        <v>0</v>
      </c>
      <c r="H32" s="215">
        <v>0</v>
      </c>
      <c r="I32" s="215">
        <v>0</v>
      </c>
    </row>
    <row r="33" spans="2:9" ht="12" customHeight="1" x14ac:dyDescent="0.2">
      <c r="B33" s="214"/>
      <c r="C33" s="220" t="s">
        <v>314</v>
      </c>
      <c r="D33" s="215">
        <v>3.44</v>
      </c>
      <c r="E33" s="215">
        <v>1.2569999999999999</v>
      </c>
      <c r="F33" s="215">
        <v>0</v>
      </c>
      <c r="G33" s="215">
        <v>0</v>
      </c>
      <c r="H33" s="215">
        <v>4.6970000000000001</v>
      </c>
      <c r="I33" s="215">
        <v>2.5329999999999999</v>
      </c>
    </row>
    <row r="34" spans="2:9" ht="12" customHeight="1" x14ac:dyDescent="0.2">
      <c r="B34" s="214"/>
      <c r="C34" s="220" t="s">
        <v>206</v>
      </c>
      <c r="D34" s="215">
        <v>0</v>
      </c>
      <c r="E34" s="215">
        <v>0</v>
      </c>
      <c r="F34" s="215">
        <v>0</v>
      </c>
      <c r="G34" s="215">
        <v>0</v>
      </c>
      <c r="H34" s="215">
        <v>0</v>
      </c>
      <c r="I34" s="215">
        <v>0</v>
      </c>
    </row>
    <row r="35" spans="2:9" ht="12" customHeight="1" x14ac:dyDescent="0.2">
      <c r="B35" s="214"/>
      <c r="C35" s="220" t="s">
        <v>205</v>
      </c>
      <c r="D35" s="215">
        <v>0</v>
      </c>
      <c r="E35" s="215">
        <v>0</v>
      </c>
      <c r="F35" s="215">
        <v>0</v>
      </c>
      <c r="G35" s="215">
        <v>0</v>
      </c>
      <c r="H35" s="215">
        <v>0</v>
      </c>
      <c r="I35" s="215">
        <v>0</v>
      </c>
    </row>
    <row r="36" spans="2:9" ht="12" customHeight="1" x14ac:dyDescent="0.2">
      <c r="B36" s="214"/>
      <c r="C36" s="220" t="s">
        <v>313</v>
      </c>
      <c r="D36" s="215">
        <v>0</v>
      </c>
      <c r="E36" s="215">
        <v>0</v>
      </c>
      <c r="F36" s="215">
        <v>0</v>
      </c>
      <c r="G36" s="215">
        <v>0</v>
      </c>
      <c r="H36" s="215">
        <v>0</v>
      </c>
      <c r="I36" s="215">
        <v>76.757999999999996</v>
      </c>
    </row>
    <row r="37" spans="2:9" ht="12" customHeight="1" x14ac:dyDescent="0.2">
      <c r="B37" s="214"/>
      <c r="C37" s="220" t="s">
        <v>204</v>
      </c>
      <c r="D37" s="215">
        <v>0</v>
      </c>
      <c r="E37" s="215">
        <v>0</v>
      </c>
      <c r="F37" s="215">
        <v>0</v>
      </c>
      <c r="G37" s="215">
        <v>0</v>
      </c>
      <c r="H37" s="215">
        <v>0</v>
      </c>
      <c r="I37" s="215">
        <v>0</v>
      </c>
    </row>
    <row r="38" spans="2:9" ht="12" customHeight="1" x14ac:dyDescent="0.2">
      <c r="B38" s="214"/>
      <c r="C38" s="220" t="s">
        <v>203</v>
      </c>
      <c r="D38" s="215">
        <v>0</v>
      </c>
      <c r="E38" s="215">
        <v>0</v>
      </c>
      <c r="F38" s="215">
        <v>0</v>
      </c>
      <c r="G38" s="215">
        <v>0</v>
      </c>
      <c r="H38" s="215">
        <v>0</v>
      </c>
      <c r="I38" s="215">
        <v>0</v>
      </c>
    </row>
    <row r="39" spans="2:9" ht="12" customHeight="1" x14ac:dyDescent="0.2">
      <c r="B39" s="214"/>
      <c r="C39" s="220" t="s">
        <v>312</v>
      </c>
      <c r="D39" s="215">
        <v>0.35599999999999998</v>
      </c>
      <c r="E39" s="215">
        <v>0.13</v>
      </c>
      <c r="F39" s="215">
        <v>0</v>
      </c>
      <c r="G39" s="215">
        <v>0</v>
      </c>
      <c r="H39" s="215">
        <v>0.48599999999999999</v>
      </c>
      <c r="I39" s="215">
        <v>8.2840000000000007</v>
      </c>
    </row>
    <row r="40" spans="2:9" ht="12" customHeight="1" x14ac:dyDescent="0.2">
      <c r="B40" s="214"/>
      <c r="C40" s="213" t="s">
        <v>202</v>
      </c>
      <c r="D40" s="219">
        <f t="shared" ref="D40:I40" si="0">SUM(D11:D39)</f>
        <v>1825.4020000000003</v>
      </c>
      <c r="E40" s="219">
        <f t="shared" si="0"/>
        <v>659.86899999999991</v>
      </c>
      <c r="F40" s="219">
        <f t="shared" si="0"/>
        <v>0</v>
      </c>
      <c r="G40" s="219">
        <f t="shared" si="0"/>
        <v>0</v>
      </c>
      <c r="H40" s="219">
        <f t="shared" si="0"/>
        <v>2485.2710000000002</v>
      </c>
      <c r="I40" s="219">
        <f t="shared" si="0"/>
        <v>724.25830000000008</v>
      </c>
    </row>
    <row r="41" spans="2:9" ht="12" customHeight="1" x14ac:dyDescent="0.2">
      <c r="B41" s="214"/>
      <c r="C41" s="218" t="s">
        <v>201</v>
      </c>
      <c r="D41" s="217" t="s">
        <v>44</v>
      </c>
      <c r="E41" s="217" t="s">
        <v>44</v>
      </c>
      <c r="F41" s="217" t="s">
        <v>44</v>
      </c>
      <c r="G41" s="217" t="s">
        <v>44</v>
      </c>
      <c r="H41" s="217" t="s">
        <v>44</v>
      </c>
      <c r="I41" s="217" t="s">
        <v>44</v>
      </c>
    </row>
    <row r="42" spans="2:9" ht="12" customHeight="1" x14ac:dyDescent="0.2">
      <c r="B42" s="214"/>
      <c r="C42" s="220" t="s">
        <v>292</v>
      </c>
      <c r="D42" s="215">
        <v>0</v>
      </c>
      <c r="E42" s="215">
        <v>0</v>
      </c>
      <c r="F42" s="215">
        <v>14058.273999999999</v>
      </c>
      <c r="G42" s="215">
        <v>954.30700000000002</v>
      </c>
      <c r="H42" s="215">
        <v>15012.581</v>
      </c>
      <c r="I42" s="215">
        <v>12183.633</v>
      </c>
    </row>
    <row r="43" spans="2:9" ht="12" customHeight="1" x14ac:dyDescent="0.2">
      <c r="B43" s="214"/>
      <c r="C43" s="220" t="s">
        <v>200</v>
      </c>
      <c r="D43" s="215">
        <v>13751.366</v>
      </c>
      <c r="E43" s="215">
        <v>4917.4229999999998</v>
      </c>
      <c r="F43" s="215">
        <v>0</v>
      </c>
      <c r="G43" s="215">
        <v>0</v>
      </c>
      <c r="H43" s="215">
        <v>18668.789000000001</v>
      </c>
      <c r="I43" s="215">
        <v>10042.192999999999</v>
      </c>
    </row>
    <row r="44" spans="2:9" ht="12" customHeight="1" x14ac:dyDescent="0.2">
      <c r="B44" s="214"/>
      <c r="C44" s="220" t="s">
        <v>199</v>
      </c>
      <c r="D44" s="215">
        <v>92</v>
      </c>
      <c r="E44" s="215">
        <v>34</v>
      </c>
      <c r="F44" s="215">
        <v>0</v>
      </c>
      <c r="G44" s="215">
        <v>0</v>
      </c>
      <c r="H44" s="215">
        <v>126</v>
      </c>
      <c r="I44" s="215">
        <v>598.25599999999997</v>
      </c>
    </row>
    <row r="45" spans="2:9" ht="12" customHeight="1" x14ac:dyDescent="0.2">
      <c r="B45" s="214"/>
      <c r="C45" s="220" t="s">
        <v>198</v>
      </c>
      <c r="D45" s="215">
        <v>104.38200000000001</v>
      </c>
      <c r="E45" s="215">
        <v>37.908000000000001</v>
      </c>
      <c r="F45" s="215">
        <v>0</v>
      </c>
      <c r="G45" s="215">
        <v>0</v>
      </c>
      <c r="H45" s="215">
        <v>142.29000000000002</v>
      </c>
      <c r="I45" s="215">
        <v>77.408000000000001</v>
      </c>
    </row>
    <row r="46" spans="2:9" ht="12" customHeight="1" x14ac:dyDescent="0.2">
      <c r="B46" s="214"/>
      <c r="C46" s="220" t="s">
        <v>197</v>
      </c>
      <c r="D46" s="215">
        <v>0</v>
      </c>
      <c r="E46" s="215">
        <v>0</v>
      </c>
      <c r="F46" s="215">
        <v>0</v>
      </c>
      <c r="G46" s="215">
        <v>0</v>
      </c>
      <c r="H46" s="215">
        <v>0</v>
      </c>
      <c r="I46" s="215">
        <v>0.70637000000000005</v>
      </c>
    </row>
    <row r="47" spans="2:9" ht="12" customHeight="1" x14ac:dyDescent="0.2">
      <c r="B47" s="214"/>
      <c r="C47" s="220" t="s">
        <v>196</v>
      </c>
      <c r="D47" s="215">
        <v>0</v>
      </c>
      <c r="E47" s="215">
        <v>0</v>
      </c>
      <c r="F47" s="215">
        <v>0</v>
      </c>
      <c r="G47" s="215">
        <v>0</v>
      </c>
      <c r="H47" s="215">
        <v>0</v>
      </c>
      <c r="I47" s="215">
        <v>0</v>
      </c>
    </row>
    <row r="48" spans="2:9" ht="12" customHeight="1" x14ac:dyDescent="0.2">
      <c r="B48" s="214"/>
      <c r="C48" s="220" t="s">
        <v>195</v>
      </c>
      <c r="D48" s="215">
        <v>2864</v>
      </c>
      <c r="E48" s="215">
        <v>1044</v>
      </c>
      <c r="F48" s="215">
        <v>0</v>
      </c>
      <c r="G48" s="215">
        <v>0</v>
      </c>
      <c r="H48" s="215">
        <v>3908</v>
      </c>
      <c r="I48" s="215">
        <v>3.8109999999999999</v>
      </c>
    </row>
    <row r="49" spans="2:9" ht="12" customHeight="1" x14ac:dyDescent="0.2">
      <c r="B49" s="214"/>
      <c r="C49" s="220" t="s">
        <v>194</v>
      </c>
      <c r="D49" s="215">
        <v>334</v>
      </c>
      <c r="E49" s="215">
        <v>121.42700000000001</v>
      </c>
      <c r="F49" s="215">
        <v>0</v>
      </c>
      <c r="G49" s="215">
        <v>0</v>
      </c>
      <c r="H49" s="215">
        <v>455.42700000000002</v>
      </c>
      <c r="I49" s="215">
        <v>1.077</v>
      </c>
    </row>
    <row r="50" spans="2:9" ht="12" customHeight="1" x14ac:dyDescent="0.2">
      <c r="B50" s="214"/>
      <c r="C50" s="220" t="s">
        <v>193</v>
      </c>
      <c r="D50" s="215">
        <v>0</v>
      </c>
      <c r="E50" s="215">
        <v>0</v>
      </c>
      <c r="F50" s="215">
        <v>0</v>
      </c>
      <c r="G50" s="215">
        <v>0</v>
      </c>
      <c r="H50" s="215">
        <v>0</v>
      </c>
      <c r="I50" s="215">
        <v>0</v>
      </c>
    </row>
    <row r="51" spans="2:9" ht="12" customHeight="1" x14ac:dyDescent="0.2">
      <c r="B51" s="214"/>
      <c r="C51" s="220" t="s">
        <v>192</v>
      </c>
      <c r="D51" s="215">
        <v>23</v>
      </c>
      <c r="E51" s="215">
        <v>9</v>
      </c>
      <c r="F51" s="215">
        <v>0</v>
      </c>
      <c r="G51" s="215">
        <v>0</v>
      </c>
      <c r="H51" s="215">
        <v>32</v>
      </c>
      <c r="I51" s="215">
        <v>27.471</v>
      </c>
    </row>
    <row r="52" spans="2:9" ht="12" customHeight="1" x14ac:dyDescent="0.2">
      <c r="B52" s="214"/>
      <c r="C52" s="220" t="s">
        <v>191</v>
      </c>
      <c r="D52" s="215">
        <v>4</v>
      </c>
      <c r="E52" s="215">
        <v>1</v>
      </c>
      <c r="F52" s="215">
        <v>0</v>
      </c>
      <c r="G52" s="215">
        <v>0</v>
      </c>
      <c r="H52" s="215">
        <v>5</v>
      </c>
      <c r="I52" s="215">
        <v>9.1999999999999998E-2</v>
      </c>
    </row>
    <row r="53" spans="2:9" ht="12" customHeight="1" x14ac:dyDescent="0.2">
      <c r="B53" s="214"/>
      <c r="C53" s="220" t="s">
        <v>190</v>
      </c>
      <c r="D53" s="215">
        <v>86</v>
      </c>
      <c r="E53" s="215">
        <v>31</v>
      </c>
      <c r="F53" s="215">
        <v>0</v>
      </c>
      <c r="G53" s="215">
        <v>0</v>
      </c>
      <c r="H53" s="215">
        <v>117</v>
      </c>
      <c r="I53" s="215">
        <v>23.704000000000001</v>
      </c>
    </row>
    <row r="54" spans="2:9" ht="12" customHeight="1" x14ac:dyDescent="0.2">
      <c r="B54" s="214"/>
      <c r="C54" s="220" t="s">
        <v>189</v>
      </c>
      <c r="D54" s="215">
        <v>0</v>
      </c>
      <c r="E54" s="215">
        <v>0</v>
      </c>
      <c r="F54" s="215">
        <v>0</v>
      </c>
      <c r="G54" s="215">
        <v>0</v>
      </c>
      <c r="H54" s="215">
        <v>0</v>
      </c>
      <c r="I54" s="215">
        <v>0</v>
      </c>
    </row>
    <row r="55" spans="2:9" ht="12" customHeight="1" x14ac:dyDescent="0.2">
      <c r="B55" s="214"/>
      <c r="C55" s="220" t="s">
        <v>188</v>
      </c>
      <c r="D55" s="215">
        <v>21</v>
      </c>
      <c r="E55" s="215">
        <v>7</v>
      </c>
      <c r="F55" s="215">
        <v>0</v>
      </c>
      <c r="G55" s="215">
        <v>0</v>
      </c>
      <c r="H55" s="215">
        <v>28</v>
      </c>
      <c r="I55" s="215">
        <v>51.017000000000003</v>
      </c>
    </row>
    <row r="56" spans="2:9" ht="12" customHeight="1" x14ac:dyDescent="0.2">
      <c r="B56" s="214"/>
      <c r="C56" s="220" t="s">
        <v>187</v>
      </c>
      <c r="D56" s="215">
        <v>218</v>
      </c>
      <c r="E56" s="215">
        <v>78</v>
      </c>
      <c r="F56" s="215">
        <v>0</v>
      </c>
      <c r="G56" s="215">
        <v>0</v>
      </c>
      <c r="H56" s="215">
        <v>296</v>
      </c>
      <c r="I56" s="215">
        <v>296.21908000000002</v>
      </c>
    </row>
    <row r="57" spans="2:9" ht="12" customHeight="1" x14ac:dyDescent="0.2">
      <c r="B57" s="214"/>
      <c r="C57" s="220" t="s">
        <v>186</v>
      </c>
      <c r="D57" s="215">
        <v>0</v>
      </c>
      <c r="E57" s="215">
        <v>0</v>
      </c>
      <c r="F57" s="215">
        <v>0</v>
      </c>
      <c r="G57" s="215">
        <v>0</v>
      </c>
      <c r="H57" s="215">
        <v>0</v>
      </c>
      <c r="I57" s="215">
        <v>0</v>
      </c>
    </row>
    <row r="58" spans="2:9" ht="12" customHeight="1" x14ac:dyDescent="0.2">
      <c r="B58" s="214"/>
      <c r="C58" s="220" t="s">
        <v>185</v>
      </c>
      <c r="D58" s="215">
        <v>52</v>
      </c>
      <c r="E58" s="215">
        <v>18</v>
      </c>
      <c r="F58" s="215">
        <v>0</v>
      </c>
      <c r="G58" s="215">
        <v>0</v>
      </c>
      <c r="H58" s="215">
        <v>70</v>
      </c>
      <c r="I58" s="215">
        <v>234.97499999999999</v>
      </c>
    </row>
    <row r="59" spans="2:9" ht="12" customHeight="1" x14ac:dyDescent="0.2">
      <c r="B59" s="214"/>
      <c r="C59" s="220" t="s">
        <v>184</v>
      </c>
      <c r="D59" s="215">
        <v>0.68899999999999995</v>
      </c>
      <c r="E59" s="215">
        <v>0.252</v>
      </c>
      <c r="F59" s="215">
        <v>0</v>
      </c>
      <c r="G59" s="215">
        <v>0</v>
      </c>
      <c r="H59" s="215">
        <v>0.94099999999999995</v>
      </c>
      <c r="I59" s="215">
        <v>3.5979999999999999</v>
      </c>
    </row>
    <row r="60" spans="2:9" ht="12" customHeight="1" x14ac:dyDescent="0.2">
      <c r="B60" s="214"/>
      <c r="C60" s="220" t="s">
        <v>183</v>
      </c>
      <c r="D60" s="215">
        <v>0</v>
      </c>
      <c r="E60" s="215">
        <v>0</v>
      </c>
      <c r="F60" s="215">
        <v>0</v>
      </c>
      <c r="G60" s="215">
        <v>0</v>
      </c>
      <c r="H60" s="215">
        <v>0</v>
      </c>
      <c r="I60" s="215">
        <v>72.766999999999996</v>
      </c>
    </row>
    <row r="61" spans="2:9" ht="12" customHeight="1" x14ac:dyDescent="0.2">
      <c r="B61" s="214"/>
      <c r="C61" s="220" t="s">
        <v>182</v>
      </c>
      <c r="D61" s="215">
        <v>1</v>
      </c>
      <c r="E61" s="215">
        <v>0</v>
      </c>
      <c r="F61" s="215">
        <v>0</v>
      </c>
      <c r="G61" s="215">
        <v>0</v>
      </c>
      <c r="H61" s="215">
        <v>1</v>
      </c>
      <c r="I61" s="215">
        <v>0</v>
      </c>
    </row>
    <row r="62" spans="2:9" ht="12" customHeight="1" x14ac:dyDescent="0.2">
      <c r="B62" s="214"/>
      <c r="C62" s="220" t="s">
        <v>181</v>
      </c>
      <c r="D62" s="215">
        <v>2203</v>
      </c>
      <c r="E62" s="215">
        <v>794</v>
      </c>
      <c r="F62" s="215">
        <v>0</v>
      </c>
      <c r="G62" s="215">
        <v>0</v>
      </c>
      <c r="H62" s="215">
        <v>2997</v>
      </c>
      <c r="I62" s="215">
        <v>113.18563</v>
      </c>
    </row>
    <row r="63" spans="2:9" ht="12" customHeight="1" x14ac:dyDescent="0.2">
      <c r="B63" s="214"/>
      <c r="C63" s="220" t="s">
        <v>180</v>
      </c>
      <c r="D63" s="215">
        <v>0</v>
      </c>
      <c r="E63" s="215">
        <v>0</v>
      </c>
      <c r="F63" s="215">
        <v>0</v>
      </c>
      <c r="G63" s="215">
        <v>0</v>
      </c>
      <c r="H63" s="215">
        <v>0</v>
      </c>
      <c r="I63" s="215">
        <v>0</v>
      </c>
    </row>
    <row r="64" spans="2:9" ht="12" customHeight="1" x14ac:dyDescent="0.2">
      <c r="B64" s="214"/>
      <c r="C64" s="220" t="s">
        <v>179</v>
      </c>
      <c r="D64" s="215">
        <v>0</v>
      </c>
      <c r="E64" s="215">
        <v>0</v>
      </c>
      <c r="F64" s="215">
        <v>0</v>
      </c>
      <c r="G64" s="215">
        <v>0</v>
      </c>
      <c r="H64" s="215">
        <v>0</v>
      </c>
      <c r="I64" s="215">
        <v>73.016999999999996</v>
      </c>
    </row>
    <row r="65" spans="2:9" ht="12" customHeight="1" x14ac:dyDescent="0.2">
      <c r="B65" s="214"/>
      <c r="C65" s="220" t="s">
        <v>178</v>
      </c>
      <c r="D65" s="215">
        <v>2.3809999999999998</v>
      </c>
      <c r="E65" s="215">
        <v>0.87</v>
      </c>
      <c r="F65" s="215">
        <v>0</v>
      </c>
      <c r="G65" s="215">
        <v>0</v>
      </c>
      <c r="H65" s="215">
        <v>3.2509999999999999</v>
      </c>
      <c r="I65" s="215">
        <v>2.5310000000000001</v>
      </c>
    </row>
    <row r="66" spans="2:9" ht="12" customHeight="1" x14ac:dyDescent="0.2">
      <c r="B66" s="214"/>
      <c r="C66" s="220" t="s">
        <v>177</v>
      </c>
      <c r="D66" s="215">
        <v>2162.4670000000001</v>
      </c>
      <c r="E66" s="215">
        <v>777.702</v>
      </c>
      <c r="F66" s="215">
        <v>0</v>
      </c>
      <c r="G66" s="215">
        <v>0</v>
      </c>
      <c r="H66" s="215">
        <v>2940.1689999999999</v>
      </c>
      <c r="I66" s="215">
        <v>1612.027</v>
      </c>
    </row>
    <row r="67" spans="2:9" ht="12" customHeight="1" x14ac:dyDescent="0.2">
      <c r="B67" s="214"/>
      <c r="C67" s="220" t="s">
        <v>176</v>
      </c>
      <c r="D67" s="215">
        <v>0</v>
      </c>
      <c r="E67" s="215">
        <v>0</v>
      </c>
      <c r="F67" s="215">
        <v>0</v>
      </c>
      <c r="G67" s="215">
        <v>0</v>
      </c>
      <c r="H67" s="215">
        <v>0</v>
      </c>
      <c r="I67" s="215">
        <v>0</v>
      </c>
    </row>
    <row r="68" spans="2:9" ht="12" customHeight="1" x14ac:dyDescent="0.2">
      <c r="B68" s="214"/>
      <c r="C68" s="220" t="s">
        <v>175</v>
      </c>
      <c r="D68" s="215">
        <v>1071.8309999999999</v>
      </c>
      <c r="E68" s="215">
        <v>391.87</v>
      </c>
      <c r="F68" s="215">
        <v>0</v>
      </c>
      <c r="G68" s="215">
        <v>0</v>
      </c>
      <c r="H68" s="215">
        <v>1463.701</v>
      </c>
      <c r="I68" s="215">
        <v>5712.0029999999997</v>
      </c>
    </row>
    <row r="69" spans="2:9" ht="12" customHeight="1" x14ac:dyDescent="0.2">
      <c r="B69" s="214"/>
      <c r="C69" s="220" t="s">
        <v>174</v>
      </c>
      <c r="D69" s="215">
        <v>0</v>
      </c>
      <c r="E69" s="215">
        <v>0</v>
      </c>
      <c r="F69" s="215">
        <v>0</v>
      </c>
      <c r="G69" s="215">
        <v>0</v>
      </c>
      <c r="H69" s="215">
        <v>0</v>
      </c>
      <c r="I69" s="215">
        <v>0</v>
      </c>
    </row>
    <row r="70" spans="2:9" ht="12" customHeight="1" x14ac:dyDescent="0.2">
      <c r="B70" s="214"/>
      <c r="C70" s="220" t="s">
        <v>173</v>
      </c>
      <c r="D70" s="215">
        <v>0</v>
      </c>
      <c r="E70" s="215">
        <v>0</v>
      </c>
      <c r="F70" s="215">
        <v>0</v>
      </c>
      <c r="G70" s="215">
        <v>0</v>
      </c>
      <c r="H70" s="215">
        <v>0</v>
      </c>
      <c r="I70" s="215">
        <v>219.863</v>
      </c>
    </row>
    <row r="71" spans="2:9" ht="12" customHeight="1" x14ac:dyDescent="0.2">
      <c r="B71" s="214"/>
      <c r="C71" s="220" t="s">
        <v>172</v>
      </c>
      <c r="D71" s="215">
        <v>0.28100000000000003</v>
      </c>
      <c r="E71" s="215">
        <v>0.10299999999999999</v>
      </c>
      <c r="F71" s="215">
        <v>0</v>
      </c>
      <c r="G71" s="215">
        <v>0</v>
      </c>
      <c r="H71" s="215">
        <v>0.38400000000000001</v>
      </c>
      <c r="I71" s="215">
        <v>0</v>
      </c>
    </row>
    <row r="72" spans="2:9" ht="12" customHeight="1" x14ac:dyDescent="0.2">
      <c r="B72" s="214"/>
      <c r="C72" s="220" t="s">
        <v>171</v>
      </c>
      <c r="D72" s="215">
        <v>62.063000000000002</v>
      </c>
      <c r="E72" s="215">
        <v>22.670999999999999</v>
      </c>
      <c r="F72" s="215">
        <v>0</v>
      </c>
      <c r="G72" s="215">
        <v>0</v>
      </c>
      <c r="H72" s="215">
        <v>84.734000000000009</v>
      </c>
      <c r="I72" s="215">
        <v>51.534999999999997</v>
      </c>
    </row>
    <row r="73" spans="2:9" ht="12" customHeight="1" x14ac:dyDescent="0.2">
      <c r="B73" s="214"/>
      <c r="C73" s="213" t="s">
        <v>170</v>
      </c>
      <c r="D73" s="219">
        <f t="shared" ref="D73:I73" si="1">SUM(D42:D72)</f>
        <v>23053.459999999995</v>
      </c>
      <c r="E73" s="219">
        <f t="shared" si="1"/>
        <v>8286.2260000000006</v>
      </c>
      <c r="F73" s="219">
        <f t="shared" si="1"/>
        <v>14058.273999999999</v>
      </c>
      <c r="G73" s="219">
        <f t="shared" si="1"/>
        <v>954.30700000000002</v>
      </c>
      <c r="H73" s="219">
        <f t="shared" si="1"/>
        <v>46352.267</v>
      </c>
      <c r="I73" s="219">
        <f t="shared" si="1"/>
        <v>31401.089080000009</v>
      </c>
    </row>
    <row r="74" spans="2:9" ht="12" customHeight="1" x14ac:dyDescent="0.2">
      <c r="B74" s="214"/>
      <c r="C74" s="218" t="s">
        <v>169</v>
      </c>
      <c r="D74" s="217" t="s">
        <v>44</v>
      </c>
      <c r="E74" s="217" t="s">
        <v>44</v>
      </c>
      <c r="F74" s="217" t="s">
        <v>44</v>
      </c>
      <c r="G74" s="217" t="s">
        <v>44</v>
      </c>
      <c r="H74" s="217" t="s">
        <v>44</v>
      </c>
      <c r="I74" s="217" t="s">
        <v>44</v>
      </c>
    </row>
    <row r="75" spans="2:9" ht="12" customHeight="1" x14ac:dyDescent="0.2">
      <c r="B75" s="214"/>
      <c r="C75" s="216" t="s">
        <v>506</v>
      </c>
      <c r="D75" s="215">
        <v>60.375</v>
      </c>
      <c r="E75" s="215">
        <v>22.07</v>
      </c>
      <c r="F75" s="215">
        <v>0</v>
      </c>
      <c r="G75" s="215">
        <v>0</v>
      </c>
      <c r="H75" s="215">
        <v>82.444999999999993</v>
      </c>
      <c r="I75" s="215">
        <v>90.619</v>
      </c>
    </row>
    <row r="76" spans="2:9" ht="12" customHeight="1" x14ac:dyDescent="0.2">
      <c r="B76" s="214"/>
      <c r="C76" s="216" t="s">
        <v>507</v>
      </c>
      <c r="D76" s="215">
        <v>104444</v>
      </c>
      <c r="E76" s="215">
        <v>20194</v>
      </c>
      <c r="F76" s="215">
        <v>9551.7696888703122</v>
      </c>
      <c r="G76" s="215">
        <v>5858.2303111296878</v>
      </c>
      <c r="H76" s="215">
        <v>140048</v>
      </c>
      <c r="I76" s="215">
        <v>396260.57381000003</v>
      </c>
    </row>
    <row r="77" spans="2:9" ht="12" customHeight="1" x14ac:dyDescent="0.2">
      <c r="B77" s="214"/>
      <c r="C77" s="213" t="s">
        <v>168</v>
      </c>
      <c r="D77" s="212">
        <f t="shared" ref="D77:I77" si="2">SUM(D75:D76)</f>
        <v>104504.375</v>
      </c>
      <c r="E77" s="212">
        <f t="shared" si="2"/>
        <v>20216.07</v>
      </c>
      <c r="F77" s="212">
        <f t="shared" si="2"/>
        <v>9551.7696888703122</v>
      </c>
      <c r="G77" s="212">
        <f t="shared" si="2"/>
        <v>5858.2303111296878</v>
      </c>
      <c r="H77" s="212">
        <f t="shared" si="2"/>
        <v>140130.44500000001</v>
      </c>
      <c r="I77" s="212">
        <f t="shared" si="2"/>
        <v>396351.19281000004</v>
      </c>
    </row>
    <row r="78" spans="2:9" x14ac:dyDescent="0.2">
      <c r="B78" s="214"/>
      <c r="C78" s="213" t="s">
        <v>167</v>
      </c>
      <c r="D78" s="212">
        <f t="shared" ref="D78:I78" si="3">SUM(D40,D73,D77)</f>
        <v>129383.23699999999</v>
      </c>
      <c r="E78" s="212">
        <f t="shared" si="3"/>
        <v>29162.165000000001</v>
      </c>
      <c r="F78" s="212">
        <f t="shared" si="3"/>
        <v>23610.043688870312</v>
      </c>
      <c r="G78" s="212">
        <f t="shared" si="3"/>
        <v>6812.5373111296876</v>
      </c>
      <c r="H78" s="212">
        <f t="shared" si="3"/>
        <v>188967.98300000001</v>
      </c>
      <c r="I78" s="212">
        <f t="shared" si="3"/>
        <v>428476.54019000003</v>
      </c>
    </row>
    <row r="79" spans="2:9" x14ac:dyDescent="0.2">
      <c r="B79"/>
      <c r="C79"/>
      <c r="D79"/>
      <c r="E79"/>
      <c r="F79"/>
      <c r="G79"/>
      <c r="H79"/>
      <c r="I79"/>
    </row>
    <row r="80" spans="2:9" x14ac:dyDescent="0.2">
      <c r="B80"/>
      <c r="C80"/>
      <c r="D80"/>
      <c r="E80"/>
      <c r="F80"/>
      <c r="G80"/>
      <c r="H80"/>
      <c r="I80"/>
    </row>
  </sheetData>
  <mergeCells count="2">
    <mergeCell ref="B2:D2"/>
    <mergeCell ref="B5:D5"/>
  </mergeCells>
  <pageMargins left="0.35433070866141736" right="0.35433070866141736" top="0.59055118110236227" bottom="0.59055118110236227" header="0.51181102362204722" footer="0.11811023622047245"/>
  <pageSetup paperSize="9" scale="67" fitToHeight="100" orientation="landscape" r:id="rId1"/>
  <headerFooter scaleWithDoc="0" alignWithMargins="0">
    <oddFooter>&amp;L&amp;8&amp;D&amp;C&amp;8&amp; Template: &amp;A
&amp;F&amp;R&amp;8&amp;P of &amp;N</oddFooter>
  </headerFooter>
  <rowBreaks count="1" manualBreakCount="1">
    <brk id="40" min="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Cover</vt:lpstr>
      <vt:lpstr>Contents</vt:lpstr>
      <vt:lpstr>1. Income</vt:lpstr>
      <vt:lpstr>5. Capex</vt:lpstr>
      <vt:lpstr>7. Capex for tax dep'n</vt:lpstr>
      <vt:lpstr>8. Maintenance</vt:lpstr>
      <vt:lpstr>10. Operating costs</vt:lpstr>
      <vt:lpstr>16. Avoided cost payments</vt:lpstr>
      <vt:lpstr>17. Altern Ctl &amp; other</vt:lpstr>
      <vt:lpstr>18. EBSS</vt:lpstr>
      <vt:lpstr>19. Juris Scheme</vt:lpstr>
      <vt:lpstr>20. DMIS -DMIA</vt:lpstr>
      <vt:lpstr>21. Self insurance</vt:lpstr>
      <vt:lpstr>22. CHAP</vt:lpstr>
      <vt:lpstr>Amendments</vt:lpstr>
      <vt:lpstr>'1. Income'!Print_Area</vt:lpstr>
      <vt:lpstr>'10. Operating costs'!Print_Area</vt:lpstr>
      <vt:lpstr>'16. Avoided cost payments'!Print_Area</vt:lpstr>
      <vt:lpstr>'17. Altern Ctl &amp; other'!Print_Area</vt:lpstr>
      <vt:lpstr>'18. EBSS'!Print_Area</vt:lpstr>
      <vt:lpstr>'19. Juris Scheme'!Print_Area</vt:lpstr>
      <vt:lpstr>'20. DMIS -DMIA'!Print_Area</vt:lpstr>
      <vt:lpstr>'21. Self insurance'!Print_Area</vt:lpstr>
      <vt:lpstr>'22. CHAP'!Print_Area</vt:lpstr>
      <vt:lpstr>'5. Capex'!Print_Area</vt:lpstr>
      <vt:lpstr>'7. Capex for tax dep''n'!Print_Area</vt:lpstr>
      <vt:lpstr>'8. Maintenance'!Print_Area</vt:lpstr>
      <vt:lpstr>Contents!Print_Area</vt:lpstr>
      <vt:lpstr>Cover!Print_Area</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asood</dc:creator>
  <cp:lastModifiedBy>Bryant, Anita</cp:lastModifiedBy>
  <cp:lastPrinted>2012-09-26T01:44:08Z</cp:lastPrinted>
  <dcterms:created xsi:type="dcterms:W3CDTF">2012-02-16T03:44:14Z</dcterms:created>
  <dcterms:modified xsi:type="dcterms:W3CDTF">2015-11-13T04:38:27Z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\\cbrvpwxfs01\home$\abrya\ergon energy - annual rin - 20 (D2012-00138138).xls</vt:lpwstr>
  </property>
</Properties>
</file>