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290" yWindow="75" windowWidth="23085" windowHeight="11910" tabRatio="893" activeTab="1"/>
  </bookViews>
  <sheets>
    <sheet name="Cover" sheetId="1" r:id="rId1"/>
    <sheet name="Contents" sheetId="3" r:id="rId2"/>
    <sheet name="CPI" sheetId="36" r:id="rId3"/>
    <sheet name="Reconciliation" sheetId="4" r:id="rId4"/>
    <sheet name="1. Income" sheetId="5" r:id="rId5"/>
    <sheet name="2. Metering and TARC" sheetId="7" r:id="rId6"/>
    <sheet name="3a. Capex - total" sheetId="8" r:id="rId7"/>
    <sheet name="3b. Capex - margins" sheetId="9" r:id="rId8"/>
    <sheet name="4. Capex Tax" sheetId="12" r:id="rId9"/>
    <sheet name="5a. Maintenance - total " sheetId="13" r:id="rId10"/>
    <sheet name="5b. Maintenance - margin" sheetId="14" r:id="rId11"/>
    <sheet name="6a. Operating Activities (T)" sheetId="17" r:id="rId12"/>
    <sheet name="6b. Operating Activities  (M) " sheetId="18" r:id="rId13"/>
    <sheet name="7. Avoided Cost Payments" sheetId="24" r:id="rId14"/>
    <sheet name="8. Alt Control&amp;Others " sheetId="25" r:id="rId15"/>
    <sheet name="9. EBSS" sheetId="26" r:id="rId16"/>
    <sheet name="10. Juris Scheme" sheetId="27" r:id="rId17"/>
    <sheet name="11.DMIS-DMIA" sheetId="28" r:id="rId18"/>
    <sheet name="12. Self Insurance" sheetId="29" r:id="rId19"/>
    <sheet name="13. CHAP" sheetId="30" r:id="rId20"/>
    <sheet name="14. Related Party" sheetId="31" r:id="rId21"/>
    <sheet name="15. Shared assets" sheetId="34" r:id="rId22"/>
  </sheets>
  <externalReferences>
    <externalReference r:id="rId23"/>
    <externalReference r:id="rId24"/>
    <externalReference r:id="rId25"/>
    <externalReference r:id="rId26"/>
  </externalReferences>
  <definedNames>
    <definedName name="abc" localSheetId="7">#REF!</definedName>
    <definedName name="abc" localSheetId="1">#REF!</definedName>
    <definedName name="abc" localSheetId="0">#REF!</definedName>
    <definedName name="abc" localSheetId="2">#REF!</definedName>
    <definedName name="abc" localSheetId="3">#REF!</definedName>
    <definedName name="abc">#REF!</definedName>
    <definedName name="Asset1" localSheetId="4">'[1]4. RAB'!#REF!</definedName>
    <definedName name="Asset1" localSheetId="7">#REF!</definedName>
    <definedName name="Asset1" localSheetId="1">'[2]4. RAB'!#REF!</definedName>
    <definedName name="Asset1" localSheetId="0">#REF!</definedName>
    <definedName name="Asset1" localSheetId="2">#REF!</definedName>
    <definedName name="Asset1" localSheetId="3">#REF!</definedName>
    <definedName name="Asset1">#REF!</definedName>
    <definedName name="Asset10" localSheetId="4">'[1]4. RAB'!#REF!</definedName>
    <definedName name="Asset10" localSheetId="20">#REF!</definedName>
    <definedName name="Asset10" localSheetId="7">#REF!</definedName>
    <definedName name="Asset10" localSheetId="1">'[2]4. RAB'!#REF!</definedName>
    <definedName name="Asset10" localSheetId="0">#REF!</definedName>
    <definedName name="Asset10" localSheetId="2">#REF!</definedName>
    <definedName name="Asset10" localSheetId="3">#REF!</definedName>
    <definedName name="Asset10">#REF!</definedName>
    <definedName name="Asset11" localSheetId="4">'[1]4. RAB'!#REF!</definedName>
    <definedName name="Asset11" localSheetId="20">#REF!</definedName>
    <definedName name="Asset11" localSheetId="7">#REF!</definedName>
    <definedName name="Asset11" localSheetId="1">'[2]4. RAB'!#REF!</definedName>
    <definedName name="Asset11" localSheetId="0">#REF!</definedName>
    <definedName name="Asset11" localSheetId="2">#REF!</definedName>
    <definedName name="Asset11" localSheetId="3">#REF!</definedName>
    <definedName name="Asset11">#REF!</definedName>
    <definedName name="asset11a" localSheetId="20">#REF!</definedName>
    <definedName name="asset11a" localSheetId="7">#REF!</definedName>
    <definedName name="asset11a" localSheetId="1">#REF!</definedName>
    <definedName name="asset11a" localSheetId="0">#REF!</definedName>
    <definedName name="asset11a" localSheetId="2">#REF!</definedName>
    <definedName name="asset11a">#REF!</definedName>
    <definedName name="Asset12" localSheetId="4">'[1]4. RAB'!#REF!</definedName>
    <definedName name="Asset12" localSheetId="20">#REF!</definedName>
    <definedName name="Asset12" localSheetId="7">#REF!</definedName>
    <definedName name="Asset12" localSheetId="1">'[2]4. RAB'!#REF!</definedName>
    <definedName name="Asset12" localSheetId="0">#REF!</definedName>
    <definedName name="Asset12" localSheetId="2">#REF!</definedName>
    <definedName name="Asset12" localSheetId="3">#REF!</definedName>
    <definedName name="Asset12">#REF!</definedName>
    <definedName name="Asset13" localSheetId="4">'[1]4. RAB'!#REF!</definedName>
    <definedName name="Asset13" localSheetId="20">#REF!</definedName>
    <definedName name="Asset13" localSheetId="7">#REF!</definedName>
    <definedName name="Asset13" localSheetId="1">'[2]4. RAB'!#REF!</definedName>
    <definedName name="Asset13" localSheetId="0">#REF!</definedName>
    <definedName name="Asset13" localSheetId="2">#REF!</definedName>
    <definedName name="Asset13" localSheetId="3">#REF!</definedName>
    <definedName name="Asset13">#REF!</definedName>
    <definedName name="Asset14" localSheetId="4">'[1]4. RAB'!#REF!</definedName>
    <definedName name="Asset14" localSheetId="20">#REF!</definedName>
    <definedName name="Asset14" localSheetId="7">#REF!</definedName>
    <definedName name="Asset14" localSheetId="1">'[2]4. RAB'!#REF!</definedName>
    <definedName name="Asset14" localSheetId="0">#REF!</definedName>
    <definedName name="Asset14" localSheetId="2">#REF!</definedName>
    <definedName name="Asset14" localSheetId="3">#REF!</definedName>
    <definedName name="Asset14">#REF!</definedName>
    <definedName name="Asset15" localSheetId="4">'[1]4. RAB'!#REF!</definedName>
    <definedName name="Asset15" localSheetId="20">#REF!</definedName>
    <definedName name="Asset15" localSheetId="7">#REF!</definedName>
    <definedName name="Asset15" localSheetId="1">'[2]4. RAB'!#REF!</definedName>
    <definedName name="Asset15" localSheetId="0">#REF!</definedName>
    <definedName name="Asset15" localSheetId="2">#REF!</definedName>
    <definedName name="Asset15" localSheetId="3">#REF!</definedName>
    <definedName name="Asset15">#REF!</definedName>
    <definedName name="Asset16" localSheetId="4">'[1]4. RAB'!#REF!</definedName>
    <definedName name="Asset16" localSheetId="20">#REF!</definedName>
    <definedName name="Asset16" localSheetId="7">#REF!</definedName>
    <definedName name="Asset16" localSheetId="1">'[2]4. RAB'!#REF!</definedName>
    <definedName name="Asset16" localSheetId="0">#REF!</definedName>
    <definedName name="Asset16" localSheetId="2">#REF!</definedName>
    <definedName name="Asset16" localSheetId="3">#REF!</definedName>
    <definedName name="Asset16">#REF!</definedName>
    <definedName name="Asset17" localSheetId="4">'[1]4. RAB'!#REF!</definedName>
    <definedName name="Asset17" localSheetId="20">#REF!</definedName>
    <definedName name="Asset17" localSheetId="7">#REF!</definedName>
    <definedName name="Asset17" localSheetId="1">'[2]4. RAB'!#REF!</definedName>
    <definedName name="Asset17" localSheetId="0">#REF!</definedName>
    <definedName name="Asset17" localSheetId="2">#REF!</definedName>
    <definedName name="Asset17" localSheetId="3">#REF!</definedName>
    <definedName name="Asset17">#REF!</definedName>
    <definedName name="Asset18" localSheetId="4">'[1]4. RAB'!#REF!</definedName>
    <definedName name="Asset18" localSheetId="20">#REF!</definedName>
    <definedName name="Asset18" localSheetId="7">#REF!</definedName>
    <definedName name="Asset18" localSheetId="1">'[2]4. RAB'!#REF!</definedName>
    <definedName name="Asset18" localSheetId="0">#REF!</definedName>
    <definedName name="Asset18" localSheetId="2">#REF!</definedName>
    <definedName name="Asset18" localSheetId="3">#REF!</definedName>
    <definedName name="Asset18">#REF!</definedName>
    <definedName name="Asset19" localSheetId="4">'[1]4. RAB'!#REF!</definedName>
    <definedName name="Asset19" localSheetId="20">#REF!</definedName>
    <definedName name="Asset19" localSheetId="7">#REF!</definedName>
    <definedName name="Asset19" localSheetId="1">'[2]4. RAB'!#REF!</definedName>
    <definedName name="Asset19" localSheetId="0">#REF!</definedName>
    <definedName name="Asset19" localSheetId="2">#REF!</definedName>
    <definedName name="Asset19" localSheetId="3">#REF!</definedName>
    <definedName name="Asset19">#REF!</definedName>
    <definedName name="Asset2" localSheetId="4">'[1]4. RAB'!#REF!</definedName>
    <definedName name="Asset2" localSheetId="7">#REF!</definedName>
    <definedName name="Asset2" localSheetId="1">'[2]4. RAB'!#REF!</definedName>
    <definedName name="Asset2" localSheetId="0">#REF!</definedName>
    <definedName name="Asset2" localSheetId="2">#REF!</definedName>
    <definedName name="Asset2" localSheetId="3">#REF!</definedName>
    <definedName name="Asset2">#REF!</definedName>
    <definedName name="Asset20" localSheetId="4">'[1]4. RAB'!#REF!</definedName>
    <definedName name="Asset20" localSheetId="20">#REF!</definedName>
    <definedName name="Asset20" localSheetId="7">#REF!</definedName>
    <definedName name="Asset20" localSheetId="1">'[2]4. RAB'!#REF!</definedName>
    <definedName name="Asset20" localSheetId="0">#REF!</definedName>
    <definedName name="Asset20" localSheetId="2">#REF!</definedName>
    <definedName name="Asset20" localSheetId="3">#REF!</definedName>
    <definedName name="Asset20">#REF!</definedName>
    <definedName name="Asset3" localSheetId="4">'[1]4. RAB'!#REF!</definedName>
    <definedName name="Asset3" localSheetId="20">#REF!</definedName>
    <definedName name="Asset3" localSheetId="7">#REF!</definedName>
    <definedName name="Asset3" localSheetId="1">'[2]4. RAB'!#REF!</definedName>
    <definedName name="Asset3" localSheetId="0">#REF!</definedName>
    <definedName name="Asset3" localSheetId="2">#REF!</definedName>
    <definedName name="Asset3" localSheetId="3">#REF!</definedName>
    <definedName name="Asset3">#REF!</definedName>
    <definedName name="Asset4" localSheetId="4">'[1]4. RAB'!#REF!</definedName>
    <definedName name="Asset4" localSheetId="20">#REF!</definedName>
    <definedName name="Asset4" localSheetId="7">#REF!</definedName>
    <definedName name="Asset4" localSheetId="1">'[2]4. RAB'!#REF!</definedName>
    <definedName name="Asset4" localSheetId="0">#REF!</definedName>
    <definedName name="Asset4" localSheetId="2">#REF!</definedName>
    <definedName name="Asset4" localSheetId="3">#REF!</definedName>
    <definedName name="Asset4">#REF!</definedName>
    <definedName name="Asset5" localSheetId="4">'[1]4. RAB'!#REF!</definedName>
    <definedName name="Asset5" localSheetId="20">#REF!</definedName>
    <definedName name="Asset5" localSheetId="7">#REF!</definedName>
    <definedName name="Asset5" localSheetId="1">'[2]4. RAB'!#REF!</definedName>
    <definedName name="Asset5" localSheetId="0">#REF!</definedName>
    <definedName name="Asset5" localSheetId="2">#REF!</definedName>
    <definedName name="Asset5" localSheetId="3">#REF!</definedName>
    <definedName name="Asset5">#REF!</definedName>
    <definedName name="Asset6" localSheetId="4">'[1]4. RAB'!#REF!</definedName>
    <definedName name="Asset6" localSheetId="20">#REF!</definedName>
    <definedName name="Asset6" localSheetId="7">#REF!</definedName>
    <definedName name="Asset6" localSheetId="1">'[2]4. RAB'!#REF!</definedName>
    <definedName name="Asset6" localSheetId="0">#REF!</definedName>
    <definedName name="Asset6" localSheetId="2">#REF!</definedName>
    <definedName name="Asset6" localSheetId="3">#REF!</definedName>
    <definedName name="Asset6">#REF!</definedName>
    <definedName name="Asset7" localSheetId="4">'[1]4. RAB'!#REF!</definedName>
    <definedName name="Asset7" localSheetId="20">#REF!</definedName>
    <definedName name="Asset7" localSheetId="7">#REF!</definedName>
    <definedName name="Asset7" localSheetId="1">'[2]4. RAB'!#REF!</definedName>
    <definedName name="Asset7" localSheetId="0">#REF!</definedName>
    <definedName name="Asset7" localSheetId="2">#REF!</definedName>
    <definedName name="Asset7" localSheetId="3">#REF!</definedName>
    <definedName name="Asset7">#REF!</definedName>
    <definedName name="Asset8" localSheetId="4">'[1]4. RAB'!#REF!</definedName>
    <definedName name="Asset8" localSheetId="20">#REF!</definedName>
    <definedName name="Asset8" localSheetId="7">#REF!</definedName>
    <definedName name="Asset8" localSheetId="1">'[2]4. RAB'!#REF!</definedName>
    <definedName name="Asset8" localSheetId="0">#REF!</definedName>
    <definedName name="Asset8" localSheetId="2">#REF!</definedName>
    <definedName name="Asset8" localSheetId="3">#REF!</definedName>
    <definedName name="Asset8">#REF!</definedName>
    <definedName name="Asset9" localSheetId="4">'[1]4. RAB'!#REF!</definedName>
    <definedName name="Asset9" localSheetId="20">#REF!</definedName>
    <definedName name="Asset9" localSheetId="7">#REF!</definedName>
    <definedName name="Asset9" localSheetId="1">'[2]4. RAB'!#REF!</definedName>
    <definedName name="Asset9" localSheetId="0">#REF!</definedName>
    <definedName name="Asset9" localSheetId="2">#REF!</definedName>
    <definedName name="Asset9" localSheetId="3">#REF!</definedName>
    <definedName name="Asset9">#REF!</definedName>
    <definedName name="Available_Reporting_Years">CPI!$D$17:$H$17</definedName>
    <definedName name="DNSP" localSheetId="2">[3]Outcomes!$B$2</definedName>
    <definedName name="DNSP" localSheetId="3">[3]Outcomes!$B$2</definedName>
    <definedName name="DNSP">[3]Outcomes!$B$2</definedName>
    <definedName name="Inflation_Conversion_Midyear">CPI!$D$19</definedName>
    <definedName name="_xlnm.Print_Area" localSheetId="4">'1. Income'!$B$1:$N$54</definedName>
    <definedName name="_xlnm.Print_Area" localSheetId="16">'10. Juris Scheme'!$B$1:$F$23</definedName>
    <definedName name="_xlnm.Print_Area" localSheetId="17">'11.DMIS-DMIA'!$B$1:$G$36</definedName>
    <definedName name="_xlnm.Print_Area" localSheetId="18">'12. Self Insurance'!$B$1:$S$33</definedName>
    <definedName name="_xlnm.Print_Area" localSheetId="19">'13. CHAP'!$B$1:$G$30</definedName>
    <definedName name="_xlnm.Print_Area" localSheetId="20">'14. Related Party'!$B$1:$L$39</definedName>
    <definedName name="_xlnm.Print_Area" localSheetId="21">'15. Shared assets'!$B$1:$E$32</definedName>
    <definedName name="_xlnm.Print_Area" localSheetId="5">'2. Metering and TARC'!$B$1:$E$44</definedName>
    <definedName name="_xlnm.Print_Area" localSheetId="6">'3a. Capex - total'!$B$1:$J$232</definedName>
    <definedName name="_xlnm.Print_Area" localSheetId="7">'3b. Capex - margins'!$A$1:$P$231</definedName>
    <definedName name="_xlnm.Print_Area" localSheetId="8">'4. Capex Tax'!$B$1:$D$72</definedName>
    <definedName name="_xlnm.Print_Area" localSheetId="9">'5a. Maintenance - total '!$B$1:$P$87</definedName>
    <definedName name="_xlnm.Print_Area" localSheetId="10">'5b. Maintenance - margin'!$B$1:$P$74</definedName>
    <definedName name="_xlnm.Print_Area" localSheetId="11">'6a. Operating Activities (T)'!$B$1:$P$92</definedName>
    <definedName name="_xlnm.Print_Area" localSheetId="12">'6b. Operating Activities  (M) '!$B$1:$P$78</definedName>
    <definedName name="_xlnm.Print_Area" localSheetId="13">'7. Avoided Cost Payments'!$B$1:$F$29</definedName>
    <definedName name="_xlnm.Print_Area" localSheetId="14">'8. Alt Control&amp;Others '!$B$1:$I$46</definedName>
    <definedName name="_xlnm.Print_Area" localSheetId="15">'9. EBSS'!$B$1:$K$45</definedName>
    <definedName name="_xlnm.Print_Area" localSheetId="1">Contents!$B$2:$E$29</definedName>
    <definedName name="_xlnm.Print_Area" localSheetId="0">Cover!$A$1:$J$51</definedName>
    <definedName name="_xlnm.Print_Area" localSheetId="2">CPI!$B$1:$H$22</definedName>
    <definedName name="_xlnm.Print_Area" localSheetId="3">Reconciliation!$B$1:$H$26</definedName>
    <definedName name="Reporting_Year">Cover!$E$26</definedName>
    <definedName name="Reporting_Year1">[4]Cover!$E$26</definedName>
    <definedName name="YEAR" localSheetId="2">[3]Outcomes!$B$3</definedName>
    <definedName name="YEAR" localSheetId="3">[3]Outcomes!$B$3</definedName>
    <definedName name="YEAR">[3]Outcomes!$B$3</definedName>
    <definedName name="Z_8AFF35FC_108D_4A49_9D9F_1B843A1181FA_.wvu.PrintArea" localSheetId="4" hidden="1">'1. Income'!$B$1:$N$54</definedName>
    <definedName name="Z_8AFF35FC_108D_4A49_9D9F_1B843A1181FA_.wvu.PrintArea" localSheetId="16" hidden="1">'10. Juris Scheme'!$B$1:$F$23</definedName>
    <definedName name="Z_8AFF35FC_108D_4A49_9D9F_1B843A1181FA_.wvu.PrintArea" localSheetId="17" hidden="1">'11.DMIS-DMIA'!$B$1:$G$36</definedName>
    <definedName name="Z_8AFF35FC_108D_4A49_9D9F_1B843A1181FA_.wvu.PrintArea" localSheetId="18" hidden="1">'12. Self Insurance'!$B$1:$S$33</definedName>
    <definedName name="Z_8AFF35FC_108D_4A49_9D9F_1B843A1181FA_.wvu.PrintArea" localSheetId="19" hidden="1">'13. CHAP'!$B$1:$G$30</definedName>
    <definedName name="Z_8AFF35FC_108D_4A49_9D9F_1B843A1181FA_.wvu.PrintArea" localSheetId="20" hidden="1">'14. Related Party'!$B$1:$L$39</definedName>
    <definedName name="Z_8AFF35FC_108D_4A49_9D9F_1B843A1181FA_.wvu.PrintArea" localSheetId="21" hidden="1">'15. Shared assets'!$B$1:$E$32</definedName>
    <definedName name="Z_8AFF35FC_108D_4A49_9D9F_1B843A1181FA_.wvu.PrintArea" localSheetId="5" hidden="1">'2. Metering and TARC'!$B$1:$E$44</definedName>
    <definedName name="Z_8AFF35FC_108D_4A49_9D9F_1B843A1181FA_.wvu.PrintArea" localSheetId="6" hidden="1">'3a. Capex - total'!$B$1:$J$232</definedName>
    <definedName name="Z_8AFF35FC_108D_4A49_9D9F_1B843A1181FA_.wvu.PrintArea" localSheetId="7" hidden="1">'3b. Capex - margins'!$B$1:$D$119</definedName>
    <definedName name="Z_8AFF35FC_108D_4A49_9D9F_1B843A1181FA_.wvu.PrintArea" localSheetId="8" hidden="1">'4. Capex Tax'!$B$1:$D$72</definedName>
    <definedName name="Z_8AFF35FC_108D_4A49_9D9F_1B843A1181FA_.wvu.PrintArea" localSheetId="9" hidden="1">'5a. Maintenance - total '!$B$1:$P$87</definedName>
    <definedName name="Z_8AFF35FC_108D_4A49_9D9F_1B843A1181FA_.wvu.PrintArea" localSheetId="10" hidden="1">'5b. Maintenance - margin'!$B$1:$P$74</definedName>
    <definedName name="Z_8AFF35FC_108D_4A49_9D9F_1B843A1181FA_.wvu.PrintArea" localSheetId="11" hidden="1">'6a. Operating Activities (T)'!$B$1:$P$92</definedName>
    <definedName name="Z_8AFF35FC_108D_4A49_9D9F_1B843A1181FA_.wvu.PrintArea" localSheetId="12" hidden="1">'6b. Operating Activities  (M) '!$B$1:$P$78</definedName>
    <definedName name="Z_8AFF35FC_108D_4A49_9D9F_1B843A1181FA_.wvu.PrintArea" localSheetId="13" hidden="1">'7. Avoided Cost Payments'!$B$1:$F$29</definedName>
    <definedName name="Z_8AFF35FC_108D_4A49_9D9F_1B843A1181FA_.wvu.PrintArea" localSheetId="14" hidden="1">'8. Alt Control&amp;Others '!$B$1:$I$46</definedName>
    <definedName name="Z_8AFF35FC_108D_4A49_9D9F_1B843A1181FA_.wvu.PrintArea" localSheetId="15" hidden="1">'9. EBSS'!$B$1:$K$45</definedName>
    <definedName name="Z_8AFF35FC_108D_4A49_9D9F_1B843A1181FA_.wvu.PrintArea" localSheetId="1" hidden="1">Contents!$B$2:$E$29</definedName>
    <definedName name="Z_8AFF35FC_108D_4A49_9D9F_1B843A1181FA_.wvu.PrintArea" localSheetId="0" hidden="1">Cover!$A$1:$J$51</definedName>
    <definedName name="Z_8AFF35FC_108D_4A49_9D9F_1B843A1181FA_.wvu.PrintArea" localSheetId="2" hidden="1">CPI!$B$1:$H$22</definedName>
    <definedName name="Z_8AFF35FC_108D_4A49_9D9F_1B843A1181FA_.wvu.PrintArea" localSheetId="3" hidden="1">Reconciliation!$B$1:$H$26</definedName>
    <definedName name="Z_C249224D_B75B_4167_BD5A_6F91763A6929_.wvu.Cols" localSheetId="18" hidden="1">'12. Self Insurance'!#REF!</definedName>
    <definedName name="Z_C249224D_B75B_4167_BD5A_6F91763A6929_.wvu.Cols" localSheetId="0" hidden="1">Cover!#REF!</definedName>
    <definedName name="Z_C249224D_B75B_4167_BD5A_6F91763A6929_.wvu.PrintArea" localSheetId="4" hidden="1">'1. Income'!$B$1:$N$49</definedName>
    <definedName name="Z_C249224D_B75B_4167_BD5A_6F91763A6929_.wvu.PrintArea" localSheetId="17" hidden="1">'11.DMIS-DMIA'!$A$1:$H$34</definedName>
    <definedName name="Z_C249224D_B75B_4167_BD5A_6F91763A6929_.wvu.PrintArea" localSheetId="19" hidden="1">'13. CHAP'!$A$1:$G$24</definedName>
    <definedName name="Z_C249224D_B75B_4167_BD5A_6F91763A6929_.wvu.PrintArea" localSheetId="20" hidden="1">'14. Related Party'!$A$1:$L$33</definedName>
    <definedName name="Z_C249224D_B75B_4167_BD5A_6F91763A6929_.wvu.PrintArea" localSheetId="5" hidden="1">'2. Metering and TARC'!$A$1:$E$40</definedName>
    <definedName name="Z_C249224D_B75B_4167_BD5A_6F91763A6929_.wvu.PrintArea" localSheetId="6" hidden="1">'3a. Capex - total'!$A$1:$I$200</definedName>
    <definedName name="Z_C249224D_B75B_4167_BD5A_6F91763A6929_.wvu.PrintArea" localSheetId="7" hidden="1">'3b. Capex - margins'!$A$1:$D$119</definedName>
    <definedName name="Z_C249224D_B75B_4167_BD5A_6F91763A6929_.wvu.PrintArea" localSheetId="8" hidden="1">'4. Capex Tax'!$A$1:$D$10</definedName>
    <definedName name="Z_C249224D_B75B_4167_BD5A_6F91763A6929_.wvu.PrintArea" localSheetId="10" hidden="1">'5b. Maintenance - margin'!$A$1:$P$59</definedName>
    <definedName name="Z_C249224D_B75B_4167_BD5A_6F91763A6929_.wvu.PrintArea" localSheetId="11" hidden="1">'6a. Operating Activities (T)'!$A$1:$P$74</definedName>
    <definedName name="Z_C249224D_B75B_4167_BD5A_6F91763A6929_.wvu.PrintArea" localSheetId="13" hidden="1">'7. Avoided Cost Payments'!$A$1:$E$22</definedName>
    <definedName name="Z_C249224D_B75B_4167_BD5A_6F91763A6929_.wvu.PrintArea" localSheetId="14" hidden="1">'8. Alt Control&amp;Others '!$A$1:$I$51</definedName>
    <definedName name="Z_C249224D_B75B_4167_BD5A_6F91763A6929_.wvu.PrintArea" localSheetId="1" hidden="1">Contents!$A$1:$D$36</definedName>
    <definedName name="Z_C249224D_B75B_4167_BD5A_6F91763A6929_.wvu.PrintArea" localSheetId="0" hidden="1">Cover!$A$1:$H$43</definedName>
    <definedName name="Z_C249224D_B75B_4167_BD5A_6F91763A6929_.wvu.Rows" localSheetId="13" hidden="1">'7. Avoided Cost Payments'!#REF!</definedName>
    <definedName name="Z_C249224D_B75B_4167_BD5A_6F91763A6929_.wvu.Rows" localSheetId="14" hidden="1">'8. Alt Control&amp;Others '!#REF!</definedName>
  </definedNames>
  <calcPr calcId="145621"/>
  <customWorkbookViews>
    <customWorkbookView name="ewong - Personal View" guid="{C249224D-B75B-4167-BD5A-6F91763A6929}" mergeInterval="0" personalView="1" maximized="1" windowWidth="1916" windowHeight="908" tabRatio="892" activeSheetId="82" showComments="commIndAndComment"/>
    <customWorkbookView name="Pickering, Joanne - Personal View" guid="{8AFF35FC-108D-4A49-9D9F-1B843A1181FA}" mergeInterval="0" personalView="1" xWindow="5" yWindow="489" windowWidth="1910" windowHeight="413" tabRatio="893" activeSheetId="1"/>
  </customWorkbookViews>
</workbook>
</file>

<file path=xl/calcChain.xml><?xml version="1.0" encoding="utf-8"?>
<calcChain xmlns="http://schemas.openxmlformats.org/spreadsheetml/2006/main">
  <c r="E19" i="5" l="1"/>
  <c r="F47" i="13" l="1"/>
  <c r="F38" i="17" l="1"/>
  <c r="H38" i="17"/>
  <c r="G21" i="13"/>
  <c r="G22" i="13"/>
  <c r="G23" i="13"/>
  <c r="G24" i="13"/>
  <c r="G25" i="13"/>
  <c r="G26" i="13"/>
  <c r="G27" i="13"/>
  <c r="G29" i="13"/>
  <c r="G30" i="13"/>
  <c r="G31" i="13"/>
  <c r="G32" i="13"/>
  <c r="C22" i="4" l="1"/>
  <c r="C14" i="4"/>
  <c r="F14" i="4" s="1"/>
  <c r="C10" i="4"/>
  <c r="G8" i="4"/>
  <c r="G9" i="4"/>
  <c r="G11" i="4"/>
  <c r="G12" i="4"/>
  <c r="G13" i="4"/>
  <c r="C8" i="4"/>
  <c r="G31" i="25"/>
  <c r="G30" i="25"/>
  <c r="G29" i="25"/>
  <c r="G28" i="25"/>
  <c r="G27" i="25"/>
  <c r="J38" i="17"/>
  <c r="K38" i="17"/>
  <c r="L38" i="17"/>
  <c r="M38" i="17"/>
  <c r="N38" i="17"/>
  <c r="O38" i="17"/>
  <c r="C38" i="17"/>
  <c r="D38" i="17"/>
  <c r="E38" i="17"/>
  <c r="O47" i="13"/>
  <c r="N47" i="13"/>
  <c r="M47" i="13"/>
  <c r="L47" i="13"/>
  <c r="K47" i="13"/>
  <c r="J47" i="13"/>
  <c r="H47" i="13"/>
  <c r="D47" i="13"/>
  <c r="E47" i="13"/>
  <c r="C47" i="13"/>
  <c r="C27" i="8"/>
  <c r="C35" i="8" s="1"/>
  <c r="H32" i="25" l="1"/>
  <c r="H25" i="25"/>
  <c r="D32" i="25"/>
  <c r="E32" i="25"/>
  <c r="F32" i="25"/>
  <c r="G32" i="25"/>
  <c r="C32" i="25"/>
  <c r="D25" i="25"/>
  <c r="E25" i="25"/>
  <c r="F25" i="25"/>
  <c r="C25" i="25" l="1"/>
  <c r="E29" i="5" l="1"/>
  <c r="E14" i="5"/>
  <c r="E15" i="5"/>
  <c r="E16" i="5"/>
  <c r="E17" i="5"/>
  <c r="E18" i="5"/>
  <c r="E20" i="5"/>
  <c r="E35" i="5" l="1"/>
  <c r="E33" i="5"/>
  <c r="E32" i="5"/>
  <c r="E31" i="5"/>
  <c r="E30" i="5"/>
  <c r="E27" i="5"/>
  <c r="E26" i="5"/>
  <c r="E25" i="5"/>
  <c r="E24" i="5"/>
  <c r="E23" i="5"/>
  <c r="E22" i="5"/>
  <c r="L21" i="5"/>
  <c r="L34" i="5" s="1"/>
  <c r="L36" i="5" s="1"/>
  <c r="K21" i="5"/>
  <c r="K34" i="5" s="1"/>
  <c r="K36" i="5" s="1"/>
  <c r="J21" i="5"/>
  <c r="J34" i="5" s="1"/>
  <c r="J36" i="5" s="1"/>
  <c r="I21" i="5"/>
  <c r="I34" i="5" s="1"/>
  <c r="I36" i="5" s="1"/>
  <c r="H21" i="5"/>
  <c r="H34" i="5" s="1"/>
  <c r="H36" i="5" s="1"/>
  <c r="G21" i="5"/>
  <c r="G34" i="5" s="1"/>
  <c r="G36" i="5" s="1"/>
  <c r="F21" i="5"/>
  <c r="F34" i="5" s="1"/>
  <c r="F36" i="5" s="1"/>
  <c r="D21" i="5"/>
  <c r="C21" i="5"/>
  <c r="E21" i="5"/>
  <c r="C34" i="5" l="1"/>
  <c r="C36" i="5" s="1"/>
  <c r="D34" i="5"/>
  <c r="D36" i="5" s="1"/>
  <c r="E34" i="5"/>
  <c r="E36" i="5" s="1"/>
  <c r="E16" i="28"/>
  <c r="E17" i="28"/>
  <c r="E18" i="28"/>
  <c r="E21" i="28" l="1"/>
  <c r="D16" i="30"/>
  <c r="E27" i="8"/>
  <c r="E35" i="8" s="1"/>
  <c r="G35" i="25"/>
  <c r="E37" i="18" l="1"/>
  <c r="F37" i="18"/>
  <c r="G37" i="18"/>
  <c r="I37" i="18"/>
  <c r="K37" i="18"/>
  <c r="L37" i="18"/>
  <c r="M37" i="18"/>
  <c r="N37" i="18"/>
  <c r="O37" i="18"/>
  <c r="P37" i="18"/>
  <c r="D37" i="18"/>
  <c r="E30" i="18"/>
  <c r="F30" i="18"/>
  <c r="G30" i="18"/>
  <c r="I30" i="18"/>
  <c r="I38" i="18" s="1"/>
  <c r="K30" i="18"/>
  <c r="K38" i="18" s="1"/>
  <c r="L30" i="18"/>
  <c r="M30" i="18"/>
  <c r="N30" i="18"/>
  <c r="O30" i="18"/>
  <c r="O38" i="18" s="1"/>
  <c r="P30" i="18"/>
  <c r="D30" i="18"/>
  <c r="H30" i="17"/>
  <c r="J30" i="17"/>
  <c r="J39" i="17" s="1"/>
  <c r="K30" i="17"/>
  <c r="K39" i="17" s="1"/>
  <c r="L30" i="17"/>
  <c r="L39" i="17" s="1"/>
  <c r="M30" i="17"/>
  <c r="M39" i="17" s="1"/>
  <c r="N30" i="17"/>
  <c r="N39" i="17" s="1"/>
  <c r="O30" i="17"/>
  <c r="O39" i="17" s="1"/>
  <c r="F33" i="14"/>
  <c r="H33" i="14"/>
  <c r="J33" i="14"/>
  <c r="K33" i="14"/>
  <c r="H48" i="13"/>
  <c r="H33" i="13"/>
  <c r="J33" i="13"/>
  <c r="K33" i="13"/>
  <c r="L33" i="13"/>
  <c r="M33" i="13"/>
  <c r="N33" i="13"/>
  <c r="O33" i="13"/>
  <c r="H39" i="17" l="1"/>
  <c r="M38" i="18"/>
  <c r="P38" i="18"/>
  <c r="L38" i="18"/>
  <c r="N38" i="18"/>
  <c r="F38" i="18"/>
  <c r="G38" i="18"/>
  <c r="D38" i="18"/>
  <c r="E38" i="18"/>
  <c r="D167" i="9"/>
  <c r="E167" i="9"/>
  <c r="G167" i="9"/>
  <c r="D169" i="8"/>
  <c r="E169" i="8"/>
  <c r="G169" i="8"/>
  <c r="G217" i="9"/>
  <c r="E217" i="9"/>
  <c r="D217" i="9"/>
  <c r="C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C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E114" i="9"/>
  <c r="E111" i="9"/>
  <c r="E109"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58" i="9"/>
  <c r="J102" i="9" l="1"/>
  <c r="I167" i="9"/>
  <c r="E117" i="9"/>
  <c r="I217" i="9"/>
  <c r="E25" i="9" l="1"/>
  <c r="E32" i="9" s="1"/>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175" i="8"/>
  <c r="G219"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25" i="8"/>
  <c r="E116" i="8"/>
  <c r="E119" i="8" s="1"/>
  <c r="E113" i="8"/>
  <c r="E111"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60" i="8"/>
  <c r="G104" i="8"/>
  <c r="E104" i="8"/>
  <c r="I169" i="8" l="1"/>
  <c r="I219" i="8"/>
  <c r="J104" i="8"/>
  <c r="C12" i="4" l="1"/>
  <c r="H12" i="36" l="1"/>
  <c r="C18" i="36"/>
  <c r="D8" i="36"/>
  <c r="E8" i="36" s="1"/>
  <c r="F8" i="36" s="1"/>
  <c r="G8" i="36" s="1"/>
  <c r="H8" i="36" s="1"/>
  <c r="D13" i="36"/>
  <c r="D14" i="36" s="1"/>
  <c r="D18" i="36" s="1"/>
  <c r="E13" i="36"/>
  <c r="B3" i="36"/>
  <c r="B1" i="36"/>
  <c r="D19" i="36" l="1"/>
  <c r="E19" i="36"/>
  <c r="E14" i="36"/>
  <c r="F13" i="36"/>
  <c r="G83" i="17"/>
  <c r="H83" i="17"/>
  <c r="I83" i="17"/>
  <c r="F83" i="17"/>
  <c r="E18" i="36" l="1"/>
  <c r="F19" i="36" s="1"/>
  <c r="F14" i="36"/>
  <c r="G13" i="36"/>
  <c r="F141" i="8" l="1"/>
  <c r="H141" i="8" s="1"/>
  <c r="F96" i="8"/>
  <c r="I96" i="8" s="1"/>
  <c r="F64" i="8"/>
  <c r="I64" i="8" s="1"/>
  <c r="F190" i="8"/>
  <c r="H190" i="8" s="1"/>
  <c r="F152" i="8"/>
  <c r="H152" i="8" s="1"/>
  <c r="F103" i="8"/>
  <c r="I103" i="8" s="1"/>
  <c r="F71" i="8"/>
  <c r="I71" i="8" s="1"/>
  <c r="G14" i="36"/>
  <c r="F18" i="36"/>
  <c r="G19" i="36" s="1"/>
  <c r="F203" i="8" s="1"/>
  <c r="H203" i="8" s="1"/>
  <c r="H13" i="36"/>
  <c r="L33" i="14"/>
  <c r="M33" i="14"/>
  <c r="N33" i="14"/>
  <c r="O33" i="14"/>
  <c r="D33" i="14"/>
  <c r="E33" i="14"/>
  <c r="F128" i="8" l="1"/>
  <c r="H128" i="8" s="1"/>
  <c r="F198" i="8"/>
  <c r="H198" i="8" s="1"/>
  <c r="D110" i="8"/>
  <c r="F110" i="8" s="1"/>
  <c r="F187" i="8"/>
  <c r="H187" i="8" s="1"/>
  <c r="F87" i="8"/>
  <c r="I87" i="8" s="1"/>
  <c r="F136" i="8"/>
  <c r="H136" i="8" s="1"/>
  <c r="F168" i="8"/>
  <c r="H168" i="8" s="1"/>
  <c r="F206" i="8"/>
  <c r="H206" i="8" s="1"/>
  <c r="F80" i="8"/>
  <c r="I80" i="8" s="1"/>
  <c r="F125" i="8"/>
  <c r="H125" i="8" s="1"/>
  <c r="F157" i="8"/>
  <c r="H157" i="8" s="1"/>
  <c r="F195" i="8"/>
  <c r="H195" i="8" s="1"/>
  <c r="F179" i="8"/>
  <c r="H179" i="8" s="1"/>
  <c r="F79" i="8"/>
  <c r="I79" i="8" s="1"/>
  <c r="F160" i="8"/>
  <c r="H160" i="8" s="1"/>
  <c r="F72" i="8"/>
  <c r="I72" i="8" s="1"/>
  <c r="F149" i="8"/>
  <c r="H149" i="8" s="1"/>
  <c r="F63" i="8"/>
  <c r="I63" i="8" s="1"/>
  <c r="F95" i="8"/>
  <c r="I95" i="8" s="1"/>
  <c r="F144" i="8"/>
  <c r="H144" i="8" s="1"/>
  <c r="F182" i="8"/>
  <c r="H182" i="8" s="1"/>
  <c r="F214" i="8"/>
  <c r="H214" i="8" s="1"/>
  <c r="F88" i="8"/>
  <c r="I88" i="8" s="1"/>
  <c r="F133" i="8"/>
  <c r="H133" i="8" s="1"/>
  <c r="F165" i="8"/>
  <c r="H165" i="8" s="1"/>
  <c r="D34" i="8"/>
  <c r="G35" i="14"/>
  <c r="G35" i="13"/>
  <c r="G36" i="14"/>
  <c r="H25" i="18"/>
  <c r="H29" i="18"/>
  <c r="H35" i="18"/>
  <c r="G23" i="14"/>
  <c r="G27" i="14"/>
  <c r="G32" i="14"/>
  <c r="G40" i="14"/>
  <c r="G45" i="14"/>
  <c r="I23" i="13"/>
  <c r="I27" i="13"/>
  <c r="G39" i="13"/>
  <c r="G44" i="13"/>
  <c r="G31" i="14"/>
  <c r="G39" i="14"/>
  <c r="I26" i="13"/>
  <c r="G38" i="13"/>
  <c r="H26" i="18"/>
  <c r="H32" i="18"/>
  <c r="H36" i="18"/>
  <c r="G24" i="14"/>
  <c r="G29" i="14"/>
  <c r="G37" i="14"/>
  <c r="G41" i="14"/>
  <c r="G46" i="14"/>
  <c r="I24" i="13"/>
  <c r="G36" i="13"/>
  <c r="G40" i="13"/>
  <c r="G45" i="13"/>
  <c r="H28" i="18"/>
  <c r="G22" i="14"/>
  <c r="I22" i="13"/>
  <c r="G43" i="13"/>
  <c r="H23" i="18"/>
  <c r="H27" i="18"/>
  <c r="J27" i="18" s="1"/>
  <c r="H33" i="18"/>
  <c r="H22" i="18"/>
  <c r="G25" i="14"/>
  <c r="G30" i="14"/>
  <c r="G38" i="14"/>
  <c r="G43" i="14"/>
  <c r="G21" i="14"/>
  <c r="I25" i="13"/>
  <c r="G37" i="13"/>
  <c r="G41" i="13"/>
  <c r="G46" i="13"/>
  <c r="H24" i="18"/>
  <c r="H34" i="18"/>
  <c r="G26" i="14"/>
  <c r="G44" i="14"/>
  <c r="F216" i="9"/>
  <c r="H216" i="9" s="1"/>
  <c r="F214" i="9"/>
  <c r="H214" i="9" s="1"/>
  <c r="F212" i="9"/>
  <c r="H212" i="9" s="1"/>
  <c r="F210" i="9"/>
  <c r="H210" i="9" s="1"/>
  <c r="F208" i="9"/>
  <c r="H208" i="9" s="1"/>
  <c r="F206" i="9"/>
  <c r="H206" i="9" s="1"/>
  <c r="F204" i="9"/>
  <c r="H204" i="9" s="1"/>
  <c r="F202" i="9"/>
  <c r="H202" i="9" s="1"/>
  <c r="F200" i="9"/>
  <c r="H200" i="9" s="1"/>
  <c r="F198" i="9"/>
  <c r="H198" i="9" s="1"/>
  <c r="F196" i="9"/>
  <c r="H196" i="9" s="1"/>
  <c r="F194" i="9"/>
  <c r="H194" i="9" s="1"/>
  <c r="F192" i="9"/>
  <c r="H192" i="9" s="1"/>
  <c r="F190" i="9"/>
  <c r="H190" i="9" s="1"/>
  <c r="F188" i="9"/>
  <c r="H188" i="9" s="1"/>
  <c r="F186" i="9"/>
  <c r="H186" i="9" s="1"/>
  <c r="F184" i="9"/>
  <c r="H184" i="9" s="1"/>
  <c r="F182" i="9"/>
  <c r="H182" i="9" s="1"/>
  <c r="F180" i="9"/>
  <c r="H180" i="9" s="1"/>
  <c r="F178" i="9"/>
  <c r="H178" i="9" s="1"/>
  <c r="F176" i="9"/>
  <c r="H176" i="9" s="1"/>
  <c r="F174" i="9"/>
  <c r="H174" i="9" s="1"/>
  <c r="D112" i="9"/>
  <c r="D108" i="9"/>
  <c r="D109" i="9" s="1"/>
  <c r="F124" i="9"/>
  <c r="H124" i="9" s="1"/>
  <c r="F163" i="9"/>
  <c r="H163" i="9" s="1"/>
  <c r="F159" i="9"/>
  <c r="H159" i="9" s="1"/>
  <c r="F153" i="9"/>
  <c r="H153" i="9" s="1"/>
  <c r="F151" i="9"/>
  <c r="H151" i="9" s="1"/>
  <c r="F145" i="9"/>
  <c r="H145" i="9" s="1"/>
  <c r="F141" i="9"/>
  <c r="H141" i="9" s="1"/>
  <c r="F137" i="9"/>
  <c r="H137" i="9" s="1"/>
  <c r="F133" i="9"/>
  <c r="H133" i="9" s="1"/>
  <c r="F127" i="9"/>
  <c r="H127" i="9" s="1"/>
  <c r="F125" i="9"/>
  <c r="H125" i="9" s="1"/>
  <c r="D116" i="9"/>
  <c r="F166" i="9"/>
  <c r="H166" i="9" s="1"/>
  <c r="F164" i="9"/>
  <c r="H164" i="9" s="1"/>
  <c r="F162" i="9"/>
  <c r="H162" i="9" s="1"/>
  <c r="F160" i="9"/>
  <c r="H160" i="9" s="1"/>
  <c r="F158" i="9"/>
  <c r="H158" i="9" s="1"/>
  <c r="F156" i="9"/>
  <c r="H156" i="9" s="1"/>
  <c r="F154" i="9"/>
  <c r="H154" i="9" s="1"/>
  <c r="F152" i="9"/>
  <c r="H152" i="9" s="1"/>
  <c r="F150" i="9"/>
  <c r="H150" i="9" s="1"/>
  <c r="F148" i="9"/>
  <c r="H148" i="9" s="1"/>
  <c r="F146" i="9"/>
  <c r="H146" i="9" s="1"/>
  <c r="F144" i="9"/>
  <c r="H144" i="9" s="1"/>
  <c r="F142" i="9"/>
  <c r="H142" i="9" s="1"/>
  <c r="F140" i="9"/>
  <c r="H140" i="9" s="1"/>
  <c r="F138" i="9"/>
  <c r="H138" i="9" s="1"/>
  <c r="F136" i="9"/>
  <c r="H136" i="9" s="1"/>
  <c r="F134" i="9"/>
  <c r="H134" i="9" s="1"/>
  <c r="F132" i="9"/>
  <c r="H132" i="9" s="1"/>
  <c r="F130" i="9"/>
  <c r="H130" i="9" s="1"/>
  <c r="F128" i="9"/>
  <c r="H128" i="9" s="1"/>
  <c r="F126" i="9"/>
  <c r="H126" i="9" s="1"/>
  <c r="D113" i="9"/>
  <c r="F161" i="9"/>
  <c r="H161" i="9" s="1"/>
  <c r="F157" i="9"/>
  <c r="H157" i="9" s="1"/>
  <c r="F147" i="9"/>
  <c r="H147" i="9" s="1"/>
  <c r="F139" i="9"/>
  <c r="H139" i="9" s="1"/>
  <c r="F131" i="9"/>
  <c r="H131" i="9" s="1"/>
  <c r="F123" i="9"/>
  <c r="F215" i="9"/>
  <c r="H215" i="9" s="1"/>
  <c r="F213" i="9"/>
  <c r="H213" i="9" s="1"/>
  <c r="F211" i="9"/>
  <c r="H211" i="9" s="1"/>
  <c r="F209" i="9"/>
  <c r="H209" i="9" s="1"/>
  <c r="F207" i="9"/>
  <c r="H207" i="9" s="1"/>
  <c r="F205" i="9"/>
  <c r="H205" i="9" s="1"/>
  <c r="F203" i="9"/>
  <c r="H203" i="9" s="1"/>
  <c r="F201" i="9"/>
  <c r="H201" i="9" s="1"/>
  <c r="F199" i="9"/>
  <c r="H199" i="9" s="1"/>
  <c r="F197" i="9"/>
  <c r="H197" i="9" s="1"/>
  <c r="F195" i="9"/>
  <c r="H195" i="9" s="1"/>
  <c r="F193" i="9"/>
  <c r="H193" i="9" s="1"/>
  <c r="F191" i="9"/>
  <c r="H191" i="9" s="1"/>
  <c r="F189" i="9"/>
  <c r="H189" i="9" s="1"/>
  <c r="F187" i="9"/>
  <c r="H187" i="9" s="1"/>
  <c r="F185" i="9"/>
  <c r="H185" i="9" s="1"/>
  <c r="F183" i="9"/>
  <c r="H183" i="9" s="1"/>
  <c r="F181" i="9"/>
  <c r="H181" i="9" s="1"/>
  <c r="F179" i="9"/>
  <c r="H179" i="9" s="1"/>
  <c r="F177" i="9"/>
  <c r="H177" i="9" s="1"/>
  <c r="F175" i="9"/>
  <c r="H175" i="9" s="1"/>
  <c r="F173" i="9"/>
  <c r="D115" i="9"/>
  <c r="F165" i="9"/>
  <c r="H165" i="9" s="1"/>
  <c r="F155" i="9"/>
  <c r="H155" i="9" s="1"/>
  <c r="F149" i="9"/>
  <c r="H149" i="9" s="1"/>
  <c r="F143" i="9"/>
  <c r="H143" i="9" s="1"/>
  <c r="F135" i="9"/>
  <c r="H135" i="9" s="1"/>
  <c r="F129" i="9"/>
  <c r="H129" i="9" s="1"/>
  <c r="D110" i="9"/>
  <c r="D111" i="9" s="1"/>
  <c r="F59" i="9"/>
  <c r="I59" i="9" s="1"/>
  <c r="F63" i="9"/>
  <c r="I63" i="9" s="1"/>
  <c r="F67" i="9"/>
  <c r="I67" i="9" s="1"/>
  <c r="F71" i="9"/>
  <c r="I71" i="9" s="1"/>
  <c r="F75" i="9"/>
  <c r="I75" i="9" s="1"/>
  <c r="F79" i="9"/>
  <c r="I79" i="9" s="1"/>
  <c r="F83" i="9"/>
  <c r="I83" i="9" s="1"/>
  <c r="F87" i="9"/>
  <c r="I87" i="9" s="1"/>
  <c r="F91" i="9"/>
  <c r="I91" i="9" s="1"/>
  <c r="F95" i="9"/>
  <c r="I95" i="9" s="1"/>
  <c r="F99" i="9"/>
  <c r="I99" i="9" s="1"/>
  <c r="F60" i="8"/>
  <c r="I60" i="8" s="1"/>
  <c r="D25" i="8"/>
  <c r="F25" i="8" s="1"/>
  <c r="D30" i="8"/>
  <c r="F30" i="8" s="1"/>
  <c r="D22" i="8"/>
  <c r="F22" i="8" s="1"/>
  <c r="F78" i="9"/>
  <c r="I78" i="9" s="1"/>
  <c r="F90" i="9"/>
  <c r="I90" i="9" s="1"/>
  <c r="F98" i="9"/>
  <c r="I98" i="9" s="1"/>
  <c r="D24" i="8"/>
  <c r="F24" i="8" s="1"/>
  <c r="F60" i="9"/>
  <c r="I60" i="9" s="1"/>
  <c r="F64" i="9"/>
  <c r="I64" i="9" s="1"/>
  <c r="F68" i="9"/>
  <c r="I68" i="9" s="1"/>
  <c r="F72" i="9"/>
  <c r="I72" i="9" s="1"/>
  <c r="F76" i="9"/>
  <c r="I76" i="9" s="1"/>
  <c r="F80" i="9"/>
  <c r="I80" i="9" s="1"/>
  <c r="F84" i="9"/>
  <c r="I84" i="9" s="1"/>
  <c r="F88" i="9"/>
  <c r="I88" i="9" s="1"/>
  <c r="F92" i="9"/>
  <c r="I92" i="9" s="1"/>
  <c r="F96" i="9"/>
  <c r="I96" i="9" s="1"/>
  <c r="F100" i="9"/>
  <c r="I100" i="9" s="1"/>
  <c r="D26" i="8"/>
  <c r="F26" i="8" s="1"/>
  <c r="D31" i="8"/>
  <c r="F31" i="8" s="1"/>
  <c r="D21" i="8"/>
  <c r="F66" i="9"/>
  <c r="I66" i="9" s="1"/>
  <c r="F74" i="9"/>
  <c r="I74" i="9" s="1"/>
  <c r="F86" i="9"/>
  <c r="I86" i="9" s="1"/>
  <c r="F58" i="9"/>
  <c r="I58" i="9" s="1"/>
  <c r="D33" i="8"/>
  <c r="F33" i="8" s="1"/>
  <c r="F61" i="9"/>
  <c r="I61" i="9" s="1"/>
  <c r="F65" i="9"/>
  <c r="I65" i="9" s="1"/>
  <c r="F69" i="9"/>
  <c r="I69" i="9" s="1"/>
  <c r="F73" i="9"/>
  <c r="I73" i="9" s="1"/>
  <c r="F77" i="9"/>
  <c r="I77" i="9" s="1"/>
  <c r="F81" i="9"/>
  <c r="I81" i="9" s="1"/>
  <c r="F85" i="9"/>
  <c r="I85" i="9" s="1"/>
  <c r="F89" i="9"/>
  <c r="I89" i="9" s="1"/>
  <c r="F93" i="9"/>
  <c r="I93" i="9" s="1"/>
  <c r="F97" i="9"/>
  <c r="I97" i="9" s="1"/>
  <c r="F101" i="9"/>
  <c r="I101" i="9" s="1"/>
  <c r="D28" i="8"/>
  <c r="F28" i="8" s="1"/>
  <c r="D32" i="8"/>
  <c r="F32" i="8" s="1"/>
  <c r="F62" i="9"/>
  <c r="I62" i="9" s="1"/>
  <c r="F70" i="9"/>
  <c r="I70" i="9" s="1"/>
  <c r="F82" i="9"/>
  <c r="I82" i="9" s="1"/>
  <c r="F94" i="9"/>
  <c r="I94" i="9" s="1"/>
  <c r="D29" i="8"/>
  <c r="F29" i="8" s="1"/>
  <c r="D22" i="9"/>
  <c r="F22" i="9" s="1"/>
  <c r="D27" i="9"/>
  <c r="F27" i="9" s="1"/>
  <c r="D31" i="9"/>
  <c r="F31" i="9" s="1"/>
  <c r="D24" i="9"/>
  <c r="F24" i="9" s="1"/>
  <c r="D20" i="9"/>
  <c r="F20" i="9" s="1"/>
  <c r="D30" i="9"/>
  <c r="F30" i="9" s="1"/>
  <c r="D23" i="9"/>
  <c r="F23" i="9" s="1"/>
  <c r="D28" i="9"/>
  <c r="F28" i="9" s="1"/>
  <c r="D19" i="9"/>
  <c r="D29" i="9"/>
  <c r="F29" i="9" s="1"/>
  <c r="D26" i="9"/>
  <c r="F26" i="9" s="1"/>
  <c r="F65" i="8"/>
  <c r="I65" i="8" s="1"/>
  <c r="F73" i="8"/>
  <c r="I73" i="8" s="1"/>
  <c r="F81" i="8"/>
  <c r="I81" i="8" s="1"/>
  <c r="F89" i="8"/>
  <c r="I89" i="8" s="1"/>
  <c r="F97" i="8"/>
  <c r="I97" i="8" s="1"/>
  <c r="D115" i="8"/>
  <c r="F115" i="8" s="1"/>
  <c r="F130" i="8"/>
  <c r="H130" i="8" s="1"/>
  <c r="F138" i="8"/>
  <c r="H138" i="8" s="1"/>
  <c r="F146" i="8"/>
  <c r="H146" i="8" s="1"/>
  <c r="F154" i="8"/>
  <c r="H154" i="8" s="1"/>
  <c r="F162" i="8"/>
  <c r="H162" i="8" s="1"/>
  <c r="F176" i="8"/>
  <c r="H176" i="8" s="1"/>
  <c r="F184" i="8"/>
  <c r="H184" i="8" s="1"/>
  <c r="F192" i="8"/>
  <c r="H192" i="8" s="1"/>
  <c r="F200" i="8"/>
  <c r="H200" i="8" s="1"/>
  <c r="F208" i="8"/>
  <c r="H208" i="8" s="1"/>
  <c r="F216" i="8"/>
  <c r="H216" i="8" s="1"/>
  <c r="F66" i="8"/>
  <c r="I66" i="8" s="1"/>
  <c r="F74" i="8"/>
  <c r="I74" i="8" s="1"/>
  <c r="F82" i="8"/>
  <c r="I82" i="8" s="1"/>
  <c r="F90" i="8"/>
  <c r="I90" i="8" s="1"/>
  <c r="F98" i="8"/>
  <c r="I98" i="8" s="1"/>
  <c r="D112" i="8"/>
  <c r="D113" i="8" s="1"/>
  <c r="F127" i="8"/>
  <c r="H127" i="8" s="1"/>
  <c r="F135" i="8"/>
  <c r="H135" i="8" s="1"/>
  <c r="F143" i="8"/>
  <c r="H143" i="8" s="1"/>
  <c r="F151" i="8"/>
  <c r="H151" i="8" s="1"/>
  <c r="F159" i="8"/>
  <c r="H159" i="8" s="1"/>
  <c r="F167" i="8"/>
  <c r="H167" i="8" s="1"/>
  <c r="F181" i="8"/>
  <c r="H181" i="8" s="1"/>
  <c r="F189" i="8"/>
  <c r="H189" i="8" s="1"/>
  <c r="F197" i="8"/>
  <c r="H197" i="8" s="1"/>
  <c r="F205" i="8"/>
  <c r="H205" i="8" s="1"/>
  <c r="F213" i="8"/>
  <c r="H213" i="8" s="1"/>
  <c r="F83" i="8"/>
  <c r="I83" i="8" s="1"/>
  <c r="D117" i="8"/>
  <c r="F117" i="8" s="1"/>
  <c r="F132" i="8"/>
  <c r="H132" i="8" s="1"/>
  <c r="F140" i="8"/>
  <c r="H140" i="8" s="1"/>
  <c r="F148" i="8"/>
  <c r="H148" i="8" s="1"/>
  <c r="F156" i="8"/>
  <c r="H156" i="8" s="1"/>
  <c r="F164" i="8"/>
  <c r="H164" i="8" s="1"/>
  <c r="F178" i="8"/>
  <c r="H178" i="8" s="1"/>
  <c r="F186" i="8"/>
  <c r="H186" i="8" s="1"/>
  <c r="F194" i="8"/>
  <c r="H194" i="8" s="1"/>
  <c r="F202" i="8"/>
  <c r="H202" i="8" s="1"/>
  <c r="F210" i="8"/>
  <c r="H210" i="8" s="1"/>
  <c r="F218" i="8"/>
  <c r="H218" i="8" s="1"/>
  <c r="F68" i="8"/>
  <c r="I68" i="8" s="1"/>
  <c r="F76" i="8"/>
  <c r="I76" i="8" s="1"/>
  <c r="F84" i="8"/>
  <c r="I84" i="8" s="1"/>
  <c r="F92" i="8"/>
  <c r="I92" i="8" s="1"/>
  <c r="F100" i="8"/>
  <c r="I100" i="8" s="1"/>
  <c r="D114" i="8"/>
  <c r="F114" i="8" s="1"/>
  <c r="F129" i="8"/>
  <c r="H129" i="8" s="1"/>
  <c r="F137" i="8"/>
  <c r="H137" i="8" s="1"/>
  <c r="F145" i="8"/>
  <c r="H145" i="8" s="1"/>
  <c r="F153" i="8"/>
  <c r="H153" i="8" s="1"/>
  <c r="F161" i="8"/>
  <c r="H161" i="8" s="1"/>
  <c r="F175" i="8"/>
  <c r="H175" i="8" s="1"/>
  <c r="F183" i="8"/>
  <c r="H183" i="8" s="1"/>
  <c r="F191" i="8"/>
  <c r="H191" i="8" s="1"/>
  <c r="F199" i="8"/>
  <c r="H199" i="8" s="1"/>
  <c r="F207" i="8"/>
  <c r="H207" i="8" s="1"/>
  <c r="F215" i="8"/>
  <c r="H215" i="8" s="1"/>
  <c r="F211" i="8"/>
  <c r="H211" i="8" s="1"/>
  <c r="F67" i="8"/>
  <c r="I67" i="8" s="1"/>
  <c r="F75" i="8"/>
  <c r="I75" i="8" s="1"/>
  <c r="F91" i="8"/>
  <c r="I91" i="8" s="1"/>
  <c r="F99" i="8"/>
  <c r="I99" i="8" s="1"/>
  <c r="F61" i="8"/>
  <c r="I61" i="8" s="1"/>
  <c r="F69" i="8"/>
  <c r="I69" i="8" s="1"/>
  <c r="F77" i="8"/>
  <c r="I77" i="8" s="1"/>
  <c r="F85" i="8"/>
  <c r="I85" i="8" s="1"/>
  <c r="F93" i="8"/>
  <c r="I93" i="8" s="1"/>
  <c r="F101" i="8"/>
  <c r="I101" i="8" s="1"/>
  <c r="F126" i="8"/>
  <c r="H126" i="8" s="1"/>
  <c r="F134" i="8"/>
  <c r="H134" i="8" s="1"/>
  <c r="F142" i="8"/>
  <c r="H142" i="8" s="1"/>
  <c r="F150" i="8"/>
  <c r="H150" i="8" s="1"/>
  <c r="F158" i="8"/>
  <c r="H158" i="8" s="1"/>
  <c r="F166" i="8"/>
  <c r="H166" i="8" s="1"/>
  <c r="F180" i="8"/>
  <c r="H180" i="8" s="1"/>
  <c r="F188" i="8"/>
  <c r="H188" i="8" s="1"/>
  <c r="F196" i="8"/>
  <c r="H196" i="8" s="1"/>
  <c r="F204" i="8"/>
  <c r="H204" i="8" s="1"/>
  <c r="F212" i="8"/>
  <c r="H212" i="8" s="1"/>
  <c r="F62" i="8"/>
  <c r="I62" i="8" s="1"/>
  <c r="F70" i="8"/>
  <c r="I70" i="8" s="1"/>
  <c r="F78" i="8"/>
  <c r="I78" i="8" s="1"/>
  <c r="F86" i="8"/>
  <c r="I86" i="8" s="1"/>
  <c r="F94" i="8"/>
  <c r="I94" i="8" s="1"/>
  <c r="F102" i="8"/>
  <c r="I102" i="8" s="1"/>
  <c r="D118" i="8"/>
  <c r="F118" i="8" s="1"/>
  <c r="F131" i="8"/>
  <c r="H131" i="8" s="1"/>
  <c r="F139" i="8"/>
  <c r="H139" i="8" s="1"/>
  <c r="F147" i="8"/>
  <c r="H147" i="8" s="1"/>
  <c r="F155" i="8"/>
  <c r="H155" i="8" s="1"/>
  <c r="F163" i="8"/>
  <c r="H163" i="8" s="1"/>
  <c r="F177" i="8"/>
  <c r="H177" i="8" s="1"/>
  <c r="F185" i="8"/>
  <c r="H185" i="8" s="1"/>
  <c r="F193" i="8"/>
  <c r="H193" i="8" s="1"/>
  <c r="F201" i="8"/>
  <c r="H201" i="8" s="1"/>
  <c r="F209" i="8"/>
  <c r="H209" i="8" s="1"/>
  <c r="F217" i="8"/>
  <c r="H217" i="8" s="1"/>
  <c r="H14" i="36"/>
  <c r="H18" i="36" s="1"/>
  <c r="G18" i="36"/>
  <c r="H19" i="36" s="1"/>
  <c r="C33" i="14"/>
  <c r="D33" i="13"/>
  <c r="E33" i="13"/>
  <c r="F33" i="13"/>
  <c r="C33" i="13"/>
  <c r="G38" i="17" l="1"/>
  <c r="F112" i="8"/>
  <c r="D111" i="8"/>
  <c r="D116" i="8"/>
  <c r="H123" i="9"/>
  <c r="F167" i="9"/>
  <c r="G33" i="13"/>
  <c r="G33" i="14"/>
  <c r="H37" i="18"/>
  <c r="I35" i="13"/>
  <c r="G47" i="13"/>
  <c r="F169" i="8"/>
  <c r="D25" i="9"/>
  <c r="D32" i="9" s="1"/>
  <c r="D27" i="8"/>
  <c r="D35" i="8" s="1"/>
  <c r="F21" i="8"/>
  <c r="D114" i="9"/>
  <c r="D117" i="9" s="1"/>
  <c r="G30" i="17"/>
  <c r="H30" i="18"/>
  <c r="I35" i="14"/>
  <c r="G47" i="14"/>
  <c r="H173" i="9"/>
  <c r="F217" i="9"/>
  <c r="G48" i="13" l="1"/>
  <c r="D119" i="8"/>
  <c r="G39" i="17"/>
  <c r="H38" i="18"/>
  <c r="C25" i="4"/>
  <c r="C24" i="4"/>
  <c r="C23" i="4"/>
  <c r="C17" i="4"/>
  <c r="C18" i="4"/>
  <c r="C11" i="4"/>
  <c r="C9" i="4"/>
  <c r="C28" i="26"/>
  <c r="J36" i="18" l="1"/>
  <c r="J35" i="18"/>
  <c r="J34" i="18"/>
  <c r="J33" i="18"/>
  <c r="J29" i="18"/>
  <c r="J28" i="18"/>
  <c r="J26" i="18"/>
  <c r="J25" i="18"/>
  <c r="J24" i="18"/>
  <c r="J23" i="18"/>
  <c r="D30" i="17"/>
  <c r="D39" i="17" s="1"/>
  <c r="E30" i="17"/>
  <c r="E39" i="17" s="1"/>
  <c r="F30" i="17"/>
  <c r="F39" i="17" s="1"/>
  <c r="C30" i="17"/>
  <c r="O47" i="14"/>
  <c r="N47" i="14"/>
  <c r="M47" i="14"/>
  <c r="L47" i="14"/>
  <c r="K47" i="14"/>
  <c r="K48" i="14" s="1"/>
  <c r="J47" i="14"/>
  <c r="H47" i="14"/>
  <c r="H48" i="14" s="1"/>
  <c r="F47" i="14"/>
  <c r="E47" i="14"/>
  <c r="D47" i="14"/>
  <c r="C47" i="14"/>
  <c r="I46" i="14"/>
  <c r="I45" i="14"/>
  <c r="I44" i="14"/>
  <c r="I43" i="14"/>
  <c r="I41" i="14"/>
  <c r="I40" i="14"/>
  <c r="I39" i="14"/>
  <c r="I38" i="14"/>
  <c r="I37" i="14"/>
  <c r="I36" i="14"/>
  <c r="I32" i="14"/>
  <c r="I31" i="14"/>
  <c r="I30" i="14"/>
  <c r="I29" i="14"/>
  <c r="I27" i="14"/>
  <c r="I26" i="14"/>
  <c r="I25" i="14"/>
  <c r="I24" i="14"/>
  <c r="I23" i="14"/>
  <c r="I22" i="14"/>
  <c r="I20" i="14"/>
  <c r="K48" i="13"/>
  <c r="O48" i="13"/>
  <c r="C48" i="13"/>
  <c r="D48" i="13"/>
  <c r="E48" i="13"/>
  <c r="D18" i="4" s="1"/>
  <c r="F48" i="13"/>
  <c r="J48" i="13"/>
  <c r="L48" i="13"/>
  <c r="M48" i="13"/>
  <c r="N48" i="13"/>
  <c r="I36" i="13"/>
  <c r="I37" i="13"/>
  <c r="I38" i="13"/>
  <c r="I39" i="13"/>
  <c r="I40" i="13"/>
  <c r="I41" i="13"/>
  <c r="I43" i="13"/>
  <c r="I44" i="13"/>
  <c r="I45" i="13"/>
  <c r="I46" i="13"/>
  <c r="I30" i="13"/>
  <c r="I31" i="13"/>
  <c r="I32" i="13"/>
  <c r="I29" i="13"/>
  <c r="F116" i="9"/>
  <c r="F115" i="9"/>
  <c r="C114" i="9"/>
  <c r="F113" i="9"/>
  <c r="F112" i="9"/>
  <c r="C111" i="9"/>
  <c r="F110" i="9"/>
  <c r="C109" i="9"/>
  <c r="F108" i="9"/>
  <c r="H102" i="9"/>
  <c r="F102" i="9"/>
  <c r="E102" i="9"/>
  <c r="D102" i="9"/>
  <c r="C102" i="9"/>
  <c r="C25" i="9"/>
  <c r="C32" i="9" s="1"/>
  <c r="F19" i="9"/>
  <c r="D219" i="8"/>
  <c r="E219" i="8"/>
  <c r="C219" i="8"/>
  <c r="C117" i="9" l="1"/>
  <c r="I21" i="14"/>
  <c r="J22" i="18"/>
  <c r="D48" i="14"/>
  <c r="F48" i="14"/>
  <c r="J48" i="14"/>
  <c r="L48" i="14"/>
  <c r="N48" i="14"/>
  <c r="C48" i="14"/>
  <c r="E48" i="14"/>
  <c r="M48" i="14"/>
  <c r="O48" i="14"/>
  <c r="G102" i="9"/>
  <c r="F219" i="8"/>
  <c r="G48" i="14" l="1"/>
  <c r="B3" i="5"/>
  <c r="B3" i="7"/>
  <c r="B3" i="8"/>
  <c r="B3" i="9"/>
  <c r="B3" i="12"/>
  <c r="B3" i="13"/>
  <c r="B3" i="14"/>
  <c r="B3" i="17"/>
  <c r="B3" i="18"/>
  <c r="B3" i="24"/>
  <c r="B3" i="25"/>
  <c r="B3" i="26"/>
  <c r="B3" i="27"/>
  <c r="B3" i="28"/>
  <c r="B3" i="29"/>
  <c r="B3" i="30"/>
  <c r="B3" i="31"/>
  <c r="B3" i="34"/>
  <c r="B3" i="4"/>
  <c r="B1" i="5"/>
  <c r="B1" i="7"/>
  <c r="B1" i="8"/>
  <c r="B1" i="9"/>
  <c r="B1" i="12"/>
  <c r="B1" i="13"/>
  <c r="B1" i="14"/>
  <c r="B1" i="17"/>
  <c r="B1" i="18"/>
  <c r="B1" i="24"/>
  <c r="B1" i="25"/>
  <c r="B1" i="26"/>
  <c r="B1" i="27"/>
  <c r="B1" i="28"/>
  <c r="B1" i="29"/>
  <c r="B1" i="30"/>
  <c r="B1" i="31"/>
  <c r="B1" i="34"/>
  <c r="B1" i="4"/>
  <c r="H104" i="8" l="1"/>
  <c r="F104" i="8" l="1"/>
  <c r="D22" i="7" l="1"/>
  <c r="E22" i="7"/>
  <c r="D10" i="4" s="1"/>
  <c r="D38" i="7"/>
  <c r="E38" i="7"/>
  <c r="D35" i="25" l="1"/>
  <c r="C169" i="8" l="1"/>
  <c r="D104" i="8" l="1"/>
  <c r="C104" i="8"/>
  <c r="C16" i="4" l="1"/>
  <c r="G14" i="4"/>
  <c r="F8" i="4"/>
  <c r="F24" i="4" l="1"/>
  <c r="G24" i="4" s="1"/>
  <c r="F25" i="4"/>
  <c r="G25" i="4" s="1"/>
  <c r="F10" i="4"/>
  <c r="G10" i="4" s="1"/>
  <c r="H39" i="25"/>
  <c r="D9" i="4" s="1"/>
  <c r="F9" i="4" s="1"/>
  <c r="F39" i="25"/>
  <c r="E39" i="25"/>
  <c r="D39" i="25"/>
  <c r="C39" i="25"/>
  <c r="G38" i="25"/>
  <c r="G39" i="25" s="1"/>
  <c r="H35" i="25"/>
  <c r="F35" i="25"/>
  <c r="E35" i="25"/>
  <c r="C35" i="25"/>
  <c r="G34" i="25"/>
  <c r="I20" i="13" l="1"/>
  <c r="I21" i="13" l="1"/>
  <c r="H26" i="31"/>
  <c r="H15" i="31"/>
  <c r="G12" i="25" l="1"/>
  <c r="C40" i="26"/>
  <c r="D17" i="30"/>
  <c r="D18" i="30" l="1"/>
  <c r="D20" i="30"/>
  <c r="D21" i="30"/>
  <c r="D22" i="30"/>
  <c r="G13" i="25" l="1"/>
  <c r="G14" i="25"/>
  <c r="G15" i="25"/>
  <c r="G16" i="25"/>
  <c r="G17" i="25"/>
  <c r="G18" i="25"/>
  <c r="G19" i="25"/>
  <c r="G20" i="25"/>
  <c r="G21" i="25"/>
  <c r="G22" i="25"/>
  <c r="G23" i="25"/>
  <c r="G25" i="25" l="1"/>
  <c r="G36" i="25"/>
  <c r="C116" i="8"/>
  <c r="C113" i="8"/>
  <c r="C111" i="8"/>
  <c r="C119" i="8" l="1"/>
  <c r="F18" i="4"/>
  <c r="G18" i="4" s="1"/>
  <c r="H31" i="31"/>
  <c r="H30" i="31"/>
  <c r="H29" i="31"/>
  <c r="H28" i="31"/>
  <c r="H27" i="31"/>
  <c r="I20" i="31"/>
  <c r="H20" i="31"/>
  <c r="I19" i="31"/>
  <c r="H19" i="31"/>
  <c r="I18" i="31"/>
  <c r="H18" i="31"/>
  <c r="I17" i="31"/>
  <c r="H17" i="31"/>
  <c r="I16" i="31"/>
  <c r="H16" i="31"/>
  <c r="I15" i="31"/>
  <c r="C39" i="17"/>
  <c r="D17" i="4"/>
  <c r="F17" i="4" s="1"/>
  <c r="H18" i="29"/>
  <c r="D28" i="29" s="1"/>
  <c r="D21" i="24"/>
  <c r="D16" i="24"/>
  <c r="C21" i="24"/>
  <c r="C16" i="24"/>
  <c r="E27" i="28"/>
  <c r="E28" i="28"/>
  <c r="E29" i="28"/>
  <c r="D30" i="28"/>
  <c r="C30" i="28"/>
  <c r="E19" i="28"/>
  <c r="E20" i="28"/>
  <c r="D22" i="28"/>
  <c r="C22" i="28"/>
  <c r="D12" i="4"/>
  <c r="F12" i="4" s="1"/>
  <c r="P18" i="29"/>
  <c r="N18" i="29"/>
  <c r="L18" i="29"/>
  <c r="J18" i="29"/>
  <c r="F17" i="27"/>
  <c r="D16" i="4" s="1"/>
  <c r="F16" i="4" s="1"/>
  <c r="G16" i="4" s="1"/>
  <c r="F13" i="4" l="1"/>
  <c r="D11" i="4"/>
  <c r="F11" i="4" s="1"/>
  <c r="C16" i="26"/>
  <c r="C29" i="26" s="1"/>
  <c r="C22" i="24"/>
  <c r="C36" i="25"/>
  <c r="F36" i="25"/>
  <c r="D36" i="25"/>
  <c r="H36" i="25"/>
  <c r="E36" i="25"/>
  <c r="E30" i="28"/>
  <c r="E22" i="28"/>
  <c r="D22" i="24"/>
  <c r="F23" i="4" l="1"/>
  <c r="G23" i="4" s="1"/>
  <c r="C26" i="4"/>
  <c r="F26" i="4" s="1"/>
  <c r="G26" i="4" s="1"/>
  <c r="F22" i="4"/>
  <c r="G22" i="4" s="1"/>
</calcChain>
</file>

<file path=xl/comments1.xml><?xml version="1.0" encoding="utf-8"?>
<comments xmlns="http://schemas.openxmlformats.org/spreadsheetml/2006/main">
  <authors>
    <author>Ben Stonehouse</author>
  </authors>
  <commentList>
    <comment ref="B7" authorId="0">
      <text>
        <r>
          <rPr>
            <b/>
            <sz val="8"/>
            <color indexed="81"/>
            <rFont val="Tahoma"/>
            <family val="2"/>
          </rPr>
          <t>Ben Stonehouse:</t>
        </r>
        <r>
          <rPr>
            <sz val="8"/>
            <color indexed="81"/>
            <rFont val="Tahoma"/>
            <family val="2"/>
          </rPr>
          <t xml:space="preserve">
See AER final decision, Appendices, page 164 (section 10.3.5)</t>
        </r>
      </text>
    </comment>
    <comment ref="E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F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G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H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List>
</comments>
</file>

<file path=xl/sharedStrings.xml><?xml version="1.0" encoding="utf-8"?>
<sst xmlns="http://schemas.openxmlformats.org/spreadsheetml/2006/main" count="1312" uniqueCount="551">
  <si>
    <t>Unregulated Services</t>
  </si>
  <si>
    <t>Supply abolishment</t>
  </si>
  <si>
    <t>Total fee based alternative control services</t>
  </si>
  <si>
    <t>Total quoted alternative control services</t>
  </si>
  <si>
    <t>Total public lighting</t>
  </si>
  <si>
    <t>Total non - regulated</t>
  </si>
  <si>
    <t>Overhead</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</si>
  <si>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</si>
  <si>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</si>
  <si>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</si>
  <si>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</si>
  <si>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</si>
  <si>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</si>
  <si>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</si>
  <si>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Superannuation defined benefit schemes</t>
  </si>
  <si>
    <t>Non network alternatives costs</t>
  </si>
  <si>
    <t>DMIA costs</t>
  </si>
  <si>
    <t>Pass through event costs</t>
  </si>
  <si>
    <t>GSL payments</t>
  </si>
  <si>
    <t>Total opex adjustment for EBSS purposes</t>
  </si>
  <si>
    <t>Total opex for EBSS purposes</t>
  </si>
  <si>
    <t>Name of project</t>
  </si>
  <si>
    <t>Total jurisdictional scheme payments</t>
  </si>
  <si>
    <t>Costs covered by external funding</t>
  </si>
  <si>
    <t>[eg. Liability, fire etc]</t>
  </si>
  <si>
    <t>Total actual cost of self insurance</t>
  </si>
  <si>
    <t>Number of events</t>
  </si>
  <si>
    <t>Costs of the events that relate to regulated assets</t>
  </si>
  <si>
    <t>Costs that do not relate to regulated assets</t>
  </si>
  <si>
    <t>Total self insurance</t>
  </si>
  <si>
    <t>Negotiated services</t>
  </si>
  <si>
    <t>Total</t>
  </si>
  <si>
    <t>Other</t>
  </si>
  <si>
    <t>Description</t>
  </si>
  <si>
    <t>Account code or reference to account code</t>
  </si>
  <si>
    <t>Adjustments</t>
  </si>
  <si>
    <t>Total revenue</t>
  </si>
  <si>
    <t>Income Statement</t>
  </si>
  <si>
    <t>Quoted service</t>
  </si>
  <si>
    <t>Self Insurance</t>
  </si>
  <si>
    <t xml:space="preserve">Jurisdictional Scheme Payments </t>
  </si>
  <si>
    <t>Change of Accounting Policy</t>
  </si>
  <si>
    <t>Related Party Transactions</t>
  </si>
  <si>
    <t>Efficiency Benefits Sharing Schemes</t>
  </si>
  <si>
    <t>Avoided Cost Payments</t>
  </si>
  <si>
    <t>Public Lighting</t>
  </si>
  <si>
    <t>Indirect O&amp;M costs</t>
  </si>
  <si>
    <t>Opex</t>
  </si>
  <si>
    <t>Fee based services</t>
  </si>
  <si>
    <t>Quoted services</t>
  </si>
  <si>
    <t>Negotiated Services</t>
  </si>
  <si>
    <t>Demand Related</t>
  </si>
  <si>
    <t>Non Demand Related</t>
  </si>
  <si>
    <t>Audited Statutory Financial Statements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</si>
  <si>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</si>
  <si>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</si>
  <si>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</si>
  <si>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</si>
  <si>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</si>
  <si>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 xml:space="preserve">Other Revenue </t>
  </si>
  <si>
    <t>Loss from sale of Fixed Assets</t>
  </si>
  <si>
    <t>Sub Total</t>
  </si>
  <si>
    <t>Unregulated services</t>
  </si>
  <si>
    <t xml:space="preserve">Sub Total </t>
  </si>
  <si>
    <t xml:space="preserve">Avoided Cost Payment </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</si>
  <si>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</si>
  <si>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</si>
  <si>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</si>
  <si>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</si>
  <si>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</si>
  <si>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Other Activities - Non Regulated</t>
  </si>
  <si>
    <t>Description of Cost Recovery Method</t>
  </si>
  <si>
    <t>Instructions:</t>
  </si>
  <si>
    <t>Demand management incentive scheme</t>
  </si>
  <si>
    <t>Alternative Control Services and Other Services</t>
  </si>
  <si>
    <t>Table 1 Opex for EBSS Purposes</t>
  </si>
  <si>
    <t>Table 2 Explanation of Capitalisation Policy Changes</t>
  </si>
  <si>
    <t>Table 2. Composition of margins in relation to table 1.</t>
  </si>
  <si>
    <t xml:space="preserve">Direct O&amp;M Costs </t>
  </si>
  <si>
    <t>Direct Capex</t>
  </si>
  <si>
    <t>Indirect Capex</t>
  </si>
  <si>
    <t>Alternative Control Services - Fee Based</t>
  </si>
  <si>
    <t>Alternative Control Services - Quoted</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</si>
  <si>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</si>
  <si>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</si>
  <si>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</si>
  <si>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</si>
  <si>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</si>
  <si>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</si>
  <si>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</si>
  <si>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</si>
  <si>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</si>
  <si>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</si>
  <si>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</si>
  <si>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</si>
  <si>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Other - quoted services</t>
  </si>
  <si>
    <t>Other - fee based services</t>
  </si>
  <si>
    <t>Standard Control Services</t>
  </si>
  <si>
    <t xml:space="preserve">Total </t>
  </si>
  <si>
    <t>Operating Costs</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</si>
  <si>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</si>
  <si>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</si>
  <si>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</si>
  <si>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</si>
  <si>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</si>
  <si>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</si>
  <si>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</si>
  <si>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</si>
  <si>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</si>
  <si>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</si>
  <si>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</si>
  <si>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</si>
  <si>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</si>
  <si>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</si>
  <si>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</si>
  <si>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</si>
  <si>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</si>
  <si>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</si>
  <si>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Note:</t>
  </si>
  <si>
    <t>Maintenance</t>
  </si>
  <si>
    <t xml:space="preserve">Depreciation </t>
  </si>
  <si>
    <t xml:space="preserve">Other </t>
  </si>
  <si>
    <t>Profit before Tax (PBT)</t>
  </si>
  <si>
    <t>Income Tax Expenses /(Benefit)</t>
  </si>
  <si>
    <t>Fee based service</t>
  </si>
  <si>
    <t>Number of Meters</t>
  </si>
  <si>
    <t>Distribution Network Service Provider</t>
  </si>
  <si>
    <t>Annual reporting template</t>
  </si>
  <si>
    <t xml:space="preserve">This template is to be used by a DNSP to fulfil its annual reporting obligations to the AER. </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</si>
  <si>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</si>
  <si>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</si>
  <si>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</si>
  <si>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</si>
  <si>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</si>
  <si>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</si>
  <si>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</si>
  <si>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</si>
  <si>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</si>
  <si>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</si>
  <si>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</si>
  <si>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</si>
  <si>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</si>
  <si>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</si>
  <si>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</si>
  <si>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</si>
  <si>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</si>
  <si>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</si>
  <si>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</si>
  <si>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</si>
  <si>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Residual</t>
  </si>
  <si>
    <t xml:space="preserve">Number of Projects </t>
  </si>
  <si>
    <t xml:space="preserve">Note: This section is not intended to reconcile with EBSS data </t>
  </si>
  <si>
    <t xml:space="preserve">If allocating based on assumptions then provide method.  </t>
  </si>
  <si>
    <t>Jurisdictional Scheme Amounts</t>
  </si>
  <si>
    <t>Distribution Business</t>
  </si>
  <si>
    <t>Note: Total opex for EBSS purposes has not been adjusted for movement in provisions</t>
  </si>
  <si>
    <t>Note: 'Number of Meters\NMIs refers to end of year figures</t>
  </si>
  <si>
    <t>Note: This should include a description of any items that have previously been considered as opex items, but are now being considered capex items.</t>
  </si>
  <si>
    <t xml:space="preserve">Note: Provide, if separately identifiable the proportion of margins related to overhead costs and the proportion if any, that is related to assets used but not in the Distribution Businesses regulatory asset base.  </t>
  </si>
  <si>
    <t>Audited Statutory Accounts</t>
  </si>
  <si>
    <t>Cross boundary revenue</t>
  </si>
  <si>
    <t>TUOS revenue</t>
  </si>
  <si>
    <t>TUOS costs</t>
  </si>
  <si>
    <t>Cross boundary costs</t>
  </si>
  <si>
    <t>Distribution business</t>
  </si>
  <si>
    <t>Alternative Control Services</t>
  </si>
  <si>
    <t>Capex total</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</si>
  <si>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</si>
  <si>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Forecast</t>
  </si>
  <si>
    <t xml:space="preserve">Actual </t>
  </si>
  <si>
    <t>Difference (%)</t>
  </si>
  <si>
    <t>Standard Control -  Total Capex</t>
  </si>
  <si>
    <t xml:space="preserve">Table 2: Material difference explanation </t>
  </si>
  <si>
    <t>Reason for material difference</t>
  </si>
  <si>
    <t>Table 3 Capex by asset class</t>
  </si>
  <si>
    <t>Asset class</t>
  </si>
  <si>
    <t>Metering</t>
  </si>
  <si>
    <t>Equity Raising Costs</t>
  </si>
  <si>
    <t>Total (system and non system)</t>
  </si>
  <si>
    <t>Alternative Control services</t>
  </si>
  <si>
    <t>Public Lighting - Total</t>
  </si>
  <si>
    <t>Other Alternative Control - Total</t>
  </si>
  <si>
    <t>Table 6 Disposals by asset class</t>
  </si>
  <si>
    <t>Total Disposals</t>
  </si>
  <si>
    <t>Capex - margins</t>
  </si>
  <si>
    <t>Capex Tax</t>
  </si>
  <si>
    <t>Tax standard lives</t>
  </si>
  <si>
    <t>Non-System Assets</t>
  </si>
  <si>
    <t>Maintenance Costs total</t>
  </si>
  <si>
    <t>Actual</t>
  </si>
  <si>
    <t>Difference</t>
  </si>
  <si>
    <t>Table 2:  Explanation of material difference</t>
  </si>
  <si>
    <t>Category</t>
  </si>
  <si>
    <t>Explanation</t>
  </si>
  <si>
    <t>Table 3:  Other network maintenance costs</t>
  </si>
  <si>
    <t>Audited statutory accounts</t>
  </si>
  <si>
    <t>Maintenance Costs - Margin</t>
  </si>
  <si>
    <t>Operating Activities - total</t>
  </si>
  <si>
    <t>Operating Activities - margin</t>
  </si>
  <si>
    <t>Table 3: Other network operating costs</t>
  </si>
  <si>
    <t>Table 1 Operating charges and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</si>
  <si>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</si>
  <si>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Operating costs - Other standard control services</t>
  </si>
  <si>
    <r>
      <t>Note</t>
    </r>
    <r>
      <rPr>
        <sz val="10"/>
        <rFont val="Arial"/>
        <family val="2"/>
      </rPr>
      <t>: List any items that are more than 5 per cent of the total standard control services operating costs.</t>
    </r>
  </si>
  <si>
    <t>Table 4 Operating Expenditure - Non-Recurrent Network Operating Costs</t>
  </si>
  <si>
    <t>Operating expenditure</t>
  </si>
  <si>
    <t>Capital expenditure</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</si>
  <si>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</si>
  <si>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Total expenditure</t>
  </si>
  <si>
    <t xml:space="preserve">Total expenditure </t>
  </si>
  <si>
    <t>Cost of the Event that Relates to Regulated Assets</t>
  </si>
  <si>
    <t xml:space="preserve">Other Costs (eg Costs Related to Non-regulated Assets) </t>
  </si>
  <si>
    <t xml:space="preserve">Total Cost of Self Insurance Event </t>
  </si>
  <si>
    <t xml:space="preserve">Costs Covered by External Funding </t>
  </si>
  <si>
    <t>Costs to be passed through</t>
  </si>
  <si>
    <t>Is information held that verifies the event?</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</si>
  <si>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</si>
  <si>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&lt;Item&gt;</t>
  </si>
  <si>
    <t>Table 2: Description and reason for the change in accounting policy</t>
  </si>
  <si>
    <t>Description of change</t>
  </si>
  <si>
    <t>Reason for the change of accounting policy</t>
  </si>
  <si>
    <t>Items impacted</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</si>
  <si>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</si>
  <si>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Operating activities</t>
  </si>
  <si>
    <t>TARC</t>
  </si>
  <si>
    <t>Contract Charge</t>
  </si>
  <si>
    <t>Actual Cost</t>
  </si>
  <si>
    <t>Margin</t>
  </si>
  <si>
    <t>Margins</t>
  </si>
  <si>
    <t xml:space="preserve">Total 
</t>
  </si>
  <si>
    <t xml:space="preserve">  Impact on forecast opex</t>
  </si>
  <si>
    <t xml:space="preserve">This information will be used to allow the roll forward of the regulated asset base.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</si>
  <si>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</si>
  <si>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</si>
  <si>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Jurisdictional scheme information is used by the AER to monitor approved Jurisdictional schemes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</si>
  <si>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</si>
  <si>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</si>
  <si>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The AER will use information on related party transactions to understand of the financial impacts of the such transactions on the costs of the DNSP  and will be used to inform the AER’s assessment of expenditure and its underlying drivers at the next reset.</t>
  </si>
  <si>
    <t>Colour coding:</t>
  </si>
  <si>
    <t>Grey = No inputs required</t>
  </si>
  <si>
    <t>Dollar unit used in this sheet</t>
  </si>
  <si>
    <t>nominal $'000</t>
  </si>
  <si>
    <t xml:space="preserve">Total Scheme Payments
  </t>
  </si>
  <si>
    <t>Grey = Not applicable/No inputs required</t>
  </si>
  <si>
    <t>Table 1  DMIA expenditure in the regulatory reporting year</t>
  </si>
  <si>
    <t>Table 2  DMIA expenditure in the previous reporting year</t>
  </si>
  <si>
    <t>Linking template/s</t>
  </si>
  <si>
    <t>Reconciliation</t>
  </si>
  <si>
    <t xml:space="preserve">Data reconciliation </t>
  </si>
  <si>
    <t>Expenditure</t>
  </si>
  <si>
    <t>Template category</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</si>
  <si>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</si>
  <si>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</si>
  <si>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</si>
  <si>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</si>
  <si>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</si>
  <si>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</si>
  <si>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</si>
  <si>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</si>
  <si>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</si>
  <si>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</si>
  <si>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Sub-total</t>
  </si>
  <si>
    <t xml:space="preserve">Public Lighting (amounts also included above)  </t>
  </si>
  <si>
    <t>Impairment Losses (Nature)</t>
  </si>
  <si>
    <t xml:space="preserve">Distribution Revenue </t>
  </si>
  <si>
    <t xml:space="preserve"> - Alternative Control Services - Public Lighting </t>
  </si>
  <si>
    <t>Does it reconcile?</t>
  </si>
  <si>
    <t>% difference</t>
  </si>
  <si>
    <t>Other financial templates</t>
  </si>
  <si>
    <t>Movements in provisions allocated to as-incurred capex</t>
  </si>
  <si>
    <t>3a. Capex - total</t>
  </si>
  <si>
    <t>3b. Capex - margins</t>
  </si>
  <si>
    <t xml:space="preserve">This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</si>
  <si>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</si>
  <si>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Alt control &amp; other </t>
  </si>
  <si>
    <t xml:space="preserve">Capex - total- table 5 </t>
  </si>
  <si>
    <t xml:space="preserve">Juris Scheme - Total scheme payments </t>
  </si>
  <si>
    <t xml:space="preserve">Maintenance - total </t>
  </si>
  <si>
    <t xml:space="preserve">DMIS-DMIA </t>
  </si>
  <si>
    <t xml:space="preserve">Operating activities </t>
  </si>
  <si>
    <t xml:space="preserve">EBSS </t>
  </si>
  <si>
    <t>Operating activities + maintenance</t>
  </si>
  <si>
    <t xml:space="preserve">All cells in the 'RAB reconciliation' column in tables 3, 5 &amp; 6 that state 'Explain' require an explanation to why the line item amounts do not reconcile. </t>
  </si>
  <si>
    <t>Movements in provisions</t>
  </si>
  <si>
    <t>Alt Control&amp;Others - direct O&amp;M</t>
  </si>
  <si>
    <t>EBSS - DMIA</t>
  </si>
  <si>
    <t>EBSS - GSL payments</t>
  </si>
  <si>
    <t xml:space="preserve">EBSS - Debt raising costs </t>
  </si>
  <si>
    <t>This information is used to monitor revenues for each service classification. Elements of the information are used to calculate financial ratios, used for intra and inter-business comparison and reconcile statutory amounts with regulatory amounts.</t>
  </si>
  <si>
    <t>Reason for difference</t>
  </si>
  <si>
    <t xml:space="preserve">Table 1:  Maintenance expenditure </t>
  </si>
  <si>
    <t>Adjusted Forecast</t>
  </si>
  <si>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</si>
  <si>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Where the difference between forecast and actual expenditure shown in table 1, column E is greater than ±10per cent, please explain the main factors driving the difference.</t>
  </si>
  <si>
    <t>All adjustments must be explained with supporting documentation attached.</t>
  </si>
  <si>
    <t xml:space="preserve"> Category</t>
  </si>
  <si>
    <t>Table 1. Payments made by the DNSP to Related Party under CONTROL or INFLUENCING Ownership</t>
  </si>
  <si>
    <t>Balancing is required at distribution business level: Distribution business = SCS+ACS+Negotiated services; and Audited Statutory accounts + Adjustments = Distribution business</t>
  </si>
  <si>
    <t xml:space="preserve">In addition it is mandatory to produce for each cost or revenue item that has been allocated to the distribution services a supporting </t>
  </si>
  <si>
    <t xml:space="preserve">Metering </t>
  </si>
  <si>
    <t>Overhead Subtransmission Lines (Urban)</t>
  </si>
  <si>
    <t>Underground Subtransmission Lines (Urban)</t>
  </si>
  <si>
    <t>Urban Zone Substations</t>
  </si>
  <si>
    <t>Rural Zone Substations</t>
  </si>
  <si>
    <t>SCADA</t>
  </si>
  <si>
    <t>Distribution Switching Stations (Ground)</t>
  </si>
  <si>
    <t>Overhead Subtransmission Lines (Rural)</t>
  </si>
  <si>
    <t>Voltage Regulators on Distribution Feeders</t>
  </si>
  <si>
    <t>Underground High Voltage Lines</t>
  </si>
  <si>
    <t>Underground High Voltage Lines SWER</t>
  </si>
  <si>
    <t xml:space="preserve">Distribution Substations HV (Pole) </t>
  </si>
  <si>
    <t xml:space="preserve">Distribution Substations HV (Ground) </t>
  </si>
  <si>
    <t>Distribution Substations LV (Pole)</t>
  </si>
  <si>
    <t>Distribution Substations LV (Ground)</t>
  </si>
  <si>
    <t>Overhead Low Voltage Lines Underbuilt Urban</t>
  </si>
  <si>
    <t>Overhead Low Voltage Lines Underbuilt Rural</t>
  </si>
  <si>
    <t>Overhead Low Voltage Lines Urban</t>
  </si>
  <si>
    <t>Overhead Low Voltage Lines Rural</t>
  </si>
  <si>
    <t>Underground Low Voltage Lines</t>
  </si>
  <si>
    <t>Underground Low Voltage Common Trench</t>
  </si>
  <si>
    <t>HVST Service Connections</t>
  </si>
  <si>
    <t>HV Service Connections</t>
  </si>
  <si>
    <t>HV Metering CA Service Connections</t>
  </si>
  <si>
    <t>HV/HL Service Connections</t>
  </si>
  <si>
    <t>Business LV Service Connections</t>
  </si>
  <si>
    <t>Business LV Metering CA Service Connections</t>
  </si>
  <si>
    <t>Domestic LV Service Connections</t>
  </si>
  <si>
    <t>Domestic LV Metering CA Service Connections</t>
  </si>
  <si>
    <t xml:space="preserve">Wholesale Metering </t>
  </si>
  <si>
    <t>HV Metering</t>
  </si>
  <si>
    <t>HV/LV Metering</t>
  </si>
  <si>
    <t xml:space="preserve">Business LV Metering </t>
  </si>
  <si>
    <t xml:space="preserve">Domestic LV Metering </t>
  </si>
  <si>
    <t>Off Peak Metering</t>
  </si>
  <si>
    <t>Emergency Network Spares</t>
  </si>
  <si>
    <t>Easements</t>
  </si>
  <si>
    <t>Land</t>
  </si>
  <si>
    <t>NEM assets</t>
  </si>
  <si>
    <t>Spare Parts</t>
  </si>
  <si>
    <t>Non-System Property</t>
  </si>
  <si>
    <t>Minor Assets</t>
  </si>
  <si>
    <t>Motor Vehicles</t>
  </si>
  <si>
    <t>Metering - Total</t>
  </si>
  <si>
    <t xml:space="preserve">Public lighting </t>
  </si>
  <si>
    <t xml:space="preserve">Land </t>
  </si>
  <si>
    <t>NEM Assets</t>
  </si>
  <si>
    <t>Domestic LV Metering</t>
  </si>
  <si>
    <t>Business LV Metering</t>
  </si>
  <si>
    <t>Distribution Substations HV (Ground)</t>
  </si>
  <si>
    <t>Distribution Substations HV (Pole)</t>
  </si>
  <si>
    <t xml:space="preserve">Underground High Voltage Lines </t>
  </si>
  <si>
    <t>Overhead Subtransmission Lines Rural</t>
  </si>
  <si>
    <t>Overhead  Subtransmission Lines Urban</t>
  </si>
  <si>
    <t xml:space="preserve">HV Metering </t>
  </si>
  <si>
    <t>Overhead network and structures</t>
  </si>
  <si>
    <t>Underground network</t>
  </si>
  <si>
    <t>Ground mounted substations</t>
  </si>
  <si>
    <t>Zone substations</t>
  </si>
  <si>
    <t>Decommissioned assets</t>
  </si>
  <si>
    <t>Connection assets</t>
  </si>
  <si>
    <t>Network asset maintenance - routine</t>
  </si>
  <si>
    <t>Non-network asset maintenance - routine</t>
  </si>
  <si>
    <t>Emergency and unscheduled power system response &amp; repair</t>
  </si>
  <si>
    <t>Vegetation management</t>
  </si>
  <si>
    <t>Connection asset repair</t>
  </si>
  <si>
    <t>Other  non network asset maintenance - routine costs (itemise in table 3)</t>
  </si>
  <si>
    <t>Other network asset maintenance - routine costs (itemise in table 3)</t>
  </si>
  <si>
    <t>Network asset maintenance - non-routine</t>
  </si>
  <si>
    <t>Non-network asset maintenance - non-routine</t>
  </si>
  <si>
    <t>Other non-network asset maintenance- non-routine costs (itemise in table 3)</t>
  </si>
  <si>
    <t>Network management</t>
  </si>
  <si>
    <t>Regulatory compliance expenditure</t>
  </si>
  <si>
    <t>Electrical safety levy</t>
  </si>
  <si>
    <t>Other network division mangaement costs (see table 3)</t>
  </si>
  <si>
    <t>System operations</t>
  </si>
  <si>
    <t>Corporate and shared services costs</t>
  </si>
  <si>
    <t>NEM and contestability related costs</t>
  </si>
  <si>
    <t>Energisation, de-energisation and re-energisation</t>
  </si>
  <si>
    <t>Meter alteration</t>
  </si>
  <si>
    <t>PAYG meter alteration</t>
  </si>
  <si>
    <t>Meter test</t>
  </si>
  <si>
    <t>New connection - permanent supply</t>
  </si>
  <si>
    <t>Supply establishment</t>
  </si>
  <si>
    <t>New connection - temporary show and carnival connection</t>
  </si>
  <si>
    <t>Miscellaneous services</t>
  </si>
  <si>
    <t xml:space="preserve">Renewable energy connection </t>
  </si>
  <si>
    <t>Truck tee up</t>
  </si>
  <si>
    <t>New connection  - temporary and temporary in permanent position</t>
  </si>
  <si>
    <t>Removal or relocation at a customer request/third party</t>
  </si>
  <si>
    <t>Services that are provided at a higher standard service due to a customer's request</t>
  </si>
  <si>
    <t>Overhead and underground subdivisions for developers</t>
  </si>
  <si>
    <t>Services that are provided through a non-standard process at a customer's request.</t>
  </si>
  <si>
    <t>Capitalisation policy changes</t>
  </si>
  <si>
    <t>NEM and retail contestability operating costs</t>
  </si>
  <si>
    <t>NEM levy payments</t>
  </si>
  <si>
    <t>Electrical safety inspection levy payments</t>
  </si>
  <si>
    <t xml:space="preserve">Capital Contributions </t>
  </si>
  <si>
    <t>Capital Contributions</t>
  </si>
  <si>
    <t>Table 5 Capital Contributions by asset class</t>
  </si>
  <si>
    <t>Total Capital Contributions</t>
  </si>
  <si>
    <t>Customer initiated capex</t>
  </si>
  <si>
    <t>Reinforcement capex</t>
  </si>
  <si>
    <t>Reliability &amp; quality maintained capex</t>
  </si>
  <si>
    <t>Reliability &amp; quality improvement capex</t>
  </si>
  <si>
    <t>Regulatory obligation or requirement capex</t>
  </si>
  <si>
    <t>IT and Communications capex</t>
  </si>
  <si>
    <t>Motor Vehicle capex</t>
  </si>
  <si>
    <t>Property capex</t>
  </si>
  <si>
    <t>Customer initated capex</t>
  </si>
  <si>
    <t>Motor vehicle capex</t>
  </si>
  <si>
    <t>Feed-in tariff scheme</t>
  </si>
  <si>
    <t xml:space="preserve">Forecast expenditure is to be taken from the 2012-17 Distribution Determination. This forecast is adjusted using the CPI calculations on the cover sheet. </t>
  </si>
  <si>
    <t>Advertising/Marketing</t>
  </si>
  <si>
    <t>NEM levy</t>
  </si>
  <si>
    <t>Network division management</t>
  </si>
  <si>
    <t>Non Network division management</t>
  </si>
  <si>
    <t>Non network division management</t>
  </si>
  <si>
    <t>2012-13</t>
  </si>
  <si>
    <t>2013-14</t>
  </si>
  <si>
    <t>2014-15</t>
  </si>
  <si>
    <t>2015-16</t>
  </si>
  <si>
    <t>2016-17</t>
  </si>
  <si>
    <t>2011-12</t>
  </si>
  <si>
    <t>TASNETWORKS</t>
  </si>
  <si>
    <t xml:space="preserve">DNSP - Australian company number: </t>
  </si>
  <si>
    <t>ABS CPI (Pub No: 6401.0, All grps, 8 Cap Cts, Mar of T, 16th series)</t>
  </si>
  <si>
    <t>Table 1 Standard Control Services - capex by purpose</t>
  </si>
  <si>
    <t>Table 1 Metering - Current Year</t>
  </si>
  <si>
    <t>Table 2  Metering - Prior Year</t>
  </si>
  <si>
    <t>2. Metering and TARC</t>
  </si>
  <si>
    <t>4. Capex for tax depreciation</t>
  </si>
  <si>
    <t>5a. Maintenance - total</t>
  </si>
  <si>
    <t>5b. Maintenance - margin</t>
  </si>
  <si>
    <t>6a. Operating Activities (T)</t>
  </si>
  <si>
    <t>6b. Operating Activities  (M)</t>
  </si>
  <si>
    <t>7. Avoided Cost Payments</t>
  </si>
  <si>
    <t>8. Alt Control&amp;Others</t>
  </si>
  <si>
    <t>9. EBSS</t>
  </si>
  <si>
    <t>10. Juris Scheme</t>
  </si>
  <si>
    <t>11. DMIS-DMIA</t>
  </si>
  <si>
    <t>12. Self Insurance</t>
  </si>
  <si>
    <t>13. CHAP</t>
  </si>
  <si>
    <t>14. Related Party</t>
  </si>
  <si>
    <t>15. Shared assets</t>
  </si>
  <si>
    <t>Subtotal - Routine Maintenance</t>
  </si>
  <si>
    <t>Subtotal - Non-Routine Maintenance</t>
  </si>
  <si>
    <t>Other network asset maintenance - non-routine costs (itemise in table 3)</t>
  </si>
  <si>
    <t>Other network division management costs (itemise in table 3)</t>
  </si>
  <si>
    <t>Other Non-network division management costs (itemise in table 3)</t>
  </si>
  <si>
    <t>Aims/goals of project</t>
  </si>
  <si>
    <t>Impact on demand (MW)</t>
  </si>
  <si>
    <t>Current year impact</t>
  </si>
  <si>
    <t>Whole of project life  impact</t>
  </si>
  <si>
    <t>Table 5:  Non–network alternatives (demand management) operating costs that are not captured by the DMIS ($ nominal)</t>
  </si>
  <si>
    <t xml:space="preserve"> - Alternative Control Services - Metering </t>
  </si>
  <si>
    <t xml:space="preserve"> - Alternative Control Services - Fee based services </t>
  </si>
  <si>
    <t xml:space="preserve"> - Alternative Control Services - Quoted services </t>
  </si>
  <si>
    <t>Metering and TARC</t>
  </si>
  <si>
    <t>Operating activity - total</t>
  </si>
  <si>
    <t>Income statement</t>
  </si>
  <si>
    <t>In tables 3, 5 and 6 Audited statutory accounts less Adjustments equals actual. All Adjustments must be explained with supporting documentation attached.</t>
  </si>
  <si>
    <r>
      <t xml:space="preserve">Reported expenditure must </t>
    </r>
    <r>
      <rPr>
        <b/>
        <sz val="10"/>
        <color indexed="8"/>
        <rFont val="Arial"/>
        <family val="2"/>
      </rPr>
      <t>EXCLUDE</t>
    </r>
    <r>
      <rPr>
        <sz val="10"/>
        <color indexed="8"/>
        <rFont val="Arial"/>
        <family val="2"/>
      </rPr>
      <t xml:space="preserve"> Capital Contributions, except for Table 5.</t>
    </r>
  </si>
  <si>
    <t>SCADA/Network control capex</t>
  </si>
  <si>
    <t>Plant and equipment capex</t>
  </si>
  <si>
    <t>Other capex</t>
  </si>
  <si>
    <t>All Adjustments must be explained with supporting documentation attached.</t>
  </si>
  <si>
    <t>Table 1: Tax standard lives  - Standard control services</t>
  </si>
  <si>
    <t>Where the difference between forecast and actual expenditure shown in table 1, column I is greater than ±10 per cent, please explain the main factors driving the difference.</t>
  </si>
  <si>
    <t xml:space="preserve">Deferred capital costs from DM project
</t>
  </si>
  <si>
    <t>CPI</t>
  </si>
  <si>
    <t>Forecast Inflation</t>
  </si>
  <si>
    <t>CPI (per cent) from the AER decision</t>
  </si>
  <si>
    <t>Index (2011-12 = 1.0)</t>
  </si>
  <si>
    <t>Consumer Price Index</t>
  </si>
  <si>
    <t>Convert from nominal (forecast CPI) to nominal (outturn CPI)</t>
  </si>
  <si>
    <t>Conversion Indexes</t>
  </si>
  <si>
    <t>Convert from nominal (forecast CPI) to nominal (outturn CPI) mid year</t>
  </si>
  <si>
    <t>CPI outturn (per cent)</t>
  </si>
  <si>
    <t>Table 3 Total annual retailer charges (TARC)</t>
  </si>
  <si>
    <t>Table 4 Alternative control services capex</t>
  </si>
  <si>
    <t>Total Alterntive control services capex</t>
  </si>
  <si>
    <t>Total Alternative control services capex</t>
  </si>
  <si>
    <t>Profit after Tax</t>
  </si>
  <si>
    <t>1. Income Statement</t>
  </si>
  <si>
    <t xml:space="preserve">Note: for transactions with a Related Party that is related to the provision of standard control services, alternative control services, or negotiated distribution services and greater than $100,000 </t>
  </si>
  <si>
    <t>Other Information</t>
  </si>
  <si>
    <t>Jurisdiction scheme amounts</t>
  </si>
  <si>
    <t>Note: List any items included in line 28 or 35 which are more than 5 per cent of the total standard control services operating costs</t>
  </si>
  <si>
    <t>Note: List any items included in 28 or 35 which are more than 5 per cent of the total standard control services operating costs.</t>
  </si>
  <si>
    <t>Note: List any items included in rows 27, 32, 41 or 46 which are more than 5 per cent of the total standard control services maintenance costs.</t>
  </si>
  <si>
    <t>T01</t>
  </si>
  <si>
    <t>T02</t>
  </si>
  <si>
    <t>T03</t>
  </si>
  <si>
    <t>T04</t>
  </si>
  <si>
    <t>T05</t>
  </si>
  <si>
    <t>T06</t>
  </si>
  <si>
    <t>T07</t>
  </si>
  <si>
    <t>T08</t>
  </si>
  <si>
    <t>T09</t>
  </si>
  <si>
    <t>Bruny Island Customer Battery Trial - Battery Storage &amp; Embedded Generation to address a network constraint on Bruny Island</t>
  </si>
  <si>
    <t>Tariff Trial Project - trial new cost reflective tariffs to determine customer responses to demand tariffs</t>
  </si>
  <si>
    <t>Embedded generator network support - secondary store solar installation</t>
  </si>
  <si>
    <t>Audit of the Potential Capacity of Peak Demand reduction in C &amp; I Sector Customers connected to the distribution network</t>
  </si>
  <si>
    <t>n/a</t>
  </si>
  <si>
    <t>Bruny Island submarine cable deferral</t>
  </si>
  <si>
    <t xml:space="preserve">To defer cable replacement until asset reaches end of life. As peak demand occurs for a few long weekend periods and can be managed using mobile generators. </t>
  </si>
  <si>
    <t>Depreciation not allocated to DB</t>
  </si>
  <si>
    <t>Costs associated with Corp, NWS Mgmt int etc for fee based</t>
  </si>
  <si>
    <t>No change to Distribution capitalistion policy for 2015-16</t>
  </si>
  <si>
    <t>Capitalised overheads</t>
  </si>
  <si>
    <t>Reinforcement capex was 32% below forecast due to:
- Rosny Substations scheduled project variance
- HV Feeder upgrades deferred until 16/17</t>
  </si>
  <si>
    <t>Reliability and quality maintained capex is above forecast by 63% predominately due to higher volumes of pole and switchgear replacements.</t>
  </si>
  <si>
    <t>SCADA/Network Control program above forecast by 52% due to projects being deffered in 2014-15 and completed in 2015-16.</t>
  </si>
  <si>
    <t>Forecasts were set prior to workforce reductions and resulting in the business having lower vehicle requirements, and timing of replacement programs.</t>
  </si>
  <si>
    <t>Property capex is above forecast due to higher than anticipated easement costs</t>
  </si>
  <si>
    <t>The underspend is due to a decrease in pole inspections as a result of a change in inspection cycles for overhead network structures from three to five years. Thermal imagining and OH inspection programs are also below due to prioritisation of works.</t>
  </si>
  <si>
    <t xml:space="preserve">The underspend in underground network was driven by reprioritisation by the business to balance work between programs. </t>
  </si>
  <si>
    <t>The majority of the underspend on routine maintenance for ground mounted substations can be attributed to three main factors. These were:
• a reduction in the number of condition monitoring programs and audits undertaken 
• a delay in the implementation of a program to audit Aurora’s existing substations for compliance with current standards; and
• a reduction in expenditure on asset repairs</t>
  </si>
  <si>
    <t>The most significant contributor to the underspend on routine maintenance of Zone substations has been the extension in maintenance intervals associated with newer HV switchgear, which has reduced inspection effort and decreased the costs of routine maintenance.</t>
  </si>
  <si>
    <t>Expenditure on this item includes routine oil management, protection and control costs and Constraint Management. The overspend is driven by the Constraint Management program for mobilisation of mobile generators</t>
  </si>
  <si>
    <t xml:space="preserve">A review of TasNetworks vegetation management program highlighted a requirement to increase the resources devoted to cyclic clearing in order to align the actual cycle of vegetation management activity more closely with the planned cycle, in order to ensure risks are appropriately managed.  As anticipated the expenditure on this line has remained above forecast levels during 2014-15, however it is anticipated this will decrease towards the end of the regulatory period, as inspection and clearance outcomes are brought into line with TasNetworks ongoing compliance obligations under Chapter 8A of the Tasmanian Electricity Code – Distribution Powerline Vegetation Management. </t>
  </si>
  <si>
    <t>The underspend on underground network maintenance was largely the result of lower than anticipated repair volumes during 2014-15.  Given that it is not generally considered cost-effective to inspect the condition of underground assets, underground assets are usually repaired only in response to asset failures - which are have been detected because they have caused an unplanned outage.  While TasNetworks has an active asset replacement program for LV underground Concentric Neutral Solid Aluminium Conductor (CONSAC), which is known to be failing more frequently than the volume of the cable in service would suggest, non-routine maintenance of the underground network is inherently reactive.  Forecasts of non-routine maintenance expenditure in relation to the underground network are, therefore, not able to be informed by asset condition, and are developed on the basis of expenditure incurred in previous years and trends in asset failure rates.  TasNetworks actual expenditure on the non-routine maintenance of underground assets can be impacted on significantly by environmental conditions and exhibit marked between-year variations in activity levels, and significant departures from budgeted expenditure.</t>
  </si>
  <si>
    <t>The underspend on the non-routine maintenance of zone substations reflects a lower than anticipated level of asset failure.  Forecasts were based on maintenance expenditure in previous years and observed trends in asset failure numbers.</t>
  </si>
  <si>
    <t xml:space="preserve">During 2014-15 less assets were identified for decommissioning than forecasted on a business-as-usual basis. </t>
  </si>
  <si>
    <t>The expenditure reported against this line item includes $90k of expenditure on demand management and DMIS, as well as $775k of expenditure on power quality monitoring and investigation at both a customer and network level.  The expenditure on power quality monitoring is part of an ongoing program (as per TasNetworks Power Quality Management Plan) and was included in Aurora’s pricing determination submissions.  Expenditure incurred for non-routine overhead network and structures has also been included in the "other" line item, as the category for this expenditure has been removed in the template</t>
  </si>
  <si>
    <t>The below forecast expenditure on non-routine vegetation management in 2014-15 was the result of increase efforts in routine vegetation management.</t>
  </si>
  <si>
    <t>The below forecast expenditure on non-routine connection asset repair in 2014-15 was the result of fewer faults being reported than anticipated in the forecast.</t>
  </si>
  <si>
    <t>Expenditure above forecast levels due to impact of the  severe weather events across the year</t>
  </si>
  <si>
    <t>Expenditure below forecast in line with cost reductions across entire business</t>
  </si>
  <si>
    <t>Expenditure is below forecast due to reduced resources required to complete RINs and ensure regulatory compliance</t>
  </si>
  <si>
    <t>Annual NEM Levy invoice is set by an external party</t>
  </si>
  <si>
    <t>GSL Payments</t>
  </si>
  <si>
    <t>Regulatory Compliance Expenditure</t>
  </si>
  <si>
    <t>NEM Levy</t>
  </si>
  <si>
    <t>Total Non-Network division management (exc Other)</t>
  </si>
  <si>
    <t>IT &amp; Communications capex is above forecast  due to costs associated with the implementation of a new integrated Financial and Asset management System.</t>
  </si>
  <si>
    <t xml:space="preserve">Plant &amp; Equipment capex includes minor asset purchases that excluding IT and communications (Tools, office equipment), expenditure different to forecasts underpinning the current period capital allowance. </t>
  </si>
  <si>
    <t>1-7 Maria Street</t>
  </si>
  <si>
    <t>Lenah Valley</t>
  </si>
  <si>
    <t>Tas</t>
  </si>
  <si>
    <t>GPO Box 606</t>
  </si>
  <si>
    <t>Moonah</t>
  </si>
  <si>
    <t>Kirstan Wilding</t>
  </si>
  <si>
    <t>03 6271 6696</t>
  </si>
  <si>
    <t>revenue.reset@tasnetworks.com.au</t>
  </si>
  <si>
    <t>24 167 357 299</t>
  </si>
  <si>
    <t>This is a reactive program to replace sub-standard assets,  improved monitoring and inspection programs previously implemented has contributed to a reduction in the replacement of sub-standard LV feeders and transformers within this RIN program.</t>
  </si>
  <si>
    <t>NBN Co Permit Charges per FAA</t>
  </si>
  <si>
    <t>No</t>
  </si>
  <si>
    <t>Other negotiated revenue</t>
  </si>
  <si>
    <t>nominal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</si>
</sst>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_-* #,##0_-;\-* #,##0_-;_-* &quot;-&quot;??_-;_-@_-"/>
    <numFmt numFmtId="173" formatCode="#,##0;\(#,##0\)"/>
    <numFmt numFmtId="174" formatCode="0.0%"/>
    <numFmt numFmtId="175" formatCode="_(&quot;$&quot;* #,##0_);_(&quot;$&quot;* \(#,##0\);_(&quot;$&quot;* &quot;-&quot;_);_(@_)"/>
    <numFmt numFmtId="176" formatCode="_(&quot;$&quot;* #,##0.00_);_(&quot;$&quot;* \(#,##0.00\);_(&quot;$&quot;* &quot;-&quot;??_);_(@_)"/>
    <numFmt numFmtId="177" formatCode="#,##0_ ;\-#,##0\ "/>
    <numFmt numFmtId="178" formatCode="_-* #,##0.00_-;[Red]\(#,##0.00\)_-;_-* &quot;-&quot;??_-;_-@_-"/>
    <numFmt numFmtId="179" formatCode="mm/dd/yy"/>
    <numFmt numFmtId="180" formatCode="_([$€-2]* #,##0.00_);_([$€-2]* \(#,##0.00\);_([$€-2]* &quot;-&quot;??_)"/>
    <numFmt numFmtId="181" formatCode="0_);[Red]\(0\)"/>
    <numFmt numFmtId="182" formatCode="#,##0.0_);\(#,##0.0\)"/>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00"/>
    <numFmt numFmtId="191" formatCode="_(* #,##0_);_(* \(#,##0\);_(* &quot;-&quot;??_);_(@_)"/>
  </numFmts>
  <fonts count="10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2"/>
      <color indexed="9"/>
      <name val="Arial"/>
      <family val="2"/>
    </font>
    <font>
      <b/>
      <sz val="22"/>
      <name val="Arial"/>
      <family val="2"/>
    </font>
    <font>
      <sz val="10"/>
      <name val="Verdana"/>
      <family val="2"/>
    </font>
    <font>
      <sz val="10"/>
      <name val="Verdana"/>
      <family val="2"/>
    </font>
    <font>
      <sz val="10"/>
      <color theme="0"/>
      <name val="Arial"/>
      <family val="2"/>
    </font>
    <font>
      <b/>
      <sz val="10"/>
      <color theme="0"/>
      <name val="Arial"/>
      <family val="2"/>
    </font>
    <font>
      <b/>
      <sz val="16"/>
      <color rgb="FFFF0000"/>
      <name val="Arial"/>
      <family val="2"/>
    </font>
    <font>
      <b/>
      <sz val="10"/>
      <color rgb="FFFFCC00"/>
      <name val="Arial"/>
      <family val="2"/>
    </font>
    <font>
      <u/>
      <sz val="10"/>
      <color theme="10"/>
      <name val="Arial"/>
      <family val="2"/>
    </font>
    <font>
      <sz val="10"/>
      <name val="Arial"/>
      <family val="2"/>
    </font>
    <font>
      <u/>
      <sz val="11"/>
      <color theme="10"/>
      <name val="Calibri"/>
      <family val="2"/>
      <scheme val="minor"/>
    </font>
    <font>
      <sz val="16"/>
      <name val="Arial"/>
      <family val="2"/>
    </font>
    <font>
      <sz val="11"/>
      <color theme="1"/>
      <name val="Arial"/>
      <family val="2"/>
    </font>
    <font>
      <b/>
      <sz val="14"/>
      <color theme="0"/>
      <name val="Calibri"/>
      <family val="2"/>
      <scheme val="minor"/>
    </font>
    <font>
      <b/>
      <sz val="10"/>
      <color theme="1"/>
      <name val="Arial"/>
      <family val="2"/>
    </font>
    <font>
      <b/>
      <sz val="14"/>
      <color theme="0"/>
      <name val="Arial"/>
      <family val="2"/>
    </font>
    <font>
      <sz val="10"/>
      <name val="Arial"/>
      <family val="2"/>
    </font>
    <font>
      <b/>
      <sz val="12"/>
      <color rgb="FFFFCC00"/>
      <name val="Arial"/>
      <family val="2"/>
    </font>
    <font>
      <b/>
      <sz val="8"/>
      <color rgb="FFFFCC00"/>
      <name val="Arial"/>
      <family val="2"/>
    </font>
    <font>
      <b/>
      <sz val="10"/>
      <color theme="0"/>
      <name val="Calibri"/>
      <family val="2"/>
      <scheme val="minor"/>
    </font>
    <font>
      <strike/>
      <sz val="10"/>
      <name val="Arial"/>
      <family val="2"/>
    </font>
    <font>
      <sz val="10"/>
      <color rgb="FF333399"/>
      <name val="Arial"/>
      <family val="2"/>
    </font>
    <font>
      <sz val="10"/>
      <color rgb="FF00B050"/>
      <name val="Arial"/>
      <family val="2"/>
    </font>
    <font>
      <sz val="8"/>
      <color indexed="81"/>
      <name val="Tahoma"/>
      <family val="2"/>
    </font>
    <font>
      <b/>
      <sz val="8"/>
      <color indexed="81"/>
      <name val="Tahoma"/>
      <family val="2"/>
    </font>
    <font>
      <b/>
      <sz val="14"/>
      <name val="Arial Black"/>
      <family val="2"/>
    </font>
    <font>
      <sz val="12"/>
      <name val="Arial Black"/>
      <family val="2"/>
    </font>
    <font>
      <sz val="14"/>
      <name val="Arial Black"/>
      <family val="2"/>
    </font>
    <font>
      <b/>
      <u/>
      <sz val="14"/>
      <name val="Arial Black"/>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ont>
    <font>
      <sz val="9"/>
      <name val="GillSans Light"/>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0"/>
      <color theme="1"/>
      <name val="Arial"/>
      <family val="2"/>
    </font>
  </fonts>
  <fills count="44">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333399"/>
        <bgColor indexed="64"/>
      </patternFill>
    </fill>
    <fill>
      <patternFill patternType="solid">
        <fgColor rgb="FFFFFFCC"/>
        <bgColor indexed="64"/>
      </patternFill>
    </fill>
    <fill>
      <patternFill patternType="solid">
        <fgColor theme="1"/>
        <bgColor indexed="64"/>
      </patternFill>
    </fill>
    <fill>
      <patternFill patternType="solid">
        <fgColor rgb="FFFFD581"/>
        <bgColor indexed="64"/>
      </patternFill>
    </fill>
    <fill>
      <patternFill patternType="solid">
        <fgColor theme="0" tint="-0.1499984740745262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
      <patternFill patternType="solid">
        <fgColor rgb="FFFFFF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s>
  <cellStyleXfs count="370">
    <xf numFmtId="180" fontId="0" fillId="2" borderId="0"/>
    <xf numFmtId="180" fontId="7" fillId="3" borderId="0" applyNumberFormat="0" applyBorder="0" applyAlignment="0" applyProtection="0"/>
    <xf numFmtId="180" fontId="7" fillId="4" borderId="0" applyNumberFormat="0" applyBorder="0" applyAlignment="0" applyProtection="0"/>
    <xf numFmtId="180" fontId="7" fillId="5" borderId="0" applyNumberFormat="0" applyBorder="0" applyAlignment="0" applyProtection="0"/>
    <xf numFmtId="180" fontId="7" fillId="6"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7" borderId="0" applyNumberFormat="0" applyBorder="0" applyAlignment="0" applyProtection="0"/>
    <xf numFmtId="180" fontId="8" fillId="8"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9" borderId="0" applyNumberFormat="0" applyBorder="0" applyAlignment="0" applyProtection="0"/>
    <xf numFmtId="180" fontId="8" fillId="10" borderId="0" applyNumberFormat="0" applyBorder="0" applyAlignment="0" applyProtection="0"/>
    <xf numFmtId="180" fontId="8" fillId="11" borderId="0" applyNumberFormat="0" applyBorder="0" applyAlignment="0" applyProtection="0"/>
    <xf numFmtId="180" fontId="8" fillId="12" borderId="0" applyNumberFormat="0" applyBorder="0" applyAlignment="0" applyProtection="0"/>
    <xf numFmtId="180" fontId="8" fillId="9" borderId="0" applyNumberFormat="0" applyBorder="0" applyAlignment="0" applyProtection="0"/>
    <xf numFmtId="180" fontId="8" fillId="13" borderId="0" applyNumberFormat="0" applyBorder="0" applyAlignment="0" applyProtection="0"/>
    <xf numFmtId="180" fontId="9" fillId="14" borderId="0" applyNumberFormat="0" applyBorder="0" applyAlignment="0" applyProtection="0"/>
    <xf numFmtId="166" fontId="10" fillId="15" borderId="0" applyNumberFormat="0" applyFont="0" applyBorder="0" applyAlignment="0">
      <alignment horizontal="right"/>
    </xf>
    <xf numFmtId="180" fontId="11" fillId="6" borderId="1" applyNumberFormat="0" applyAlignment="0" applyProtection="0"/>
    <xf numFmtId="180" fontId="12" fillId="16"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80" fontId="13" fillId="0" borderId="0" applyNumberFormat="0" applyFill="0" applyBorder="0" applyAlignment="0" applyProtection="0"/>
    <xf numFmtId="180" fontId="14" fillId="17" borderId="0" applyNumberFormat="0" applyBorder="0" applyAlignment="0" applyProtection="0"/>
    <xf numFmtId="180" fontId="15" fillId="0" borderId="3" applyNumberFormat="0" applyFill="0" applyAlignment="0" applyProtection="0"/>
    <xf numFmtId="180" fontId="16" fillId="0" borderId="4" applyNumberFormat="0" applyFill="0" applyAlignment="0" applyProtection="0"/>
    <xf numFmtId="180" fontId="17" fillId="0" borderId="5" applyNumberFormat="0" applyFill="0" applyAlignment="0" applyProtection="0"/>
    <xf numFmtId="180" fontId="17" fillId="0" borderId="0" applyNumberFormat="0" applyFill="0" applyBorder="0" applyAlignment="0" applyProtection="0"/>
    <xf numFmtId="180" fontId="18" fillId="0" borderId="0" applyNumberFormat="0" applyFill="0" applyBorder="0" applyAlignment="0" applyProtection="0">
      <alignment vertical="top"/>
      <protection locked="0"/>
    </xf>
    <xf numFmtId="180" fontId="19" fillId="4" borderId="1" applyNumberFormat="0" applyAlignment="0" applyProtection="0"/>
    <xf numFmtId="166" fontId="6" fillId="18" borderId="0" applyFont="0" applyBorder="0" applyAlignment="0">
      <alignment horizontal="right"/>
      <protection locked="0"/>
    </xf>
    <xf numFmtId="165" fontId="10" fillId="19" borderId="0" applyFont="0" applyBorder="0">
      <alignment horizontal="right"/>
      <protection locked="0"/>
    </xf>
    <xf numFmtId="166" fontId="10" fillId="20" borderId="0" applyFont="0" applyBorder="0">
      <alignment horizontal="right"/>
      <protection locked="0"/>
    </xf>
    <xf numFmtId="180" fontId="20" fillId="0" borderId="6" applyNumberFormat="0" applyFill="0" applyAlignment="0" applyProtection="0"/>
    <xf numFmtId="180" fontId="21" fillId="7" borderId="0" applyNumberFormat="0" applyBorder="0" applyAlignment="0" applyProtection="0"/>
    <xf numFmtId="180" fontId="6" fillId="2" borderId="0"/>
    <xf numFmtId="180" fontId="6" fillId="2" borderId="0"/>
    <xf numFmtId="180" fontId="6" fillId="2" borderId="0"/>
    <xf numFmtId="180" fontId="6" fillId="2" borderId="0"/>
    <xf numFmtId="180" fontId="6" fillId="2" borderId="0"/>
    <xf numFmtId="180" fontId="6" fillId="0" borderId="0"/>
    <xf numFmtId="180" fontId="6" fillId="0" borderId="0"/>
    <xf numFmtId="180" fontId="6" fillId="0" borderId="0" applyFill="0"/>
    <xf numFmtId="180" fontId="10" fillId="5" borderId="7" applyNumberFormat="0" applyFont="0" applyAlignment="0" applyProtection="0"/>
    <xf numFmtId="180" fontId="22" fillId="6" borderId="8" applyNumberFormat="0" applyAlignment="0" applyProtection="0"/>
    <xf numFmtId="180" fontId="6" fillId="0" borderId="0"/>
    <xf numFmtId="180" fontId="23" fillId="0" borderId="0" applyNumberFormat="0" applyFill="0" applyBorder="0" applyAlignment="0" applyProtection="0"/>
    <xf numFmtId="180" fontId="24" fillId="0" borderId="9" applyNumberFormat="0" applyFill="0" applyAlignment="0" applyProtection="0"/>
    <xf numFmtId="180" fontId="25" fillId="0" borderId="0" applyNumberFormat="0" applyFill="0" applyBorder="0" applyAlignment="0" applyProtection="0"/>
    <xf numFmtId="180" fontId="54" fillId="0" borderId="0"/>
    <xf numFmtId="164" fontId="55" fillId="0" borderId="0" applyFont="0" applyFill="0" applyBorder="0" applyAlignment="0" applyProtection="0"/>
    <xf numFmtId="164" fontId="55" fillId="0" borderId="0" applyFont="0" applyFill="0" applyBorder="0" applyAlignment="0" applyProtection="0"/>
    <xf numFmtId="180" fontId="6" fillId="2" borderId="0"/>
    <xf numFmtId="9" fontId="5" fillId="0" borderId="0" applyFont="0" applyFill="0" applyBorder="0" applyAlignment="0" applyProtection="0"/>
    <xf numFmtId="180" fontId="6" fillId="0" borderId="0"/>
    <xf numFmtId="43" fontId="6" fillId="0" borderId="0" applyFont="0" applyFill="0" applyBorder="0" applyAlignment="0" applyProtection="0"/>
    <xf numFmtId="180" fontId="6" fillId="0" borderId="0"/>
    <xf numFmtId="166" fontId="6" fillId="15" borderId="0" applyNumberFormat="0" applyFont="0" applyBorder="0" applyAlignment="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18" borderId="0" applyFont="0" applyBorder="0" applyAlignment="0">
      <alignment horizontal="right"/>
      <protection locked="0"/>
    </xf>
    <xf numFmtId="180" fontId="6" fillId="0" borderId="0"/>
    <xf numFmtId="180" fontId="6" fillId="0" borderId="0"/>
    <xf numFmtId="180" fontId="6" fillId="0" borderId="0"/>
    <xf numFmtId="180" fontId="6" fillId="0" borderId="0"/>
    <xf numFmtId="180" fontId="6" fillId="0" borderId="0"/>
    <xf numFmtId="165" fontId="6" fillId="19" borderId="0" applyFont="0" applyBorder="0">
      <alignment horizontal="right"/>
      <protection locked="0"/>
    </xf>
    <xf numFmtId="166" fontId="6" fillId="20" borderId="0" applyFont="0" applyBorder="0">
      <alignment horizontal="right"/>
      <protection locked="0"/>
    </xf>
    <xf numFmtId="180" fontId="6" fillId="2" borderId="0"/>
    <xf numFmtId="180" fontId="6" fillId="2" borderId="0"/>
    <xf numFmtId="180" fontId="6" fillId="5" borderId="7" applyNumberFormat="0" applyFont="0" applyAlignment="0" applyProtection="0"/>
    <xf numFmtId="180" fontId="6" fillId="0" borderId="0"/>
    <xf numFmtId="180" fontId="6" fillId="0" borderId="0"/>
    <xf numFmtId="180" fontId="6" fillId="0" borderId="0" applyProtection="0"/>
    <xf numFmtId="166" fontId="6" fillId="15" borderId="0" applyNumberFormat="0" applyFont="0" applyBorder="0" applyAlignment="0">
      <alignment horizontal="right"/>
    </xf>
    <xf numFmtId="165" fontId="6" fillId="19" borderId="0" applyFont="0" applyBorder="0">
      <alignment horizontal="right"/>
      <protection locked="0"/>
    </xf>
    <xf numFmtId="166" fontId="6" fillId="20" borderId="0" applyFont="0" applyBorder="0">
      <alignment horizontal="right"/>
      <protection locked="0"/>
    </xf>
    <xf numFmtId="180" fontId="6" fillId="5" borderId="7" applyNumberFormat="0" applyFont="0" applyAlignment="0" applyProtection="0"/>
    <xf numFmtId="164" fontId="6" fillId="0" borderId="0" applyFont="0" applyFill="0" applyBorder="0" applyAlignment="0" applyProtection="0"/>
    <xf numFmtId="180" fontId="60" fillId="0" borderId="0" applyNumberFormat="0" applyFill="0" applyBorder="0" applyAlignment="0" applyProtection="0">
      <alignment vertical="top"/>
      <protection locked="0"/>
    </xf>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4" fillId="0" borderId="0"/>
    <xf numFmtId="180" fontId="62" fillId="0" borderId="0" applyNumberFormat="0" applyFill="0" applyBorder="0" applyAlignment="0" applyProtection="0"/>
    <xf numFmtId="180" fontId="6" fillId="2" borderId="0"/>
    <xf numFmtId="180" fontId="7" fillId="3" borderId="0" applyNumberFormat="0" applyBorder="0" applyAlignment="0" applyProtection="0"/>
    <xf numFmtId="180" fontId="7" fillId="4" borderId="0" applyNumberFormat="0" applyBorder="0" applyAlignment="0" applyProtection="0"/>
    <xf numFmtId="180" fontId="7" fillId="5" borderId="0" applyNumberFormat="0" applyBorder="0" applyAlignment="0" applyProtection="0"/>
    <xf numFmtId="180" fontId="7" fillId="6"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7" borderId="0" applyNumberFormat="0" applyBorder="0" applyAlignment="0" applyProtection="0"/>
    <xf numFmtId="180" fontId="8" fillId="8"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9" borderId="0" applyNumberFormat="0" applyBorder="0" applyAlignment="0" applyProtection="0"/>
    <xf numFmtId="180" fontId="8" fillId="10" borderId="0" applyNumberFormat="0" applyBorder="0" applyAlignment="0" applyProtection="0"/>
    <xf numFmtId="180" fontId="8" fillId="11" borderId="0" applyNumberFormat="0" applyBorder="0" applyAlignment="0" applyProtection="0"/>
    <xf numFmtId="180" fontId="8" fillId="12" borderId="0" applyNumberFormat="0" applyBorder="0" applyAlignment="0" applyProtection="0"/>
    <xf numFmtId="180" fontId="8" fillId="9" borderId="0" applyNumberFormat="0" applyBorder="0" applyAlignment="0" applyProtection="0"/>
    <xf numFmtId="180" fontId="8" fillId="13" borderId="0" applyNumberFormat="0" applyBorder="0" applyAlignment="0" applyProtection="0"/>
    <xf numFmtId="180" fontId="9" fillId="14" borderId="0" applyNumberFormat="0" applyBorder="0" applyAlignment="0" applyProtection="0"/>
    <xf numFmtId="180" fontId="11" fillId="6" borderId="1" applyNumberFormat="0" applyAlignment="0" applyProtection="0"/>
    <xf numFmtId="180" fontId="12" fillId="16" borderId="2" applyNumberFormat="0" applyAlignment="0" applyProtection="0"/>
    <xf numFmtId="164" fontId="6" fillId="0" borderId="0" applyFont="0" applyFill="0" applyBorder="0" applyAlignment="0" applyProtection="0"/>
    <xf numFmtId="180" fontId="13" fillId="0" borderId="0" applyNumberFormat="0" applyFill="0" applyBorder="0" applyAlignment="0" applyProtection="0"/>
    <xf numFmtId="180" fontId="14" fillId="17" borderId="0" applyNumberFormat="0" applyBorder="0" applyAlignment="0" applyProtection="0"/>
    <xf numFmtId="180" fontId="15" fillId="0" borderId="3" applyNumberFormat="0" applyFill="0" applyAlignment="0" applyProtection="0"/>
    <xf numFmtId="180" fontId="16" fillId="0" borderId="4" applyNumberFormat="0" applyFill="0" applyAlignment="0" applyProtection="0"/>
    <xf numFmtId="180" fontId="17" fillId="0" borderId="5" applyNumberFormat="0" applyFill="0" applyAlignment="0" applyProtection="0"/>
    <xf numFmtId="180" fontId="17" fillId="0" borderId="0" applyNumberFormat="0" applyFill="0" applyBorder="0" applyAlignment="0" applyProtection="0"/>
    <xf numFmtId="180" fontId="19" fillId="4" borderId="1" applyNumberFormat="0" applyAlignment="0" applyProtection="0"/>
    <xf numFmtId="180" fontId="20" fillId="0" borderId="6" applyNumberFormat="0" applyFill="0" applyAlignment="0" applyProtection="0"/>
    <xf numFmtId="180" fontId="21" fillId="7" borderId="0" applyNumberFormat="0" applyBorder="0" applyAlignment="0" applyProtection="0"/>
    <xf numFmtId="180" fontId="6" fillId="5" borderId="7" applyNumberFormat="0" applyFont="0" applyAlignment="0" applyProtection="0"/>
    <xf numFmtId="180" fontId="22" fillId="6" borderId="8" applyNumberFormat="0" applyAlignment="0" applyProtection="0"/>
    <xf numFmtId="180" fontId="23" fillId="0" borderId="0" applyNumberFormat="0" applyFill="0" applyBorder="0" applyAlignment="0" applyProtection="0"/>
    <xf numFmtId="180" fontId="24" fillId="0" borderId="9" applyNumberFormat="0" applyFill="0" applyAlignment="0" applyProtection="0"/>
    <xf numFmtId="180" fontId="25" fillId="0" borderId="0" applyNumberForma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9" fontId="4" fillId="0" borderId="0" applyFont="0" applyFill="0" applyBorder="0" applyAlignment="0" applyProtection="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applyFill="0"/>
    <xf numFmtId="180" fontId="6" fillId="2" borderId="0"/>
    <xf numFmtId="180" fontId="3" fillId="0" borderId="0"/>
    <xf numFmtId="44" fontId="68" fillId="0" borderId="0" applyFont="0" applyFill="0" applyBorder="0" applyAlignment="0" applyProtection="0"/>
    <xf numFmtId="9" fontId="68" fillId="0" borderId="0" applyFont="0" applyFill="0" applyBorder="0" applyAlignment="0" applyProtection="0"/>
    <xf numFmtId="180" fontId="6" fillId="2" borderId="0"/>
    <xf numFmtId="180" fontId="6" fillId="2" borderId="0"/>
    <xf numFmtId="180" fontId="6" fillId="0" borderId="0"/>
    <xf numFmtId="180" fontId="6" fillId="0" borderId="0"/>
    <xf numFmtId="180" fontId="6" fillId="0" borderId="0"/>
    <xf numFmtId="178" fontId="26" fillId="0" borderId="0"/>
    <xf numFmtId="178" fontId="26" fillId="0" borderId="0"/>
    <xf numFmtId="180" fontId="7" fillId="31" borderId="0" applyNumberFormat="0" applyBorder="0" applyAlignment="0" applyProtection="0"/>
    <xf numFmtId="180" fontId="7" fillId="31" borderId="0" applyNumberFormat="0" applyBorder="0" applyAlignment="0" applyProtection="0"/>
    <xf numFmtId="180" fontId="8" fillId="32" borderId="0" applyNumberFormat="0" applyBorder="0" applyAlignment="0" applyProtection="0"/>
    <xf numFmtId="180" fontId="7" fillId="33" borderId="0" applyNumberFormat="0" applyBorder="0" applyAlignment="0" applyProtection="0"/>
    <xf numFmtId="180" fontId="7" fillId="34" borderId="0" applyNumberFormat="0" applyBorder="0" applyAlignment="0" applyProtection="0"/>
    <xf numFmtId="180" fontId="8" fillId="35" borderId="0" applyNumberFormat="0" applyBorder="0" applyAlignment="0" applyProtection="0"/>
    <xf numFmtId="180" fontId="7" fillId="33" borderId="0" applyNumberFormat="0" applyBorder="0" applyAlignment="0" applyProtection="0"/>
    <xf numFmtId="180" fontId="7" fillId="36" borderId="0" applyNumberFormat="0" applyBorder="0" applyAlignment="0" applyProtection="0"/>
    <xf numFmtId="180" fontId="8" fillId="34" borderId="0" applyNumberFormat="0" applyBorder="0" applyAlignment="0" applyProtection="0"/>
    <xf numFmtId="180" fontId="7" fillId="31" borderId="0" applyNumberFormat="0" applyBorder="0" applyAlignment="0" applyProtection="0"/>
    <xf numFmtId="180" fontId="7" fillId="34" borderId="0" applyNumberFormat="0" applyBorder="0" applyAlignment="0" applyProtection="0"/>
    <xf numFmtId="180" fontId="8" fillId="34" borderId="0" applyNumberFormat="0" applyBorder="0" applyAlignment="0" applyProtection="0"/>
    <xf numFmtId="180" fontId="7" fillId="37" borderId="0" applyNumberFormat="0" applyBorder="0" applyAlignment="0" applyProtection="0"/>
    <xf numFmtId="180" fontId="7" fillId="31" borderId="0" applyNumberFormat="0" applyBorder="0" applyAlignment="0" applyProtection="0"/>
    <xf numFmtId="180" fontId="8" fillId="32" borderId="0" applyNumberFormat="0" applyBorder="0" applyAlignment="0" applyProtection="0"/>
    <xf numFmtId="180" fontId="7" fillId="33" borderId="0" applyNumberFormat="0" applyBorder="0" applyAlignment="0" applyProtection="0"/>
    <xf numFmtId="180" fontId="7" fillId="38" borderId="0" applyNumberFormat="0" applyBorder="0" applyAlignment="0" applyProtection="0"/>
    <xf numFmtId="180" fontId="8" fillId="38" borderId="0" applyNumberFormat="0" applyBorder="0" applyAlignment="0" applyProtection="0"/>
    <xf numFmtId="180" fontId="81" fillId="0" borderId="0"/>
    <xf numFmtId="175" fontId="82" fillId="0" borderId="0" applyFont="0" applyFill="0" applyBorder="0" applyAlignment="0" applyProtection="0"/>
    <xf numFmtId="180" fontId="83" fillId="0" borderId="0" applyNumberFormat="0" applyFill="0" applyBorder="0" applyAlignment="0"/>
    <xf numFmtId="180" fontId="84" fillId="0" borderId="0" applyNumberFormat="0" applyFill="0" applyBorder="0" applyAlignment="0">
      <protection locked="0"/>
    </xf>
    <xf numFmtId="166" fontId="6" fillId="0" borderId="0" applyFont="0" applyFill="0" applyBorder="0" applyAlignment="0" applyProtection="0"/>
    <xf numFmtId="180" fontId="85" fillId="0" borderId="0" applyFont="0" applyFill="0" applyBorder="0" applyAlignment="0" applyProtection="0"/>
    <xf numFmtId="180" fontId="6" fillId="0" borderId="0" applyFont="0" applyFill="0" applyBorder="0" applyAlignment="0" applyProtection="0"/>
    <xf numFmtId="164" fontId="7" fillId="0" borderId="0" applyFont="0" applyFill="0" applyBorder="0" applyAlignment="0" applyProtection="0"/>
    <xf numFmtId="164" fontId="6" fillId="0" borderId="0" applyFont="0" applyFill="0" applyBorder="0" applyAlignment="0" applyProtection="0"/>
    <xf numFmtId="180" fontId="6" fillId="0" borderId="0" applyFont="0" applyFill="0" applyBorder="0" applyAlignment="0" applyProtection="0"/>
    <xf numFmtId="164" fontId="6" fillId="0" borderId="0" applyFont="0" applyFill="0" applyBorder="0" applyAlignment="0" applyProtection="0"/>
    <xf numFmtId="3" fontId="8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179" fontId="6" fillId="0" borderId="0" applyFont="0" applyFill="0" applyBorder="0" applyAlignment="0" applyProtection="0"/>
    <xf numFmtId="180" fontId="24" fillId="39" borderId="0" applyNumberFormat="0" applyBorder="0" applyAlignment="0" applyProtection="0"/>
    <xf numFmtId="180" fontId="24" fillId="40" borderId="0" applyNumberFormat="0" applyBorder="0" applyAlignment="0" applyProtection="0"/>
    <xf numFmtId="180" fontId="24" fillId="41" borderId="0" applyNumberFormat="0" applyBorder="0" applyAlignment="0" applyProtection="0"/>
    <xf numFmtId="180" fontId="7" fillId="0" borderId="0" applyFont="0" applyFill="0" applyBorder="0" applyAlignment="0" applyProtection="0"/>
    <xf numFmtId="181" fontId="6" fillId="0" borderId="0" applyFont="0" applyFill="0" applyBorder="0" applyAlignment="0" applyProtection="0"/>
    <xf numFmtId="180" fontId="87" fillId="0" borderId="0"/>
    <xf numFmtId="180" fontId="88" fillId="0" borderId="0"/>
    <xf numFmtId="180" fontId="28" fillId="0" borderId="0" applyFill="0" applyBorder="0">
      <alignment vertical="center"/>
    </xf>
    <xf numFmtId="180" fontId="28" fillId="0" borderId="0" applyFill="0" applyBorder="0">
      <alignment vertical="center"/>
    </xf>
    <xf numFmtId="180" fontId="50" fillId="0" borderId="0" applyFill="0" applyBorder="0">
      <alignment vertical="center"/>
    </xf>
    <xf numFmtId="180" fontId="50" fillId="0" borderId="0" applyFill="0" applyBorder="0">
      <alignment vertical="center"/>
    </xf>
    <xf numFmtId="180" fontId="32" fillId="0" borderId="0" applyFill="0" applyBorder="0">
      <alignment vertical="center"/>
    </xf>
    <xf numFmtId="180" fontId="32" fillId="0" borderId="0" applyFill="0" applyBorder="0">
      <alignment vertical="center"/>
    </xf>
    <xf numFmtId="180" fontId="26" fillId="0" borderId="0" applyFill="0" applyBorder="0">
      <alignment vertical="center"/>
    </xf>
    <xf numFmtId="180" fontId="26" fillId="0" borderId="0" applyFill="0" applyBorder="0">
      <alignment vertical="center"/>
    </xf>
    <xf numFmtId="174" fontId="89" fillId="0" borderId="0"/>
    <xf numFmtId="180" fontId="90" fillId="0" borderId="0" applyNumberFormat="0" applyFill="0" applyBorder="0" applyAlignment="0" applyProtection="0">
      <alignment vertical="top"/>
      <protection locked="0"/>
    </xf>
    <xf numFmtId="180" fontId="91" fillId="0" borderId="0" applyFill="0" applyBorder="0">
      <alignment horizontal="center" vertical="center"/>
      <protection locked="0"/>
    </xf>
    <xf numFmtId="180" fontId="92" fillId="0" borderId="0" applyFill="0" applyBorder="0">
      <alignment horizontal="left" vertical="center"/>
      <protection locked="0"/>
    </xf>
    <xf numFmtId="180" fontId="26" fillId="15" borderId="0"/>
    <xf numFmtId="182" fontId="93" fillId="0" borderId="0"/>
    <xf numFmtId="180" fontId="29" fillId="0" borderId="0" applyFill="0" applyBorder="0">
      <alignment horizontal="left" vertical="center"/>
    </xf>
    <xf numFmtId="177" fontId="94" fillId="0" borderId="0"/>
    <xf numFmtId="180" fontId="6" fillId="0" borderId="0" applyFill="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6" fillId="0" borderId="0"/>
    <xf numFmtId="180" fontId="7" fillId="0" borderId="0"/>
    <xf numFmtId="180" fontId="6" fillId="0" borderId="0"/>
    <xf numFmtId="180" fontId="7" fillId="0" borderId="0"/>
    <xf numFmtId="180" fontId="82" fillId="0" borderId="0"/>
    <xf numFmtId="180" fontId="6" fillId="0" borderId="0" applyFill="0"/>
    <xf numFmtId="183" fontId="6" fillId="0" borderId="0" applyFill="0" applyBorder="0"/>
    <xf numFmtId="9" fontId="6" fillId="0" borderId="0" applyFont="0" applyFill="0" applyBorder="0" applyAlignment="0" applyProtection="0"/>
    <xf numFmtId="9" fontId="6" fillId="0" borderId="0" applyFont="0" applyFill="0" applyBorder="0" applyAlignment="0" applyProtection="0"/>
    <xf numFmtId="174" fontId="95" fillId="0" borderId="0"/>
    <xf numFmtId="180" fontId="32" fillId="0" borderId="0" applyFill="0" applyBorder="0">
      <alignment vertical="center"/>
    </xf>
    <xf numFmtId="180" fontId="85" fillId="0" borderId="0" applyNumberFormat="0" applyFont="0" applyFill="0" applyBorder="0" applyAlignment="0" applyProtection="0">
      <alignment horizontal="left"/>
    </xf>
    <xf numFmtId="15" fontId="85" fillId="0" borderId="0" applyFont="0" applyFill="0" applyBorder="0" applyAlignment="0" applyProtection="0"/>
    <xf numFmtId="4" fontId="85" fillId="0" borderId="0" applyFont="0" applyFill="0" applyBorder="0" applyAlignment="0" applyProtection="0"/>
    <xf numFmtId="184" fontId="96" fillId="0" borderId="36"/>
    <xf numFmtId="180" fontId="97" fillId="0" borderId="20">
      <alignment horizontal="center"/>
    </xf>
    <xf numFmtId="3" fontId="85" fillId="0" borderId="0" applyFont="0" applyFill="0" applyBorder="0" applyAlignment="0" applyProtection="0"/>
    <xf numFmtId="180" fontId="85" fillId="42" borderId="0" applyNumberFormat="0" applyFont="0" applyBorder="0" applyAlignment="0" applyProtection="0"/>
    <xf numFmtId="185" fontId="6" fillId="0" borderId="0"/>
    <xf numFmtId="186" fontId="26" fillId="0" borderId="0" applyFill="0" applyBorder="0">
      <alignment horizontal="right" vertical="center"/>
    </xf>
    <xf numFmtId="187" fontId="26" fillId="0" borderId="0" applyFill="0" applyBorder="0">
      <alignment horizontal="right" vertical="center"/>
    </xf>
    <xf numFmtId="188" fontId="26" fillId="0" borderId="0" applyFill="0" applyBorder="0">
      <alignment horizontal="right" vertical="center"/>
    </xf>
    <xf numFmtId="180" fontId="6" fillId="5" borderId="0" applyNumberFormat="0" applyFont="0" applyBorder="0" applyAlignment="0" applyProtection="0"/>
    <xf numFmtId="180" fontId="6" fillId="6" borderId="0" applyNumberFormat="0" applyFont="0" applyBorder="0" applyAlignment="0" applyProtection="0"/>
    <xf numFmtId="180" fontId="6" fillId="8" borderId="0" applyNumberFormat="0" applyFont="0" applyBorder="0" applyAlignment="0" applyProtection="0"/>
    <xf numFmtId="180" fontId="6" fillId="0" borderId="0" applyNumberFormat="0" applyFont="0" applyFill="0" applyBorder="0" applyAlignment="0" applyProtection="0"/>
    <xf numFmtId="180" fontId="6" fillId="8" borderId="0" applyNumberFormat="0" applyFont="0" applyBorder="0" applyAlignment="0" applyProtection="0"/>
    <xf numFmtId="180" fontId="6" fillId="0" borderId="0" applyNumberFormat="0" applyFont="0" applyFill="0" applyBorder="0" applyAlignment="0" applyProtection="0"/>
    <xf numFmtId="180" fontId="6" fillId="0" borderId="0" applyNumberFormat="0" applyFont="0" applyBorder="0" applyAlignment="0" applyProtection="0"/>
    <xf numFmtId="180" fontId="23" fillId="0" borderId="0" applyNumberFormat="0" applyFill="0" applyBorder="0" applyAlignment="0" applyProtection="0"/>
    <xf numFmtId="180" fontId="29" fillId="0" borderId="0"/>
    <xf numFmtId="180" fontId="34" fillId="0" borderId="0"/>
    <xf numFmtId="15" fontId="6" fillId="0" borderId="0"/>
    <xf numFmtId="10" fontId="6" fillId="0" borderId="0"/>
    <xf numFmtId="180" fontId="98" fillId="23" borderId="32" applyBorder="0" applyProtection="0">
      <alignment horizontal="centerContinuous" vertical="center"/>
    </xf>
    <xf numFmtId="180" fontId="99" fillId="0" borderId="0" applyBorder="0" applyProtection="0">
      <alignment vertical="center"/>
    </xf>
    <xf numFmtId="180" fontId="100" fillId="0" borderId="0">
      <alignment horizontal="left"/>
    </xf>
    <xf numFmtId="180" fontId="100" fillId="0" borderId="30" applyFill="0" applyBorder="0" applyProtection="0">
      <alignment horizontal="left" vertical="top"/>
    </xf>
    <xf numFmtId="49" fontId="6" fillId="0" borderId="0" applyFont="0" applyFill="0" applyBorder="0" applyAlignment="0" applyProtection="0"/>
    <xf numFmtId="180" fontId="101" fillId="0" borderId="0"/>
    <xf numFmtId="180" fontId="102" fillId="0" borderId="0"/>
    <xf numFmtId="180" fontId="102" fillId="0" borderId="0"/>
    <xf numFmtId="180" fontId="101" fillId="0" borderId="0"/>
    <xf numFmtId="182" fontId="103" fillId="0" borderId="0"/>
    <xf numFmtId="180" fontId="104" fillId="0" borderId="0" applyFill="0" applyBorder="0">
      <alignment horizontal="left" vertical="center"/>
      <protection locked="0"/>
    </xf>
    <xf numFmtId="180" fontId="101" fillId="0" borderId="0"/>
    <xf numFmtId="180" fontId="105" fillId="0" borderId="0" applyFill="0" applyBorder="0">
      <alignment horizontal="left" vertical="center"/>
      <protection locked="0"/>
    </xf>
    <xf numFmtId="180" fontId="6" fillId="0" borderId="0"/>
    <xf numFmtId="189" fontId="6" fillId="0" borderId="32" applyBorder="0" applyProtection="0">
      <alignment horizontal="right"/>
    </xf>
    <xf numFmtId="180" fontId="6" fillId="2" borderId="0"/>
    <xf numFmtId="180" fontId="6" fillId="0" borderId="0"/>
    <xf numFmtId="180" fontId="6" fillId="0" borderId="0"/>
    <xf numFmtId="180" fontId="6" fillId="0" borderId="0"/>
    <xf numFmtId="180" fontId="6" fillId="0" borderId="0"/>
    <xf numFmtId="180" fontId="18" fillId="0" borderId="0" applyNumberFormat="0" applyFill="0" applyBorder="0" applyAlignment="0" applyProtection="0">
      <alignment vertical="top"/>
      <protection locked="0"/>
    </xf>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2" borderId="0"/>
    <xf numFmtId="9" fontId="2" fillId="0" borderId="0" applyFont="0" applyFill="0" applyBorder="0" applyAlignment="0" applyProtection="0"/>
    <xf numFmtId="180" fontId="2" fillId="0" borderId="0"/>
    <xf numFmtId="9" fontId="2" fillId="0" borderId="0" applyFont="0" applyFill="0" applyBorder="0" applyAlignment="0" applyProtection="0"/>
    <xf numFmtId="180" fontId="2" fillId="0" borderId="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80" fontId="1" fillId="0" borderId="0"/>
    <xf numFmtId="9" fontId="1" fillId="0" borderId="0" applyFont="0" applyFill="0" applyBorder="0" applyAlignment="0" applyProtection="0"/>
    <xf numFmtId="9" fontId="6" fillId="0" borderId="0" applyFont="0" applyFill="0" applyBorder="0" applyAlignment="0" applyProtection="0"/>
    <xf numFmtId="180" fontId="1"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80" fontId="1" fillId="0" borderId="0"/>
    <xf numFmtId="9" fontId="1" fillId="0" borderId="0" applyFont="0" applyFill="0" applyBorder="0" applyAlignment="0" applyProtection="0"/>
    <xf numFmtId="180" fontId="1" fillId="0" borderId="0"/>
    <xf numFmtId="9" fontId="6" fillId="0" borderId="0" applyFont="0" applyFill="0" applyBorder="0" applyAlignment="0" applyProtection="0"/>
  </cellStyleXfs>
  <cellXfs count="675">
    <xf numFmtId="180" fontId="0" fillId="2" borderId="0" xfId="0"/>
    <xf numFmtId="180" fontId="38" fillId="20" borderId="26" xfId="45" applyFont="1" applyFill="1" applyBorder="1" applyAlignment="1">
      <alignment vertical="center"/>
    </xf>
    <xf numFmtId="180" fontId="38" fillId="2" borderId="0" xfId="45" applyFont="1" applyFill="1" applyBorder="1" applyAlignment="1">
      <alignment vertical="center"/>
    </xf>
    <xf numFmtId="180" fontId="39" fillId="20" borderId="26" xfId="45" applyFont="1" applyFill="1" applyBorder="1" applyAlignment="1">
      <alignment vertical="center"/>
    </xf>
    <xf numFmtId="180" fontId="39" fillId="2" borderId="0" xfId="45" applyFont="1" applyFill="1" applyBorder="1" applyAlignment="1">
      <alignment vertical="center"/>
    </xf>
    <xf numFmtId="180" fontId="37" fillId="20" borderId="26" xfId="45" applyFont="1" applyFill="1" applyBorder="1" applyAlignment="1">
      <alignment vertical="center"/>
    </xf>
    <xf numFmtId="180" fontId="37" fillId="2" borderId="0" xfId="45" applyFont="1" applyFill="1" applyBorder="1" applyAlignment="1">
      <alignment vertical="center"/>
    </xf>
    <xf numFmtId="180" fontId="37" fillId="2" borderId="0" xfId="45" applyFont="1" applyAlignment="1">
      <alignment vertical="center"/>
    </xf>
    <xf numFmtId="180" fontId="41" fillId="22" borderId="22" xfId="45" applyFont="1" applyFill="1" applyBorder="1" applyAlignment="1">
      <alignment vertical="center"/>
    </xf>
    <xf numFmtId="180" fontId="28" fillId="22" borderId="24" xfId="45" applyFont="1" applyFill="1" applyBorder="1" applyAlignment="1">
      <alignment vertical="center"/>
    </xf>
    <xf numFmtId="180" fontId="37" fillId="2" borderId="0" xfId="45" applyFont="1" applyFill="1" applyAlignment="1">
      <alignment vertical="center"/>
    </xf>
    <xf numFmtId="180" fontId="27" fillId="2" borderId="0" xfId="0" applyFont="1" applyAlignment="1">
      <alignment horizontal="left" vertical="center"/>
    </xf>
    <xf numFmtId="168" fontId="49" fillId="21" borderId="12" xfId="0"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wrapText="1"/>
    </xf>
    <xf numFmtId="2" fontId="49" fillId="21" borderId="12" xfId="0" applyNumberFormat="1" applyFont="1" applyFill="1" applyBorder="1" applyAlignment="1">
      <alignment horizontal="center" vertical="center" wrapText="1"/>
    </xf>
    <xf numFmtId="166" fontId="49" fillId="21" borderId="12" xfId="0" applyNumberFormat="1" applyFont="1" applyFill="1" applyBorder="1" applyAlignment="1">
      <alignment horizontal="center" vertical="center" wrapText="1"/>
    </xf>
    <xf numFmtId="39" fontId="49" fillId="21" borderId="12" xfId="0" applyNumberFormat="1" applyFont="1" applyFill="1" applyBorder="1" applyAlignment="1">
      <alignment horizontal="center" vertical="center" wrapText="1"/>
    </xf>
    <xf numFmtId="168" fontId="49" fillId="21" borderId="12" xfId="0" applyNumberFormat="1" applyFont="1" applyFill="1" applyBorder="1" applyAlignment="1">
      <alignment horizontal="center" vertical="center" wrapText="1"/>
    </xf>
    <xf numFmtId="180" fontId="49" fillId="21" borderId="12" xfId="44" applyFont="1" applyFill="1" applyBorder="1" applyAlignment="1">
      <alignment horizontal="left" vertical="center" wrapText="1"/>
    </xf>
    <xf numFmtId="180" fontId="35" fillId="21" borderId="12" xfId="48" applyFont="1" applyFill="1" applyBorder="1" applyAlignment="1">
      <alignment horizontal="left" vertical="center" wrapText="1"/>
    </xf>
    <xf numFmtId="180" fontId="47" fillId="20" borderId="13" xfId="48" applyFont="1" applyFill="1" applyBorder="1" applyAlignment="1">
      <alignment horizontal="right" vertical="center" wrapText="1"/>
    </xf>
    <xf numFmtId="180" fontId="49" fillId="23" borderId="0" xfId="48" applyFont="1" applyFill="1" applyBorder="1" applyAlignment="1">
      <alignment horizontal="right" vertical="center" wrapText="1"/>
    </xf>
    <xf numFmtId="166" fontId="49" fillId="21" borderId="12" xfId="0" applyNumberFormat="1" applyFont="1" applyFill="1" applyBorder="1" applyAlignment="1">
      <alignment horizontal="left" vertical="center" wrapText="1"/>
    </xf>
    <xf numFmtId="180" fontId="35" fillId="21" borderId="12" xfId="44" applyFont="1" applyFill="1" applyBorder="1" applyAlignment="1">
      <alignment horizontal="left" vertical="center" wrapText="1"/>
    </xf>
    <xf numFmtId="180" fontId="35" fillId="23" borderId="12" xfId="44" applyFont="1" applyFill="1" applyBorder="1" applyAlignment="1">
      <alignment horizontal="left" vertical="center" wrapText="1"/>
    </xf>
    <xf numFmtId="168" fontId="35" fillId="23" borderId="12" xfId="0" applyNumberFormat="1" applyFont="1" applyFill="1" applyBorder="1" applyAlignment="1">
      <alignment horizontal="left" vertical="center" wrapText="1"/>
    </xf>
    <xf numFmtId="180" fontId="35" fillId="23" borderId="12" xfId="48" applyFont="1" applyFill="1" applyBorder="1" applyAlignment="1">
      <alignment horizontal="left" vertical="center" wrapText="1"/>
    </xf>
    <xf numFmtId="49" fontId="35" fillId="21" borderId="12" xfId="0" applyNumberFormat="1" applyFont="1" applyFill="1" applyBorder="1" applyAlignment="1">
      <alignment vertical="center" wrapText="1"/>
    </xf>
    <xf numFmtId="180" fontId="49" fillId="23" borderId="14" xfId="48" applyFont="1" applyFill="1" applyBorder="1" applyAlignment="1">
      <alignment horizontal="right" vertical="center" wrapText="1"/>
    </xf>
    <xf numFmtId="180" fontId="49" fillId="23" borderId="12" xfId="44" applyFont="1" applyFill="1" applyBorder="1" applyAlignment="1">
      <alignment horizontal="left" vertical="center" wrapText="1"/>
    </xf>
    <xf numFmtId="180" fontId="56" fillId="21" borderId="12" xfId="44" applyFont="1" applyFill="1" applyBorder="1" applyAlignment="1">
      <alignment horizontal="left" vertical="center" wrapText="1"/>
    </xf>
    <xf numFmtId="166" fontId="57" fillId="21" borderId="12" xfId="0" applyNumberFormat="1" applyFont="1" applyFill="1" applyBorder="1" applyAlignment="1">
      <alignment horizontal="center" vertical="center" wrapText="1"/>
    </xf>
    <xf numFmtId="180" fontId="27" fillId="2" borderId="0" xfId="61" applyFont="1" applyAlignment="1">
      <alignment horizontal="left" vertical="center"/>
    </xf>
    <xf numFmtId="180" fontId="56" fillId="26" borderId="12" xfId="61" applyFont="1" applyFill="1" applyBorder="1" applyAlignment="1">
      <alignment horizontal="left" vertical="center"/>
    </xf>
    <xf numFmtId="168" fontId="49" fillId="26" borderId="12" xfId="61" applyNumberFormat="1" applyFont="1" applyFill="1" applyBorder="1" applyAlignment="1">
      <alignment horizontal="center" vertical="center" wrapText="1"/>
    </xf>
    <xf numFmtId="168" fontId="49" fillId="21" borderId="34" xfId="61" applyNumberFormat="1" applyFont="1" applyFill="1" applyBorder="1" applyAlignment="1">
      <alignment horizontal="center" vertical="center" wrapText="1"/>
    </xf>
    <xf numFmtId="49" fontId="49" fillId="21" borderId="34" xfId="61" applyNumberFormat="1" applyFont="1" applyFill="1" applyBorder="1" applyAlignment="1">
      <alignment horizontal="center" vertical="center" wrapText="1"/>
    </xf>
    <xf numFmtId="167" fontId="35" fillId="21" borderId="34" xfId="64" applyNumberFormat="1" applyFont="1" applyFill="1" applyBorder="1" applyAlignment="1">
      <alignment horizontal="center" vertical="center"/>
    </xf>
    <xf numFmtId="167" fontId="49" fillId="21" borderId="34" xfId="64" applyNumberFormat="1" applyFont="1" applyFill="1" applyBorder="1" applyAlignment="1">
      <alignment horizontal="left" vertical="center"/>
    </xf>
    <xf numFmtId="180" fontId="49" fillId="26" borderId="13" xfId="65" applyFont="1" applyFill="1" applyBorder="1" applyAlignment="1">
      <alignment horizontal="left" vertical="center" wrapText="1"/>
    </xf>
    <xf numFmtId="168" fontId="49" fillId="21" borderId="12" xfId="61" applyNumberFormat="1" applyFont="1" applyFill="1" applyBorder="1" applyAlignment="1">
      <alignment horizontal="center" vertical="center" wrapText="1"/>
    </xf>
    <xf numFmtId="168" fontId="49" fillId="21" borderId="12" xfId="61" applyNumberFormat="1" applyFont="1" applyFill="1" applyBorder="1" applyAlignment="1">
      <alignment horizontal="left" vertical="center" wrapText="1"/>
    </xf>
    <xf numFmtId="168" fontId="35" fillId="21" borderId="12" xfId="61" applyNumberFormat="1" applyFont="1" applyFill="1" applyBorder="1" applyAlignment="1">
      <alignment horizontal="center" vertical="center" wrapText="1"/>
    </xf>
    <xf numFmtId="180" fontId="49" fillId="26" borderId="13" xfId="65" applyFont="1" applyFill="1" applyBorder="1" applyAlignment="1">
      <alignment horizontal="center" vertical="center" wrapText="1"/>
    </xf>
    <xf numFmtId="180" fontId="49" fillId="26" borderId="12" xfId="65" applyFont="1" applyFill="1" applyBorder="1" applyAlignment="1">
      <alignment horizontal="center" vertical="center" wrapText="1"/>
    </xf>
    <xf numFmtId="180" fontId="29" fillId="0" borderId="0" xfId="79" applyFont="1" applyFill="1" applyBorder="1" applyAlignment="1">
      <alignment horizontal="left" vertical="center"/>
    </xf>
    <xf numFmtId="166" fontId="49" fillId="21" borderId="12" xfId="79" applyNumberFormat="1" applyFont="1" applyFill="1" applyBorder="1" applyAlignment="1">
      <alignment horizontal="center" vertical="center" wrapText="1"/>
    </xf>
    <xf numFmtId="49" fontId="49" fillId="21" borderId="12" xfId="79" applyNumberFormat="1" applyFont="1" applyFill="1" applyBorder="1" applyAlignment="1">
      <alignment horizontal="center" vertical="center" wrapText="1"/>
    </xf>
    <xf numFmtId="2" fontId="49" fillId="21" borderId="12" xfId="79" applyNumberFormat="1" applyFont="1" applyFill="1" applyBorder="1" applyAlignment="1">
      <alignment horizontal="center" vertical="center" wrapText="1"/>
    </xf>
    <xf numFmtId="180" fontId="49" fillId="21" borderId="12" xfId="79" applyFont="1" applyFill="1" applyBorder="1" applyAlignment="1">
      <alignment horizontal="center" vertical="center" wrapText="1"/>
    </xf>
    <xf numFmtId="49" fontId="49" fillId="21" borderId="12" xfId="0" applyNumberFormat="1" applyFont="1" applyFill="1" applyBorder="1" applyAlignment="1">
      <alignment horizontal="center" vertical="center"/>
    </xf>
    <xf numFmtId="180" fontId="49" fillId="21" borderId="13" xfId="44"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166" fontId="49" fillId="21" borderId="13" xfId="0" applyNumberFormat="1" applyFont="1" applyFill="1" applyBorder="1" applyAlignment="1">
      <alignment horizontal="center" vertical="center" wrapText="1"/>
    </xf>
    <xf numFmtId="180" fontId="46" fillId="2" borderId="0" xfId="48" applyFont="1" applyFill="1" applyBorder="1" applyAlignment="1">
      <alignment horizontal="right" vertical="center" wrapText="1"/>
    </xf>
    <xf numFmtId="180" fontId="49" fillId="21" borderId="12" xfId="48" applyFont="1" applyFill="1" applyBorder="1" applyAlignment="1">
      <alignment horizontal="center" vertical="center" wrapText="1"/>
    </xf>
    <xf numFmtId="180" fontId="49" fillId="21" borderId="12" xfId="0" applyFont="1" applyFill="1" applyBorder="1" applyAlignment="1">
      <alignment horizontal="center" vertical="center" wrapText="1"/>
    </xf>
    <xf numFmtId="49" fontId="49" fillId="21" borderId="12" xfId="78" applyNumberFormat="1" applyFont="1" applyFill="1" applyBorder="1" applyAlignment="1">
      <alignment horizontal="center" vertical="center" wrapText="1"/>
    </xf>
    <xf numFmtId="180" fontId="29" fillId="2" borderId="0" xfId="0" applyFont="1" applyAlignment="1">
      <alignment horizontal="left" vertical="center"/>
    </xf>
    <xf numFmtId="180" fontId="46" fillId="2" borderId="0" xfId="48" applyFont="1" applyAlignment="1">
      <alignment horizontal="left" vertical="center"/>
    </xf>
    <xf numFmtId="180" fontId="58" fillId="2" borderId="0" xfId="61" applyNumberFormat="1" applyFont="1" applyFill="1" applyAlignment="1">
      <alignment horizontal="left" vertical="center"/>
    </xf>
    <xf numFmtId="180" fontId="59" fillId="21" borderId="12" xfId="156" applyFont="1" applyFill="1" applyBorder="1" applyAlignment="1">
      <alignment vertical="center"/>
    </xf>
    <xf numFmtId="180" fontId="6" fillId="2" borderId="0" xfId="0" applyFont="1" applyAlignment="1">
      <alignment horizontal="left" vertical="center"/>
    </xf>
    <xf numFmtId="180" fontId="59" fillId="21" borderId="34" xfId="156" applyFont="1" applyFill="1" applyBorder="1" applyAlignment="1">
      <alignment horizontal="center" vertical="center" wrapText="1"/>
    </xf>
    <xf numFmtId="180" fontId="6" fillId="2" borderId="0" xfId="0" applyFont="1" applyAlignment="1">
      <alignment vertical="center"/>
    </xf>
    <xf numFmtId="180" fontId="6" fillId="2" borderId="0" xfId="48" applyFont="1" applyAlignment="1">
      <alignment horizontal="left" vertical="center"/>
    </xf>
    <xf numFmtId="3" fontId="6" fillId="20" borderId="12" xfId="48" applyNumberFormat="1" applyFont="1" applyFill="1" applyBorder="1" applyAlignment="1">
      <alignment horizontal="right" vertical="center" wrapText="1"/>
    </xf>
    <xf numFmtId="180" fontId="49" fillId="21" borderId="12" xfId="0" applyFont="1" applyFill="1" applyBorder="1" applyAlignment="1">
      <alignment horizontal="center" vertical="center"/>
    </xf>
    <xf numFmtId="170" fontId="46" fillId="2" borderId="0" xfId="0" applyNumberFormat="1" applyFont="1" applyAlignment="1">
      <alignment horizontal="right" vertical="center"/>
    </xf>
    <xf numFmtId="170" fontId="46" fillId="0" borderId="0" xfId="63" applyNumberFormat="1" applyFont="1" applyAlignment="1">
      <alignment horizontal="right" vertical="center"/>
    </xf>
    <xf numFmtId="180" fontId="6" fillId="0" borderId="0" xfId="0" applyFont="1" applyFill="1" applyBorder="1" applyAlignment="1">
      <alignment vertical="center" wrapText="1"/>
    </xf>
    <xf numFmtId="180" fontId="6" fillId="2" borderId="0" xfId="47" applyFont="1" applyAlignment="1">
      <alignment horizontal="left" vertical="center"/>
    </xf>
    <xf numFmtId="180" fontId="6" fillId="2" borderId="0" xfId="44" applyFont="1" applyAlignment="1">
      <alignment vertical="center"/>
    </xf>
    <xf numFmtId="180" fontId="27" fillId="2" borderId="0" xfId="44" applyFont="1" applyAlignment="1">
      <alignment vertical="center"/>
    </xf>
    <xf numFmtId="180" fontId="6" fillId="2" borderId="0" xfId="44" applyFont="1" applyBorder="1" applyAlignment="1">
      <alignment vertical="center"/>
    </xf>
    <xf numFmtId="180" fontId="27" fillId="0" borderId="0" xfId="58" applyFont="1" applyFill="1" applyAlignment="1">
      <alignment horizontal="left" vertical="center"/>
    </xf>
    <xf numFmtId="180" fontId="43" fillId="2" borderId="0" xfId="44" applyFont="1" applyFill="1" applyAlignment="1" applyProtection="1">
      <alignment vertical="center"/>
      <protection locked="0"/>
    </xf>
    <xf numFmtId="180" fontId="27" fillId="25" borderId="0" xfId="157" applyFont="1" applyFill="1" applyAlignment="1">
      <alignment vertical="center"/>
    </xf>
    <xf numFmtId="180" fontId="42" fillId="25" borderId="0" xfId="81" applyFont="1" applyFill="1" applyBorder="1" applyAlignment="1">
      <alignment vertical="center"/>
    </xf>
    <xf numFmtId="180" fontId="6" fillId="0" borderId="0" xfId="63" applyFont="1" applyAlignment="1">
      <alignment vertical="center"/>
    </xf>
    <xf numFmtId="166" fontId="28" fillId="24" borderId="13" xfId="39" applyFont="1" applyFill="1" applyBorder="1" applyAlignment="1">
      <alignment vertical="center"/>
      <protection locked="0"/>
    </xf>
    <xf numFmtId="166" fontId="28" fillId="24" borderId="35" xfId="39" applyFont="1" applyFill="1" applyBorder="1" applyAlignment="1">
      <alignment vertical="center"/>
      <protection locked="0"/>
    </xf>
    <xf numFmtId="166" fontId="6" fillId="2" borderId="0" xfId="0" applyNumberFormat="1" applyFont="1" applyBorder="1" applyAlignment="1">
      <alignment horizontal="center" vertical="center"/>
    </xf>
    <xf numFmtId="166" fontId="6" fillId="2" borderId="0" xfId="0" applyNumberFormat="1" applyFont="1" applyBorder="1" applyAlignment="1">
      <alignment vertical="center"/>
    </xf>
    <xf numFmtId="39" fontId="6" fillId="2" borderId="0" xfId="0" applyNumberFormat="1" applyFont="1" applyAlignment="1">
      <alignment vertical="center"/>
    </xf>
    <xf numFmtId="166" fontId="28" fillId="15" borderId="31" xfId="66" applyFont="1" applyFill="1" applyBorder="1" applyAlignment="1">
      <alignment vertical="center"/>
    </xf>
    <xf numFmtId="166" fontId="28" fillId="15" borderId="33" xfId="66" applyFont="1" applyFill="1" applyBorder="1" applyAlignment="1">
      <alignment vertical="center"/>
    </xf>
    <xf numFmtId="166" fontId="28" fillId="15" borderId="18" xfId="66" applyFont="1" applyFill="1" applyBorder="1" applyAlignment="1">
      <alignment vertical="center"/>
    </xf>
    <xf numFmtId="180" fontId="29" fillId="2" borderId="0" xfId="50" applyFont="1" applyFill="1" applyBorder="1" applyAlignment="1" applyProtection="1">
      <alignment vertical="center"/>
    </xf>
    <xf numFmtId="164" fontId="6" fillId="2" borderId="0" xfId="30" applyFont="1" applyFill="1" applyBorder="1" applyAlignment="1">
      <alignment vertical="center"/>
    </xf>
    <xf numFmtId="180" fontId="30" fillId="2" borderId="0" xfId="50" applyFont="1" applyFill="1" applyBorder="1" applyAlignment="1" applyProtection="1">
      <alignment vertical="center"/>
    </xf>
    <xf numFmtId="180" fontId="6" fillId="2" borderId="0" xfId="47" applyFont="1" applyFill="1" applyBorder="1" applyAlignment="1">
      <alignment vertical="center"/>
    </xf>
    <xf numFmtId="180" fontId="6" fillId="2" borderId="0" xfId="44" applyFont="1" applyFill="1" applyAlignment="1">
      <alignment vertical="center"/>
    </xf>
    <xf numFmtId="167" fontId="6" fillId="20" borderId="12" xfId="0" applyNumberFormat="1" applyFont="1" applyFill="1" applyBorder="1" applyAlignment="1">
      <alignment horizontal="left" vertical="center"/>
    </xf>
    <xf numFmtId="180" fontId="6" fillId="2" borderId="0" xfId="50" applyFont="1" applyFill="1" applyBorder="1" applyAlignment="1">
      <alignment vertical="center"/>
    </xf>
    <xf numFmtId="169" fontId="6" fillId="2" borderId="0" xfId="30" applyNumberFormat="1" applyFont="1" applyFill="1" applyBorder="1" applyAlignment="1">
      <alignment vertical="center"/>
    </xf>
    <xf numFmtId="3" fontId="50" fillId="2" borderId="0" xfId="50" applyNumberFormat="1" applyFont="1" applyFill="1" applyBorder="1" applyAlignment="1">
      <alignment vertical="center"/>
    </xf>
    <xf numFmtId="3" fontId="51" fillId="2" borderId="0" xfId="50" applyNumberFormat="1" applyFont="1" applyFill="1" applyBorder="1" applyAlignment="1">
      <alignment vertical="center"/>
    </xf>
    <xf numFmtId="180" fontId="6" fillId="2" borderId="0" xfId="50" quotePrefix="1" applyFont="1" applyFill="1" applyBorder="1" applyAlignment="1" applyProtection="1">
      <alignment vertical="center"/>
    </xf>
    <xf numFmtId="180" fontId="28" fillId="2" borderId="0" xfId="50" applyFont="1" applyFill="1" applyBorder="1" applyAlignment="1" applyProtection="1">
      <alignment vertical="center"/>
    </xf>
    <xf numFmtId="180" fontId="6" fillId="2" borderId="0" xfId="44" applyFont="1" applyFill="1" applyBorder="1" applyAlignment="1">
      <alignment vertical="center"/>
    </xf>
    <xf numFmtId="180" fontId="27" fillId="2" borderId="0" xfId="0" applyFont="1" applyAlignment="1">
      <alignment vertical="center"/>
    </xf>
    <xf numFmtId="180" fontId="42" fillId="2" borderId="0" xfId="49" applyFont="1" applyFill="1" applyBorder="1" applyAlignment="1">
      <alignment vertical="center"/>
    </xf>
    <xf numFmtId="180" fontId="27" fillId="2" borderId="0" xfId="49" applyFont="1" applyFill="1" applyBorder="1" applyAlignment="1">
      <alignment vertical="center"/>
    </xf>
    <xf numFmtId="180" fontId="27" fillId="0" borderId="0" xfId="0" applyFont="1" applyFill="1" applyAlignment="1">
      <alignment vertical="center"/>
    </xf>
    <xf numFmtId="167" fontId="28" fillId="2" borderId="0" xfId="0" applyNumberFormat="1" applyFont="1" applyBorder="1" applyAlignment="1">
      <alignment horizontal="left" vertical="center"/>
    </xf>
    <xf numFmtId="49" fontId="6" fillId="2" borderId="0" xfId="0" applyNumberFormat="1" applyFont="1" applyAlignment="1">
      <alignment vertical="center"/>
    </xf>
    <xf numFmtId="2" fontId="6" fillId="2" borderId="0" xfId="0" applyNumberFormat="1" applyFont="1" applyBorder="1" applyAlignment="1">
      <alignment vertical="center"/>
    </xf>
    <xf numFmtId="49" fontId="35" fillId="23" borderId="12" xfId="0" applyNumberFormat="1" applyFont="1" applyFill="1" applyBorder="1" applyAlignment="1">
      <alignment vertical="center"/>
    </xf>
    <xf numFmtId="180" fontId="29" fillId="2" borderId="0" xfId="0" applyFont="1" applyAlignment="1">
      <alignment vertical="center"/>
    </xf>
    <xf numFmtId="49" fontId="35" fillId="21" borderId="12" xfId="0" applyNumberFormat="1" applyFont="1" applyFill="1" applyBorder="1" applyAlignment="1">
      <alignment vertical="center"/>
    </xf>
    <xf numFmtId="180" fontId="63" fillId="2" borderId="0" xfId="0" applyFont="1" applyAlignment="1">
      <alignment vertical="center"/>
    </xf>
    <xf numFmtId="180" fontId="6" fillId="0" borderId="0" xfId="0" applyFont="1" applyFill="1" applyAlignment="1">
      <alignment vertical="center"/>
    </xf>
    <xf numFmtId="180" fontId="29" fillId="0" borderId="0" xfId="0" applyFont="1" applyFill="1" applyAlignment="1">
      <alignment vertical="center"/>
    </xf>
    <xf numFmtId="171" fontId="6" fillId="20" borderId="12" xfId="0" applyNumberFormat="1" applyFont="1" applyFill="1" applyBorder="1" applyAlignment="1">
      <alignment horizontal="right" vertical="center"/>
    </xf>
    <xf numFmtId="180" fontId="29" fillId="2" borderId="0" xfId="78" applyFont="1" applyAlignment="1">
      <alignment vertical="center"/>
    </xf>
    <xf numFmtId="167" fontId="6" fillId="20" borderId="12" xfId="78" applyNumberFormat="1" applyFont="1" applyFill="1" applyBorder="1" applyAlignment="1">
      <alignment horizontal="center" vertical="center"/>
    </xf>
    <xf numFmtId="171" fontId="47" fillId="20" borderId="12" xfId="78" applyNumberFormat="1" applyFont="1" applyFill="1" applyBorder="1" applyAlignment="1">
      <alignment horizontal="center" vertical="center"/>
    </xf>
    <xf numFmtId="180" fontId="6" fillId="20" borderId="12" xfId="0" applyFont="1" applyFill="1" applyBorder="1" applyAlignment="1">
      <alignment vertical="center"/>
    </xf>
    <xf numFmtId="180" fontId="30" fillId="20" borderId="18" xfId="0" applyFont="1" applyFill="1" applyBorder="1" applyAlignment="1">
      <alignment horizontal="center" vertical="center" wrapText="1"/>
    </xf>
    <xf numFmtId="180" fontId="49" fillId="23" borderId="18" xfId="0" applyFont="1" applyFill="1" applyBorder="1" applyAlignment="1">
      <alignment horizontal="right" vertical="center" wrapText="1"/>
    </xf>
    <xf numFmtId="180" fontId="47" fillId="23" borderId="12" xfId="0" applyFont="1" applyFill="1" applyBorder="1" applyAlignment="1">
      <alignment vertical="center"/>
    </xf>
    <xf numFmtId="180" fontId="47" fillId="20" borderId="12" xfId="0" applyFont="1" applyFill="1" applyBorder="1" applyAlignment="1">
      <alignment vertical="center"/>
    </xf>
    <xf numFmtId="180" fontId="27" fillId="2" borderId="0" xfId="48" applyFont="1" applyAlignment="1">
      <alignment vertical="center"/>
    </xf>
    <xf numFmtId="180" fontId="6" fillId="2" borderId="0" xfId="48" applyFont="1" applyAlignment="1">
      <alignment vertical="center"/>
    </xf>
    <xf numFmtId="180" fontId="63" fillId="2" borderId="0" xfId="48" applyFont="1" applyAlignment="1">
      <alignment vertical="center"/>
    </xf>
    <xf numFmtId="180" fontId="35" fillId="2" borderId="0" xfId="48" applyFont="1" applyAlignment="1">
      <alignment vertical="center"/>
    </xf>
    <xf numFmtId="180" fontId="27" fillId="2" borderId="0" xfId="48" applyFont="1" applyAlignment="1">
      <alignment horizontal="left" vertical="center"/>
    </xf>
    <xf numFmtId="180" fontId="29" fillId="0" borderId="12" xfId="47" applyFont="1" applyFill="1" applyBorder="1" applyAlignment="1" applyProtection="1">
      <alignment vertical="center"/>
      <protection locked="0"/>
    </xf>
    <xf numFmtId="166" fontId="28" fillId="24" borderId="12" xfId="39" applyFont="1" applyFill="1" applyBorder="1" applyAlignment="1">
      <alignment vertical="center"/>
      <protection locked="0"/>
    </xf>
    <xf numFmtId="180" fontId="29" fillId="2" borderId="0" xfId="48" applyFont="1" applyAlignment="1">
      <alignment vertical="center"/>
    </xf>
    <xf numFmtId="180" fontId="46" fillId="2" borderId="0" xfId="48" applyFont="1" applyBorder="1" applyAlignment="1">
      <alignment vertical="center"/>
    </xf>
    <xf numFmtId="180" fontId="6" fillId="2" borderId="0" xfId="48" applyFont="1" applyAlignment="1">
      <alignment horizontal="center" vertical="center" wrapText="1"/>
    </xf>
    <xf numFmtId="180" fontId="46" fillId="2" borderId="0" xfId="48" applyFont="1" applyAlignment="1">
      <alignment vertical="center"/>
    </xf>
    <xf numFmtId="180" fontId="6" fillId="2" borderId="0" xfId="48" applyFont="1" applyFill="1" applyAlignment="1">
      <alignment vertical="center"/>
    </xf>
    <xf numFmtId="180" fontId="46" fillId="2" borderId="0" xfId="0" applyFont="1" applyAlignment="1">
      <alignment vertical="center"/>
    </xf>
    <xf numFmtId="180" fontId="53" fillId="2" borderId="0" xfId="0" applyFont="1" applyAlignment="1">
      <alignment vertical="center"/>
    </xf>
    <xf numFmtId="180" fontId="28" fillId="20" borderId="12" xfId="0" applyFont="1" applyFill="1" applyBorder="1" applyAlignment="1">
      <alignment vertical="center"/>
    </xf>
    <xf numFmtId="180" fontId="49" fillId="2" borderId="0" xfId="0" applyFont="1" applyFill="1" applyBorder="1" applyAlignment="1">
      <alignment vertical="center"/>
    </xf>
    <xf numFmtId="180" fontId="31" fillId="2" borderId="0" xfId="0" applyFont="1" applyFill="1" applyBorder="1" applyAlignment="1">
      <alignment vertical="center"/>
    </xf>
    <xf numFmtId="180" fontId="49" fillId="23" borderId="35" xfId="0" applyFont="1" applyFill="1" applyBorder="1" applyAlignment="1">
      <alignment vertical="center"/>
    </xf>
    <xf numFmtId="180" fontId="31" fillId="23" borderId="12" xfId="0" applyFont="1" applyFill="1" applyBorder="1" applyAlignment="1">
      <alignment vertical="center"/>
    </xf>
    <xf numFmtId="180" fontId="6" fillId="2" borderId="35" xfId="0" applyFont="1" applyBorder="1" applyAlignment="1">
      <alignment vertical="center"/>
    </xf>
    <xf numFmtId="180" fontId="29" fillId="2" borderId="0" xfId="48" applyFont="1" applyFill="1" applyAlignment="1">
      <alignment horizontal="left" vertical="center" wrapText="1"/>
    </xf>
    <xf numFmtId="180" fontId="29" fillId="2" borderId="0" xfId="48" applyFont="1" applyBorder="1" applyAlignment="1">
      <alignment vertical="center"/>
    </xf>
    <xf numFmtId="180" fontId="6" fillId="15" borderId="13" xfId="66" applyNumberFormat="1" applyFont="1" applyBorder="1" applyAlignment="1">
      <alignment vertical="center"/>
    </xf>
    <xf numFmtId="180" fontId="6" fillId="15" borderId="14" xfId="66" applyNumberFormat="1" applyFont="1" applyBorder="1" applyAlignment="1">
      <alignment vertical="center"/>
    </xf>
    <xf numFmtId="180" fontId="6" fillId="15" borderId="35" xfId="66" applyNumberFormat="1" applyFont="1" applyBorder="1" applyAlignment="1">
      <alignment vertical="center"/>
    </xf>
    <xf numFmtId="180" fontId="49" fillId="21" borderId="12" xfId="48" applyFont="1" applyFill="1" applyBorder="1" applyAlignment="1">
      <alignment horizontal="center" vertical="center"/>
    </xf>
    <xf numFmtId="180" fontId="6" fillId="20" borderId="12" xfId="48" applyFont="1" applyFill="1" applyBorder="1" applyAlignment="1">
      <alignment vertical="center"/>
    </xf>
    <xf numFmtId="180" fontId="35" fillId="23" borderId="12" xfId="48" applyFont="1" applyFill="1" applyBorder="1" applyAlignment="1">
      <alignment vertical="center"/>
    </xf>
    <xf numFmtId="180" fontId="27" fillId="0" borderId="12" xfId="47" applyFont="1" applyFill="1" applyBorder="1" applyAlignment="1" applyProtection="1">
      <alignment vertical="center"/>
      <protection locked="0"/>
    </xf>
    <xf numFmtId="49" fontId="49" fillId="21" borderId="12" xfId="0" applyNumberFormat="1" applyFont="1" applyFill="1" applyBorder="1" applyAlignment="1">
      <alignment vertical="center"/>
    </xf>
    <xf numFmtId="180" fontId="29" fillId="0" borderId="34" xfId="47" applyFont="1" applyFill="1" applyBorder="1" applyAlignment="1" applyProtection="1">
      <alignment vertical="center"/>
      <protection locked="0"/>
    </xf>
    <xf numFmtId="180" fontId="64" fillId="25" borderId="34" xfId="158" applyFont="1" applyFill="1" applyBorder="1" applyAlignment="1">
      <alignment vertical="center"/>
    </xf>
    <xf numFmtId="180" fontId="29" fillId="2" borderId="0" xfId="79" applyFont="1" applyAlignment="1">
      <alignment vertical="center"/>
    </xf>
    <xf numFmtId="180" fontId="29" fillId="0" borderId="0" xfId="49" applyFont="1" applyAlignment="1">
      <alignment vertical="center"/>
    </xf>
    <xf numFmtId="171" fontId="6" fillId="20" borderId="12" xfId="79" applyNumberFormat="1" applyFont="1" applyFill="1" applyBorder="1" applyAlignment="1">
      <alignment horizontal="right" vertical="center"/>
    </xf>
    <xf numFmtId="180" fontId="29" fillId="0" borderId="0" xfId="81" applyFont="1" applyAlignment="1">
      <alignment vertical="center"/>
    </xf>
    <xf numFmtId="180" fontId="49" fillId="21" borderId="12" xfId="83" applyFont="1" applyFill="1" applyBorder="1" applyAlignment="1">
      <alignment horizontal="center" vertical="center" wrapText="1"/>
    </xf>
    <xf numFmtId="180" fontId="27" fillId="25" borderId="0" xfId="0" applyFont="1" applyFill="1" applyAlignment="1">
      <alignment vertical="center"/>
    </xf>
    <xf numFmtId="166" fontId="28" fillId="0" borderId="0" xfId="66" applyFont="1" applyFill="1" applyBorder="1" applyAlignment="1">
      <alignment vertical="center"/>
    </xf>
    <xf numFmtId="49" fontId="57" fillId="21" borderId="12" xfId="0" applyNumberFormat="1" applyFont="1" applyFill="1" applyBorder="1" applyAlignment="1">
      <alignment vertical="center"/>
    </xf>
    <xf numFmtId="180" fontId="42" fillId="2" borderId="0" xfId="61" applyNumberFormat="1" applyFont="1" applyFill="1" applyAlignment="1">
      <alignment horizontal="left" vertical="center"/>
    </xf>
    <xf numFmtId="180" fontId="29" fillId="0" borderId="0" xfId="63" applyFont="1" applyAlignment="1">
      <alignment vertical="center"/>
    </xf>
    <xf numFmtId="180" fontId="57" fillId="0" borderId="0" xfId="81" applyFont="1" applyFill="1" applyBorder="1" applyAlignment="1">
      <alignment vertical="center"/>
    </xf>
    <xf numFmtId="180" fontId="56" fillId="0" borderId="0" xfId="0" applyFont="1" applyFill="1" applyAlignment="1">
      <alignment vertical="center"/>
    </xf>
    <xf numFmtId="180" fontId="63" fillId="2" borderId="0" xfId="44" applyFont="1" applyAlignment="1">
      <alignment vertical="center"/>
    </xf>
    <xf numFmtId="180" fontId="56" fillId="0" borderId="0" xfId="0" applyFont="1" applyFill="1" applyBorder="1" applyAlignment="1">
      <alignment vertical="center"/>
    </xf>
    <xf numFmtId="180" fontId="43" fillId="2" borderId="0" xfId="44" applyFont="1" applyFill="1" applyAlignment="1" applyProtection="1">
      <alignment vertical="center" wrapText="1"/>
      <protection locked="0"/>
    </xf>
    <xf numFmtId="180" fontId="6" fillId="26" borderId="12" xfId="65" applyFont="1" applyFill="1" applyBorder="1" applyAlignment="1">
      <alignment vertical="center"/>
    </xf>
    <xf numFmtId="180" fontId="59" fillId="26" borderId="12" xfId="65" applyFont="1" applyFill="1" applyBorder="1" applyAlignment="1">
      <alignment vertical="center"/>
    </xf>
    <xf numFmtId="180" fontId="6" fillId="0" borderId="0" xfId="44" applyFont="1" applyFill="1" applyAlignment="1">
      <alignment vertical="center"/>
    </xf>
    <xf numFmtId="180" fontId="29" fillId="0" borderId="0" xfId="51" applyFont="1" applyAlignment="1">
      <alignment vertical="center"/>
    </xf>
    <xf numFmtId="180" fontId="57" fillId="28" borderId="13" xfId="65" applyFont="1" applyFill="1" applyBorder="1" applyAlignment="1">
      <alignment vertical="center"/>
    </xf>
    <xf numFmtId="180" fontId="28" fillId="2" borderId="0" xfId="0" applyFont="1" applyAlignment="1">
      <alignment vertical="center"/>
    </xf>
    <xf numFmtId="180" fontId="6" fillId="0" borderId="0" xfId="63" applyFont="1" applyFill="1" applyAlignment="1">
      <alignment vertical="center"/>
    </xf>
    <xf numFmtId="180" fontId="63" fillId="2" borderId="0" xfId="45" applyFont="1" applyAlignment="1">
      <alignment vertical="center"/>
    </xf>
    <xf numFmtId="180" fontId="37" fillId="20" borderId="22" xfId="45" applyFont="1" applyFill="1" applyBorder="1" applyAlignment="1">
      <alignment vertical="center"/>
    </xf>
    <xf numFmtId="180" fontId="37" fillId="20" borderId="23" xfId="45" applyFont="1" applyFill="1" applyBorder="1" applyAlignment="1">
      <alignment vertical="center"/>
    </xf>
    <xf numFmtId="180" fontId="37" fillId="20" borderId="24" xfId="45" applyFont="1" applyFill="1" applyBorder="1" applyAlignment="1">
      <alignment vertical="center"/>
    </xf>
    <xf numFmtId="180" fontId="37" fillId="20" borderId="25" xfId="45" applyFont="1" applyFill="1" applyBorder="1" applyAlignment="1">
      <alignment vertical="center"/>
    </xf>
    <xf numFmtId="180" fontId="37" fillId="20" borderId="0" xfId="45" applyFont="1" applyFill="1" applyBorder="1" applyAlignment="1">
      <alignment vertical="center"/>
    </xf>
    <xf numFmtId="180" fontId="40" fillId="20" borderId="0" xfId="45" applyFont="1" applyFill="1" applyBorder="1" applyAlignment="1">
      <alignment vertical="center"/>
    </xf>
    <xf numFmtId="180" fontId="6" fillId="2" borderId="0" xfId="47" applyFont="1" applyAlignment="1">
      <alignment vertical="center"/>
    </xf>
    <xf numFmtId="180" fontId="27" fillId="2" borderId="0" xfId="47" applyFont="1" applyAlignment="1">
      <alignment vertical="center"/>
    </xf>
    <xf numFmtId="180" fontId="28" fillId="2" borderId="0" xfId="47" applyFont="1" applyAlignment="1">
      <alignment vertical="center"/>
    </xf>
    <xf numFmtId="2" fontId="32" fillId="2" borderId="0" xfId="47" applyNumberFormat="1" applyFont="1" applyBorder="1" applyAlignment="1" applyProtection="1">
      <alignment horizontal="left" vertical="center"/>
    </xf>
    <xf numFmtId="180" fontId="26" fillId="2" borderId="0" xfId="47" applyFont="1" applyAlignment="1" applyProtection="1">
      <alignment vertical="center"/>
      <protection locked="0"/>
    </xf>
    <xf numFmtId="180" fontId="32" fillId="2" borderId="0" xfId="47" applyFont="1" applyAlignment="1">
      <alignment vertical="center"/>
    </xf>
    <xf numFmtId="180" fontId="34" fillId="2" borderId="0" xfId="47" applyFont="1" applyAlignment="1">
      <alignment vertical="center"/>
    </xf>
    <xf numFmtId="180" fontId="31" fillId="21" borderId="15" xfId="0" applyFont="1" applyFill="1" applyBorder="1" applyAlignment="1">
      <alignment horizontal="left" vertical="center"/>
    </xf>
    <xf numFmtId="180" fontId="6" fillId="21" borderId="16" xfId="0" applyFont="1" applyFill="1" applyBorder="1" applyAlignment="1">
      <alignment vertical="center"/>
    </xf>
    <xf numFmtId="180" fontId="6" fillId="21" borderId="17" xfId="0" applyFont="1" applyFill="1" applyBorder="1" applyAlignment="1">
      <alignment vertical="center"/>
    </xf>
    <xf numFmtId="180" fontId="30" fillId="21" borderId="10" xfId="0" applyFont="1" applyFill="1" applyBorder="1" applyAlignment="1">
      <alignment horizontal="left" vertical="center"/>
    </xf>
    <xf numFmtId="180" fontId="35" fillId="21" borderId="11" xfId="0" applyFont="1" applyFill="1" applyBorder="1" applyAlignment="1" applyProtection="1">
      <alignment vertical="center"/>
      <protection locked="0"/>
    </xf>
    <xf numFmtId="180" fontId="35" fillId="21" borderId="0" xfId="0" applyFont="1" applyFill="1" applyBorder="1" applyAlignment="1">
      <alignment vertical="center"/>
    </xf>
    <xf numFmtId="180" fontId="6" fillId="20" borderId="18" xfId="0" applyFont="1" applyFill="1" applyBorder="1" applyAlignment="1" applyProtection="1">
      <alignment horizontal="left" vertical="center"/>
      <protection locked="0"/>
    </xf>
    <xf numFmtId="180" fontId="6" fillId="21" borderId="11" xfId="0" applyFont="1" applyFill="1" applyBorder="1" applyAlignment="1" applyProtection="1">
      <alignment vertical="center"/>
      <protection locked="0"/>
    </xf>
    <xf numFmtId="180" fontId="6" fillId="21" borderId="0" xfId="0" applyFont="1" applyFill="1" applyBorder="1" applyAlignment="1">
      <alignment vertical="center"/>
    </xf>
    <xf numFmtId="180" fontId="6" fillId="21" borderId="11" xfId="0" applyFont="1" applyFill="1" applyBorder="1" applyAlignment="1">
      <alignment vertical="center"/>
    </xf>
    <xf numFmtId="180" fontId="31" fillId="21" borderId="10" xfId="0" applyFont="1" applyFill="1" applyBorder="1" applyAlignment="1">
      <alignment horizontal="left" vertical="center"/>
    </xf>
    <xf numFmtId="180" fontId="31" fillId="21" borderId="19" xfId="0" applyFont="1" applyFill="1" applyBorder="1" applyAlignment="1">
      <alignment horizontal="left" vertical="center"/>
    </xf>
    <xf numFmtId="180" fontId="6" fillId="21" borderId="20" xfId="0" applyFont="1" applyFill="1" applyBorder="1" applyAlignment="1">
      <alignment vertical="center"/>
    </xf>
    <xf numFmtId="180" fontId="6" fillId="21" borderId="21" xfId="0" applyFont="1" applyFill="1" applyBorder="1" applyAlignment="1">
      <alignment vertical="center"/>
    </xf>
    <xf numFmtId="180" fontId="6" fillId="15" borderId="27" xfId="66" applyNumberFormat="1" applyFont="1" applyBorder="1" applyAlignment="1">
      <alignment vertical="center"/>
    </xf>
    <xf numFmtId="180" fontId="6" fillId="15" borderId="28" xfId="66" applyNumberFormat="1" applyFont="1" applyBorder="1" applyAlignment="1">
      <alignment vertical="center"/>
    </xf>
    <xf numFmtId="180" fontId="6" fillId="15" borderId="32" xfId="66" applyNumberFormat="1" applyFont="1" applyBorder="1" applyAlignment="1">
      <alignment vertical="center"/>
    </xf>
    <xf numFmtId="180" fontId="6" fillId="15" borderId="33" xfId="66" applyNumberFormat="1" applyFont="1" applyBorder="1" applyAlignment="1">
      <alignment vertical="center"/>
    </xf>
    <xf numFmtId="180" fontId="6" fillId="15" borderId="31" xfId="66" applyNumberFormat="1" applyFont="1" applyBorder="1" applyAlignment="1">
      <alignment vertical="center"/>
    </xf>
    <xf numFmtId="180" fontId="48" fillId="15" borderId="37" xfId="66" applyNumberFormat="1" applyFont="1" applyBorder="1" applyAlignment="1">
      <alignment horizontal="left" vertical="center"/>
    </xf>
    <xf numFmtId="180" fontId="48" fillId="15" borderId="27" xfId="66" applyNumberFormat="1" applyFont="1" applyBorder="1" applyAlignment="1">
      <alignment horizontal="left" vertical="center"/>
    </xf>
    <xf numFmtId="180" fontId="44" fillId="15" borderId="27" xfId="66" applyNumberFormat="1" applyFont="1" applyBorder="1" applyAlignment="1">
      <alignment horizontal="left" vertical="center"/>
    </xf>
    <xf numFmtId="180" fontId="45" fillId="15" borderId="27" xfId="66" applyNumberFormat="1" applyFont="1" applyBorder="1" applyAlignment="1">
      <alignment vertical="center"/>
    </xf>
    <xf numFmtId="180" fontId="46" fillId="15" borderId="27" xfId="66" applyNumberFormat="1" applyFont="1" applyBorder="1" applyAlignment="1">
      <alignment vertical="center"/>
    </xf>
    <xf numFmtId="180" fontId="46" fillId="15" borderId="28" xfId="66" applyNumberFormat="1" applyFont="1" applyBorder="1" applyAlignment="1">
      <alignment vertical="center"/>
    </xf>
    <xf numFmtId="180" fontId="47" fillId="15" borderId="30" xfId="66" applyNumberFormat="1" applyFont="1" applyBorder="1" applyAlignment="1">
      <alignment horizontal="left" vertical="center"/>
    </xf>
    <xf numFmtId="180" fontId="48" fillId="15" borderId="0" xfId="66" applyNumberFormat="1" applyFont="1" applyBorder="1" applyAlignment="1">
      <alignment horizontal="left" vertical="center"/>
    </xf>
    <xf numFmtId="180" fontId="44" fillId="15" borderId="0" xfId="66" applyNumberFormat="1" applyFont="1" applyBorder="1" applyAlignment="1">
      <alignment horizontal="left" vertical="center"/>
    </xf>
    <xf numFmtId="180" fontId="45" fillId="15" borderId="0" xfId="66" applyNumberFormat="1" applyFont="1" applyBorder="1" applyAlignment="1">
      <alignment vertical="center"/>
    </xf>
    <xf numFmtId="180" fontId="46" fillId="15" borderId="29" xfId="66" applyNumberFormat="1" applyFont="1" applyBorder="1" applyAlignment="1">
      <alignment vertical="center"/>
    </xf>
    <xf numFmtId="166" fontId="28" fillId="15" borderId="18" xfId="66" applyFont="1" applyBorder="1" applyAlignment="1">
      <alignment vertical="center"/>
    </xf>
    <xf numFmtId="180" fontId="6" fillId="15" borderId="12" xfId="66" applyNumberFormat="1" applyFont="1" applyBorder="1" applyAlignment="1">
      <alignment vertical="center"/>
    </xf>
    <xf numFmtId="180" fontId="45" fillId="15" borderId="28" xfId="66" applyNumberFormat="1" applyFont="1" applyBorder="1" applyAlignment="1">
      <alignment vertical="center"/>
    </xf>
    <xf numFmtId="180" fontId="6" fillId="15" borderId="37" xfId="66" applyNumberFormat="1" applyFont="1" applyBorder="1" applyAlignment="1">
      <alignment vertical="center"/>
    </xf>
    <xf numFmtId="3" fontId="47" fillId="15" borderId="12" xfId="66" applyNumberFormat="1" applyFont="1" applyBorder="1" applyAlignment="1">
      <alignment horizontal="right" vertical="center" wrapText="1"/>
    </xf>
    <xf numFmtId="3" fontId="48" fillId="15" borderId="12" xfId="66" applyNumberFormat="1" applyFont="1" applyBorder="1" applyAlignment="1">
      <alignment horizontal="right" vertical="center" wrapText="1"/>
    </xf>
    <xf numFmtId="3" fontId="28" fillId="15" borderId="12" xfId="66" applyNumberFormat="1" applyFont="1" applyBorder="1" applyAlignment="1">
      <alignment horizontal="right" vertical="center" wrapText="1"/>
    </xf>
    <xf numFmtId="173" fontId="6" fillId="15" borderId="12" xfId="66" applyNumberFormat="1" applyFont="1" applyBorder="1" applyAlignment="1">
      <alignment horizontal="right" vertical="center"/>
    </xf>
    <xf numFmtId="1" fontId="6" fillId="20" borderId="12" xfId="0" applyNumberFormat="1" applyFont="1" applyFill="1" applyBorder="1" applyAlignment="1">
      <alignment horizontal="left" vertical="center"/>
    </xf>
    <xf numFmtId="1" fontId="35" fillId="21" borderId="12" xfId="0" applyNumberFormat="1" applyFont="1" applyFill="1" applyBorder="1" applyAlignment="1">
      <alignment vertical="center"/>
    </xf>
    <xf numFmtId="1" fontId="6" fillId="20" borderId="12" xfId="0" applyNumberFormat="1" applyFont="1" applyFill="1" applyBorder="1" applyAlignment="1">
      <alignment horizontal="right" vertical="center"/>
    </xf>
    <xf numFmtId="1" fontId="56" fillId="21" borderId="12" xfId="0" applyNumberFormat="1" applyFont="1" applyFill="1" applyBorder="1" applyAlignment="1">
      <alignment horizontal="left" vertical="center"/>
    </xf>
    <xf numFmtId="1" fontId="35" fillId="21" borderId="12" xfId="0" applyNumberFormat="1" applyFont="1" applyFill="1" applyBorder="1" applyAlignment="1">
      <alignment vertical="center" wrapText="1"/>
    </xf>
    <xf numFmtId="1" fontId="35" fillId="23" borderId="12" xfId="0" applyNumberFormat="1" applyFont="1" applyFill="1" applyBorder="1" applyAlignment="1">
      <alignment vertical="center"/>
    </xf>
    <xf numFmtId="1" fontId="28" fillId="15" borderId="12" xfId="66" applyNumberFormat="1" applyFont="1" applyBorder="1" applyAlignment="1">
      <alignment horizontal="right" vertical="center"/>
    </xf>
    <xf numFmtId="1" fontId="35" fillId="21" borderId="12" xfId="0" applyNumberFormat="1" applyFont="1" applyFill="1" applyBorder="1" applyAlignment="1">
      <alignment horizontal="left" vertical="center"/>
    </xf>
    <xf numFmtId="1" fontId="35" fillId="21" borderId="12" xfId="0" applyNumberFormat="1" applyFont="1" applyFill="1" applyBorder="1" applyAlignment="1">
      <alignment horizontal="left" vertical="center" wrapText="1"/>
    </xf>
    <xf numFmtId="1" fontId="6" fillId="15" borderId="12" xfId="66" applyNumberFormat="1" applyFont="1" applyBorder="1" applyAlignment="1">
      <alignment horizontal="right" vertical="center"/>
    </xf>
    <xf numFmtId="1" fontId="49" fillId="21" borderId="12" xfId="0" applyNumberFormat="1" applyFont="1" applyFill="1" applyBorder="1" applyAlignment="1">
      <alignment vertical="center"/>
    </xf>
    <xf numFmtId="173" fontId="6" fillId="21" borderId="12" xfId="0" applyNumberFormat="1" applyFont="1" applyFill="1" applyBorder="1" applyAlignment="1">
      <alignment vertical="center"/>
    </xf>
    <xf numFmtId="172" fontId="47" fillId="20" borderId="12" xfId="30" applyNumberFormat="1" applyFont="1" applyFill="1" applyBorder="1" applyAlignment="1">
      <alignment vertical="center"/>
    </xf>
    <xf numFmtId="172" fontId="47" fillId="15" borderId="12" xfId="66" applyNumberFormat="1" applyFont="1" applyBorder="1" applyAlignment="1">
      <alignment vertical="center"/>
    </xf>
    <xf numFmtId="172" fontId="49" fillId="21" borderId="34" xfId="61" applyNumberFormat="1" applyFont="1" applyFill="1" applyBorder="1" applyAlignment="1">
      <alignment horizontal="center" vertical="center" wrapText="1"/>
    </xf>
    <xf numFmtId="172" fontId="35" fillId="21" borderId="12" xfId="44" applyNumberFormat="1" applyFont="1" applyFill="1" applyBorder="1" applyAlignment="1">
      <alignment horizontal="left" vertical="center" wrapText="1"/>
    </xf>
    <xf numFmtId="173" fontId="6" fillId="20" borderId="12" xfId="79" applyNumberFormat="1" applyFont="1" applyFill="1" applyBorder="1" applyAlignment="1">
      <alignment horizontal="right" vertical="center"/>
    </xf>
    <xf numFmtId="180" fontId="6" fillId="20" borderId="12" xfId="83" applyFont="1" applyFill="1" applyBorder="1" applyAlignment="1">
      <alignment horizontal="left" vertical="center" wrapText="1"/>
    </xf>
    <xf numFmtId="1" fontId="31" fillId="20" borderId="12" xfId="0" applyNumberFormat="1" applyFont="1" applyFill="1" applyBorder="1" applyAlignment="1">
      <alignment horizontal="left" vertical="center"/>
    </xf>
    <xf numFmtId="1" fontId="6" fillId="20" borderId="13" xfId="0" applyNumberFormat="1" applyFont="1" applyFill="1" applyBorder="1" applyAlignment="1">
      <alignment horizontal="right" vertical="center"/>
    </xf>
    <xf numFmtId="1" fontId="6" fillId="15" borderId="13" xfId="66" applyNumberFormat="1" applyFont="1" applyBorder="1" applyAlignment="1">
      <alignment vertical="center"/>
    </xf>
    <xf numFmtId="1" fontId="6" fillId="15" borderId="12" xfId="66" applyNumberFormat="1" applyFont="1" applyBorder="1" applyAlignment="1">
      <alignment vertical="center"/>
    </xf>
    <xf numFmtId="173" fontId="6" fillId="20" borderId="12" xfId="0" applyNumberFormat="1" applyFont="1" applyFill="1" applyBorder="1" applyAlignment="1">
      <alignment horizontal="right" vertical="center"/>
    </xf>
    <xf numFmtId="173" fontId="6" fillId="20" borderId="12" xfId="0" applyNumberFormat="1" applyFont="1" applyFill="1" applyBorder="1" applyAlignment="1">
      <alignment horizontal="left" vertical="center"/>
    </xf>
    <xf numFmtId="173" fontId="6" fillId="15" borderId="12" xfId="66" applyNumberFormat="1" applyFont="1" applyBorder="1" applyAlignment="1">
      <alignment vertical="center"/>
    </xf>
    <xf numFmtId="173" fontId="28" fillId="15" borderId="12" xfId="66" applyNumberFormat="1" applyFont="1" applyBorder="1" applyAlignment="1">
      <alignment horizontal="right" vertical="center"/>
    </xf>
    <xf numFmtId="173" fontId="6" fillId="21" borderId="34" xfId="29" applyNumberFormat="1" applyFont="1" applyFill="1" applyBorder="1" applyAlignment="1">
      <alignment horizontal="center" vertical="center"/>
    </xf>
    <xf numFmtId="1" fontId="49" fillId="21" borderId="12" xfId="0" applyNumberFormat="1" applyFont="1" applyFill="1" applyBorder="1" applyAlignment="1">
      <alignment horizontal="left" vertical="center" wrapText="1"/>
    </xf>
    <xf numFmtId="1" fontId="49" fillId="21" borderId="12" xfId="0" applyNumberFormat="1" applyFont="1" applyFill="1" applyBorder="1" applyAlignment="1">
      <alignment horizontal="center" vertical="center" wrapText="1"/>
    </xf>
    <xf numFmtId="1" fontId="35" fillId="21" borderId="34" xfId="29" applyNumberFormat="1" applyFont="1" applyFill="1" applyBorder="1" applyAlignment="1">
      <alignment horizontal="center" vertical="center"/>
    </xf>
    <xf numFmtId="1" fontId="56" fillId="21" borderId="12" xfId="0" applyNumberFormat="1" applyFont="1" applyFill="1" applyBorder="1" applyAlignment="1">
      <alignment vertical="center"/>
    </xf>
    <xf numFmtId="180" fontId="28" fillId="20" borderId="12" xfId="0" applyFont="1" applyFill="1" applyBorder="1" applyAlignment="1">
      <alignment horizontal="center" vertical="center" wrapText="1"/>
    </xf>
    <xf numFmtId="180" fontId="28" fillId="20" borderId="18" xfId="0" applyFont="1" applyFill="1" applyBorder="1" applyAlignment="1">
      <alignment horizontal="center" vertical="center" wrapText="1"/>
    </xf>
    <xf numFmtId="14" fontId="6" fillId="20" borderId="18" xfId="0" applyNumberFormat="1" applyFont="1" applyFill="1" applyBorder="1" applyAlignment="1">
      <alignment horizontal="center" vertical="center" wrapText="1"/>
    </xf>
    <xf numFmtId="1" fontId="49" fillId="23" borderId="12" xfId="0" applyNumberFormat="1" applyFont="1" applyFill="1" applyBorder="1" applyAlignment="1">
      <alignment vertical="center"/>
    </xf>
    <xf numFmtId="1" fontId="47" fillId="20" borderId="12" xfId="78" applyNumberFormat="1" applyFont="1" applyFill="1" applyBorder="1" applyAlignment="1">
      <alignment horizontal="left" vertical="center"/>
    </xf>
    <xf numFmtId="1" fontId="28" fillId="21" borderId="12" xfId="78" applyNumberFormat="1" applyFont="1" applyFill="1" applyBorder="1" applyAlignment="1">
      <alignment horizontal="center" vertical="center" wrapText="1"/>
    </xf>
    <xf numFmtId="1" fontId="6" fillId="20" borderId="12" xfId="0" applyNumberFormat="1" applyFont="1" applyFill="1" applyBorder="1" applyAlignment="1">
      <alignment vertical="center"/>
    </xf>
    <xf numFmtId="180" fontId="6" fillId="2" borderId="0" xfId="0" applyFont="1"/>
    <xf numFmtId="180" fontId="6" fillId="15" borderId="12" xfId="66" applyNumberFormat="1" applyFont="1" applyBorder="1" applyAlignment="1">
      <alignment wrapText="1"/>
    </xf>
    <xf numFmtId="180" fontId="6" fillId="2" borderId="0" xfId="0" applyFont="1" applyAlignment="1">
      <alignment wrapText="1"/>
    </xf>
    <xf numFmtId="1" fontId="6" fillId="15" borderId="12" xfId="66" applyNumberFormat="1" applyFont="1" applyBorder="1" applyAlignment="1">
      <alignment wrapText="1"/>
    </xf>
    <xf numFmtId="180" fontId="6" fillId="29" borderId="12" xfId="0" applyFont="1" applyFill="1" applyBorder="1" applyAlignment="1">
      <alignment wrapText="1"/>
    </xf>
    <xf numFmtId="3" fontId="6" fillId="15" borderId="12" xfId="66" applyNumberFormat="1" applyFont="1" applyBorder="1" applyAlignment="1">
      <alignment wrapText="1"/>
    </xf>
    <xf numFmtId="180" fontId="66" fillId="0" borderId="38" xfId="0" applyFont="1" applyFill="1" applyBorder="1" applyAlignment="1">
      <alignment horizontal="left" vertical="center" wrapText="1"/>
    </xf>
    <xf numFmtId="180" fontId="6" fillId="0" borderId="38" xfId="66" applyNumberFormat="1" applyFont="1" applyFill="1" applyBorder="1" applyAlignment="1">
      <alignment wrapText="1"/>
    </xf>
    <xf numFmtId="180" fontId="6" fillId="0" borderId="38" xfId="0" applyFont="1" applyFill="1" applyBorder="1" applyAlignment="1">
      <alignment wrapText="1"/>
    </xf>
    <xf numFmtId="180" fontId="6" fillId="0" borderId="39" xfId="66" applyNumberFormat="1" applyFont="1" applyFill="1" applyBorder="1" applyAlignment="1">
      <alignment wrapText="1"/>
    </xf>
    <xf numFmtId="180" fontId="6" fillId="0" borderId="39" xfId="0" applyFont="1" applyFill="1" applyBorder="1" applyAlignment="1">
      <alignment wrapText="1"/>
    </xf>
    <xf numFmtId="180" fontId="27" fillId="0" borderId="39" xfId="0" applyFont="1" applyFill="1" applyBorder="1" applyAlignment="1">
      <alignment wrapText="1"/>
    </xf>
    <xf numFmtId="180" fontId="67" fillId="28" borderId="12" xfId="0" applyFont="1" applyFill="1" applyBorder="1" applyAlignment="1">
      <alignment wrapText="1"/>
    </xf>
    <xf numFmtId="180" fontId="56" fillId="28" borderId="12" xfId="66" applyNumberFormat="1" applyFont="1" applyFill="1" applyBorder="1" applyAlignment="1">
      <alignment wrapText="1"/>
    </xf>
    <xf numFmtId="180" fontId="56" fillId="28" borderId="12" xfId="0" applyFont="1" applyFill="1" applyBorder="1" applyAlignment="1">
      <alignment wrapText="1"/>
    </xf>
    <xf numFmtId="180" fontId="67" fillId="28" borderId="12" xfId="0" applyFont="1" applyFill="1" applyBorder="1" applyAlignment="1">
      <alignment horizontal="left" vertical="center" wrapText="1"/>
    </xf>
    <xf numFmtId="180" fontId="56" fillId="26" borderId="12" xfId="0" applyFont="1" applyFill="1" applyBorder="1" applyAlignment="1">
      <alignment vertical="center" wrapText="1"/>
    </xf>
    <xf numFmtId="180" fontId="6" fillId="29" borderId="12" xfId="0" applyFont="1" applyFill="1" applyBorder="1" applyAlignment="1">
      <alignment horizontal="left" vertical="center" wrapText="1"/>
    </xf>
    <xf numFmtId="180" fontId="29" fillId="2" borderId="0" xfId="48" applyFont="1" applyAlignment="1">
      <alignment horizontal="left" vertical="center"/>
    </xf>
    <xf numFmtId="166" fontId="28" fillId="24" borderId="12" xfId="39" applyFont="1" applyFill="1" applyBorder="1" applyAlignment="1">
      <alignment horizontal="left" vertical="center"/>
      <protection locked="0"/>
    </xf>
    <xf numFmtId="166" fontId="28" fillId="15" borderId="12" xfId="66" applyFont="1" applyFill="1" applyBorder="1" applyAlignment="1">
      <alignment horizontal="left" vertical="center"/>
    </xf>
    <xf numFmtId="180" fontId="6" fillId="2" borderId="0" xfId="0" applyFont="1" applyAlignment="1">
      <alignment vertical="center"/>
    </xf>
    <xf numFmtId="180" fontId="6" fillId="2" borderId="0" xfId="0" applyFont="1" applyBorder="1" applyAlignment="1">
      <alignment vertical="center" wrapText="1"/>
    </xf>
    <xf numFmtId="9" fontId="47" fillId="15" borderId="12" xfId="160" applyFont="1" applyFill="1" applyBorder="1" applyAlignment="1">
      <alignment vertical="center"/>
    </xf>
    <xf numFmtId="180" fontId="27" fillId="2" borderId="0" xfId="161" applyFont="1"/>
    <xf numFmtId="180" fontId="6" fillId="2" borderId="0" xfId="161"/>
    <xf numFmtId="180" fontId="27" fillId="2" borderId="0" xfId="161" applyFont="1" applyAlignment="1">
      <alignment horizontal="left"/>
    </xf>
    <xf numFmtId="180" fontId="28" fillId="0" borderId="12" xfId="47" applyFont="1" applyFill="1" applyBorder="1" applyAlignment="1" applyProtection="1">
      <alignment vertical="center"/>
      <protection locked="0"/>
    </xf>
    <xf numFmtId="180" fontId="59" fillId="26" borderId="34" xfId="156" applyFont="1" applyFill="1" applyBorder="1" applyAlignment="1">
      <alignment horizontal="center" vertical="center" wrapText="1"/>
    </xf>
    <xf numFmtId="180" fontId="31" fillId="2" borderId="0" xfId="161" applyFont="1" applyFill="1" applyBorder="1" applyAlignment="1">
      <alignment horizontal="right" vertical="center" wrapText="1"/>
    </xf>
    <xf numFmtId="180" fontId="6" fillId="2" borderId="0" xfId="161" applyFont="1" applyFill="1" applyBorder="1" applyAlignment="1">
      <alignment horizontal="right" vertical="center" wrapText="1"/>
    </xf>
    <xf numFmtId="180" fontId="6" fillId="0" borderId="0" xfId="63" applyFont="1" applyFill="1" applyBorder="1" applyAlignment="1">
      <alignment vertical="center" wrapText="1"/>
    </xf>
    <xf numFmtId="180" fontId="56" fillId="26" borderId="13" xfId="161" applyFont="1" applyFill="1" applyBorder="1" applyAlignment="1"/>
    <xf numFmtId="180" fontId="6" fillId="20" borderId="12" xfId="161" applyFont="1" applyFill="1" applyBorder="1" applyAlignment="1">
      <alignment vertical="center" wrapText="1"/>
    </xf>
    <xf numFmtId="180" fontId="6" fillId="2" borderId="0" xfId="0" applyFont="1" applyAlignment="1"/>
    <xf numFmtId="180" fontId="48" fillId="0" borderId="0" xfId="161" applyFont="1" applyFill="1" applyBorder="1" applyAlignment="1">
      <alignment horizontal="left" vertical="center" wrapText="1"/>
    </xf>
    <xf numFmtId="180" fontId="6" fillId="2" borderId="0" xfId="161" applyFont="1" applyAlignment="1">
      <alignment horizontal="left" vertical="center"/>
    </xf>
    <xf numFmtId="180" fontId="56" fillId="26" borderId="12" xfId="161" applyFont="1" applyFill="1" applyBorder="1" applyAlignment="1">
      <alignment horizontal="left" vertical="center" wrapText="1"/>
    </xf>
    <xf numFmtId="180" fontId="56" fillId="26" borderId="12" xfId="161" applyFont="1" applyFill="1" applyBorder="1" applyAlignment="1">
      <alignment horizontal="center" vertical="center" wrapText="1"/>
    </xf>
    <xf numFmtId="180" fontId="56" fillId="26" borderId="12" xfId="161" applyFont="1" applyFill="1" applyBorder="1" applyAlignment="1">
      <alignment horizontal="center" vertical="center"/>
    </xf>
    <xf numFmtId="49" fontId="6" fillId="20" borderId="12" xfId="161" applyNumberFormat="1" applyFont="1" applyFill="1" applyBorder="1" applyAlignment="1">
      <alignment vertical="center" wrapText="1"/>
    </xf>
    <xf numFmtId="44" fontId="6" fillId="20" borderId="12" xfId="159" applyFont="1" applyFill="1" applyBorder="1" applyAlignment="1">
      <alignment vertical="center" wrapText="1"/>
    </xf>
    <xf numFmtId="180" fontId="0" fillId="2" borderId="0" xfId="0" applyAlignment="1">
      <alignment vertical="center"/>
    </xf>
    <xf numFmtId="1" fontId="6" fillId="21" borderId="34" xfId="29" applyNumberFormat="1" applyFont="1" applyFill="1" applyBorder="1" applyAlignment="1">
      <alignment horizontal="right" vertical="center"/>
    </xf>
    <xf numFmtId="180" fontId="6" fillId="2" borderId="0" xfId="0" applyFont="1" applyAlignment="1">
      <alignment vertical="center"/>
    </xf>
    <xf numFmtId="180" fontId="6" fillId="2" borderId="0" xfId="50" applyFont="1" applyFill="1" applyBorder="1" applyAlignment="1">
      <alignment vertical="center"/>
    </xf>
    <xf numFmtId="180" fontId="31" fillId="21" borderId="16" xfId="0" applyFont="1" applyFill="1" applyBorder="1" applyAlignment="1">
      <alignment horizontal="left" vertical="center"/>
    </xf>
    <xf numFmtId="180" fontId="30" fillId="21" borderId="0" xfId="0" applyFont="1" applyFill="1" applyBorder="1" applyAlignment="1">
      <alignment horizontal="left" vertical="center"/>
    </xf>
    <xf numFmtId="180" fontId="31" fillId="21" borderId="0" xfId="0" applyFont="1" applyFill="1" applyBorder="1" applyAlignment="1">
      <alignment horizontal="left" vertical="center"/>
    </xf>
    <xf numFmtId="180" fontId="31" fillId="21" borderId="20" xfId="0" applyFont="1" applyFill="1" applyBorder="1" applyAlignment="1">
      <alignment horizontal="left" vertical="center"/>
    </xf>
    <xf numFmtId="180" fontId="57" fillId="26" borderId="12" xfId="162" applyFont="1" applyFill="1" applyBorder="1" applyAlignment="1">
      <alignment horizontal="right" vertical="center"/>
    </xf>
    <xf numFmtId="174" fontId="6" fillId="30" borderId="12" xfId="160" applyNumberFormat="1" applyFont="1" applyFill="1" applyBorder="1" applyAlignment="1">
      <alignment horizontal="right" vertical="center"/>
    </xf>
    <xf numFmtId="180" fontId="6" fillId="2" borderId="0" xfId="0" applyFont="1" applyAlignment="1">
      <alignment vertical="center"/>
    </xf>
    <xf numFmtId="180" fontId="6" fillId="15" borderId="27" xfId="66" applyNumberFormat="1" applyFont="1" applyBorder="1" applyAlignment="1">
      <alignment vertical="center"/>
    </xf>
    <xf numFmtId="180" fontId="6" fillId="2" borderId="0" xfId="0" applyFont="1" applyAlignment="1">
      <alignment vertical="center"/>
    </xf>
    <xf numFmtId="180" fontId="65" fillId="26" borderId="12" xfId="0" applyFont="1" applyFill="1" applyBorder="1" applyAlignment="1">
      <alignment horizontal="center" vertical="center" wrapText="1"/>
    </xf>
    <xf numFmtId="180" fontId="6" fillId="2" borderId="0" xfId="0" applyFont="1" applyAlignment="1">
      <alignment vertical="center"/>
    </xf>
    <xf numFmtId="49" fontId="49" fillId="21" borderId="12" xfId="0" applyNumberFormat="1" applyFont="1" applyFill="1" applyBorder="1" applyAlignment="1">
      <alignment horizontal="left" vertical="center" wrapText="1"/>
    </xf>
    <xf numFmtId="49" fontId="6" fillId="27" borderId="12" xfId="0" applyNumberFormat="1" applyFont="1" applyFill="1" applyBorder="1" applyAlignment="1">
      <alignment vertical="center"/>
    </xf>
    <xf numFmtId="180" fontId="65" fillId="26" borderId="12" xfId="0" applyFont="1" applyFill="1" applyBorder="1" applyAlignment="1">
      <alignment horizontal="center" vertical="center" wrapText="1"/>
    </xf>
    <xf numFmtId="180" fontId="27" fillId="2" borderId="0" xfId="0" applyFont="1" applyAlignment="1">
      <alignment horizontal="left" vertical="center"/>
    </xf>
    <xf numFmtId="180" fontId="0" fillId="2" borderId="0" xfId="0" applyAlignment="1">
      <alignment horizontal="center"/>
    </xf>
    <xf numFmtId="180" fontId="6" fillId="2" borderId="0" xfId="0" applyFont="1" applyAlignment="1">
      <alignment horizontal="center"/>
    </xf>
    <xf numFmtId="9" fontId="6" fillId="2" borderId="0" xfId="160" applyFont="1" applyFill="1" applyAlignment="1">
      <alignment horizontal="center"/>
    </xf>
    <xf numFmtId="180" fontId="71" fillId="26" borderId="12" xfId="0" applyFont="1" applyFill="1" applyBorder="1" applyAlignment="1">
      <alignment horizontal="center" vertical="center" wrapText="1"/>
    </xf>
    <xf numFmtId="1" fontId="6" fillId="2" borderId="12" xfId="0" applyNumberFormat="1" applyFont="1" applyBorder="1" applyAlignment="1">
      <alignment horizontal="center"/>
    </xf>
    <xf numFmtId="9" fontId="6" fillId="2" borderId="12" xfId="160" applyFont="1" applyFill="1" applyBorder="1" applyAlignment="1">
      <alignment horizontal="center"/>
    </xf>
    <xf numFmtId="9" fontId="47" fillId="15" borderId="12" xfId="160" applyFont="1" applyFill="1" applyBorder="1" applyAlignment="1">
      <alignment horizontal="center" vertical="center"/>
    </xf>
    <xf numFmtId="9" fontId="47" fillId="15" borderId="12" xfId="66" applyNumberFormat="1" applyFont="1" applyBorder="1" applyAlignment="1">
      <alignment horizontal="center" vertical="center"/>
    </xf>
    <xf numFmtId="2" fontId="57" fillId="21" borderId="12" xfId="0" applyNumberFormat="1" applyFont="1" applyFill="1" applyBorder="1" applyAlignment="1">
      <alignment horizontal="center" vertical="center" wrapText="1"/>
    </xf>
    <xf numFmtId="168" fontId="57" fillId="21" borderId="34" xfId="61" applyNumberFormat="1" applyFont="1" applyFill="1" applyBorder="1" applyAlignment="1">
      <alignment horizontal="center" vertical="center" wrapText="1"/>
    </xf>
    <xf numFmtId="49" fontId="57" fillId="21" borderId="34" xfId="61" applyNumberFormat="1" applyFont="1" applyFill="1" applyBorder="1" applyAlignment="1">
      <alignment horizontal="center" vertical="center" wrapText="1"/>
    </xf>
    <xf numFmtId="173" fontId="6" fillId="21" borderId="34" xfId="29" applyNumberFormat="1" applyFont="1" applyFill="1" applyBorder="1" applyAlignment="1">
      <alignment horizontal="right" vertical="center"/>
    </xf>
    <xf numFmtId="180" fontId="65" fillId="26" borderId="12" xfId="0" applyFont="1" applyFill="1" applyBorder="1" applyAlignment="1">
      <alignment horizontal="center" vertical="center" wrapText="1"/>
    </xf>
    <xf numFmtId="180" fontId="6" fillId="2" borderId="0" xfId="0" applyFont="1" applyAlignment="1">
      <alignment vertical="center"/>
    </xf>
    <xf numFmtId="180" fontId="6" fillId="2" borderId="12" xfId="0" applyFont="1" applyBorder="1"/>
    <xf numFmtId="180" fontId="46" fillId="2" borderId="0" xfId="48" applyFont="1" applyFill="1" applyBorder="1" applyAlignment="1">
      <alignment horizontal="right" vertical="center" wrapText="1"/>
    </xf>
    <xf numFmtId="180" fontId="52" fillId="2" borderId="0" xfId="48" applyFont="1" applyFill="1" applyBorder="1" applyAlignment="1">
      <alignment horizontal="center" vertical="center" wrapText="1"/>
    </xf>
    <xf numFmtId="180" fontId="6" fillId="2" borderId="0" xfId="48" applyFont="1" applyFill="1" applyBorder="1" applyAlignment="1">
      <alignment horizontal="center" vertical="center" wrapText="1"/>
    </xf>
    <xf numFmtId="180" fontId="27" fillId="22" borderId="23" xfId="45" applyFont="1" applyFill="1" applyBorder="1" applyAlignment="1">
      <alignment vertical="center"/>
    </xf>
    <xf numFmtId="180" fontId="6" fillId="15" borderId="29" xfId="66" applyNumberFormat="1" applyFont="1" applyBorder="1" applyAlignment="1">
      <alignment horizontal="left" vertical="center" wrapText="1"/>
    </xf>
    <xf numFmtId="180" fontId="6" fillId="15" borderId="33" xfId="66" applyNumberFormat="1" applyFont="1" applyBorder="1" applyAlignment="1">
      <alignment horizontal="left" vertical="center" wrapText="1"/>
    </xf>
    <xf numFmtId="180" fontId="6" fillId="2" borderId="0" xfId="0" applyFont="1" applyAlignment="1">
      <alignment vertical="center"/>
    </xf>
    <xf numFmtId="180" fontId="35" fillId="21" borderId="0" xfId="0" applyFont="1" applyFill="1" applyBorder="1" applyAlignment="1">
      <alignment horizontal="right" vertical="center"/>
    </xf>
    <xf numFmtId="180" fontId="6" fillId="2" borderId="0" xfId="0" applyFont="1" applyAlignment="1">
      <alignment vertical="center"/>
    </xf>
    <xf numFmtId="180" fontId="6" fillId="2" borderId="0" xfId="0" applyFont="1" applyAlignment="1">
      <alignment vertical="center"/>
    </xf>
    <xf numFmtId="180" fontId="6" fillId="2" borderId="0" xfId="0" applyFont="1" applyAlignment="1">
      <alignment vertical="center"/>
    </xf>
    <xf numFmtId="180" fontId="49" fillId="21" borderId="13" xfId="44" applyFont="1" applyFill="1" applyBorder="1" applyAlignment="1">
      <alignment horizontal="center" vertical="center" wrapText="1"/>
    </xf>
    <xf numFmtId="180" fontId="6" fillId="0" borderId="0" xfId="66" applyNumberFormat="1" applyFont="1" applyFill="1" applyBorder="1" applyAlignment="1">
      <alignment vertical="center"/>
    </xf>
    <xf numFmtId="180" fontId="6" fillId="2" borderId="0" xfId="0" applyFont="1" applyAlignment="1">
      <alignment vertical="center"/>
    </xf>
    <xf numFmtId="1" fontId="73" fillId="26" borderId="12" xfId="0" applyNumberFormat="1" applyFont="1" applyFill="1" applyBorder="1" applyAlignment="1">
      <alignment horizontal="right" vertical="center"/>
    </xf>
    <xf numFmtId="1" fontId="73" fillId="26" borderId="13" xfId="0" applyNumberFormat="1" applyFont="1" applyFill="1" applyBorder="1" applyAlignment="1">
      <alignment horizontal="right" vertical="center"/>
    </xf>
    <xf numFmtId="172" fontId="73" fillId="26" borderId="12" xfId="66" applyNumberFormat="1" applyFont="1" applyFill="1" applyBorder="1" applyAlignment="1">
      <alignment vertical="center"/>
    </xf>
    <xf numFmtId="9" fontId="73" fillId="26" borderId="12" xfId="160" applyFont="1" applyFill="1" applyBorder="1" applyAlignment="1">
      <alignment vertical="center"/>
    </xf>
    <xf numFmtId="1" fontId="6" fillId="26" borderId="12" xfId="0" applyNumberFormat="1" applyFont="1" applyFill="1" applyBorder="1" applyAlignment="1">
      <alignment horizontal="right" vertical="center"/>
    </xf>
    <xf numFmtId="1" fontId="6" fillId="26" borderId="13" xfId="0" applyNumberFormat="1" applyFont="1" applyFill="1" applyBorder="1" applyAlignment="1">
      <alignment horizontal="right" vertical="center"/>
    </xf>
    <xf numFmtId="9" fontId="47" fillId="26" borderId="12" xfId="160" applyFont="1" applyFill="1" applyBorder="1" applyAlignment="1">
      <alignment vertical="center"/>
    </xf>
    <xf numFmtId="49" fontId="49" fillId="26" borderId="12" xfId="0" applyNumberFormat="1" applyFont="1" applyFill="1" applyBorder="1" applyAlignment="1">
      <alignment horizontal="center" vertical="center" wrapText="1"/>
    </xf>
    <xf numFmtId="39" fontId="49" fillId="26" borderId="12" xfId="0" applyNumberFormat="1" applyFont="1" applyFill="1" applyBorder="1" applyAlignment="1">
      <alignment horizontal="center" vertical="center" wrapText="1"/>
    </xf>
    <xf numFmtId="1" fontId="6" fillId="27" borderId="12" xfId="0" applyNumberFormat="1" applyFont="1" applyFill="1" applyBorder="1" applyAlignment="1">
      <alignment horizontal="right" vertical="center"/>
    </xf>
    <xf numFmtId="180" fontId="74" fillId="2" borderId="0" xfId="0" applyFont="1" applyAlignment="1">
      <alignment vertical="center"/>
    </xf>
    <xf numFmtId="180" fontId="6" fillId="2" borderId="0" xfId="0" applyFont="1" applyAlignment="1">
      <alignment vertical="center"/>
    </xf>
    <xf numFmtId="1" fontId="6" fillId="0" borderId="0" xfId="0" applyNumberFormat="1" applyFont="1" applyFill="1" applyBorder="1" applyAlignment="1">
      <alignment horizontal="left" vertical="center"/>
    </xf>
    <xf numFmtId="180" fontId="6" fillId="2" borderId="0" xfId="0" applyFont="1" applyAlignment="1">
      <alignment vertical="center"/>
    </xf>
    <xf numFmtId="180" fontId="6" fillId="20" borderId="13" xfId="63" applyFont="1" applyFill="1" applyBorder="1" applyAlignment="1">
      <alignment horizontal="center" vertical="center" wrapText="1"/>
    </xf>
    <xf numFmtId="180" fontId="6" fillId="20" borderId="14" xfId="63" applyFont="1" applyFill="1" applyBorder="1" applyAlignment="1">
      <alignment horizontal="center" vertical="center" wrapText="1"/>
    </xf>
    <xf numFmtId="180" fontId="6" fillId="20" borderId="35" xfId="63" applyFont="1" applyFill="1" applyBorder="1" applyAlignment="1">
      <alignment horizontal="center" vertical="center" wrapText="1"/>
    </xf>
    <xf numFmtId="180" fontId="29" fillId="0" borderId="0" xfId="51" applyFont="1" applyFill="1" applyAlignment="1">
      <alignment vertical="center"/>
    </xf>
    <xf numFmtId="180" fontId="6" fillId="0" borderId="0" xfId="66" applyNumberFormat="1" applyFont="1" applyFill="1" applyBorder="1" applyAlignment="1">
      <alignment horizontal="left" vertical="center" wrapText="1"/>
    </xf>
    <xf numFmtId="180" fontId="6" fillId="2" borderId="0" xfId="0" applyFont="1" applyAlignment="1">
      <alignment vertical="center"/>
    </xf>
    <xf numFmtId="2" fontId="57" fillId="21" borderId="34" xfId="0" applyNumberFormat="1" applyFont="1" applyFill="1" applyBorder="1" applyAlignment="1">
      <alignment horizontal="center" vertical="center" wrapText="1"/>
    </xf>
    <xf numFmtId="180" fontId="6" fillId="2" borderId="0" xfId="0" applyFont="1" applyAlignment="1">
      <alignment vertical="center"/>
    </xf>
    <xf numFmtId="180" fontId="6" fillId="2" borderId="0" xfId="0" applyFont="1" applyAlignment="1">
      <alignment vertical="center"/>
    </xf>
    <xf numFmtId="173" fontId="57" fillId="21" borderId="12" xfId="0" applyNumberFormat="1" applyFont="1" applyFill="1" applyBorder="1" applyAlignment="1">
      <alignment horizontal="center" vertical="center" wrapText="1"/>
    </xf>
    <xf numFmtId="180" fontId="6" fillId="2" borderId="0" xfId="0" applyFont="1" applyAlignment="1">
      <alignment vertical="center"/>
    </xf>
    <xf numFmtId="49" fontId="49" fillId="21" borderId="12" xfId="0" applyNumberFormat="1" applyFont="1" applyFill="1" applyBorder="1" applyAlignment="1">
      <alignment vertical="center" wrapText="1"/>
    </xf>
    <xf numFmtId="2" fontId="35" fillId="21" borderId="12" xfId="0" applyNumberFormat="1" applyFont="1" applyFill="1" applyBorder="1" applyAlignment="1">
      <alignment horizontal="left" vertical="center" wrapText="1"/>
    </xf>
    <xf numFmtId="173" fontId="56" fillId="21" borderId="34" xfId="29" applyNumberFormat="1" applyFont="1" applyFill="1" applyBorder="1" applyAlignment="1">
      <alignment horizontal="left" vertical="center"/>
    </xf>
    <xf numFmtId="167" fontId="6" fillId="30" borderId="12" xfId="44" applyNumberFormat="1" applyFont="1" applyFill="1" applyBorder="1" applyAlignment="1">
      <alignment horizontal="right" vertical="center"/>
    </xf>
    <xf numFmtId="167" fontId="6" fillId="27" borderId="12" xfId="44" applyNumberFormat="1" applyFont="1" applyFill="1" applyBorder="1" applyAlignment="1">
      <alignment horizontal="right" vertical="center"/>
    </xf>
    <xf numFmtId="180" fontId="47" fillId="15" borderId="12" xfId="66" applyNumberFormat="1" applyFont="1" applyBorder="1" applyAlignment="1">
      <alignment vertical="center"/>
    </xf>
    <xf numFmtId="39" fontId="49" fillId="21" borderId="35" xfId="0" applyNumberFormat="1" applyFont="1" applyFill="1" applyBorder="1" applyAlignment="1">
      <alignment horizontal="center" vertical="center" wrapText="1"/>
    </xf>
    <xf numFmtId="180" fontId="6" fillId="20" borderId="13" xfId="63" applyFont="1" applyFill="1" applyBorder="1" applyAlignment="1">
      <alignment horizontal="center" vertical="center" wrapText="1"/>
    </xf>
    <xf numFmtId="180" fontId="6" fillId="20" borderId="14" xfId="63" applyFont="1" applyFill="1" applyBorder="1" applyAlignment="1">
      <alignment horizontal="center" vertical="center" wrapText="1"/>
    </xf>
    <xf numFmtId="180" fontId="6" fillId="20" borderId="35" xfId="63" applyFont="1" applyFill="1" applyBorder="1" applyAlignment="1">
      <alignment horizontal="center" vertical="center" wrapText="1"/>
    </xf>
    <xf numFmtId="166" fontId="49" fillId="21" borderId="13" xfId="0" applyNumberFormat="1" applyFont="1" applyFill="1" applyBorder="1" applyAlignment="1">
      <alignment horizontal="center" vertical="center" wrapText="1"/>
    </xf>
    <xf numFmtId="166" fontId="28" fillId="24" borderId="12" xfId="39" applyFont="1" applyFill="1" applyBorder="1" applyAlignment="1">
      <alignment vertical="center"/>
      <protection locked="0"/>
    </xf>
    <xf numFmtId="180" fontId="6" fillId="2" borderId="0" xfId="0" applyFont="1" applyAlignment="1">
      <alignment vertical="center"/>
    </xf>
    <xf numFmtId="180" fontId="6" fillId="29" borderId="34" xfId="0" applyFont="1" applyFill="1" applyBorder="1" applyAlignment="1">
      <alignment horizontal="left" vertical="center" wrapText="1"/>
    </xf>
    <xf numFmtId="180" fontId="6" fillId="29" borderId="18" xfId="0" applyFont="1" applyFill="1" applyBorder="1" applyAlignment="1">
      <alignment horizontal="left" vertical="center" wrapText="1"/>
    </xf>
    <xf numFmtId="180" fontId="49" fillId="21" borderId="36" xfId="48" applyFont="1" applyFill="1" applyBorder="1" applyAlignment="1">
      <alignment horizontal="center" vertical="center" wrapText="1"/>
    </xf>
    <xf numFmtId="180" fontId="77" fillId="22" borderId="25" xfId="45" applyFont="1" applyFill="1" applyBorder="1" applyAlignment="1">
      <alignment vertical="center"/>
    </xf>
    <xf numFmtId="180" fontId="77" fillId="22" borderId="0" xfId="37" applyFont="1" applyFill="1" applyBorder="1" applyAlignment="1" applyProtection="1">
      <alignment vertical="center"/>
    </xf>
    <xf numFmtId="180" fontId="77" fillId="22" borderId="0" xfId="37" quotePrefix="1" applyFont="1" applyFill="1" applyBorder="1" applyAlignment="1" applyProtection="1">
      <alignment vertical="center"/>
    </xf>
    <xf numFmtId="180" fontId="77" fillId="22" borderId="26" xfId="45" applyFont="1" applyFill="1" applyBorder="1" applyAlignment="1">
      <alignment vertical="center"/>
    </xf>
    <xf numFmtId="180" fontId="77" fillId="22" borderId="0" xfId="45" applyFont="1" applyFill="1" applyBorder="1" applyAlignment="1">
      <alignment vertical="center"/>
    </xf>
    <xf numFmtId="180" fontId="79" fillId="22" borderId="0" xfId="37" quotePrefix="1" applyFont="1" applyFill="1" applyBorder="1" applyAlignment="1" applyProtection="1">
      <alignment vertical="center"/>
    </xf>
    <xf numFmtId="180" fontId="79" fillId="22" borderId="0" xfId="37" applyFont="1" applyFill="1" applyBorder="1" applyAlignment="1" applyProtection="1">
      <alignment vertical="center"/>
    </xf>
    <xf numFmtId="180" fontId="79" fillId="22" borderId="0" xfId="45" applyFont="1" applyFill="1" applyBorder="1" applyAlignment="1">
      <alignment vertical="center"/>
    </xf>
    <xf numFmtId="180" fontId="79" fillId="22" borderId="19" xfId="45" applyFont="1" applyFill="1" applyBorder="1" applyAlignment="1">
      <alignment vertical="center"/>
    </xf>
    <xf numFmtId="180" fontId="77" fillId="22" borderId="20" xfId="45" applyFont="1" applyFill="1" applyBorder="1" applyAlignment="1">
      <alignment vertical="center"/>
    </xf>
    <xf numFmtId="180" fontId="79" fillId="22" borderId="21" xfId="45" applyFont="1" applyFill="1" applyBorder="1" applyAlignment="1">
      <alignment vertical="center"/>
    </xf>
    <xf numFmtId="180" fontId="80" fillId="22" borderId="0" xfId="37" quotePrefix="1" applyFont="1" applyFill="1" applyBorder="1" applyAlignment="1" applyProtection="1">
      <alignment vertical="center"/>
    </xf>
    <xf numFmtId="180" fontId="80" fillId="22" borderId="0" xfId="45" applyFont="1" applyFill="1" applyBorder="1" applyAlignment="1">
      <alignment vertical="center"/>
    </xf>
    <xf numFmtId="49" fontId="30" fillId="21" borderId="12" xfId="150" applyNumberFormat="1" applyFont="1" applyFill="1" applyBorder="1" applyAlignment="1"/>
    <xf numFmtId="1" fontId="49" fillId="23" borderId="12" xfId="0" applyNumberFormat="1" applyFont="1" applyFill="1" applyBorder="1" applyAlignment="1">
      <alignment horizontal="left" vertical="center" wrapText="1"/>
    </xf>
    <xf numFmtId="1" fontId="49" fillId="28" borderId="12" xfId="0" applyNumberFormat="1" applyFont="1" applyFill="1" applyBorder="1" applyAlignment="1">
      <alignment vertical="center" wrapText="1"/>
    </xf>
    <xf numFmtId="49" fontId="30" fillId="21" borderId="12" xfId="333" applyNumberFormat="1" applyFont="1" applyFill="1" applyBorder="1" applyAlignment="1"/>
    <xf numFmtId="49" fontId="30" fillId="21" borderId="12" xfId="337" applyNumberFormat="1" applyFont="1" applyFill="1" applyBorder="1" applyAlignment="1"/>
    <xf numFmtId="180" fontId="49" fillId="21" borderId="12" xfId="83" applyFont="1" applyFill="1" applyBorder="1" applyAlignment="1">
      <alignment horizontal="center" vertical="center" wrapText="1"/>
    </xf>
    <xf numFmtId="49" fontId="30" fillId="21" borderId="12" xfId="339" applyNumberFormat="1" applyFont="1" applyFill="1" applyBorder="1" applyAlignment="1"/>
    <xf numFmtId="49" fontId="35" fillId="21" borderId="12" xfId="336" applyNumberFormat="1" applyFont="1" applyFill="1" applyBorder="1" applyAlignment="1">
      <alignment wrapText="1"/>
    </xf>
    <xf numFmtId="180" fontId="6" fillId="0" borderId="0" xfId="338"/>
    <xf numFmtId="180" fontId="29" fillId="2" borderId="0" xfId="79" applyFont="1"/>
    <xf numFmtId="170" fontId="78" fillId="2" borderId="0" xfId="79" applyNumberFormat="1" applyFont="1" applyAlignment="1">
      <alignment horizontal="right" vertical="center"/>
    </xf>
    <xf numFmtId="180" fontId="49" fillId="21" borderId="12" xfId="83" applyFont="1" applyFill="1" applyBorder="1" applyAlignment="1">
      <alignment horizontal="center" vertical="center" wrapText="1"/>
    </xf>
    <xf numFmtId="180" fontId="6" fillId="20" borderId="12" xfId="83" applyFont="1" applyFill="1" applyBorder="1" applyAlignment="1">
      <alignment horizontal="right" vertical="top" wrapText="1"/>
    </xf>
    <xf numFmtId="3" fontId="6" fillId="20" borderId="13" xfId="81" applyNumberFormat="1" applyFont="1" applyFill="1" applyBorder="1" applyAlignment="1">
      <alignment wrapText="1"/>
    </xf>
    <xf numFmtId="180" fontId="49" fillId="21" borderId="13" xfId="81" applyFont="1" applyFill="1" applyBorder="1" applyAlignment="1">
      <alignment horizontal="center" vertical="center" wrapText="1"/>
    </xf>
    <xf numFmtId="180" fontId="49" fillId="21" borderId="31" xfId="81" applyFont="1" applyFill="1" applyBorder="1" applyAlignment="1">
      <alignment horizontal="center" vertical="center" wrapText="1"/>
    </xf>
    <xf numFmtId="180" fontId="49" fillId="21" borderId="12" xfId="81" applyFont="1" applyFill="1" applyBorder="1" applyAlignment="1">
      <alignment horizontal="center" vertical="center" wrapText="1"/>
    </xf>
    <xf numFmtId="3" fontId="6" fillId="20" borderId="12" xfId="81" applyNumberFormat="1" applyFont="1" applyFill="1" applyBorder="1" applyAlignment="1">
      <alignment wrapText="1"/>
    </xf>
    <xf numFmtId="1" fontId="49" fillId="26" borderId="12" xfId="0" applyNumberFormat="1" applyFont="1" applyFill="1" applyBorder="1" applyAlignment="1">
      <alignment horizontal="left" vertical="center" wrapText="1"/>
    </xf>
    <xf numFmtId="1" fontId="35" fillId="26" borderId="12" xfId="0" applyNumberFormat="1" applyFont="1" applyFill="1" applyBorder="1" applyAlignment="1">
      <alignment vertical="center"/>
    </xf>
    <xf numFmtId="1" fontId="28" fillId="26" borderId="12" xfId="0" applyNumberFormat="1" applyFont="1" applyFill="1" applyBorder="1" applyAlignment="1">
      <alignment horizontal="center" vertical="center" wrapText="1"/>
    </xf>
    <xf numFmtId="180" fontId="35" fillId="28" borderId="12" xfId="48" applyFont="1" applyFill="1" applyBorder="1" applyAlignment="1">
      <alignment horizontal="left" vertical="center" wrapText="1"/>
    </xf>
    <xf numFmtId="180" fontId="49" fillId="28" borderId="12" xfId="48" applyFont="1" applyFill="1" applyBorder="1" applyAlignment="1">
      <alignment horizontal="left" vertical="center" wrapText="1"/>
    </xf>
    <xf numFmtId="2" fontId="27" fillId="2" borderId="0" xfId="48" applyNumberFormat="1" applyFont="1" applyAlignment="1">
      <alignment horizontal="left" vertical="center"/>
    </xf>
    <xf numFmtId="180" fontId="6" fillId="29" borderId="36" xfId="0" applyFont="1" applyFill="1" applyBorder="1" applyAlignment="1">
      <alignment horizontal="left" vertical="center" wrapText="1"/>
    </xf>
    <xf numFmtId="180" fontId="6" fillId="2" borderId="0" xfId="0" applyFont="1" applyAlignment="1">
      <alignment vertical="center"/>
    </xf>
    <xf numFmtId="180" fontId="6" fillId="2" borderId="0" xfId="0" applyFont="1" applyAlignment="1">
      <alignment vertical="center"/>
    </xf>
    <xf numFmtId="180" fontId="6" fillId="2" borderId="0" xfId="0" applyFont="1" applyAlignment="1">
      <alignment vertical="center"/>
    </xf>
    <xf numFmtId="180" fontId="6" fillId="2" borderId="35" xfId="0" applyFont="1" applyBorder="1" applyAlignment="1">
      <alignment vertical="center"/>
    </xf>
    <xf numFmtId="180" fontId="29" fillId="0" borderId="12" xfId="47" applyFont="1" applyFill="1" applyBorder="1" applyAlignment="1" applyProtection="1">
      <alignment vertical="center"/>
      <protection locked="0"/>
    </xf>
    <xf numFmtId="180" fontId="6" fillId="2" borderId="0" xfId="0" applyFont="1" applyAlignment="1">
      <alignment vertical="center"/>
    </xf>
    <xf numFmtId="180" fontId="6" fillId="2" borderId="0" xfId="0" applyFont="1" applyAlignment="1">
      <alignment vertical="center"/>
    </xf>
    <xf numFmtId="180" fontId="27" fillId="2" borderId="0" xfId="0" applyFont="1" applyAlignment="1">
      <alignment horizontal="left" vertical="center"/>
    </xf>
    <xf numFmtId="180" fontId="6" fillId="2" borderId="0" xfId="0" applyFont="1" applyAlignment="1">
      <alignment vertical="center"/>
    </xf>
    <xf numFmtId="180" fontId="69" fillId="26" borderId="0" xfId="44" applyFont="1" applyFill="1" applyBorder="1" applyAlignment="1">
      <alignment vertical="center" wrapText="1"/>
    </xf>
    <xf numFmtId="180" fontId="70" fillId="26" borderId="0" xfId="44" applyFont="1" applyFill="1" applyBorder="1" applyAlignment="1">
      <alignment vertical="center" wrapText="1"/>
    </xf>
    <xf numFmtId="180" fontId="6" fillId="2" borderId="0" xfId="0" applyFont="1" applyBorder="1" applyAlignment="1">
      <alignment vertical="center"/>
    </xf>
    <xf numFmtId="10" fontId="6" fillId="30" borderId="12" xfId="160" applyNumberFormat="1" applyFont="1" applyFill="1" applyBorder="1" applyAlignment="1">
      <alignment horizontal="right" vertical="center"/>
    </xf>
    <xf numFmtId="190" fontId="6" fillId="30" borderId="12" xfId="160" applyNumberFormat="1" applyFont="1" applyFill="1" applyBorder="1" applyAlignment="1">
      <alignment horizontal="right" vertical="center"/>
    </xf>
    <xf numFmtId="190" fontId="6" fillId="30" borderId="12" xfId="44" applyNumberFormat="1" applyFont="1" applyFill="1" applyBorder="1" applyAlignment="1">
      <alignment horizontal="right" vertical="center"/>
    </xf>
    <xf numFmtId="1" fontId="6" fillId="20" borderId="18" xfId="0" applyNumberFormat="1" applyFont="1" applyFill="1" applyBorder="1" applyAlignment="1" applyProtection="1">
      <alignment horizontal="right" vertical="center"/>
      <protection locked="0"/>
    </xf>
    <xf numFmtId="42" fontId="47" fillId="15" borderId="12" xfId="66" applyNumberFormat="1" applyFont="1" applyBorder="1" applyAlignment="1">
      <alignment vertical="center"/>
    </xf>
    <xf numFmtId="180" fontId="34" fillId="25" borderId="0" xfId="157" applyFont="1" applyFill="1" applyAlignment="1">
      <alignment vertical="center"/>
    </xf>
    <xf numFmtId="174" fontId="0" fillId="2" borderId="0" xfId="160" applyNumberFormat="1" applyFont="1" applyFill="1"/>
    <xf numFmtId="3" fontId="48" fillId="15" borderId="13" xfId="81" applyNumberFormat="1" applyFont="1" applyFill="1" applyBorder="1" applyAlignment="1">
      <alignment wrapText="1"/>
    </xf>
    <xf numFmtId="3" fontId="48" fillId="15" borderId="12" xfId="66" applyNumberFormat="1" applyFont="1" applyBorder="1" applyAlignment="1">
      <alignment vertical="center"/>
    </xf>
    <xf numFmtId="3" fontId="6" fillId="30" borderId="12" xfId="48" applyNumberFormat="1" applyFont="1" applyFill="1" applyBorder="1" applyAlignment="1">
      <alignment horizontal="right" vertical="center" wrapText="1"/>
    </xf>
    <xf numFmtId="3" fontId="6" fillId="15" borderId="12" xfId="66" applyNumberFormat="1" applyFont="1" applyBorder="1" applyAlignment="1">
      <alignment horizontal="right" vertical="center" wrapText="1"/>
    </xf>
    <xf numFmtId="180" fontId="6" fillId="15" borderId="35" xfId="66" applyNumberFormat="1" applyFont="1" applyBorder="1" applyAlignment="1">
      <alignment horizontal="left" vertical="center" wrapText="1"/>
    </xf>
    <xf numFmtId="180" fontId="6" fillId="2" borderId="0" xfId="0" applyFont="1" applyAlignment="1">
      <alignment vertical="center"/>
    </xf>
    <xf numFmtId="177" fontId="47" fillId="15" borderId="12" xfId="66" applyNumberFormat="1" applyFont="1" applyBorder="1" applyAlignment="1">
      <alignment vertical="center"/>
    </xf>
    <xf numFmtId="9" fontId="47" fillId="15" borderId="12" xfId="293" applyFont="1" applyFill="1" applyBorder="1" applyAlignment="1">
      <alignment vertical="center"/>
    </xf>
    <xf numFmtId="177" fontId="6" fillId="15" borderId="12" xfId="66" applyNumberFormat="1" applyFont="1" applyBorder="1" applyAlignment="1">
      <alignment vertical="center"/>
    </xf>
    <xf numFmtId="177" fontId="6" fillId="15" borderId="12" xfId="66" applyNumberFormat="1" applyFont="1" applyBorder="1" applyAlignment="1">
      <alignment horizontal="right" vertical="center" wrapText="1"/>
    </xf>
    <xf numFmtId="3" fontId="47" fillId="15" borderId="12" xfId="66" applyNumberFormat="1" applyFont="1" applyBorder="1" applyAlignment="1">
      <alignment vertical="center"/>
    </xf>
    <xf numFmtId="3" fontId="48" fillId="15" borderId="12" xfId="81" applyNumberFormat="1" applyFont="1" applyFill="1" applyBorder="1" applyAlignment="1">
      <alignment wrapText="1"/>
    </xf>
    <xf numFmtId="0" fontId="47" fillId="20" borderId="18" xfId="0" applyNumberFormat="1" applyFont="1" applyFill="1" applyBorder="1" applyAlignment="1">
      <alignment horizontal="center" vertical="center" wrapText="1"/>
    </xf>
    <xf numFmtId="3" fontId="28" fillId="20" borderId="18" xfId="0" applyNumberFormat="1" applyFont="1" applyFill="1" applyBorder="1" applyAlignment="1">
      <alignment horizontal="center" vertical="center" wrapText="1"/>
    </xf>
    <xf numFmtId="3" fontId="6" fillId="20" borderId="12" xfId="48" applyNumberFormat="1" applyFont="1" applyFill="1" applyBorder="1" applyAlignment="1">
      <alignment vertical="center"/>
    </xf>
    <xf numFmtId="3" fontId="6" fillId="20" borderId="12" xfId="0" applyNumberFormat="1" applyFont="1" applyFill="1" applyBorder="1" applyAlignment="1">
      <alignment vertical="center"/>
    </xf>
    <xf numFmtId="1" fontId="6" fillId="15" borderId="12" xfId="66" applyNumberFormat="1" applyFont="1" applyBorder="1" applyAlignment="1">
      <alignment wrapText="1"/>
    </xf>
    <xf numFmtId="180" fontId="6" fillId="2" borderId="0" xfId="0" applyFont="1" applyAlignment="1">
      <alignment vertical="center"/>
    </xf>
    <xf numFmtId="49" fontId="56" fillId="21" borderId="12" xfId="337" applyNumberFormat="1" applyFont="1" applyFill="1" applyBorder="1" applyAlignment="1"/>
    <xf numFmtId="180" fontId="6" fillId="2" borderId="0" xfId="0" applyFont="1" applyAlignment="1">
      <alignment vertical="center"/>
    </xf>
    <xf numFmtId="191" fontId="48" fillId="15" borderId="12" xfId="29" applyNumberFormat="1" applyFont="1" applyFill="1" applyBorder="1" applyAlignment="1">
      <alignment horizontal="right" vertical="center"/>
    </xf>
    <xf numFmtId="191" fontId="6" fillId="20" borderId="12" xfId="29" applyNumberFormat="1" applyFont="1" applyFill="1" applyBorder="1" applyAlignment="1">
      <alignment vertical="center"/>
    </xf>
    <xf numFmtId="172" fontId="47" fillId="20" borderId="12" xfId="30" applyNumberFormat="1" applyFont="1" applyFill="1" applyBorder="1" applyAlignment="1">
      <alignment horizontal="right" vertical="center"/>
    </xf>
    <xf numFmtId="180" fontId="6" fillId="20" borderId="12" xfId="83" applyFont="1" applyFill="1" applyBorder="1" applyAlignment="1">
      <alignment horizontal="center" vertical="top" wrapText="1"/>
    </xf>
    <xf numFmtId="180" fontId="6" fillId="2" borderId="0" xfId="0" applyFont="1" applyAlignment="1">
      <alignment vertical="center"/>
    </xf>
    <xf numFmtId="180" fontId="6" fillId="2" borderId="0" xfId="0" applyFont="1" applyAlignment="1">
      <alignment vertical="center"/>
    </xf>
    <xf numFmtId="180" fontId="6" fillId="2" borderId="0" xfId="0" applyFont="1" applyAlignment="1">
      <alignment vertical="center"/>
    </xf>
    <xf numFmtId="191" fontId="6" fillId="20" borderId="12" xfId="29" applyNumberFormat="1" applyFont="1" applyFill="1" applyBorder="1" applyAlignment="1">
      <alignment horizontal="right" vertical="center"/>
    </xf>
    <xf numFmtId="191" fontId="6" fillId="15" borderId="12" xfId="29" applyNumberFormat="1" applyFont="1" applyFill="1" applyBorder="1" applyAlignment="1">
      <alignment horizontal="right" vertical="center"/>
    </xf>
    <xf numFmtId="191" fontId="28" fillId="15" borderId="12" xfId="29" applyNumberFormat="1" applyFont="1" applyFill="1" applyBorder="1" applyAlignment="1">
      <alignment horizontal="right" vertical="center"/>
    </xf>
    <xf numFmtId="1" fontId="6" fillId="43" borderId="12" xfId="0" applyNumberFormat="1" applyFont="1" applyFill="1" applyBorder="1" applyAlignment="1">
      <alignment horizontal="left" vertical="center"/>
    </xf>
    <xf numFmtId="1" fontId="6" fillId="43" borderId="12" xfId="0" applyNumberFormat="1" applyFont="1" applyFill="1" applyBorder="1" applyAlignment="1">
      <alignment horizontal="right" vertical="center"/>
    </xf>
    <xf numFmtId="164" fontId="6" fillId="20" borderId="12" xfId="29" applyFont="1" applyFill="1" applyBorder="1" applyAlignment="1">
      <alignment vertical="center" wrapText="1"/>
    </xf>
    <xf numFmtId="173" fontId="6" fillId="20" borderId="12" xfId="0" applyNumberFormat="1" applyFont="1" applyFill="1" applyBorder="1" applyAlignment="1">
      <alignment horizontal="right" vertical="center"/>
    </xf>
    <xf numFmtId="9" fontId="47" fillId="15" borderId="12" xfId="369" applyFont="1" applyFill="1" applyBorder="1" applyAlignment="1">
      <alignment vertical="center"/>
    </xf>
    <xf numFmtId="42" fontId="47" fillId="15" borderId="12" xfId="66" applyNumberFormat="1" applyFont="1" applyBorder="1" applyAlignment="1">
      <alignment vertical="center"/>
    </xf>
    <xf numFmtId="173" fontId="6" fillId="20" borderId="12" xfId="0" applyNumberFormat="1" applyFont="1" applyFill="1" applyBorder="1" applyAlignment="1">
      <alignment horizontal="right" vertical="center"/>
    </xf>
    <xf numFmtId="9" fontId="47" fillId="15" borderId="12" xfId="357" applyFont="1" applyFill="1" applyBorder="1" applyAlignment="1">
      <alignment vertical="center"/>
    </xf>
    <xf numFmtId="42" fontId="47" fillId="15" borderId="12" xfId="66" applyNumberFormat="1" applyFont="1" applyBorder="1" applyAlignment="1">
      <alignment vertical="center"/>
    </xf>
    <xf numFmtId="180" fontId="6" fillId="20" borderId="13" xfId="0" applyFont="1" applyFill="1" applyBorder="1" applyAlignment="1" applyProtection="1">
      <alignment horizontal="left" vertical="center"/>
      <protection locked="0"/>
    </xf>
    <xf numFmtId="180" fontId="6" fillId="20" borderId="14" xfId="0" applyFont="1" applyFill="1" applyBorder="1" applyAlignment="1" applyProtection="1">
      <alignment horizontal="left" vertical="center"/>
      <protection locked="0"/>
    </xf>
    <xf numFmtId="180" fontId="6" fillId="2" borderId="14" xfId="0" applyFont="1" applyBorder="1" applyAlignment="1">
      <alignment vertical="center"/>
    </xf>
    <xf numFmtId="180" fontId="6" fillId="2" borderId="35" xfId="0" applyFont="1" applyBorder="1" applyAlignment="1">
      <alignment vertical="center"/>
    </xf>
    <xf numFmtId="180" fontId="6" fillId="20" borderId="35" xfId="0" applyFont="1" applyFill="1" applyBorder="1" applyAlignment="1" applyProtection="1">
      <alignment horizontal="left" vertical="center"/>
      <protection locked="0"/>
    </xf>
    <xf numFmtId="180" fontId="18" fillId="20" borderId="13" xfId="37" applyFill="1" applyBorder="1" applyAlignment="1" applyProtection="1">
      <alignment horizontal="left" vertical="center"/>
      <protection locked="0"/>
    </xf>
    <xf numFmtId="180" fontId="35" fillId="21" borderId="0" xfId="0" applyFont="1" applyFill="1" applyBorder="1" applyAlignment="1">
      <alignment horizontal="right" vertical="center"/>
    </xf>
    <xf numFmtId="180" fontId="35" fillId="21" borderId="29" xfId="0" applyFont="1" applyFill="1" applyBorder="1" applyAlignment="1">
      <alignment horizontal="right" vertical="center"/>
    </xf>
    <xf numFmtId="180" fontId="6" fillId="20" borderId="12" xfId="0" applyFont="1" applyFill="1" applyBorder="1" applyAlignment="1" applyProtection="1">
      <alignment horizontal="left" vertical="center"/>
      <protection locked="0"/>
    </xf>
    <xf numFmtId="180" fontId="29" fillId="2" borderId="15" xfId="47" applyFont="1" applyBorder="1" applyAlignment="1" applyProtection="1">
      <alignment vertical="center"/>
      <protection locked="0"/>
    </xf>
    <xf numFmtId="180" fontId="29" fillId="2" borderId="16" xfId="47" applyFont="1" applyBorder="1" applyAlignment="1" applyProtection="1">
      <alignment vertical="center"/>
      <protection locked="0"/>
    </xf>
    <xf numFmtId="180" fontId="6" fillId="2" borderId="16" xfId="47" applyFont="1" applyBorder="1" applyAlignment="1">
      <alignment vertical="center"/>
    </xf>
    <xf numFmtId="180" fontId="6" fillId="2" borderId="17" xfId="47" applyFont="1" applyBorder="1" applyAlignment="1">
      <alignment vertical="center"/>
    </xf>
    <xf numFmtId="180" fontId="30" fillId="21" borderId="10" xfId="47" applyFont="1" applyFill="1" applyBorder="1" applyAlignment="1" applyProtection="1">
      <alignment vertical="center"/>
      <protection locked="0"/>
    </xf>
    <xf numFmtId="180" fontId="0" fillId="2" borderId="0" xfId="0" applyAlignment="1">
      <alignment vertical="center"/>
    </xf>
    <xf numFmtId="180" fontId="0" fillId="2" borderId="11" xfId="0" applyBorder="1" applyAlignment="1">
      <alignment vertical="center"/>
    </xf>
    <xf numFmtId="166" fontId="28" fillId="20" borderId="10" xfId="39" applyFont="1" applyFill="1" applyBorder="1" applyAlignment="1">
      <alignment horizontal="left" vertical="center"/>
      <protection locked="0"/>
    </xf>
    <xf numFmtId="166" fontId="28" fillId="20" borderId="0" xfId="39" applyFont="1" applyFill="1" applyBorder="1" applyAlignment="1">
      <alignment horizontal="left" vertical="center"/>
      <protection locked="0"/>
    </xf>
    <xf numFmtId="180" fontId="6" fillId="20" borderId="0" xfId="47" applyFont="1" applyFill="1" applyBorder="1" applyAlignment="1">
      <alignment vertical="center"/>
    </xf>
    <xf numFmtId="180" fontId="6" fillId="20" borderId="11" xfId="47" applyFont="1" applyFill="1" applyBorder="1" applyAlignment="1">
      <alignment vertical="center"/>
    </xf>
    <xf numFmtId="166" fontId="28" fillId="15" borderId="19" xfId="66" applyFont="1" applyBorder="1" applyAlignment="1">
      <alignment horizontal="left" vertical="center"/>
    </xf>
    <xf numFmtId="166" fontId="28" fillId="15" borderId="20" xfId="66" applyFont="1" applyBorder="1" applyAlignment="1">
      <alignment horizontal="left" vertical="center"/>
    </xf>
    <xf numFmtId="180" fontId="6" fillId="15" borderId="20" xfId="66" applyNumberFormat="1" applyFont="1" applyBorder="1" applyAlignment="1">
      <alignment vertical="center"/>
    </xf>
    <xf numFmtId="180" fontId="6" fillId="15" borderId="21" xfId="66" applyNumberFormat="1" applyFont="1" applyBorder="1" applyAlignment="1">
      <alignment vertical="center"/>
    </xf>
    <xf numFmtId="180" fontId="6" fillId="0" borderId="0" xfId="47" applyFont="1" applyFill="1" applyBorder="1" applyAlignment="1" applyProtection="1">
      <alignment vertical="center"/>
    </xf>
    <xf numFmtId="180" fontId="6" fillId="2" borderId="0" xfId="47" applyFont="1" applyBorder="1" applyAlignment="1">
      <alignment vertical="center"/>
    </xf>
    <xf numFmtId="180" fontId="33" fillId="21" borderId="13" xfId="47" applyFont="1" applyFill="1" applyBorder="1" applyAlignment="1">
      <alignment vertical="center"/>
    </xf>
    <xf numFmtId="180" fontId="0" fillId="2" borderId="14" xfId="0" applyBorder="1" applyAlignment="1">
      <alignment vertical="center"/>
    </xf>
    <xf numFmtId="180" fontId="0" fillId="2" borderId="35" xfId="0" applyBorder="1" applyAlignment="1">
      <alignment vertical="center"/>
    </xf>
    <xf numFmtId="180" fontId="34" fillId="20" borderId="12" xfId="47" applyFont="1" applyFill="1" applyBorder="1" applyAlignment="1">
      <alignment vertical="center"/>
    </xf>
    <xf numFmtId="180" fontId="6" fillId="20" borderId="12" xfId="47" applyFont="1" applyFill="1" applyBorder="1" applyAlignment="1">
      <alignment vertical="center"/>
    </xf>
    <xf numFmtId="1" fontId="34" fillId="20" borderId="12" xfId="47" applyNumberFormat="1" applyFont="1" applyFill="1" applyBorder="1" applyAlignment="1">
      <alignment vertical="center"/>
    </xf>
    <xf numFmtId="1" fontId="6" fillId="20" borderId="12" xfId="47" applyNumberFormat="1" applyFont="1" applyFill="1" applyBorder="1" applyAlignment="1">
      <alignment vertical="center"/>
    </xf>
    <xf numFmtId="180" fontId="34" fillId="0" borderId="0" xfId="47" applyFont="1" applyFill="1" applyAlignment="1">
      <alignment vertical="center"/>
    </xf>
    <xf numFmtId="180" fontId="6" fillId="0" borderId="0" xfId="46" applyFont="1" applyFill="1" applyAlignment="1">
      <alignment vertical="center"/>
    </xf>
    <xf numFmtId="180" fontId="34" fillId="20" borderId="14" xfId="47" applyFont="1" applyFill="1" applyBorder="1" applyAlignment="1">
      <alignment horizontal="left" vertical="center"/>
    </xf>
    <xf numFmtId="180" fontId="6" fillId="20" borderId="14" xfId="46" applyFont="1" applyFill="1" applyBorder="1" applyAlignment="1">
      <alignment horizontal="left" vertical="center"/>
    </xf>
    <xf numFmtId="180" fontId="6" fillId="20" borderId="35" xfId="46" applyFont="1" applyFill="1" applyBorder="1" applyAlignment="1">
      <alignment horizontal="left" vertical="center"/>
    </xf>
    <xf numFmtId="180" fontId="6" fillId="2" borderId="0" xfId="47" applyFont="1" applyAlignment="1">
      <alignment horizontal="center" vertical="center"/>
    </xf>
    <xf numFmtId="180" fontId="38" fillId="20" borderId="0" xfId="45" applyFont="1" applyFill="1" applyBorder="1" applyAlignment="1">
      <alignment horizontal="center" vertical="center" wrapText="1"/>
    </xf>
    <xf numFmtId="180" fontId="38" fillId="20" borderId="0" xfId="45" applyFont="1" applyFill="1" applyBorder="1" applyAlignment="1">
      <alignment horizontal="center" vertical="center"/>
    </xf>
    <xf numFmtId="180" fontId="65" fillId="26" borderId="12" xfId="0" applyFont="1" applyFill="1" applyBorder="1" applyAlignment="1">
      <alignment horizontal="center" vertical="center" wrapText="1"/>
    </xf>
    <xf numFmtId="180" fontId="6" fillId="15" borderId="37" xfId="66" applyNumberFormat="1" applyFont="1" applyBorder="1" applyAlignment="1">
      <alignment horizontal="left" vertical="center" wrapText="1"/>
    </xf>
    <xf numFmtId="180" fontId="6" fillId="15" borderId="27" xfId="66" applyNumberFormat="1" applyFont="1" applyBorder="1" applyAlignment="1">
      <alignment horizontal="left" vertical="center" wrapText="1"/>
    </xf>
    <xf numFmtId="180" fontId="6" fillId="15" borderId="28" xfId="66" applyNumberFormat="1" applyFont="1" applyBorder="1" applyAlignment="1">
      <alignment horizontal="left" vertical="center" wrapText="1"/>
    </xf>
    <xf numFmtId="180" fontId="6" fillId="15" borderId="30" xfId="66" applyNumberFormat="1" applyFont="1" applyBorder="1" applyAlignment="1">
      <alignment horizontal="left" vertical="center" wrapText="1"/>
    </xf>
    <xf numFmtId="180" fontId="6" fillId="15" borderId="0" xfId="66" applyNumberFormat="1" applyFont="1" applyBorder="1" applyAlignment="1">
      <alignment horizontal="left" vertical="center" wrapText="1"/>
    </xf>
    <xf numFmtId="180" fontId="6" fillId="15" borderId="29" xfId="66" applyNumberFormat="1" applyFont="1" applyBorder="1" applyAlignment="1">
      <alignment horizontal="left" vertical="center" wrapText="1"/>
    </xf>
    <xf numFmtId="180" fontId="6" fillId="15" borderId="31" xfId="66" applyNumberFormat="1" applyFont="1" applyBorder="1" applyAlignment="1">
      <alignment horizontal="left" vertical="center" wrapText="1"/>
    </xf>
    <xf numFmtId="180" fontId="6" fillId="15" borderId="32" xfId="66" applyNumberFormat="1" applyFont="1" applyBorder="1" applyAlignment="1">
      <alignment horizontal="left" vertical="center" wrapText="1"/>
    </xf>
    <xf numFmtId="180" fontId="6" fillId="15" borderId="33" xfId="66" applyNumberFormat="1" applyFont="1" applyBorder="1" applyAlignment="1">
      <alignment horizontal="left" vertical="center" wrapText="1"/>
    </xf>
    <xf numFmtId="39" fontId="49" fillId="21" borderId="13" xfId="0" applyNumberFormat="1" applyFont="1" applyFill="1" applyBorder="1" applyAlignment="1">
      <alignment horizontal="center" vertical="center" wrapText="1"/>
    </xf>
    <xf numFmtId="39" fontId="49" fillId="21" borderId="14" xfId="0" applyNumberFormat="1"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180" fontId="29" fillId="0" borderId="12" xfId="47" applyFont="1" applyFill="1" applyBorder="1" applyAlignment="1" applyProtection="1">
      <alignment horizontal="left" vertical="center"/>
      <protection locked="0"/>
    </xf>
    <xf numFmtId="166" fontId="28" fillId="24" borderId="12" xfId="39" applyFont="1" applyFill="1" applyBorder="1" applyAlignment="1">
      <alignment horizontal="left" vertical="center"/>
      <protection locked="0"/>
    </xf>
    <xf numFmtId="166" fontId="28" fillId="15" borderId="12" xfId="66" applyFont="1" applyFill="1" applyBorder="1" applyAlignment="1">
      <alignment horizontal="left" vertical="center"/>
    </xf>
    <xf numFmtId="180" fontId="6" fillId="20" borderId="13" xfId="63" applyFont="1" applyFill="1" applyBorder="1" applyAlignment="1">
      <alignment horizontal="center" vertical="center" wrapText="1"/>
    </xf>
    <xf numFmtId="180" fontId="6" fillId="20" borderId="14" xfId="63" applyFont="1" applyFill="1" applyBorder="1" applyAlignment="1">
      <alignment horizontal="center" vertical="center" wrapText="1"/>
    </xf>
    <xf numFmtId="180" fontId="6" fillId="20" borderId="35" xfId="63" applyFont="1" applyFill="1" applyBorder="1" applyAlignment="1">
      <alignment horizontal="center" vertical="center" wrapText="1"/>
    </xf>
    <xf numFmtId="180" fontId="0" fillId="2" borderId="29" xfId="0" applyBorder="1" applyAlignment="1">
      <alignment horizontal="left" vertical="center" wrapText="1"/>
    </xf>
    <xf numFmtId="180" fontId="0" fillId="2" borderId="32" xfId="0" applyBorder="1" applyAlignment="1">
      <alignment horizontal="left" vertical="center" wrapText="1"/>
    </xf>
    <xf numFmtId="180" fontId="0" fillId="2" borderId="33" xfId="0" applyBorder="1" applyAlignment="1">
      <alignment horizontal="left" vertical="center" wrapText="1"/>
    </xf>
    <xf numFmtId="180" fontId="6" fillId="15" borderId="13" xfId="66" applyNumberFormat="1" applyFont="1" applyBorder="1" applyAlignment="1">
      <alignment horizontal="left" vertical="center" wrapText="1"/>
    </xf>
    <xf numFmtId="180" fontId="6" fillId="15" borderId="14" xfId="66" applyNumberFormat="1" applyFont="1" applyBorder="1" applyAlignment="1">
      <alignment horizontal="left" vertical="center" wrapText="1"/>
    </xf>
    <xf numFmtId="180" fontId="6" fillId="15" borderId="35" xfId="66" applyNumberFormat="1" applyFont="1" applyBorder="1" applyAlignment="1">
      <alignment horizontal="left" vertical="center" wrapText="1"/>
    </xf>
    <xf numFmtId="167" fontId="49" fillId="21" borderId="13" xfId="64" applyNumberFormat="1" applyFont="1" applyFill="1" applyBorder="1" applyAlignment="1">
      <alignment horizontal="center" vertical="center"/>
    </xf>
    <xf numFmtId="167" fontId="49" fillId="21" borderId="14" xfId="64" applyNumberFormat="1" applyFont="1" applyFill="1" applyBorder="1" applyAlignment="1">
      <alignment horizontal="center" vertical="center"/>
    </xf>
    <xf numFmtId="167" fontId="49" fillId="21" borderId="35" xfId="64" applyNumberFormat="1" applyFont="1" applyFill="1" applyBorder="1" applyAlignment="1">
      <alignment horizontal="center" vertical="center"/>
    </xf>
    <xf numFmtId="167" fontId="35" fillId="21" borderId="13" xfId="64" applyNumberFormat="1" applyFont="1" applyFill="1" applyBorder="1" applyAlignment="1">
      <alignment horizontal="center" vertical="center"/>
    </xf>
    <xf numFmtId="167" fontId="35" fillId="21" borderId="14" xfId="64" applyNumberFormat="1" applyFont="1" applyFill="1" applyBorder="1" applyAlignment="1">
      <alignment horizontal="center" vertical="center"/>
    </xf>
    <xf numFmtId="167" fontId="35" fillId="21" borderId="35" xfId="64" applyNumberFormat="1" applyFont="1" applyFill="1" applyBorder="1" applyAlignment="1">
      <alignment horizontal="center" vertical="center"/>
    </xf>
    <xf numFmtId="180" fontId="0" fillId="2" borderId="0" xfId="0" applyAlignment="1">
      <alignment horizontal="left" vertical="center" wrapText="1"/>
    </xf>
    <xf numFmtId="180" fontId="48" fillId="15" borderId="37" xfId="66" applyNumberFormat="1" applyFont="1" applyBorder="1" applyAlignment="1">
      <alignment horizontal="left" vertical="center" wrapText="1"/>
    </xf>
    <xf numFmtId="180" fontId="48" fillId="15" borderId="27" xfId="66" applyNumberFormat="1" applyFont="1" applyBorder="1" applyAlignment="1">
      <alignment horizontal="left" vertical="center" wrapText="1"/>
    </xf>
    <xf numFmtId="180" fontId="48" fillId="15" borderId="28" xfId="66" applyNumberFormat="1" applyFont="1" applyBorder="1" applyAlignment="1">
      <alignment horizontal="left" vertical="center" wrapText="1"/>
    </xf>
    <xf numFmtId="180" fontId="47" fillId="15" borderId="30" xfId="66" applyNumberFormat="1" applyFont="1" applyBorder="1" applyAlignment="1">
      <alignment horizontal="left" vertical="center" wrapText="1"/>
    </xf>
    <xf numFmtId="180" fontId="47" fillId="15" borderId="0" xfId="66" applyNumberFormat="1" applyFont="1" applyBorder="1" applyAlignment="1">
      <alignment horizontal="left" vertical="center" wrapText="1"/>
    </xf>
    <xf numFmtId="180" fontId="47" fillId="15" borderId="29" xfId="66" applyNumberFormat="1" applyFont="1" applyBorder="1" applyAlignment="1">
      <alignment horizontal="left" vertical="center" wrapText="1"/>
    </xf>
    <xf numFmtId="180" fontId="29" fillId="0" borderId="0" xfId="65" applyFont="1" applyAlignment="1">
      <alignment vertical="center" wrapText="1"/>
    </xf>
    <xf numFmtId="180" fontId="6" fillId="0" borderId="0" xfId="65" applyFont="1" applyAlignment="1">
      <alignment vertical="center" wrapText="1"/>
    </xf>
    <xf numFmtId="180" fontId="6" fillId="15" borderId="13" xfId="66" applyNumberFormat="1" applyFont="1" applyBorder="1" applyAlignment="1">
      <alignment horizontal="center" vertical="center" wrapText="1"/>
    </xf>
    <xf numFmtId="180" fontId="6" fillId="15" borderId="35" xfId="66" applyNumberFormat="1" applyFont="1" applyBorder="1" applyAlignment="1">
      <alignment horizontal="center" vertical="center" wrapText="1"/>
    </xf>
    <xf numFmtId="49" fontId="49" fillId="21" borderId="13" xfId="0" applyNumberFormat="1" applyFont="1" applyFill="1" applyBorder="1" applyAlignment="1">
      <alignment horizontal="center" vertical="center" wrapText="1"/>
    </xf>
    <xf numFmtId="49" fontId="49" fillId="21" borderId="14" xfId="0" applyNumberFormat="1" applyFont="1" applyFill="1" applyBorder="1" applyAlignment="1">
      <alignment horizontal="center" vertical="center" wrapText="1"/>
    </xf>
    <xf numFmtId="49" fontId="49" fillId="21" borderId="35" xfId="0" applyNumberFormat="1" applyFont="1" applyFill="1" applyBorder="1" applyAlignment="1">
      <alignment horizontal="center" vertical="center" wrapText="1"/>
    </xf>
    <xf numFmtId="180" fontId="29" fillId="0" borderId="0" xfId="63" applyFont="1" applyFill="1" applyBorder="1" applyAlignment="1">
      <alignment horizontal="left" vertical="center"/>
    </xf>
    <xf numFmtId="170" fontId="106" fillId="20" borderId="13" xfId="82" applyNumberFormat="1" applyFont="1" applyFill="1" applyBorder="1" applyAlignment="1">
      <alignment horizontal="left" vertical="center" wrapText="1"/>
    </xf>
    <xf numFmtId="170" fontId="106" fillId="20" borderId="14" xfId="82" applyNumberFormat="1" applyFont="1" applyFill="1" applyBorder="1" applyAlignment="1">
      <alignment horizontal="left" vertical="center" wrapText="1"/>
    </xf>
    <xf numFmtId="170" fontId="106" fillId="20" borderId="35" xfId="82" applyNumberFormat="1" applyFont="1" applyFill="1" applyBorder="1" applyAlignment="1">
      <alignment horizontal="left" vertical="center" wrapText="1"/>
    </xf>
    <xf numFmtId="170" fontId="6" fillId="20" borderId="13" xfId="82" applyNumberFormat="1" applyFont="1" applyFill="1" applyBorder="1" applyAlignment="1">
      <alignment horizontal="center" vertical="center" wrapText="1"/>
    </xf>
    <xf numFmtId="170" fontId="6" fillId="20" borderId="14" xfId="82" applyNumberFormat="1" applyFont="1" applyFill="1" applyBorder="1" applyAlignment="1">
      <alignment horizontal="center" vertical="center" wrapText="1"/>
    </xf>
    <xf numFmtId="170" fontId="6" fillId="20" borderId="35" xfId="82" applyNumberFormat="1" applyFont="1" applyFill="1" applyBorder="1" applyAlignment="1">
      <alignment horizontal="center" vertical="center" wrapText="1"/>
    </xf>
    <xf numFmtId="170" fontId="49" fillId="21" borderId="13" xfId="82" applyNumberFormat="1" applyFont="1" applyFill="1" applyBorder="1" applyAlignment="1">
      <alignment horizontal="center" vertical="center" wrapText="1"/>
    </xf>
    <xf numFmtId="170" fontId="49" fillId="21" borderId="14" xfId="82" applyNumberFormat="1" applyFont="1" applyFill="1" applyBorder="1" applyAlignment="1">
      <alignment horizontal="center" vertical="center" wrapText="1"/>
    </xf>
    <xf numFmtId="170" fontId="49" fillId="21" borderId="35" xfId="82" applyNumberFormat="1" applyFont="1" applyFill="1" applyBorder="1" applyAlignment="1">
      <alignment horizontal="center" vertical="center" wrapText="1"/>
    </xf>
    <xf numFmtId="180" fontId="6" fillId="20" borderId="13" xfId="83" applyFont="1" applyFill="1" applyBorder="1" applyAlignment="1">
      <alignment horizontal="left" vertical="center" wrapText="1"/>
    </xf>
    <xf numFmtId="180" fontId="0" fillId="2" borderId="14" xfId="0" applyBorder="1" applyAlignment="1">
      <alignment horizontal="left" vertical="center" wrapText="1"/>
    </xf>
    <xf numFmtId="180" fontId="0" fillId="2" borderId="35" xfId="0" applyBorder="1" applyAlignment="1">
      <alignment horizontal="left" vertical="center" wrapText="1"/>
    </xf>
    <xf numFmtId="180" fontId="27" fillId="0" borderId="0" xfId="0" applyFont="1" applyFill="1" applyAlignment="1">
      <alignment vertical="center"/>
    </xf>
    <xf numFmtId="166" fontId="49" fillId="21" borderId="13" xfId="0" applyNumberFormat="1" applyFont="1" applyFill="1" applyBorder="1" applyAlignment="1">
      <alignment horizontal="center" vertical="center" wrapText="1"/>
    </xf>
    <xf numFmtId="166" fontId="49" fillId="21" borderId="14" xfId="0" applyNumberFormat="1" applyFont="1" applyFill="1" applyBorder="1" applyAlignment="1">
      <alignment horizontal="center" vertical="center" wrapText="1"/>
    </xf>
    <xf numFmtId="166" fontId="49" fillId="21" borderId="35" xfId="0" applyNumberFormat="1" applyFont="1" applyFill="1" applyBorder="1" applyAlignment="1">
      <alignment horizontal="center" vertical="center" wrapText="1"/>
    </xf>
    <xf numFmtId="180" fontId="59" fillId="21" borderId="37" xfId="156" applyFont="1" applyFill="1" applyBorder="1" applyAlignment="1">
      <alignment horizontal="center" vertical="center" wrapText="1"/>
    </xf>
    <xf numFmtId="180" fontId="59" fillId="21" borderId="28" xfId="156" applyFont="1" applyFill="1" applyBorder="1" applyAlignment="1">
      <alignment horizontal="center" vertical="center" wrapText="1"/>
    </xf>
    <xf numFmtId="166" fontId="28" fillId="15" borderId="31" xfId="66" applyFont="1" applyFill="1" applyBorder="1" applyAlignment="1">
      <alignment horizontal="center" vertical="center"/>
    </xf>
    <xf numFmtId="166" fontId="28" fillId="15" borderId="33" xfId="66" applyFont="1" applyFill="1" applyBorder="1" applyAlignment="1">
      <alignment horizontal="center" vertical="center"/>
    </xf>
    <xf numFmtId="180" fontId="0" fillId="2" borderId="0" xfId="0" applyBorder="1" applyAlignment="1">
      <alignment horizontal="left" vertical="center" wrapText="1"/>
    </xf>
    <xf numFmtId="180" fontId="6" fillId="15" borderId="13" xfId="66" applyNumberFormat="1" applyFont="1" applyBorder="1" applyAlignment="1">
      <alignment vertical="center" wrapText="1"/>
    </xf>
    <xf numFmtId="180" fontId="6" fillId="15" borderId="14" xfId="66" applyNumberFormat="1" applyFont="1" applyBorder="1" applyAlignment="1">
      <alignment vertical="center" wrapText="1"/>
    </xf>
    <xf numFmtId="180" fontId="6" fillId="15" borderId="35" xfId="66" applyNumberFormat="1" applyFont="1" applyBorder="1" applyAlignment="1">
      <alignment vertical="center" wrapText="1"/>
    </xf>
    <xf numFmtId="170" fontId="6" fillId="20" borderId="13" xfId="82" applyNumberFormat="1" applyFont="1" applyFill="1" applyBorder="1" applyAlignment="1">
      <alignment horizontal="left" vertical="center" wrapText="1"/>
    </xf>
    <xf numFmtId="170" fontId="6" fillId="20" borderId="14" xfId="82" applyNumberFormat="1" applyFont="1" applyFill="1" applyBorder="1" applyAlignment="1">
      <alignment horizontal="left" vertical="center" wrapText="1"/>
    </xf>
    <xf numFmtId="170" fontId="6" fillId="20" borderId="35" xfId="82" applyNumberFormat="1" applyFont="1" applyFill="1" applyBorder="1" applyAlignment="1">
      <alignment horizontal="left" vertical="center" wrapText="1"/>
    </xf>
    <xf numFmtId="180" fontId="49" fillId="23" borderId="27" xfId="81" applyFont="1" applyFill="1" applyBorder="1" applyAlignment="1">
      <alignment horizontal="right" wrapText="1"/>
    </xf>
    <xf numFmtId="180" fontId="6" fillId="2" borderId="27" xfId="335" applyBorder="1" applyAlignment="1">
      <alignment horizontal="right" wrapText="1"/>
    </xf>
    <xf numFmtId="180" fontId="6" fillId="2" borderId="28" xfId="335" applyBorder="1" applyAlignment="1">
      <alignment horizontal="right" wrapText="1"/>
    </xf>
    <xf numFmtId="180" fontId="6" fillId="20" borderId="13" xfId="81" applyFont="1" applyFill="1" applyBorder="1" applyAlignment="1">
      <alignment wrapText="1"/>
    </xf>
    <xf numFmtId="180" fontId="6" fillId="20" borderId="14" xfId="81" applyFont="1" applyFill="1" applyBorder="1" applyAlignment="1">
      <alignment wrapText="1"/>
    </xf>
    <xf numFmtId="180" fontId="6" fillId="20" borderId="35" xfId="81" applyFont="1" applyFill="1" applyBorder="1" applyAlignment="1">
      <alignment wrapText="1"/>
    </xf>
    <xf numFmtId="180" fontId="49" fillId="21" borderId="12" xfId="81" applyFont="1" applyFill="1" applyBorder="1" applyAlignment="1">
      <alignment horizontal="center" vertical="center" wrapText="1"/>
    </xf>
    <xf numFmtId="180" fontId="35" fillId="0" borderId="12" xfId="81" applyFont="1" applyBorder="1" applyAlignment="1">
      <alignment horizontal="center" vertical="center" wrapText="1"/>
    </xf>
    <xf numFmtId="180" fontId="49" fillId="21" borderId="13" xfId="81" applyFont="1" applyFill="1" applyBorder="1" applyAlignment="1">
      <alignment horizontal="center" vertical="center" wrapText="1"/>
    </xf>
    <xf numFmtId="180" fontId="6" fillId="0" borderId="14" xfId="338" applyBorder="1" applyAlignment="1">
      <alignment horizontal="center" vertical="center" wrapText="1"/>
    </xf>
    <xf numFmtId="180" fontId="6" fillId="0" borderId="35" xfId="338" applyBorder="1" applyAlignment="1">
      <alignment horizontal="center" vertical="center" wrapText="1"/>
    </xf>
    <xf numFmtId="180" fontId="6" fillId="20" borderId="13" xfId="81" applyFont="1" applyFill="1" applyBorder="1" applyAlignment="1">
      <alignment horizontal="left" wrapText="1"/>
    </xf>
    <xf numFmtId="180" fontId="6" fillId="20" borderId="14" xfId="81" applyFont="1" applyFill="1" applyBorder="1" applyAlignment="1">
      <alignment horizontal="left" wrapText="1"/>
    </xf>
    <xf numFmtId="180" fontId="6" fillId="20" borderId="35" xfId="81" applyFont="1" applyFill="1" applyBorder="1" applyAlignment="1">
      <alignment horizontal="left" wrapText="1"/>
    </xf>
    <xf numFmtId="180" fontId="29" fillId="0" borderId="0" xfId="49" applyFont="1" applyAlignment="1">
      <alignment horizontal="left" vertical="center"/>
    </xf>
    <xf numFmtId="180" fontId="6" fillId="15" borderId="14" xfId="66" applyNumberFormat="1" applyFont="1" applyBorder="1" applyAlignment="1">
      <alignment horizontal="center" vertical="center" wrapText="1"/>
    </xf>
    <xf numFmtId="180" fontId="27" fillId="0" borderId="0" xfId="0" applyFont="1" applyFill="1" applyAlignment="1">
      <alignment horizontal="left" vertical="center"/>
    </xf>
    <xf numFmtId="180" fontId="72" fillId="15" borderId="14" xfId="66" applyNumberFormat="1" applyFont="1" applyBorder="1" applyAlignment="1">
      <alignment horizontal="left" vertical="center" wrapText="1"/>
    </xf>
    <xf numFmtId="180" fontId="72" fillId="15" borderId="35" xfId="66" applyNumberFormat="1" applyFont="1" applyBorder="1" applyAlignment="1">
      <alignment horizontal="left" vertical="center" wrapText="1"/>
    </xf>
    <xf numFmtId="180" fontId="27" fillId="0" borderId="0" xfId="0" applyFont="1" applyFill="1" applyAlignment="1">
      <alignment horizontal="left" vertical="center" wrapText="1"/>
    </xf>
    <xf numFmtId="180" fontId="49" fillId="21" borderId="12" xfId="48" applyFont="1" applyFill="1" applyBorder="1" applyAlignment="1">
      <alignment horizontal="center" vertical="center"/>
    </xf>
    <xf numFmtId="180" fontId="6" fillId="20" borderId="12" xfId="48" applyFont="1" applyFill="1" applyBorder="1" applyAlignment="1">
      <alignment horizontal="center" vertical="center"/>
    </xf>
    <xf numFmtId="166" fontId="28" fillId="24" borderId="12" xfId="39" applyFont="1" applyFill="1" applyBorder="1" applyAlignment="1">
      <alignment vertical="center"/>
      <protection locked="0"/>
    </xf>
    <xf numFmtId="180" fontId="0" fillId="2" borderId="12" xfId="0" applyBorder="1" applyAlignment="1">
      <alignment vertical="center"/>
    </xf>
    <xf numFmtId="166" fontId="28" fillId="15" borderId="12" xfId="66" applyFont="1" applyFill="1" applyBorder="1" applyAlignment="1">
      <alignment vertical="center"/>
    </xf>
    <xf numFmtId="180" fontId="29" fillId="0" borderId="12" xfId="47" applyFont="1" applyFill="1" applyBorder="1" applyAlignment="1" applyProtection="1">
      <alignment vertical="center"/>
      <protection locked="0"/>
    </xf>
    <xf numFmtId="180" fontId="49" fillId="21" borderId="12" xfId="0" applyFont="1" applyFill="1" applyBorder="1" applyAlignment="1">
      <alignment vertical="center"/>
    </xf>
    <xf numFmtId="180" fontId="35" fillId="2" borderId="12" xfId="0" applyFont="1" applyBorder="1" applyAlignment="1">
      <alignment vertical="center"/>
    </xf>
    <xf numFmtId="180" fontId="6" fillId="20" borderId="12" xfId="0" applyFont="1" applyFill="1" applyBorder="1" applyAlignment="1">
      <alignment vertical="center"/>
    </xf>
    <xf numFmtId="180" fontId="6" fillId="20" borderId="13" xfId="0" applyFont="1" applyFill="1" applyBorder="1" applyAlignment="1">
      <alignment vertical="center"/>
    </xf>
    <xf numFmtId="180" fontId="6" fillId="20" borderId="14" xfId="0" applyFont="1" applyFill="1" applyBorder="1" applyAlignment="1">
      <alignment vertical="center"/>
    </xf>
    <xf numFmtId="3" fontId="6" fillId="20" borderId="13" xfId="0" applyNumberFormat="1" applyFont="1" applyFill="1" applyBorder="1" applyAlignment="1">
      <alignment vertical="center"/>
    </xf>
    <xf numFmtId="3" fontId="6" fillId="20" borderId="35" xfId="0" applyNumberFormat="1" applyFont="1" applyFill="1" applyBorder="1" applyAlignment="1">
      <alignment vertical="center"/>
    </xf>
    <xf numFmtId="180" fontId="6" fillId="2" borderId="12" xfId="0" applyFont="1" applyBorder="1" applyAlignment="1">
      <alignment vertical="center"/>
    </xf>
    <xf numFmtId="180" fontId="49" fillId="23" borderId="13" xfId="0" applyFont="1" applyFill="1" applyBorder="1" applyAlignment="1">
      <alignment horizontal="right" vertical="center"/>
    </xf>
    <xf numFmtId="180" fontId="49" fillId="23" borderId="14" xfId="0" applyFont="1" applyFill="1" applyBorder="1" applyAlignment="1">
      <alignment horizontal="right" vertical="center"/>
    </xf>
    <xf numFmtId="3" fontId="48" fillId="15" borderId="13" xfId="66" applyNumberFormat="1" applyFont="1" applyBorder="1" applyAlignment="1">
      <alignment vertical="center"/>
    </xf>
    <xf numFmtId="3" fontId="48" fillId="15" borderId="35" xfId="66" applyNumberFormat="1" applyFont="1" applyBorder="1" applyAlignment="1">
      <alignment vertical="center"/>
    </xf>
    <xf numFmtId="180" fontId="49" fillId="21" borderId="12" xfId="0" applyFont="1" applyFill="1" applyBorder="1" applyAlignment="1">
      <alignment horizontal="center" vertical="center" wrapText="1"/>
    </xf>
    <xf numFmtId="180" fontId="49" fillId="2" borderId="12" xfId="0" applyFont="1" applyBorder="1" applyAlignment="1">
      <alignment horizontal="center" vertical="center" wrapText="1"/>
    </xf>
    <xf numFmtId="180" fontId="49" fillId="21" borderId="13" xfId="0" applyFont="1" applyFill="1" applyBorder="1" applyAlignment="1">
      <alignment horizontal="center" vertical="center" wrapText="1"/>
    </xf>
    <xf numFmtId="180" fontId="49" fillId="21" borderId="35" xfId="0" applyFont="1" applyFill="1" applyBorder="1" applyAlignment="1">
      <alignment horizontal="center" vertical="center" wrapText="1"/>
    </xf>
    <xf numFmtId="180" fontId="27" fillId="2" borderId="0" xfId="0" applyFont="1" applyAlignment="1">
      <alignment horizontal="left" vertical="center"/>
    </xf>
    <xf numFmtId="180" fontId="49" fillId="21" borderId="30" xfId="0" applyFont="1" applyFill="1" applyBorder="1" applyAlignment="1">
      <alignment horizontal="center" vertical="center"/>
    </xf>
    <xf numFmtId="180" fontId="49" fillId="21" borderId="0" xfId="0" applyFont="1" applyFill="1" applyAlignment="1">
      <alignment horizontal="center" vertical="center"/>
    </xf>
    <xf numFmtId="180" fontId="35" fillId="2" borderId="35" xfId="0" applyFont="1" applyBorder="1" applyAlignment="1">
      <alignment horizontal="center" vertical="center" wrapText="1"/>
    </xf>
    <xf numFmtId="180" fontId="6" fillId="2" borderId="0" xfId="0" applyFont="1" applyAlignment="1">
      <alignment vertical="center"/>
    </xf>
    <xf numFmtId="180" fontId="49" fillId="21" borderId="31" xfId="0" applyFont="1" applyFill="1" applyBorder="1" applyAlignment="1">
      <alignment horizontal="center" vertical="center" wrapText="1"/>
    </xf>
    <xf numFmtId="180" fontId="49" fillId="21" borderId="33" xfId="0" applyFont="1" applyFill="1" applyBorder="1" applyAlignment="1">
      <alignment horizontal="center" vertical="center" wrapText="1"/>
    </xf>
    <xf numFmtId="180" fontId="27" fillId="0" borderId="12" xfId="47" applyFont="1" applyFill="1" applyBorder="1" applyAlignment="1" applyProtection="1">
      <alignment horizontal="left" vertical="center"/>
      <protection locked="0"/>
    </xf>
    <xf numFmtId="167" fontId="6" fillId="20" borderId="12" xfId="78" applyNumberFormat="1" applyFont="1" applyFill="1" applyBorder="1" applyAlignment="1">
      <alignment horizontal="center" vertical="center" wrapText="1"/>
    </xf>
    <xf numFmtId="180" fontId="6" fillId="0" borderId="12" xfId="63" applyFont="1" applyBorder="1" applyAlignment="1">
      <alignment horizontal="center" vertical="center" wrapText="1"/>
    </xf>
    <xf numFmtId="49" fontId="49" fillId="21" borderId="12" xfId="78" applyNumberFormat="1" applyFont="1" applyFill="1" applyBorder="1" applyAlignment="1">
      <alignment horizontal="center" vertical="center" wrapText="1"/>
    </xf>
    <xf numFmtId="2" fontId="57" fillId="21" borderId="13" xfId="0" applyNumberFormat="1" applyFont="1" applyFill="1" applyBorder="1" applyAlignment="1">
      <alignment horizontal="center" vertical="center" wrapText="1"/>
    </xf>
    <xf numFmtId="2" fontId="57" fillId="21" borderId="35" xfId="0" applyNumberFormat="1" applyFont="1" applyFill="1" applyBorder="1" applyAlignment="1">
      <alignment horizontal="center" vertical="center" wrapText="1"/>
    </xf>
    <xf numFmtId="2" fontId="49" fillId="21" borderId="13" xfId="0" applyNumberFormat="1" applyFont="1" applyFill="1" applyBorder="1" applyAlignment="1">
      <alignment horizontal="center" vertical="center" wrapText="1"/>
    </xf>
    <xf numFmtId="2" fontId="49" fillId="21" borderId="35" xfId="0" applyNumberFormat="1" applyFont="1" applyFill="1" applyBorder="1" applyAlignment="1">
      <alignment horizontal="center" vertical="center" wrapText="1"/>
    </xf>
    <xf numFmtId="2" fontId="49" fillId="21" borderId="14" xfId="0" applyNumberFormat="1" applyFont="1" applyFill="1" applyBorder="1" applyAlignment="1">
      <alignment horizontal="center" vertical="center" wrapText="1"/>
    </xf>
    <xf numFmtId="168" fontId="49" fillId="21" borderId="13" xfId="0" applyNumberFormat="1" applyFont="1" applyFill="1" applyBorder="1" applyAlignment="1">
      <alignment horizontal="center" vertical="center" wrapText="1"/>
    </xf>
    <xf numFmtId="168" fontId="49" fillId="21" borderId="35" xfId="0" applyNumberFormat="1" applyFont="1" applyFill="1" applyBorder="1" applyAlignment="1">
      <alignment horizontal="center" vertical="center" wrapText="1"/>
    </xf>
    <xf numFmtId="173" fontId="6" fillId="20" borderId="13" xfId="0" applyNumberFormat="1" applyFont="1" applyFill="1" applyBorder="1" applyAlignment="1">
      <alignment horizontal="center" vertical="center"/>
    </xf>
    <xf numFmtId="173" fontId="6" fillId="20" borderId="35" xfId="0" applyNumberFormat="1" applyFont="1" applyFill="1" applyBorder="1" applyAlignment="1">
      <alignment horizontal="center" vertical="center"/>
    </xf>
    <xf numFmtId="180" fontId="44" fillId="0" borderId="0" xfId="161" applyFont="1" applyFill="1" applyBorder="1" applyAlignment="1">
      <alignment horizontal="left" vertical="center" wrapText="1"/>
    </xf>
    <xf numFmtId="180" fontId="46" fillId="2" borderId="0" xfId="161" applyFont="1" applyAlignment="1">
      <alignment horizontal="left" vertical="center"/>
    </xf>
    <xf numFmtId="180" fontId="46" fillId="2" borderId="0" xfId="0" applyFont="1" applyAlignment="1"/>
    <xf numFmtId="180" fontId="0" fillId="2" borderId="0" xfId="0" applyAlignment="1"/>
    <xf numFmtId="180" fontId="6" fillId="15" borderId="12" xfId="66" applyNumberFormat="1" applyFont="1" applyBorder="1" applyAlignment="1">
      <alignment horizontal="left" vertical="center" wrapText="1"/>
    </xf>
  </cellXfs>
  <cellStyles count="370">
    <cellStyle name=" 1" xfId="164"/>
    <cellStyle name="_Capex" xfId="165"/>
    <cellStyle name="_UED AMP 2009-14 Final 250309 Less PU" xfId="166"/>
    <cellStyle name="_UED AMP 2009-14 Final 250309 Less PU_1011 monthly" xfId="167"/>
    <cellStyle name="20% - Accent1" xfId="1" builtinId="30" customBuiltin="1"/>
    <cellStyle name="20% - Accent1 2" xfId="102"/>
    <cellStyle name="20% - Accent2" xfId="2" builtinId="34" customBuiltin="1"/>
    <cellStyle name="20% - Accent2 2" xfId="103"/>
    <cellStyle name="20% - Accent3" xfId="3" builtinId="38" customBuiltin="1"/>
    <cellStyle name="20% - Accent3 2" xfId="104"/>
    <cellStyle name="20% - Accent4" xfId="4" builtinId="42" customBuiltin="1"/>
    <cellStyle name="20% - Accent4 2" xfId="105"/>
    <cellStyle name="20% - Accent5" xfId="5" builtinId="46" customBuiltin="1"/>
    <cellStyle name="20% - Accent5 2" xfId="106"/>
    <cellStyle name="20% - Accent6" xfId="6" builtinId="50" customBuiltin="1"/>
    <cellStyle name="20% - Accent6 2" xfId="107"/>
    <cellStyle name="40% - Accent1" xfId="7" builtinId="31" customBuiltin="1"/>
    <cellStyle name="40% - Accent1 2" xfId="108"/>
    <cellStyle name="40% - Accent2" xfId="8" builtinId="35" customBuiltin="1"/>
    <cellStyle name="40% - Accent2 2" xfId="109"/>
    <cellStyle name="40% - Accent3" xfId="9" builtinId="39" customBuiltin="1"/>
    <cellStyle name="40% - Accent3 2" xfId="110"/>
    <cellStyle name="40% - Accent4" xfId="10" builtinId="43" customBuiltin="1"/>
    <cellStyle name="40% - Accent4 2" xfId="111"/>
    <cellStyle name="40% - Accent5" xfId="11" builtinId="47" customBuiltin="1"/>
    <cellStyle name="40% - Accent5 2" xfId="112"/>
    <cellStyle name="40% - Accent6" xfId="12" builtinId="51" customBuiltin="1"/>
    <cellStyle name="40% - Accent6 2" xfId="113"/>
    <cellStyle name="60% - Accent1" xfId="13" builtinId="32" customBuiltin="1"/>
    <cellStyle name="60% - Accent1 2" xfId="114"/>
    <cellStyle name="60% - Accent2" xfId="14" builtinId="36" customBuiltin="1"/>
    <cellStyle name="60% - Accent2 2" xfId="115"/>
    <cellStyle name="60% - Accent3" xfId="15" builtinId="40" customBuiltin="1"/>
    <cellStyle name="60% - Accent3 2" xfId="116"/>
    <cellStyle name="60% - Accent4" xfId="16" builtinId="44" customBuiltin="1"/>
    <cellStyle name="60% - Accent4 2" xfId="117"/>
    <cellStyle name="60% - Accent5" xfId="17" builtinId="48" customBuiltin="1"/>
    <cellStyle name="60% - Accent5 2" xfId="118"/>
    <cellStyle name="60% - Accent6" xfId="18" builtinId="52" customBuiltin="1"/>
    <cellStyle name="60% - Accent6 2" xfId="119"/>
    <cellStyle name="Accent1" xfId="19" builtinId="29" customBuiltin="1"/>
    <cellStyle name="Accent1 - 20%" xfId="168"/>
    <cellStyle name="Accent1 - 40%" xfId="169"/>
    <cellStyle name="Accent1 - 60%" xfId="170"/>
    <cellStyle name="Accent1 2" xfId="120"/>
    <cellStyle name="Accent2" xfId="20" builtinId="33" customBuiltin="1"/>
    <cellStyle name="Accent2 - 20%" xfId="171"/>
    <cellStyle name="Accent2 - 40%" xfId="172"/>
    <cellStyle name="Accent2 - 60%" xfId="173"/>
    <cellStyle name="Accent2 2" xfId="121"/>
    <cellStyle name="Accent3" xfId="21" builtinId="37" customBuiltin="1"/>
    <cellStyle name="Accent3 - 20%" xfId="174"/>
    <cellStyle name="Accent3 - 40%" xfId="175"/>
    <cellStyle name="Accent3 - 60%" xfId="176"/>
    <cellStyle name="Accent3 2" xfId="122"/>
    <cellStyle name="Accent4" xfId="22" builtinId="41" customBuiltin="1"/>
    <cellStyle name="Accent4 - 20%" xfId="177"/>
    <cellStyle name="Accent4 - 40%" xfId="178"/>
    <cellStyle name="Accent4 - 60%" xfId="179"/>
    <cellStyle name="Accent4 2" xfId="123"/>
    <cellStyle name="Accent5" xfId="23" builtinId="45" customBuiltin="1"/>
    <cellStyle name="Accent5 - 20%" xfId="180"/>
    <cellStyle name="Accent5 - 40%" xfId="181"/>
    <cellStyle name="Accent5 - 60%" xfId="182"/>
    <cellStyle name="Accent5 2" xfId="124"/>
    <cellStyle name="Accent6" xfId="24" builtinId="49" customBuiltin="1"/>
    <cellStyle name="Accent6 - 20%" xfId="183"/>
    <cellStyle name="Accent6 - 40%" xfId="184"/>
    <cellStyle name="Accent6 - 60%" xfId="185"/>
    <cellStyle name="Accent6 2" xfId="125"/>
    <cellStyle name="Agara" xfId="186"/>
    <cellStyle name="B79812_.wvu.PrintTitlest" xfId="187"/>
    <cellStyle name="Bad" xfId="25" builtinId="27" customBuiltin="1"/>
    <cellStyle name="Bad 2" xfId="126"/>
    <cellStyle name="Black" xfId="188"/>
    <cellStyle name="Blockout" xfId="26"/>
    <cellStyle name="Blockout 2" xfId="66"/>
    <cellStyle name="Blockout 3" xfId="84"/>
    <cellStyle name="Blue" xfId="189"/>
    <cellStyle name="Calculation" xfId="27" builtinId="22" customBuiltin="1"/>
    <cellStyle name="Calculation 2" xfId="127"/>
    <cellStyle name="Check Cell" xfId="28" builtinId="23" customBuiltin="1"/>
    <cellStyle name="Check Cell 2" xfId="128"/>
    <cellStyle name="Comma" xfId="29" builtinId="3"/>
    <cellStyle name="Comma [0]7Z_87C" xfId="190"/>
    <cellStyle name="Comma 0" xfId="191"/>
    <cellStyle name="Comma 1" xfId="192"/>
    <cellStyle name="Comma 2" xfId="59"/>
    <cellStyle name="Comma 2 2" xfId="64"/>
    <cellStyle name="Comma 2 2 2" xfId="193"/>
    <cellStyle name="Comma 2 3" xfId="67"/>
    <cellStyle name="Comma 2 3 2" xfId="194"/>
    <cellStyle name="Comma 2 4" xfId="88"/>
    <cellStyle name="Comma 2 5" xfId="144"/>
    <cellStyle name="Comma 3" xfId="60"/>
    <cellStyle name="Comma 3 2" xfId="68"/>
    <cellStyle name="Comma 3 3" xfId="145"/>
    <cellStyle name="Comma 3 4" xfId="195"/>
    <cellStyle name="Comma 4" xfId="69"/>
    <cellStyle name="Comma 4 2" xfId="196"/>
    <cellStyle name="Comma 5" xfId="129"/>
    <cellStyle name="Comma_Section 11-RAB" xfId="30"/>
    <cellStyle name="Comma0" xfId="197"/>
    <cellStyle name="Currency" xfId="159" builtinId="4"/>
    <cellStyle name="Currency 11" xfId="198"/>
    <cellStyle name="Currency 2" xfId="199"/>
    <cellStyle name="Currency 3" xfId="200"/>
    <cellStyle name="Currency 4" xfId="201"/>
    <cellStyle name="Currency 5" xfId="355"/>
    <cellStyle name="D4_B8B1_005004B79812_.wvu.PrintTitlest" xfId="202"/>
    <cellStyle name="Date" xfId="203"/>
    <cellStyle name="Emphasis 1" xfId="204"/>
    <cellStyle name="Emphasis 2" xfId="205"/>
    <cellStyle name="Emphasis 3" xfId="206"/>
    <cellStyle name="Euro" xfId="207"/>
    <cellStyle name="Explanatory Text" xfId="31" builtinId="53" customBuiltin="1"/>
    <cellStyle name="Explanatory Text 2" xfId="130"/>
    <cellStyle name="Fixed" xfId="208"/>
    <cellStyle name="Gilsans" xfId="209"/>
    <cellStyle name="Gilsansl" xfId="210"/>
    <cellStyle name="Good" xfId="32" builtinId="26" customBuiltin="1"/>
    <cellStyle name="Good 2" xfId="131"/>
    <cellStyle name="Heading 1" xfId="33" builtinId="16" customBuiltin="1"/>
    <cellStyle name="Heading 1 2" xfId="132"/>
    <cellStyle name="Heading 1 2 2" xfId="211"/>
    <cellStyle name="Heading 1 3" xfId="212"/>
    <cellStyle name="Heading 2" xfId="34" builtinId="17" customBuiltin="1"/>
    <cellStyle name="Heading 2 2" xfId="133"/>
    <cellStyle name="Heading 2 2 2" xfId="213"/>
    <cellStyle name="Heading 2 3" xfId="214"/>
    <cellStyle name="Heading 3" xfId="35" builtinId="18" customBuiltin="1"/>
    <cellStyle name="Heading 3 2" xfId="134"/>
    <cellStyle name="Heading 3 2 2" xfId="215"/>
    <cellStyle name="Heading 3 3" xfId="216"/>
    <cellStyle name="Heading 4" xfId="36" builtinId="19" customBuiltin="1"/>
    <cellStyle name="Heading 4 2" xfId="135"/>
    <cellStyle name="Heading 4 2 2" xfId="217"/>
    <cellStyle name="Heading 4 3" xfId="218"/>
    <cellStyle name="Heading(4)" xfId="219"/>
    <cellStyle name="Hyperlink" xfId="37" builtinId="8"/>
    <cellStyle name="Hyperlink 2" xfId="89"/>
    <cellStyle name="Hyperlink 2 2" xfId="220"/>
    <cellStyle name="Hyperlink 2_9. EBSS" xfId="340"/>
    <cellStyle name="Hyperlink 3" xfId="100"/>
    <cellStyle name="Hyperlink Arrow" xfId="221"/>
    <cellStyle name="Hyperlink Text" xfId="222"/>
    <cellStyle name="Input" xfId="38" builtinId="20" customBuiltin="1"/>
    <cellStyle name="Input 2" xfId="136"/>
    <cellStyle name="Input1" xfId="39"/>
    <cellStyle name="Input1 2" xfId="70"/>
    <cellStyle name="Input2" xfId="40"/>
    <cellStyle name="Input2 2" xfId="85"/>
    <cellStyle name="Input2 3" xfId="76"/>
    <cellStyle name="Input3" xfId="41"/>
    <cellStyle name="Input3 2" xfId="86"/>
    <cellStyle name="Input3 3" xfId="77"/>
    <cellStyle name="Lines" xfId="223"/>
    <cellStyle name="Linked Cell" xfId="42" builtinId="24" customBuiltin="1"/>
    <cellStyle name="Linked Cell 2" xfId="137"/>
    <cellStyle name="Mine" xfId="224"/>
    <cellStyle name="Model Name" xfId="225"/>
    <cellStyle name="Neutral" xfId="43" builtinId="28" customBuiltin="1"/>
    <cellStyle name="Neutral 2" xfId="138"/>
    <cellStyle name="Normal" xfId="0" builtinId="0"/>
    <cellStyle name="Normal - Style1" xfId="226"/>
    <cellStyle name="Normal 10" xfId="93"/>
    <cellStyle name="Normal 10 2" xfId="150"/>
    <cellStyle name="Normal 10_9. EBSS" xfId="341"/>
    <cellStyle name="Normal 11" xfId="92"/>
    <cellStyle name="Normal 11 2" xfId="149"/>
    <cellStyle name="Normal 11_9. EBSS" xfId="342"/>
    <cellStyle name="Normal 114" xfId="227"/>
    <cellStyle name="Normal 12" xfId="94"/>
    <cellStyle name="Normal 12 2" xfId="151"/>
    <cellStyle name="Normal 12_9. EBSS" xfId="343"/>
    <cellStyle name="Normal 13" xfId="97"/>
    <cellStyle name="Normal 13 2" xfId="154"/>
    <cellStyle name="Normal 13_9. EBSS" xfId="344"/>
    <cellStyle name="Normal 14" xfId="98"/>
    <cellStyle name="Normal 14 2" xfId="155"/>
    <cellStyle name="Normal 14_9. EBSS" xfId="345"/>
    <cellStyle name="Normal 143" xfId="228"/>
    <cellStyle name="Normal 144" xfId="229"/>
    <cellStyle name="Normal 147" xfId="230"/>
    <cellStyle name="Normal 148" xfId="231"/>
    <cellStyle name="Normal 149" xfId="232"/>
    <cellStyle name="Normal 15" xfId="96"/>
    <cellStyle name="Normal 15 2" xfId="153"/>
    <cellStyle name="Normal 15_9. EBSS" xfId="346"/>
    <cellStyle name="Normal 150" xfId="233"/>
    <cellStyle name="Normal 151" xfId="234"/>
    <cellStyle name="Normal 152" xfId="235"/>
    <cellStyle name="Normal 153" xfId="236"/>
    <cellStyle name="Normal 154" xfId="237"/>
    <cellStyle name="Normal 155" xfId="238"/>
    <cellStyle name="Normal 156" xfId="239"/>
    <cellStyle name="Normal 16" xfId="101"/>
    <cellStyle name="Normal 161" xfId="240"/>
    <cellStyle name="Normal 162" xfId="241"/>
    <cellStyle name="Normal 163" xfId="242"/>
    <cellStyle name="Normal 164" xfId="243"/>
    <cellStyle name="Normal 169" xfId="244"/>
    <cellStyle name="Normal 17" xfId="99"/>
    <cellStyle name="Normal 17 2" xfId="352"/>
    <cellStyle name="Normal 17 2 2" xfId="366"/>
    <cellStyle name="Normal 17 3" xfId="359"/>
    <cellStyle name="Normal 170" xfId="245"/>
    <cellStyle name="Normal 171" xfId="246"/>
    <cellStyle name="Normal 172" xfId="247"/>
    <cellStyle name="Normal 177" xfId="248"/>
    <cellStyle name="Normal 178" xfId="249"/>
    <cellStyle name="Normal 179" xfId="250"/>
    <cellStyle name="Normal 18" xfId="333"/>
    <cellStyle name="Normal 180" xfId="251"/>
    <cellStyle name="Normal 181" xfId="252"/>
    <cellStyle name="Normal 182" xfId="253"/>
    <cellStyle name="Normal 183" xfId="254"/>
    <cellStyle name="Normal 184" xfId="255"/>
    <cellStyle name="Normal 185" xfId="256"/>
    <cellStyle name="Normal 186" xfId="257"/>
    <cellStyle name="Normal 187" xfId="258"/>
    <cellStyle name="Normal 188" xfId="259"/>
    <cellStyle name="Normal 189" xfId="260"/>
    <cellStyle name="Normal 19" xfId="337"/>
    <cellStyle name="Normal 190" xfId="261"/>
    <cellStyle name="Normal 192" xfId="262"/>
    <cellStyle name="Normal 193" xfId="263"/>
    <cellStyle name="Normal 196" xfId="264"/>
    <cellStyle name="Normal 197" xfId="265"/>
    <cellStyle name="Normal 198" xfId="266"/>
    <cellStyle name="Normal 199" xfId="267"/>
    <cellStyle name="Normal 2" xfId="58"/>
    <cellStyle name="Normal 2 2" xfId="63"/>
    <cellStyle name="Normal 2 2 2" xfId="268"/>
    <cellStyle name="Normal 2 3" xfId="71"/>
    <cellStyle name="Normal 20" xfId="339"/>
    <cellStyle name="Normal 200" xfId="269"/>
    <cellStyle name="Normal 201" xfId="270"/>
    <cellStyle name="Normal 202" xfId="271"/>
    <cellStyle name="Normal 203" xfId="272"/>
    <cellStyle name="Normal 204" xfId="273"/>
    <cellStyle name="Normal 205" xfId="274"/>
    <cellStyle name="Normal 207" xfId="275"/>
    <cellStyle name="Normal 208" xfId="276"/>
    <cellStyle name="Normal 209" xfId="277"/>
    <cellStyle name="Normal 21" xfId="336"/>
    <cellStyle name="Normal 210" xfId="278"/>
    <cellStyle name="Normal 211" xfId="279"/>
    <cellStyle name="Normal 212" xfId="280"/>
    <cellStyle name="Normal 213" xfId="281"/>
    <cellStyle name="Normal 214" xfId="282"/>
    <cellStyle name="Normal 215" xfId="283"/>
    <cellStyle name="Normal 216" xfId="284"/>
    <cellStyle name="Normal 22" xfId="338"/>
    <cellStyle name="Normal 23" xfId="350"/>
    <cellStyle name="Normal 3" xfId="61"/>
    <cellStyle name="Normal 3 2" xfId="72"/>
    <cellStyle name="Normal 3 3" xfId="73"/>
    <cellStyle name="Normal 3 4" xfId="162"/>
    <cellStyle name="Normal 37" xfId="285"/>
    <cellStyle name="Normal 38" xfId="286"/>
    <cellStyle name="Normal 39" xfId="287"/>
    <cellStyle name="Normal 4" xfId="74"/>
    <cellStyle name="Normal 4 2" xfId="158"/>
    <cellStyle name="Normal 4 2 2" xfId="354"/>
    <cellStyle name="Normal 4 2 2 2" xfId="368"/>
    <cellStyle name="Normal 4 2 3" xfId="362"/>
    <cellStyle name="Normal 40" xfId="288"/>
    <cellStyle name="Normal 5" xfId="75"/>
    <cellStyle name="Normal 5 2" xfId="289"/>
    <cellStyle name="Normal 6" xfId="65"/>
    <cellStyle name="Normal 6 2" xfId="163"/>
    <cellStyle name="Normal 6 3" xfId="290"/>
    <cellStyle name="Normal 7" xfId="90"/>
    <cellStyle name="Normal 7 2" xfId="147"/>
    <cellStyle name="Normal 7 3" xfId="291"/>
    <cellStyle name="Normal 7_9. EBSS" xfId="347"/>
    <cellStyle name="Normal 8" xfId="95"/>
    <cellStyle name="Normal 8 2" xfId="152"/>
    <cellStyle name="Normal 8_9. EBSS" xfId="348"/>
    <cellStyle name="Normal 9" xfId="91"/>
    <cellStyle name="Normal 9 2" xfId="148"/>
    <cellStyle name="Normal 9_9. EBSS" xfId="349"/>
    <cellStyle name="Normal_20070904 - Suggested revised templates" xfId="82"/>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2" xfId="161"/>
    <cellStyle name="Normal_2010 10 21 - draft 2009-10 ActewAGL RIN - incentive schemes" xfId="48"/>
    <cellStyle name="Normal_AER11 4935  VIC gas access arrangement review 2012 - RIN  - AER regulatory information instrument - - APA GasNet draft RIN" xfId="156"/>
    <cellStyle name="Normal_Book1" xfId="49"/>
    <cellStyle name="Normal_Book1 2" xfId="81"/>
    <cellStyle name="Normal_D11 2371025  Financial information - 2012 Draft RIN - Ausgrid" xfId="78"/>
    <cellStyle name="Normal_D11 2371025  Financial information - 2012 Draft RIN - Ausgrid 2" xfId="157"/>
    <cellStyle name="Normal_D12 1569  Opex, DMIS, EBSS - 2012 draft RIN - Ausgrid" xfId="79"/>
    <cellStyle name="Normal_D12 1569  Opex, DMIS, EBSS - 2012 draft RIN - Ausgrid 2" xfId="335"/>
    <cellStyle name="Normal_Section 11-RAB" xfId="50"/>
    <cellStyle name="Normal_Sheet2" xfId="83"/>
    <cellStyle name="Normal_Sheet3" xfId="51"/>
    <cellStyle name="Note" xfId="52" builtinId="10" customBuiltin="1"/>
    <cellStyle name="Note 2" xfId="87"/>
    <cellStyle name="Note 3" xfId="80"/>
    <cellStyle name="Note 4" xfId="139"/>
    <cellStyle name="Output" xfId="53" builtinId="21" customBuiltin="1"/>
    <cellStyle name="Output 2" xfId="140"/>
    <cellStyle name="Percent" xfId="160" builtinId="5"/>
    <cellStyle name="Percent [2]" xfId="292"/>
    <cellStyle name="Percent 2" xfId="62"/>
    <cellStyle name="Percent 2 2" xfId="146"/>
    <cellStyle name="Percent 2 2 2" xfId="353"/>
    <cellStyle name="Percent 2 2 2 2" xfId="367"/>
    <cellStyle name="Percent 2 2 3" xfId="360"/>
    <cellStyle name="Percent 2 3" xfId="293"/>
    <cellStyle name="Percent 2 4" xfId="351"/>
    <cellStyle name="Percent 2 4 2" xfId="365"/>
    <cellStyle name="Percent 2 5" xfId="358"/>
    <cellStyle name="Percent 3" xfId="294"/>
    <cellStyle name="Percent 4" xfId="356"/>
    <cellStyle name="Percent 5" xfId="363"/>
    <cellStyle name="Percent 6" xfId="361"/>
    <cellStyle name="Percent 7" xfId="369"/>
    <cellStyle name="Percent 8" xfId="364"/>
    <cellStyle name="Percent 9" xfId="357"/>
    <cellStyle name="Percentage" xfId="295"/>
    <cellStyle name="Period Title" xfId="296"/>
    <cellStyle name="PSChar" xfId="297"/>
    <cellStyle name="PSDate" xfId="298"/>
    <cellStyle name="PSDec" xfId="299"/>
    <cellStyle name="PSDetail" xfId="300"/>
    <cellStyle name="PSHeading" xfId="301"/>
    <cellStyle name="PSInt" xfId="302"/>
    <cellStyle name="PSSpacer" xfId="303"/>
    <cellStyle name="Ratio" xfId="304"/>
    <cellStyle name="Right Date" xfId="305"/>
    <cellStyle name="Right Number" xfId="306"/>
    <cellStyle name="Right Year" xfId="307"/>
    <cellStyle name="SAPError" xfId="308"/>
    <cellStyle name="SAPKey" xfId="309"/>
    <cellStyle name="SAPLocked" xfId="310"/>
    <cellStyle name="SAPOutput" xfId="311"/>
    <cellStyle name="SAPSpace" xfId="312"/>
    <cellStyle name="SAPText" xfId="313"/>
    <cellStyle name="SAPUnLocked" xfId="314"/>
    <cellStyle name="Sheet Title" xfId="315"/>
    <cellStyle name="Style 1" xfId="54"/>
    <cellStyle name="Style2" xfId="316"/>
    <cellStyle name="Style3" xfId="317"/>
    <cellStyle name="Style4" xfId="318"/>
    <cellStyle name="Style5" xfId="319"/>
    <cellStyle name="Table Head Green" xfId="320"/>
    <cellStyle name="Table Head_pldt" xfId="321"/>
    <cellStyle name="Table Source" xfId="322"/>
    <cellStyle name="Table Units" xfId="323"/>
    <cellStyle name="Text" xfId="324"/>
    <cellStyle name="Text 2" xfId="325"/>
    <cellStyle name="Text Head 1" xfId="326"/>
    <cellStyle name="Text Head 2" xfId="327"/>
    <cellStyle name="Text Indent 2" xfId="328"/>
    <cellStyle name="Theirs" xfId="329"/>
    <cellStyle name="Title" xfId="55" builtinId="15" customBuiltin="1"/>
    <cellStyle name="Title 2" xfId="141"/>
    <cellStyle name="TOC 1" xfId="330"/>
    <cellStyle name="TOC 2" xfId="331"/>
    <cellStyle name="TOC 3" xfId="332"/>
    <cellStyle name="Total" xfId="56" builtinId="25" customBuiltin="1"/>
    <cellStyle name="Total 2" xfId="142"/>
    <cellStyle name="Warning Text" xfId="57" builtinId="11" customBuiltin="1"/>
    <cellStyle name="Warning Text 2" xfId="143"/>
    <cellStyle name="year" xfId="334"/>
  </cellStyles>
  <dxfs count="3">
    <dxf>
      <fill>
        <patternFill>
          <bgColor theme="0" tint="-0.34998626667073579"/>
        </patternFill>
      </fill>
    </dxf>
    <dxf>
      <fill>
        <patternFill>
          <bgColor rgb="FFFFFFCC"/>
        </patternFill>
      </fill>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FFFFCC"/>
      <color rgb="FF0000FF"/>
      <color rgb="FFFFD581"/>
      <color rgb="FFFFCC99"/>
      <color rgb="FFFCD9BC"/>
      <color rgb="FFFECE88"/>
      <color rgb="FFFFCC66"/>
      <color rgb="FFFFCC00"/>
      <color rgb="FF5898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590550</xdr:colOff>
      <xdr:row>4</xdr:row>
      <xdr:rowOff>38100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5810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3</xdr:col>
      <xdr:colOff>523875</xdr:colOff>
      <xdr:row>5</xdr:row>
      <xdr:rowOff>66675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410527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81025"/>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581025"/>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81025"/>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581025"/>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81025"/>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3255" name="Group 1"/>
        <xdr:cNvGrpSpPr>
          <a:grpSpLocks/>
        </xdr:cNvGrpSpPr>
      </xdr:nvGrpSpPr>
      <xdr:grpSpPr bwMode="auto">
        <a:xfrm>
          <a:off x="0" y="0"/>
          <a:ext cx="800100" cy="0"/>
          <a:chOff x="0" y="2"/>
          <a:chExt cx="77" cy="61"/>
        </a:xfrm>
      </xdr:grpSpPr>
      <xdr:sp macro="" textlink="">
        <xdr:nvSpPr>
          <xdr:cNvPr id="72706"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60"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3256" name="Group 4"/>
        <xdr:cNvGrpSpPr>
          <a:grpSpLocks/>
        </xdr:cNvGrpSpPr>
      </xdr:nvGrpSpPr>
      <xdr:grpSpPr bwMode="auto">
        <a:xfrm>
          <a:off x="0" y="19050"/>
          <a:ext cx="733425" cy="581025"/>
          <a:chOff x="0" y="2"/>
          <a:chExt cx="77" cy="61"/>
        </a:xfrm>
      </xdr:grpSpPr>
      <xdr:sp macro="" textlink="">
        <xdr:nvSpPr>
          <xdr:cNvPr id="7270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5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1104900"/>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95300"/>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2210637</xdr:colOff>
      <xdr:row>2</xdr:row>
      <xdr:rowOff>468923</xdr:rowOff>
    </xdr:from>
    <xdr:to>
      <xdr:col>3</xdr:col>
      <xdr:colOff>3251061</xdr:colOff>
      <xdr:row>4</xdr:row>
      <xdr:rowOff>223995</xdr:rowOff>
    </xdr:to>
    <xdr:pic>
      <xdr:nvPicPr>
        <xdr:cNvPr id="129234"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7490208" y="849923"/>
          <a:ext cx="1040424" cy="653143"/>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81025"/>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00100" cy="6858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8135" cy="57956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81025"/>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81025"/>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15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15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2" name="Group 1"/>
        <xdr:cNvGrpSpPr>
          <a:grpSpLocks/>
        </xdr:cNvGrpSpPr>
      </xdr:nvGrpSpPr>
      <xdr:grpSpPr bwMode="auto">
        <a:xfrm>
          <a:off x="0" y="19050"/>
          <a:ext cx="809625" cy="6858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RFS001\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RFS001\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01\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pick\Local%20Settings\Temporary%20Internet%20Files\Content.Outlook\YP2OCHKG\Aurora%202013-14-2016-17%20Annual%20Reporting%20RIn%20-%20financial%20templates%20-%20post%20rationalisatio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CPI"/>
      <sheetName val="Reconciliation"/>
      <sheetName val="1a. Income"/>
      <sheetName val="2. Metering and TARC"/>
      <sheetName val="3a. Capex - total"/>
      <sheetName val="3b. Capex - margins"/>
      <sheetName val="4. Capex Tax"/>
      <sheetName val="5a. Maintenance - total "/>
      <sheetName val="5b. Maintenance - margin"/>
      <sheetName val="6a. Operating Activities (T)"/>
      <sheetName val="6b. Operating Activities  (M) "/>
      <sheetName val="7. Avoided Cost Payments"/>
      <sheetName val="8. Alt Control&amp;Others "/>
      <sheetName val="9. EBSS"/>
      <sheetName val="10. Juris Scheme"/>
      <sheetName val="11.DMIS-DMIA"/>
      <sheetName val="12. Self Insurance"/>
      <sheetName val="13. CHAP"/>
      <sheetName val="14. Related Party"/>
      <sheetName val="15. Shared assets"/>
    </sheetNames>
    <sheetDataSet>
      <sheetData sheetId="0">
        <row r="26">
          <cell r="E26" t="str">
            <v>2014-15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venue.reset@tasnetworks.com.au"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J50"/>
  <sheetViews>
    <sheetView showGridLines="0" view="pageBreakPreview" topLeftCell="A10" zoomScaleNormal="100" workbookViewId="0">
      <selection activeCell="E24" sqref="E24:G24"/>
    </sheetView>
  </sheetViews>
  <sheetFormatPr defaultRowHeight="12.75"/>
  <cols>
    <col min="1" max="1" width="28.85546875" style="184" customWidth="1"/>
    <col min="2" max="2" width="8.7109375" style="184" customWidth="1"/>
    <col min="3" max="3" width="16.28515625" style="184" customWidth="1"/>
    <col min="4" max="9" width="8.7109375" style="184" customWidth="1"/>
    <col min="10" max="10" width="4.85546875" style="184" customWidth="1"/>
    <col min="11" max="16384" width="9.140625" style="184"/>
  </cols>
  <sheetData>
    <row r="3" spans="1:10">
      <c r="D3" s="71"/>
    </row>
    <row r="8" spans="1:10" ht="20.25">
      <c r="A8" s="185" t="s">
        <v>126</v>
      </c>
      <c r="B8" s="185"/>
      <c r="C8" s="185"/>
    </row>
    <row r="9" spans="1:10" ht="20.25">
      <c r="A9" s="185" t="s">
        <v>127</v>
      </c>
      <c r="B9" s="185"/>
      <c r="C9" s="185"/>
    </row>
    <row r="11" spans="1:10">
      <c r="A11" s="186" t="s">
        <v>128</v>
      </c>
      <c r="B11" s="186"/>
      <c r="C11" s="186"/>
    </row>
    <row r="12" spans="1:10" ht="13.5" thickBot="1"/>
    <row r="13" spans="1:10" ht="15.75">
      <c r="A13" s="503" t="s">
        <v>129</v>
      </c>
      <c r="B13" s="504"/>
      <c r="C13" s="504"/>
      <c r="D13" s="505"/>
      <c r="E13" s="505"/>
      <c r="F13" s="505"/>
      <c r="G13" s="505"/>
      <c r="H13" s="505"/>
      <c r="I13" s="505"/>
      <c r="J13" s="506"/>
    </row>
    <row r="14" spans="1:10">
      <c r="A14" s="507" t="s">
        <v>65</v>
      </c>
      <c r="B14" s="508"/>
      <c r="C14" s="508"/>
      <c r="D14" s="508"/>
      <c r="E14" s="508"/>
      <c r="F14" s="508"/>
      <c r="G14" s="508"/>
      <c r="H14" s="508"/>
      <c r="I14" s="508"/>
      <c r="J14" s="509"/>
    </row>
    <row r="15" spans="1:10">
      <c r="A15" s="510" t="s">
        <v>130</v>
      </c>
      <c r="B15" s="511"/>
      <c r="C15" s="511"/>
      <c r="D15" s="512"/>
      <c r="E15" s="512"/>
      <c r="F15" s="512"/>
      <c r="G15" s="512"/>
      <c r="H15" s="512"/>
      <c r="I15" s="512"/>
      <c r="J15" s="513"/>
    </row>
    <row r="16" spans="1:10" ht="13.5" thickBot="1">
      <c r="A16" s="514" t="s">
        <v>243</v>
      </c>
      <c r="B16" s="515"/>
      <c r="C16" s="515"/>
      <c r="D16" s="516"/>
      <c r="E16" s="516"/>
      <c r="F16" s="516"/>
      <c r="G16" s="516"/>
      <c r="H16" s="516"/>
      <c r="I16" s="516"/>
      <c r="J16" s="517"/>
    </row>
    <row r="17" spans="1:10">
      <c r="A17" s="518"/>
      <c r="B17" s="518"/>
      <c r="C17" s="518"/>
      <c r="D17" s="519"/>
      <c r="E17" s="519"/>
      <c r="F17" s="519"/>
      <c r="G17" s="519"/>
      <c r="H17" s="519"/>
      <c r="I17" s="519"/>
      <c r="J17" s="519"/>
    </row>
    <row r="18" spans="1:10">
      <c r="A18" s="187" t="s">
        <v>131</v>
      </c>
      <c r="B18" s="187"/>
      <c r="C18" s="187"/>
      <c r="D18" s="188"/>
      <c r="E18" s="188"/>
      <c r="F18" s="188"/>
      <c r="G18" s="188"/>
      <c r="H18" s="188"/>
    </row>
    <row r="19" spans="1:10">
      <c r="A19" s="189" t="s">
        <v>132</v>
      </c>
      <c r="B19" s="189"/>
      <c r="C19" s="189"/>
    </row>
    <row r="22" spans="1:10" ht="18">
      <c r="A22" s="520" t="s">
        <v>133</v>
      </c>
      <c r="B22" s="521"/>
      <c r="C22" s="521"/>
      <c r="D22" s="522"/>
      <c r="E22" s="523" t="s">
        <v>423</v>
      </c>
      <c r="F22" s="524"/>
      <c r="G22" s="524"/>
    </row>
    <row r="23" spans="1:10" ht="18">
      <c r="A23" s="190"/>
      <c r="B23" s="190"/>
      <c r="C23" s="190"/>
      <c r="D23" s="190"/>
      <c r="I23" s="532"/>
      <c r="J23" s="532"/>
    </row>
    <row r="24" spans="1:10" ht="18">
      <c r="A24" s="520" t="s">
        <v>424</v>
      </c>
      <c r="B24" s="521"/>
      <c r="C24" s="521"/>
      <c r="D24" s="522"/>
      <c r="E24" s="525" t="s">
        <v>545</v>
      </c>
      <c r="F24" s="526"/>
      <c r="G24" s="526"/>
    </row>
    <row r="25" spans="1:10" ht="18">
      <c r="A25" s="190"/>
      <c r="B25" s="190"/>
      <c r="C25" s="190"/>
      <c r="D25" s="190"/>
      <c r="E25" s="527"/>
      <c r="F25" s="528"/>
      <c r="G25" s="528"/>
    </row>
    <row r="26" spans="1:10" ht="18">
      <c r="A26" s="520" t="s">
        <v>134</v>
      </c>
      <c r="B26" s="521"/>
      <c r="C26" s="521"/>
      <c r="D26" s="521"/>
      <c r="E26" s="529" t="s">
        <v>420</v>
      </c>
      <c r="F26" s="530"/>
      <c r="G26" s="531"/>
    </row>
    <row r="28" spans="1:10" ht="13.5" thickBot="1"/>
    <row r="29" spans="1:10">
      <c r="A29" s="191"/>
      <c r="B29" s="313"/>
      <c r="C29" s="313"/>
      <c r="D29" s="192"/>
      <c r="E29" s="192"/>
      <c r="F29" s="192"/>
      <c r="G29" s="192"/>
      <c r="H29" s="192"/>
      <c r="I29" s="193"/>
    </row>
    <row r="30" spans="1:10">
      <c r="A30" s="194" t="s">
        <v>135</v>
      </c>
      <c r="B30" s="314"/>
      <c r="C30" s="314"/>
      <c r="D30" s="500" t="s">
        <v>136</v>
      </c>
      <c r="E30" s="501"/>
      <c r="F30" s="494" t="s">
        <v>537</v>
      </c>
      <c r="G30" s="495"/>
      <c r="H30" s="495"/>
      <c r="I30" s="195"/>
    </row>
    <row r="31" spans="1:10">
      <c r="A31" s="194"/>
      <c r="B31" s="314"/>
      <c r="C31" s="314"/>
      <c r="D31" s="500" t="s">
        <v>137</v>
      </c>
      <c r="E31" s="501"/>
      <c r="F31" s="494" t="s">
        <v>538</v>
      </c>
      <c r="G31" s="495"/>
      <c r="H31" s="495"/>
      <c r="I31" s="195"/>
    </row>
    <row r="32" spans="1:10">
      <c r="A32" s="194"/>
      <c r="B32" s="314"/>
      <c r="C32" s="314"/>
      <c r="D32" s="196"/>
      <c r="E32" s="350" t="s">
        <v>138</v>
      </c>
      <c r="F32" s="197" t="s">
        <v>539</v>
      </c>
      <c r="G32" s="350" t="s">
        <v>139</v>
      </c>
      <c r="H32" s="451">
        <v>7008</v>
      </c>
      <c r="I32" s="198"/>
    </row>
    <row r="33" spans="1:9">
      <c r="A33" s="194"/>
      <c r="B33" s="314"/>
      <c r="C33" s="314"/>
      <c r="D33" s="196"/>
      <c r="E33" s="196"/>
      <c r="F33" s="196"/>
      <c r="G33" s="199"/>
      <c r="H33" s="196"/>
      <c r="I33" s="200"/>
    </row>
    <row r="34" spans="1:9">
      <c r="A34" s="194" t="s">
        <v>140</v>
      </c>
      <c r="B34" s="314"/>
      <c r="C34" s="314"/>
      <c r="D34" s="500" t="s">
        <v>136</v>
      </c>
      <c r="E34" s="501"/>
      <c r="F34" s="502" t="s">
        <v>540</v>
      </c>
      <c r="G34" s="502"/>
      <c r="H34" s="502"/>
      <c r="I34" s="198"/>
    </row>
    <row r="35" spans="1:9">
      <c r="A35" s="194"/>
      <c r="B35" s="314"/>
      <c r="C35" s="314"/>
      <c r="D35" s="500" t="s">
        <v>137</v>
      </c>
      <c r="E35" s="501"/>
      <c r="F35" s="502" t="s">
        <v>541</v>
      </c>
      <c r="G35" s="502"/>
      <c r="H35" s="502"/>
      <c r="I35" s="198"/>
    </row>
    <row r="36" spans="1:9">
      <c r="A36" s="201"/>
      <c r="B36" s="315"/>
      <c r="C36" s="315"/>
      <c r="D36" s="196"/>
      <c r="E36" s="350" t="s">
        <v>138</v>
      </c>
      <c r="F36" s="197" t="s">
        <v>539</v>
      </c>
      <c r="G36" s="350" t="s">
        <v>139</v>
      </c>
      <c r="H36" s="197">
        <v>7009</v>
      </c>
      <c r="I36" s="198"/>
    </row>
    <row r="37" spans="1:9" ht="13.5" thickBot="1">
      <c r="A37" s="202"/>
      <c r="B37" s="316"/>
      <c r="C37" s="316"/>
      <c r="D37" s="203"/>
      <c r="E37" s="203"/>
      <c r="F37" s="203"/>
      <c r="G37" s="203"/>
      <c r="H37" s="203"/>
      <c r="I37" s="204"/>
    </row>
    <row r="38" spans="1:9">
      <c r="A38" s="191"/>
      <c r="B38" s="313"/>
      <c r="C38" s="313"/>
      <c r="D38" s="192"/>
      <c r="E38" s="192"/>
      <c r="F38" s="192"/>
      <c r="G38" s="192"/>
      <c r="H38" s="192"/>
      <c r="I38" s="193"/>
    </row>
    <row r="39" spans="1:9">
      <c r="A39" s="194" t="s">
        <v>141</v>
      </c>
      <c r="B39" s="314"/>
      <c r="C39" s="314"/>
      <c r="D39" s="494" t="s">
        <v>542</v>
      </c>
      <c r="E39" s="495"/>
      <c r="F39" s="496"/>
      <c r="G39" s="496"/>
      <c r="H39" s="497"/>
      <c r="I39" s="200"/>
    </row>
    <row r="40" spans="1:9">
      <c r="A40" s="194" t="s">
        <v>142</v>
      </c>
      <c r="B40" s="314"/>
      <c r="C40" s="314"/>
      <c r="D40" s="494" t="s">
        <v>543</v>
      </c>
      <c r="E40" s="495"/>
      <c r="F40" s="495"/>
      <c r="G40" s="495"/>
      <c r="H40" s="498"/>
      <c r="I40" s="200"/>
    </row>
    <row r="41" spans="1:9">
      <c r="A41" s="194" t="s">
        <v>143</v>
      </c>
      <c r="B41" s="314"/>
      <c r="C41" s="314"/>
      <c r="D41" s="499" t="s">
        <v>544</v>
      </c>
      <c r="E41" s="495"/>
      <c r="F41" s="495"/>
      <c r="G41" s="495"/>
      <c r="H41" s="498"/>
      <c r="I41" s="200"/>
    </row>
    <row r="42" spans="1:9" ht="13.5" thickBot="1">
      <c r="A42" s="202"/>
      <c r="B42" s="316"/>
      <c r="C42" s="316"/>
      <c r="D42" s="203"/>
      <c r="E42" s="203"/>
      <c r="F42" s="203"/>
      <c r="G42" s="203"/>
      <c r="H42" s="203"/>
      <c r="I42" s="204"/>
    </row>
    <row r="44" spans="1:9" ht="15.75" customHeight="1"/>
    <row r="45" spans="1:9" ht="12.75" customHeight="1"/>
    <row r="47" spans="1:9" ht="12.75" customHeight="1"/>
    <row r="48" spans="1:9" ht="12.75" customHeight="1"/>
    <row r="49" spans="10:10" ht="12.75" customHeight="1"/>
    <row r="50" spans="10:10">
      <c r="J50" s="72"/>
    </row>
  </sheetData>
  <customSheetViews>
    <customSheetView guid="{8AFF35FC-108D-4A49-9D9F-1B843A1181FA}" showPageBreaks="1" showGridLines="0" printArea="1" view="pageBreakPreview">
      <selection activeCell="A16" sqref="A1:J16"/>
      <pageMargins left="0.75" right="0.75" top="1" bottom="1" header="0.5" footer="0.5"/>
      <pageSetup paperSize="9" scale="85" orientation="portrait" verticalDpi="2" r:id="rId1"/>
      <headerFooter alignWithMargins="0">
        <oddFooter>&amp;L&amp;D&amp;C&amp;A&amp;RPage &amp;P of &amp;N</oddFooter>
      </headerFooter>
    </customSheetView>
  </customSheetViews>
  <mergeCells count="24">
    <mergeCell ref="D30:E30"/>
    <mergeCell ref="F30:H30"/>
    <mergeCell ref="A13:J13"/>
    <mergeCell ref="A14:J14"/>
    <mergeCell ref="A15:J15"/>
    <mergeCell ref="A16:J16"/>
    <mergeCell ref="A17:J17"/>
    <mergeCell ref="A22:D22"/>
    <mergeCell ref="E22:G22"/>
    <mergeCell ref="A24:D24"/>
    <mergeCell ref="E24:G24"/>
    <mergeCell ref="E25:G25"/>
    <mergeCell ref="A26:D26"/>
    <mergeCell ref="E26:G26"/>
    <mergeCell ref="I23:J23"/>
    <mergeCell ref="D39:H39"/>
    <mergeCell ref="D40:H40"/>
    <mergeCell ref="D41:H41"/>
    <mergeCell ref="D31:E31"/>
    <mergeCell ref="F31:H31"/>
    <mergeCell ref="D34:E34"/>
    <mergeCell ref="F34:H34"/>
    <mergeCell ref="D35:E35"/>
    <mergeCell ref="F35:H35"/>
  </mergeCells>
  <dataValidations count="1">
    <dataValidation type="list" allowBlank="1" showInputMessage="1" showErrorMessage="1" sqref="E26:G26">
      <formula1>"2013-14, 2014-15, 2015-16, 2016-17"</formula1>
    </dataValidation>
  </dataValidations>
  <hyperlinks>
    <hyperlink ref="D41" r:id="rId2"/>
  </hyperlinks>
  <pageMargins left="0.75" right="0.75" top="1" bottom="1" header="0.5" footer="0.5"/>
  <pageSetup paperSize="9" scale="85" orientation="portrait" verticalDpi="2" r:id="rId3"/>
  <headerFooter alignWithMargins="0">
    <oddFooter>&amp;L&amp;D&amp;C&amp;A&amp;RPage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rgb="FF00B050"/>
    <pageSetUpPr fitToPage="1"/>
  </sheetPr>
  <dimension ref="A1:DH88"/>
  <sheetViews>
    <sheetView showGridLines="0" view="pageBreakPreview" topLeftCell="B37" zoomScaleNormal="100" zoomScaleSheetLayoutView="100" workbookViewId="0">
      <selection activeCell="L60" sqref="L60"/>
    </sheetView>
  </sheetViews>
  <sheetFormatPr defaultRowHeight="12.75"/>
  <cols>
    <col min="1" max="1" width="12" style="64" customWidth="1"/>
    <col min="2" max="2" width="44.42578125" style="64" customWidth="1"/>
    <col min="3" max="3" width="20.28515625" style="64" customWidth="1"/>
    <col min="4" max="4" width="15.140625" style="64" customWidth="1"/>
    <col min="5" max="5" width="17.140625" style="64" customWidth="1"/>
    <col min="6" max="7" width="12.7109375" style="64" customWidth="1"/>
    <col min="8" max="8" width="12.7109375" style="311" customWidth="1"/>
    <col min="9" max="11" width="12.7109375" style="64" customWidth="1"/>
    <col min="12" max="12" width="12.7109375" style="353" customWidth="1"/>
    <col min="13" max="14" width="12.7109375" style="64" customWidth="1"/>
    <col min="15" max="15" width="15.5703125" style="64" customWidth="1"/>
    <col min="16" max="16" width="14.5703125" style="64" customWidth="1"/>
    <col min="17" max="16384" width="9.140625" style="64"/>
  </cols>
  <sheetData>
    <row r="1" spans="1:49" ht="20.25">
      <c r="B1" s="101" t="str">
        <f>Cover!E22</f>
        <v>TASNETWORKS</v>
      </c>
      <c r="C1" s="102"/>
      <c r="D1" s="167"/>
      <c r="E1" s="72"/>
      <c r="F1" s="72"/>
      <c r="G1" s="72"/>
      <c r="H1" s="72"/>
      <c r="I1" s="102"/>
      <c r="J1" s="102"/>
      <c r="K1" s="102"/>
    </row>
    <row r="2" spans="1:49" ht="20.25">
      <c r="B2" s="593" t="s">
        <v>188</v>
      </c>
      <c r="C2" s="593"/>
      <c r="D2" s="72"/>
      <c r="E2" s="72"/>
      <c r="H2" s="64"/>
    </row>
    <row r="3" spans="1:49" ht="20.25">
      <c r="B3" s="11" t="str">
        <f>Cover!E26</f>
        <v>2015-16</v>
      </c>
      <c r="C3" s="62"/>
      <c r="D3" s="72"/>
      <c r="E3" s="72"/>
      <c r="H3" s="64"/>
    </row>
    <row r="4" spans="1:49" ht="17.25" customHeight="1">
      <c r="B4" s="77"/>
      <c r="C4" s="79"/>
      <c r="D4" s="72"/>
      <c r="E4" s="153" t="s">
        <v>238</v>
      </c>
      <c r="F4" s="154"/>
    </row>
    <row r="5" spans="1:49" s="112" customFormat="1" ht="14.25" customHeight="1">
      <c r="A5" s="72"/>
      <c r="B5" s="597" t="s">
        <v>240</v>
      </c>
      <c r="C5" s="598"/>
      <c r="D5" s="72"/>
      <c r="E5" s="80" t="s">
        <v>130</v>
      </c>
      <c r="F5" s="81"/>
      <c r="G5" s="72"/>
      <c r="H5" s="441"/>
      <c r="I5" s="441"/>
      <c r="J5" s="441"/>
      <c r="K5" s="441"/>
      <c r="L5" s="441"/>
      <c r="M5" s="441"/>
      <c r="N5" s="441"/>
      <c r="O5" s="441"/>
      <c r="P5" s="441"/>
      <c r="Q5" s="441"/>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row>
    <row r="6" spans="1:49" s="112" customFormat="1" ht="12.75" customHeight="1">
      <c r="A6" s="72"/>
      <c r="B6" s="599" t="s">
        <v>241</v>
      </c>
      <c r="C6" s="600"/>
      <c r="D6" s="72"/>
      <c r="E6" s="87" t="s">
        <v>239</v>
      </c>
      <c r="F6" s="87"/>
      <c r="G6" s="72"/>
      <c r="H6" s="441"/>
      <c r="I6" s="441"/>
      <c r="J6" s="441"/>
      <c r="K6" s="441"/>
      <c r="L6" s="441"/>
      <c r="M6" s="441"/>
      <c r="N6" s="441"/>
      <c r="O6" s="441"/>
      <c r="P6" s="441"/>
      <c r="Q6" s="441"/>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row>
    <row r="7" spans="1:49" ht="20.25">
      <c r="B7" s="101"/>
      <c r="D7" s="72"/>
      <c r="E7" s="74"/>
      <c r="F7" s="74"/>
      <c r="G7" s="72"/>
      <c r="H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row>
    <row r="8" spans="1:49" ht="58.5" customHeight="1">
      <c r="B8" s="557" t="s">
        <v>273</v>
      </c>
      <c r="C8" s="558"/>
      <c r="D8" s="559"/>
      <c r="E8" s="74"/>
      <c r="F8" s="74"/>
      <c r="G8" s="72"/>
      <c r="H8" s="72"/>
    </row>
    <row r="9" spans="1:49" ht="20.25">
      <c r="B9" s="101"/>
      <c r="D9" s="72"/>
      <c r="E9" s="74"/>
      <c r="F9" s="74"/>
      <c r="G9" s="72"/>
      <c r="H9" s="72"/>
    </row>
    <row r="10" spans="1:49" s="72" customFormat="1" ht="15.75">
      <c r="B10" s="210" t="s">
        <v>72</v>
      </c>
      <c r="C10" s="211"/>
      <c r="D10" s="211"/>
      <c r="E10" s="212"/>
      <c r="F10" s="213"/>
      <c r="G10" s="214"/>
      <c r="H10" s="214"/>
      <c r="I10" s="223"/>
    </row>
    <row r="11" spans="1:49" s="72" customFormat="1" ht="26.25" customHeight="1">
      <c r="B11" s="539" t="s">
        <v>167</v>
      </c>
      <c r="C11" s="540"/>
      <c r="D11" s="540"/>
      <c r="E11" s="540"/>
      <c r="F11" s="540"/>
      <c r="G11" s="540"/>
      <c r="H11" s="540"/>
      <c r="I11" s="541"/>
    </row>
    <row r="12" spans="1:49" s="72" customFormat="1" ht="27" customHeight="1">
      <c r="B12" s="539" t="s">
        <v>411</v>
      </c>
      <c r="C12" s="540"/>
      <c r="D12" s="540"/>
      <c r="E12" s="540"/>
      <c r="F12" s="540"/>
      <c r="G12" s="540"/>
      <c r="H12" s="540"/>
      <c r="I12" s="554"/>
    </row>
    <row r="13" spans="1:49" s="72" customFormat="1">
      <c r="B13" s="539" t="s">
        <v>152</v>
      </c>
      <c r="C13" s="601"/>
      <c r="D13" s="601"/>
      <c r="E13" s="601"/>
      <c r="F13" s="601"/>
      <c r="G13" s="601"/>
      <c r="H13" s="601"/>
      <c r="I13" s="554"/>
    </row>
    <row r="14" spans="1:49" s="72" customFormat="1">
      <c r="B14" s="542" t="s">
        <v>294</v>
      </c>
      <c r="C14" s="555"/>
      <c r="D14" s="555"/>
      <c r="E14" s="555"/>
      <c r="F14" s="555"/>
      <c r="G14" s="555"/>
      <c r="H14" s="555"/>
      <c r="I14" s="556"/>
    </row>
    <row r="15" spans="1:49" ht="20.25">
      <c r="B15" s="101"/>
      <c r="J15" s="72"/>
      <c r="K15" s="72"/>
      <c r="L15" s="72"/>
      <c r="M15" s="72"/>
      <c r="N15" s="72"/>
      <c r="O15" s="72"/>
      <c r="P15" s="72"/>
      <c r="Q15" s="72"/>
    </row>
    <row r="16" spans="1:49" s="341" customFormat="1" ht="15.75">
      <c r="B16" s="158" t="s">
        <v>290</v>
      </c>
      <c r="C16" s="437"/>
      <c r="D16" s="437"/>
      <c r="E16" s="437"/>
      <c r="F16" s="437"/>
      <c r="G16" s="437"/>
      <c r="H16" s="437"/>
      <c r="I16" s="437"/>
      <c r="J16" s="72"/>
      <c r="K16" s="72"/>
      <c r="L16" s="72"/>
      <c r="M16" s="72"/>
      <c r="N16" s="72"/>
      <c r="O16" s="72"/>
      <c r="P16" s="72"/>
      <c r="Q16" s="72"/>
    </row>
    <row r="17" spans="1:15" s="341" customFormat="1" ht="20.25">
      <c r="B17" s="101"/>
      <c r="L17" s="353"/>
    </row>
    <row r="18" spans="1:15" ht="60" customHeight="1">
      <c r="B18" s="13" t="s">
        <v>33</v>
      </c>
      <c r="C18" s="14" t="s">
        <v>159</v>
      </c>
      <c r="D18" s="14" t="s">
        <v>35</v>
      </c>
      <c r="E18" s="15" t="s">
        <v>164</v>
      </c>
      <c r="F18" s="594" t="s">
        <v>97</v>
      </c>
      <c r="G18" s="595"/>
      <c r="H18" s="595"/>
      <c r="I18" s="596"/>
      <c r="J18" s="577" t="s">
        <v>165</v>
      </c>
      <c r="K18" s="578"/>
      <c r="L18" s="578"/>
      <c r="M18" s="579"/>
      <c r="N18" s="15" t="s">
        <v>50</v>
      </c>
      <c r="O18" s="52" t="s">
        <v>0</v>
      </c>
    </row>
    <row r="19" spans="1:15" ht="25.5" customHeight="1">
      <c r="B19" s="13"/>
      <c r="C19" s="14"/>
      <c r="D19" s="14"/>
      <c r="E19" s="15"/>
      <c r="F19" s="53" t="s">
        <v>168</v>
      </c>
      <c r="G19" s="35" t="s">
        <v>291</v>
      </c>
      <c r="H19" s="53" t="s">
        <v>189</v>
      </c>
      <c r="I19" s="51" t="s">
        <v>190</v>
      </c>
      <c r="J19" s="15" t="s">
        <v>45</v>
      </c>
      <c r="K19" s="364" t="s">
        <v>176</v>
      </c>
      <c r="L19" s="365" t="s">
        <v>124</v>
      </c>
      <c r="M19" s="15" t="s">
        <v>38</v>
      </c>
      <c r="N19" s="15"/>
      <c r="O19" s="15"/>
    </row>
    <row r="20" spans="1:15">
      <c r="A20" s="72"/>
      <c r="B20" s="411" t="s">
        <v>360</v>
      </c>
      <c r="C20" s="357"/>
      <c r="D20" s="357"/>
      <c r="E20" s="357"/>
      <c r="F20" s="358"/>
      <c r="G20" s="359"/>
      <c r="H20" s="358"/>
      <c r="I20" s="360">
        <f t="shared" ref="I20:I46" si="0">IF(G20=0,1,((H20-G20)/G20)*1)</f>
        <v>1</v>
      </c>
      <c r="J20" s="15"/>
      <c r="K20" s="357"/>
      <c r="L20" s="357"/>
      <c r="M20" s="357"/>
      <c r="N20" s="357"/>
      <c r="O20" s="357"/>
    </row>
    <row r="21" spans="1:15">
      <c r="B21" s="230" t="s">
        <v>354</v>
      </c>
      <c r="C21" s="231">
        <v>4227.0594447208823</v>
      </c>
      <c r="D21" s="231">
        <v>0</v>
      </c>
      <c r="E21" s="231">
        <v>4227.0594447208823</v>
      </c>
      <c r="F21" s="248">
        <v>6372.3516398755755</v>
      </c>
      <c r="G21" s="452">
        <f t="shared" ref="G21:G46" ca="1" si="1">F21*LOOKUP(Reporting_Year,Available_Reporting_Years,Inflation_Conversion_Midyear)</f>
        <v>6187.9109974010362</v>
      </c>
      <c r="H21" s="248">
        <v>4227.0594447208823</v>
      </c>
      <c r="I21" s="290">
        <f t="shared" ca="1" si="0"/>
        <v>-0.31688425277993243</v>
      </c>
      <c r="J21" s="366">
        <v>0</v>
      </c>
      <c r="K21" s="366">
        <v>0</v>
      </c>
      <c r="L21" s="231">
        <v>0</v>
      </c>
      <c r="M21" s="231">
        <v>0</v>
      </c>
      <c r="N21" s="231">
        <v>0</v>
      </c>
      <c r="O21" s="231">
        <v>0</v>
      </c>
    </row>
    <row r="22" spans="1:15" s="353" customFormat="1">
      <c r="B22" s="230" t="s">
        <v>355</v>
      </c>
      <c r="C22" s="231">
        <v>48.277291576115068</v>
      </c>
      <c r="D22" s="231">
        <v>0</v>
      </c>
      <c r="E22" s="231">
        <v>48.277291576115068</v>
      </c>
      <c r="F22" s="248">
        <v>176.05792589309488</v>
      </c>
      <c r="G22" s="452">
        <f t="shared" ca="1" si="1"/>
        <v>170.962124719591</v>
      </c>
      <c r="H22" s="248">
        <v>48.277291576115068</v>
      </c>
      <c r="I22" s="290">
        <f t="shared" ca="1" si="0"/>
        <v>-0.71761411098921113</v>
      </c>
      <c r="J22" s="366">
        <v>0</v>
      </c>
      <c r="K22" s="366">
        <v>0</v>
      </c>
      <c r="L22" s="231">
        <v>0</v>
      </c>
      <c r="M22" s="231">
        <v>0</v>
      </c>
      <c r="N22" s="231">
        <v>0</v>
      </c>
      <c r="O22" s="231">
        <v>0</v>
      </c>
    </row>
    <row r="23" spans="1:15" s="353" customFormat="1">
      <c r="B23" s="230" t="s">
        <v>356</v>
      </c>
      <c r="C23" s="231">
        <v>722.13661770041529</v>
      </c>
      <c r="D23" s="231">
        <v>0</v>
      </c>
      <c r="E23" s="231">
        <v>722.13661770041529</v>
      </c>
      <c r="F23" s="248">
        <v>1247.7662398866325</v>
      </c>
      <c r="G23" s="452">
        <f t="shared" ca="1" si="1"/>
        <v>1211.6510315697192</v>
      </c>
      <c r="H23" s="248">
        <v>722.13661770041529</v>
      </c>
      <c r="I23" s="290">
        <f t="shared" ca="1" si="0"/>
        <v>-0.4040061049881068</v>
      </c>
      <c r="J23" s="366">
        <v>0</v>
      </c>
      <c r="K23" s="366">
        <v>0</v>
      </c>
      <c r="L23" s="231">
        <v>0</v>
      </c>
      <c r="M23" s="231">
        <v>0</v>
      </c>
      <c r="N23" s="231">
        <v>0</v>
      </c>
      <c r="O23" s="231">
        <v>0</v>
      </c>
    </row>
    <row r="24" spans="1:15" s="353" customFormat="1">
      <c r="B24" s="230" t="s">
        <v>357</v>
      </c>
      <c r="C24" s="231">
        <v>1740.9962762003447</v>
      </c>
      <c r="D24" s="231">
        <v>0</v>
      </c>
      <c r="E24" s="231">
        <v>1740.9962762003447</v>
      </c>
      <c r="F24" s="248">
        <v>1827.9302775611932</v>
      </c>
      <c r="G24" s="452">
        <f t="shared" ca="1" si="1"/>
        <v>1775.0228653772301</v>
      </c>
      <c r="H24" s="248">
        <v>1740.9962762003447</v>
      </c>
      <c r="I24" s="290">
        <f t="shared" ca="1" si="0"/>
        <v>-1.9169662453702552E-2</v>
      </c>
      <c r="J24" s="366">
        <v>0</v>
      </c>
      <c r="K24" s="366">
        <v>0</v>
      </c>
      <c r="L24" s="231">
        <v>0</v>
      </c>
      <c r="M24" s="231">
        <v>0</v>
      </c>
      <c r="N24" s="231">
        <v>0</v>
      </c>
      <c r="O24" s="231">
        <v>0</v>
      </c>
    </row>
    <row r="25" spans="1:15" s="353" customFormat="1">
      <c r="B25" s="230" t="s">
        <v>358</v>
      </c>
      <c r="C25" s="231">
        <v>0</v>
      </c>
      <c r="D25" s="231">
        <v>0</v>
      </c>
      <c r="E25" s="231">
        <v>0</v>
      </c>
      <c r="F25" s="248">
        <v>0</v>
      </c>
      <c r="G25" s="452">
        <f t="shared" ca="1" si="1"/>
        <v>0</v>
      </c>
      <c r="H25" s="248">
        <v>0</v>
      </c>
      <c r="I25" s="290">
        <f t="shared" ca="1" si="0"/>
        <v>1</v>
      </c>
      <c r="J25" s="366">
        <v>0</v>
      </c>
      <c r="K25" s="366">
        <v>0</v>
      </c>
      <c r="L25" s="231">
        <v>0</v>
      </c>
      <c r="M25" s="231">
        <v>0</v>
      </c>
      <c r="N25" s="231">
        <v>0</v>
      </c>
      <c r="O25" s="231">
        <v>0</v>
      </c>
    </row>
    <row r="26" spans="1:15" s="353" customFormat="1">
      <c r="B26" s="230" t="s">
        <v>359</v>
      </c>
      <c r="C26" s="231">
        <v>0</v>
      </c>
      <c r="D26" s="231">
        <v>0</v>
      </c>
      <c r="E26" s="231">
        <v>0</v>
      </c>
      <c r="F26" s="248">
        <v>0</v>
      </c>
      <c r="G26" s="452">
        <f t="shared" ca="1" si="1"/>
        <v>0</v>
      </c>
      <c r="H26" s="248">
        <v>0</v>
      </c>
      <c r="I26" s="290">
        <f t="shared" ca="1" si="0"/>
        <v>1</v>
      </c>
      <c r="J26" s="366">
        <v>0</v>
      </c>
      <c r="K26" s="366">
        <v>0</v>
      </c>
      <c r="L26" s="231">
        <v>0</v>
      </c>
      <c r="M26" s="231">
        <v>0</v>
      </c>
      <c r="N26" s="231">
        <v>0</v>
      </c>
      <c r="O26" s="231">
        <v>0</v>
      </c>
    </row>
    <row r="27" spans="1:15" s="353" customFormat="1" ht="25.5">
      <c r="B27" s="233" t="s">
        <v>366</v>
      </c>
      <c r="C27" s="231">
        <v>17395.533840197379</v>
      </c>
      <c r="D27" s="231">
        <v>-2628.2155800000064</v>
      </c>
      <c r="E27" s="231">
        <v>14767.318260197371</v>
      </c>
      <c r="F27" s="248">
        <v>730.22683357001779</v>
      </c>
      <c r="G27" s="452">
        <f t="shared" ca="1" si="1"/>
        <v>709.09122870273325</v>
      </c>
      <c r="H27" s="248">
        <v>1888.7885092833312</v>
      </c>
      <c r="I27" s="290">
        <f t="shared" ca="1" si="0"/>
        <v>1.6636749022249622</v>
      </c>
      <c r="J27" s="366">
        <v>2555.740269999998</v>
      </c>
      <c r="K27" s="366">
        <v>4291.6469809140417</v>
      </c>
      <c r="L27" s="231">
        <v>2824.9197899999999</v>
      </c>
      <c r="M27" s="231">
        <v>3204.0371099999988</v>
      </c>
      <c r="N27" s="231">
        <v>2.1856</v>
      </c>
      <c r="O27" s="231">
        <v>2628.2155800000064</v>
      </c>
    </row>
    <row r="28" spans="1:15" s="353" customFormat="1">
      <c r="B28" s="414" t="s">
        <v>361</v>
      </c>
      <c r="C28" s="362"/>
      <c r="D28" s="362"/>
      <c r="E28" s="362"/>
      <c r="F28" s="362"/>
      <c r="G28" s="362"/>
      <c r="H28" s="362"/>
      <c r="I28" s="363"/>
      <c r="J28" s="363"/>
      <c r="K28" s="361"/>
      <c r="L28" s="361"/>
      <c r="M28" s="361"/>
      <c r="N28" s="361"/>
      <c r="O28" s="361"/>
    </row>
    <row r="29" spans="1:15" s="353" customFormat="1" ht="25.5">
      <c r="B29" s="233" t="s">
        <v>362</v>
      </c>
      <c r="C29" s="248">
        <v>0</v>
      </c>
      <c r="D29" s="248">
        <v>0</v>
      </c>
      <c r="E29" s="248">
        <v>0</v>
      </c>
      <c r="F29" s="248">
        <v>0</v>
      </c>
      <c r="G29" s="452">
        <f t="shared" ca="1" si="1"/>
        <v>0</v>
      </c>
      <c r="H29" s="248">
        <v>0</v>
      </c>
      <c r="I29" s="290">
        <f t="shared" ca="1" si="0"/>
        <v>1</v>
      </c>
      <c r="J29" s="366">
        <v>0</v>
      </c>
      <c r="K29" s="366">
        <v>0</v>
      </c>
      <c r="L29" s="231">
        <v>0</v>
      </c>
      <c r="M29" s="231">
        <v>0</v>
      </c>
      <c r="N29" s="231">
        <v>0</v>
      </c>
      <c r="O29" s="231">
        <v>0</v>
      </c>
    </row>
    <row r="30" spans="1:15" s="353" customFormat="1">
      <c r="B30" s="233" t="s">
        <v>363</v>
      </c>
      <c r="C30" s="248">
        <v>12044.00596376559</v>
      </c>
      <c r="D30" s="248">
        <v>0</v>
      </c>
      <c r="E30" s="248">
        <v>12044.00596376559</v>
      </c>
      <c r="F30" s="248">
        <v>9084.5635717521091</v>
      </c>
      <c r="G30" s="452">
        <f t="shared" ca="1" si="1"/>
        <v>8821.6209664994785</v>
      </c>
      <c r="H30" s="248">
        <v>12044.00596376559</v>
      </c>
      <c r="I30" s="290">
        <f t="shared" ca="1" si="0"/>
        <v>0.36528264017500534</v>
      </c>
      <c r="J30" s="366">
        <v>0</v>
      </c>
      <c r="K30" s="366">
        <v>0</v>
      </c>
      <c r="L30" s="231">
        <v>0</v>
      </c>
      <c r="M30" s="231">
        <v>0</v>
      </c>
      <c r="N30" s="231">
        <v>0</v>
      </c>
      <c r="O30" s="231">
        <v>0</v>
      </c>
    </row>
    <row r="31" spans="1:15" s="353" customFormat="1">
      <c r="B31" s="233" t="s">
        <v>364</v>
      </c>
      <c r="C31" s="248">
        <v>633.43158389216262</v>
      </c>
      <c r="D31" s="248">
        <v>0</v>
      </c>
      <c r="E31" s="248">
        <v>633.43158389216262</v>
      </c>
      <c r="F31" s="248">
        <v>635.69908812406084</v>
      </c>
      <c r="G31" s="452">
        <f t="shared" ca="1" si="1"/>
        <v>617.29948388684545</v>
      </c>
      <c r="H31" s="248">
        <v>633.43158389216262</v>
      </c>
      <c r="I31" s="290">
        <f t="shared" ca="1" si="0"/>
        <v>2.6133344391835386E-2</v>
      </c>
      <c r="J31" s="366">
        <v>0</v>
      </c>
      <c r="K31" s="366">
        <v>0</v>
      </c>
      <c r="L31" s="231">
        <v>0</v>
      </c>
      <c r="M31" s="231">
        <v>0</v>
      </c>
      <c r="N31" s="231">
        <v>0</v>
      </c>
      <c r="O31" s="231">
        <v>0</v>
      </c>
    </row>
    <row r="32" spans="1:15" s="353" customFormat="1" ht="25.5">
      <c r="B32" s="233" t="s">
        <v>365</v>
      </c>
      <c r="C32" s="248">
        <v>0</v>
      </c>
      <c r="D32" s="248">
        <v>0</v>
      </c>
      <c r="E32" s="248">
        <v>0</v>
      </c>
      <c r="F32" s="248">
        <v>0</v>
      </c>
      <c r="G32" s="452">
        <f t="shared" ca="1" si="1"/>
        <v>0</v>
      </c>
      <c r="H32" s="248">
        <v>0</v>
      </c>
      <c r="I32" s="290">
        <f t="shared" ca="1" si="0"/>
        <v>1</v>
      </c>
      <c r="J32" s="366">
        <v>0</v>
      </c>
      <c r="K32" s="366">
        <v>0</v>
      </c>
      <c r="L32" s="231">
        <v>0</v>
      </c>
      <c r="M32" s="231">
        <v>0</v>
      </c>
      <c r="N32" s="231">
        <v>0</v>
      </c>
      <c r="O32" s="231">
        <v>0</v>
      </c>
    </row>
    <row r="33" spans="1:15" s="353" customFormat="1">
      <c r="A33" s="72"/>
      <c r="B33" s="413" t="s">
        <v>444</v>
      </c>
      <c r="C33" s="249">
        <f>SUM(C21:C32)</f>
        <v>36811.441018052894</v>
      </c>
      <c r="D33" s="249">
        <f t="shared" ref="D33:O33" si="2">SUM(D21:D32)</f>
        <v>-2628.2155800000064</v>
      </c>
      <c r="E33" s="249">
        <f t="shared" si="2"/>
        <v>34183.225438052876</v>
      </c>
      <c r="F33" s="249">
        <f t="shared" si="2"/>
        <v>20074.595576662683</v>
      </c>
      <c r="G33" s="249">
        <f t="shared" ca="1" si="2"/>
        <v>19493.558698156638</v>
      </c>
      <c r="H33" s="249">
        <f t="shared" si="2"/>
        <v>21304.695687138839</v>
      </c>
      <c r="I33" s="249"/>
      <c r="J33" s="249">
        <f t="shared" si="2"/>
        <v>2555.740269999998</v>
      </c>
      <c r="K33" s="249">
        <f t="shared" si="2"/>
        <v>4291.6469809140417</v>
      </c>
      <c r="L33" s="249">
        <f t="shared" si="2"/>
        <v>2824.9197899999999</v>
      </c>
      <c r="M33" s="249">
        <f t="shared" si="2"/>
        <v>3204.0371099999988</v>
      </c>
      <c r="N33" s="249">
        <f t="shared" si="2"/>
        <v>2.1856</v>
      </c>
      <c r="O33" s="250">
        <f t="shared" si="2"/>
        <v>2628.2155800000064</v>
      </c>
    </row>
    <row r="34" spans="1:15" s="353" customFormat="1">
      <c r="B34" s="415" t="s">
        <v>367</v>
      </c>
      <c r="C34" s="415"/>
      <c r="D34" s="415"/>
      <c r="E34" s="415"/>
      <c r="F34" s="415"/>
      <c r="G34" s="415"/>
      <c r="H34" s="415"/>
      <c r="I34" s="415"/>
      <c r="J34" s="415"/>
      <c r="K34" s="415"/>
      <c r="L34" s="415"/>
      <c r="M34" s="415"/>
      <c r="N34" s="415"/>
      <c r="O34" s="415"/>
    </row>
    <row r="35" spans="1:15" s="472" customFormat="1">
      <c r="B35" s="473" t="s">
        <v>354</v>
      </c>
      <c r="C35" s="231">
        <v>3617.28660089398</v>
      </c>
      <c r="D35" s="231">
        <v>0</v>
      </c>
      <c r="E35" s="231">
        <v>3617.28660089398</v>
      </c>
      <c r="F35" s="231">
        <v>3601.5071014909613</v>
      </c>
      <c r="G35" s="452">
        <f t="shared" ca="1" si="1"/>
        <v>3497.2654774853249</v>
      </c>
      <c r="H35" s="231">
        <v>3617.28660089398</v>
      </c>
      <c r="I35" s="290">
        <f t="shared" ca="1" si="0"/>
        <v>3.4318562368606656E-2</v>
      </c>
      <c r="J35" s="231">
        <v>0</v>
      </c>
      <c r="K35" s="231">
        <v>0</v>
      </c>
      <c r="L35" s="231">
        <v>0</v>
      </c>
      <c r="M35" s="231">
        <v>0</v>
      </c>
      <c r="N35" s="231">
        <v>0</v>
      </c>
      <c r="O35" s="231">
        <v>0</v>
      </c>
    </row>
    <row r="36" spans="1:15" s="353" customFormat="1">
      <c r="B36" s="230" t="s">
        <v>355</v>
      </c>
      <c r="C36" s="231">
        <v>226.59510458220709</v>
      </c>
      <c r="D36" s="231">
        <v>0</v>
      </c>
      <c r="E36" s="231">
        <v>226.59510458220709</v>
      </c>
      <c r="F36" s="248">
        <v>525.8105840431358</v>
      </c>
      <c r="G36" s="452">
        <f t="shared" ca="1" si="1"/>
        <v>510.59158053837587</v>
      </c>
      <c r="H36" s="248">
        <v>226.59510458220709</v>
      </c>
      <c r="I36" s="290">
        <f t="shared" ca="1" si="0"/>
        <v>-0.55621065207678977</v>
      </c>
      <c r="J36" s="366">
        <v>0</v>
      </c>
      <c r="K36" s="366">
        <v>0</v>
      </c>
      <c r="L36" s="231">
        <v>0</v>
      </c>
      <c r="M36" s="231">
        <v>0</v>
      </c>
      <c r="N36" s="231">
        <v>0</v>
      </c>
      <c r="O36" s="231">
        <v>0</v>
      </c>
    </row>
    <row r="37" spans="1:15" s="353" customFormat="1">
      <c r="B37" s="230" t="s">
        <v>356</v>
      </c>
      <c r="C37" s="231">
        <v>502.85774711729152</v>
      </c>
      <c r="D37" s="231">
        <v>0</v>
      </c>
      <c r="E37" s="231">
        <v>502.85774711729152</v>
      </c>
      <c r="F37" s="248">
        <v>506.90503495394432</v>
      </c>
      <c r="G37" s="452">
        <f t="shared" ca="1" si="1"/>
        <v>492.23323157519826</v>
      </c>
      <c r="H37" s="248">
        <v>502.85774711729152</v>
      </c>
      <c r="I37" s="290">
        <f t="shared" ca="1" si="0"/>
        <v>2.1584311786698538E-2</v>
      </c>
      <c r="J37" s="366">
        <v>0</v>
      </c>
      <c r="K37" s="366">
        <v>0</v>
      </c>
      <c r="L37" s="231">
        <v>0</v>
      </c>
      <c r="M37" s="231">
        <v>0</v>
      </c>
      <c r="N37" s="231">
        <v>0</v>
      </c>
      <c r="O37" s="231">
        <v>0</v>
      </c>
    </row>
    <row r="38" spans="1:15" s="353" customFormat="1">
      <c r="B38" s="230" t="s">
        <v>357</v>
      </c>
      <c r="C38" s="231">
        <v>109.98256139520579</v>
      </c>
      <c r="D38" s="231">
        <v>0</v>
      </c>
      <c r="E38" s="231">
        <v>109.98256139520579</v>
      </c>
      <c r="F38" s="248">
        <v>103.98051999055269</v>
      </c>
      <c r="G38" s="452">
        <f t="shared" ca="1" si="1"/>
        <v>100.97091929747657</v>
      </c>
      <c r="H38" s="248">
        <v>109.98256139520579</v>
      </c>
      <c r="I38" s="290">
        <f t="shared" ca="1" si="0"/>
        <v>8.924987670142405E-2</v>
      </c>
      <c r="J38" s="366">
        <v>0</v>
      </c>
      <c r="K38" s="366">
        <v>0</v>
      </c>
      <c r="L38" s="231">
        <v>0</v>
      </c>
      <c r="M38" s="231">
        <v>0</v>
      </c>
      <c r="N38" s="231">
        <v>0</v>
      </c>
      <c r="O38" s="231">
        <v>0</v>
      </c>
    </row>
    <row r="39" spans="1:15" s="353" customFormat="1">
      <c r="B39" s="230" t="s">
        <v>358</v>
      </c>
      <c r="C39" s="231">
        <v>729.72631907005348</v>
      </c>
      <c r="D39" s="231">
        <v>0</v>
      </c>
      <c r="E39" s="231">
        <v>729.72631907005348</v>
      </c>
      <c r="F39" s="248">
        <v>708.95809084467749</v>
      </c>
      <c r="G39" s="452">
        <f t="shared" ca="1" si="1"/>
        <v>688.43808611915847</v>
      </c>
      <c r="H39" s="248">
        <v>729.72631907005348</v>
      </c>
      <c r="I39" s="290">
        <f t="shared" ca="1" si="0"/>
        <v>5.9973778010516149E-2</v>
      </c>
      <c r="J39" s="366">
        <v>0</v>
      </c>
      <c r="K39" s="366">
        <v>0</v>
      </c>
      <c r="L39" s="231">
        <v>0</v>
      </c>
      <c r="M39" s="231">
        <v>0</v>
      </c>
      <c r="N39" s="231">
        <v>0</v>
      </c>
      <c r="O39" s="231">
        <v>0</v>
      </c>
    </row>
    <row r="40" spans="1:15" s="353" customFormat="1">
      <c r="B40" s="230" t="s">
        <v>359</v>
      </c>
      <c r="C40" s="231">
        <v>0</v>
      </c>
      <c r="D40" s="231">
        <v>0</v>
      </c>
      <c r="E40" s="231">
        <v>0</v>
      </c>
      <c r="F40" s="248">
        <v>0</v>
      </c>
      <c r="G40" s="452">
        <f t="shared" ca="1" si="1"/>
        <v>0</v>
      </c>
      <c r="H40" s="248">
        <v>0</v>
      </c>
      <c r="I40" s="290">
        <f t="shared" ca="1" si="0"/>
        <v>1</v>
      </c>
      <c r="J40" s="366">
        <v>0</v>
      </c>
      <c r="K40" s="366">
        <v>0</v>
      </c>
      <c r="L40" s="231">
        <v>0</v>
      </c>
      <c r="M40" s="231">
        <v>0</v>
      </c>
      <c r="N40" s="231">
        <v>0</v>
      </c>
      <c r="O40" s="231">
        <v>0</v>
      </c>
    </row>
    <row r="41" spans="1:15" s="353" customFormat="1" ht="25.5">
      <c r="B41" s="233" t="s">
        <v>446</v>
      </c>
      <c r="C41" s="231">
        <v>1405.4268933982416</v>
      </c>
      <c r="D41" s="231">
        <v>0</v>
      </c>
      <c r="E41" s="231">
        <v>1405.4268933982416</v>
      </c>
      <c r="F41" s="248">
        <v>1004.3572953632929</v>
      </c>
      <c r="G41" s="452">
        <f t="shared" ca="1" si="1"/>
        <v>975.28728866880772</v>
      </c>
      <c r="H41" s="248">
        <v>1405.4268933982416</v>
      </c>
      <c r="I41" s="290">
        <f t="shared" ca="1" si="0"/>
        <v>0.44103887103516082</v>
      </c>
      <c r="J41" s="366">
        <v>0</v>
      </c>
      <c r="K41" s="366">
        <v>0</v>
      </c>
      <c r="L41" s="231">
        <v>0</v>
      </c>
      <c r="M41" s="231">
        <v>0</v>
      </c>
      <c r="N41" s="231">
        <v>0</v>
      </c>
      <c r="O41" s="231">
        <v>0</v>
      </c>
    </row>
    <row r="42" spans="1:15" s="353" customFormat="1">
      <c r="B42" s="417" t="s">
        <v>368</v>
      </c>
      <c r="C42" s="415"/>
      <c r="D42" s="415"/>
      <c r="E42" s="415"/>
      <c r="F42" s="415"/>
      <c r="G42" s="415"/>
      <c r="H42" s="415"/>
      <c r="I42" s="415"/>
      <c r="J42" s="415"/>
      <c r="K42" s="415"/>
      <c r="L42" s="415"/>
      <c r="M42" s="415"/>
      <c r="N42" s="415"/>
      <c r="O42" s="415"/>
    </row>
    <row r="43" spans="1:15" s="353" customFormat="1" ht="25.5">
      <c r="B43" s="233" t="s">
        <v>362</v>
      </c>
      <c r="C43" s="231">
        <v>16721.872923804876</v>
      </c>
      <c r="D43" s="231">
        <v>0</v>
      </c>
      <c r="E43" s="231">
        <v>16721.872923804876</v>
      </c>
      <c r="F43" s="248">
        <v>15615.983547672095</v>
      </c>
      <c r="G43" s="452">
        <f t="shared" ca="1" si="1"/>
        <v>15163.996243584663</v>
      </c>
      <c r="H43" s="248">
        <v>16721.872923804876</v>
      </c>
      <c r="I43" s="290">
        <f t="shared" ca="1" si="0"/>
        <v>0.10273523253339599</v>
      </c>
      <c r="J43" s="366">
        <v>0</v>
      </c>
      <c r="K43" s="366">
        <v>0</v>
      </c>
      <c r="L43" s="231">
        <v>0</v>
      </c>
      <c r="M43" s="231">
        <v>0</v>
      </c>
      <c r="N43" s="231">
        <v>0</v>
      </c>
      <c r="O43" s="231">
        <v>0</v>
      </c>
    </row>
    <row r="44" spans="1:15" s="353" customFormat="1">
      <c r="B44" s="230" t="s">
        <v>363</v>
      </c>
      <c r="C44" s="231">
        <v>0</v>
      </c>
      <c r="D44" s="231">
        <v>0</v>
      </c>
      <c r="E44" s="231">
        <v>0</v>
      </c>
      <c r="F44" s="248">
        <v>1055.165958540495</v>
      </c>
      <c r="G44" s="452">
        <f t="shared" ca="1" si="1"/>
        <v>1024.6253515073477</v>
      </c>
      <c r="H44" s="248">
        <v>0</v>
      </c>
      <c r="I44" s="290">
        <f t="shared" ca="1" si="0"/>
        <v>-1</v>
      </c>
      <c r="J44" s="366">
        <v>0</v>
      </c>
      <c r="K44" s="366">
        <v>0</v>
      </c>
      <c r="L44" s="231">
        <v>0</v>
      </c>
      <c r="M44" s="231">
        <v>0</v>
      </c>
      <c r="N44" s="231">
        <v>0</v>
      </c>
      <c r="O44" s="231">
        <v>0</v>
      </c>
    </row>
    <row r="45" spans="1:15" s="353" customFormat="1">
      <c r="B45" s="230" t="s">
        <v>364</v>
      </c>
      <c r="C45" s="231">
        <v>36.613599316591532</v>
      </c>
      <c r="D45" s="231">
        <v>0</v>
      </c>
      <c r="E45" s="231">
        <v>36.613599316591532</v>
      </c>
      <c r="F45" s="248">
        <v>118.15968180744625</v>
      </c>
      <c r="G45" s="452">
        <f t="shared" ca="1" si="1"/>
        <v>114.73968101985974</v>
      </c>
      <c r="H45" s="248">
        <v>36.613599316591532</v>
      </c>
      <c r="I45" s="290">
        <f t="shared" ca="1" si="0"/>
        <v>-0.68089854363239632</v>
      </c>
      <c r="J45" s="366">
        <v>0</v>
      </c>
      <c r="K45" s="366">
        <v>0</v>
      </c>
      <c r="L45" s="231">
        <v>0</v>
      </c>
      <c r="M45" s="231">
        <v>0</v>
      </c>
      <c r="N45" s="231">
        <v>0</v>
      </c>
      <c r="O45" s="231">
        <v>0</v>
      </c>
    </row>
    <row r="46" spans="1:15" s="353" customFormat="1" ht="25.5">
      <c r="B46" s="233" t="s">
        <v>369</v>
      </c>
      <c r="C46" s="231">
        <v>0</v>
      </c>
      <c r="D46" s="231">
        <v>0</v>
      </c>
      <c r="E46" s="231">
        <v>0</v>
      </c>
      <c r="F46" s="248">
        <v>354.47904542233874</v>
      </c>
      <c r="G46" s="452">
        <f t="shared" ca="1" si="1"/>
        <v>344.21904305957923</v>
      </c>
      <c r="H46" s="248">
        <v>0</v>
      </c>
      <c r="I46" s="290">
        <f t="shared" ca="1" si="0"/>
        <v>-1</v>
      </c>
      <c r="J46" s="366">
        <v>0</v>
      </c>
      <c r="K46" s="366">
        <v>0</v>
      </c>
      <c r="L46" s="231">
        <v>0</v>
      </c>
      <c r="M46" s="231">
        <v>0</v>
      </c>
      <c r="N46" s="231">
        <v>0</v>
      </c>
      <c r="O46" s="231">
        <v>0</v>
      </c>
    </row>
    <row r="47" spans="1:15" s="394" customFormat="1">
      <c r="B47" s="413" t="s">
        <v>445</v>
      </c>
      <c r="C47" s="249">
        <f t="shared" ref="C47:H47" si="3">SUM(C35:C46)</f>
        <v>23350.361749578446</v>
      </c>
      <c r="D47" s="249">
        <f t="shared" si="3"/>
        <v>0</v>
      </c>
      <c r="E47" s="249">
        <f t="shared" si="3"/>
        <v>23350.361749578446</v>
      </c>
      <c r="F47" s="249">
        <f t="shared" si="3"/>
        <v>23595.306860128945</v>
      </c>
      <c r="G47" s="249">
        <f t="shared" ca="1" si="3"/>
        <v>22912.366902855792</v>
      </c>
      <c r="H47" s="249">
        <f t="shared" si="3"/>
        <v>23350.361749578446</v>
      </c>
      <c r="I47" s="249"/>
      <c r="J47" s="250">
        <f t="shared" ref="J47:O47" si="4">SUM(J35:J46)</f>
        <v>0</v>
      </c>
      <c r="K47" s="250">
        <f t="shared" si="4"/>
        <v>0</v>
      </c>
      <c r="L47" s="250">
        <f t="shared" si="4"/>
        <v>0</v>
      </c>
      <c r="M47" s="250">
        <f t="shared" si="4"/>
        <v>0</v>
      </c>
      <c r="N47" s="250">
        <f t="shared" si="4"/>
        <v>0</v>
      </c>
      <c r="O47" s="250">
        <f t="shared" si="4"/>
        <v>0</v>
      </c>
    </row>
    <row r="48" spans="1:15">
      <c r="B48" s="412" t="s">
        <v>31</v>
      </c>
      <c r="C48" s="249">
        <f t="shared" ref="C48:O48" si="5">C47+C33</f>
        <v>60161.802767631336</v>
      </c>
      <c r="D48" s="249">
        <f t="shared" si="5"/>
        <v>-2628.2155800000064</v>
      </c>
      <c r="E48" s="249">
        <f t="shared" si="5"/>
        <v>57533.587187631318</v>
      </c>
      <c r="F48" s="249">
        <f t="shared" si="5"/>
        <v>43669.902436791628</v>
      </c>
      <c r="G48" s="249">
        <f t="shared" ca="1" si="5"/>
        <v>42405.92560101243</v>
      </c>
      <c r="H48" s="249">
        <f t="shared" si="5"/>
        <v>44655.057436717281</v>
      </c>
      <c r="I48" s="249"/>
      <c r="J48" s="250">
        <f t="shared" si="5"/>
        <v>2555.740269999998</v>
      </c>
      <c r="K48" s="250">
        <f t="shared" si="5"/>
        <v>4291.6469809140417</v>
      </c>
      <c r="L48" s="250">
        <f t="shared" si="5"/>
        <v>2824.9197899999999</v>
      </c>
      <c r="M48" s="250">
        <f t="shared" si="5"/>
        <v>3204.0371099999988</v>
      </c>
      <c r="N48" s="250">
        <f t="shared" si="5"/>
        <v>2.1856</v>
      </c>
      <c r="O48" s="250">
        <f t="shared" si="5"/>
        <v>2628.2155800000064</v>
      </c>
    </row>
    <row r="50" spans="2:112">
      <c r="F50" s="437"/>
      <c r="G50" s="437"/>
      <c r="H50" s="437"/>
      <c r="I50" s="437"/>
    </row>
    <row r="51" spans="2:112" ht="15.75">
      <c r="B51" s="158" t="s">
        <v>191</v>
      </c>
      <c r="C51" s="437"/>
      <c r="D51" s="437"/>
      <c r="E51" s="437"/>
      <c r="F51" s="437"/>
      <c r="G51" s="437"/>
      <c r="H51" s="437"/>
      <c r="I51" s="437"/>
      <c r="J51" s="438"/>
      <c r="K51" s="438"/>
    </row>
    <row r="52" spans="2:112" ht="15">
      <c r="C52" s="69"/>
      <c r="D52" s="437"/>
      <c r="E52" s="437"/>
      <c r="F52" s="437"/>
      <c r="G52" s="437"/>
      <c r="H52" s="437"/>
      <c r="I52" s="437"/>
      <c r="J52" s="438"/>
      <c r="K52" s="438"/>
    </row>
    <row r="53" spans="2:112" ht="45.75" customHeight="1">
      <c r="B53" s="557" t="s">
        <v>467</v>
      </c>
      <c r="C53" s="559"/>
      <c r="D53" s="437"/>
      <c r="E53" s="437"/>
      <c r="F53" s="437"/>
      <c r="G53" s="437"/>
      <c r="H53" s="437"/>
      <c r="I53" s="437"/>
      <c r="J53" s="438"/>
      <c r="K53" s="438"/>
      <c r="L53" s="441"/>
      <c r="M53" s="441"/>
      <c r="N53" s="441"/>
      <c r="O53" s="441"/>
      <c r="P53" s="441"/>
      <c r="Q53" s="441"/>
      <c r="R53" s="441"/>
      <c r="S53" s="441"/>
      <c r="T53" s="441"/>
      <c r="U53" s="441"/>
      <c r="V53" s="441"/>
      <c r="W53" s="441"/>
      <c r="X53" s="441"/>
      <c r="Y53" s="441"/>
      <c r="Z53" s="441"/>
      <c r="AA53" s="441"/>
      <c r="AB53" s="441"/>
      <c r="AC53" s="441"/>
      <c r="AD53" s="441"/>
      <c r="AE53" s="441"/>
      <c r="AF53" s="441"/>
      <c r="BQ53" s="441"/>
      <c r="BR53" s="441"/>
      <c r="BS53" s="441"/>
      <c r="BT53" s="441"/>
      <c r="BU53" s="441"/>
      <c r="BV53" s="441"/>
      <c r="BW53" s="441"/>
      <c r="BX53" s="441"/>
      <c r="BY53" s="441"/>
      <c r="BZ53" s="441"/>
      <c r="CA53" s="441"/>
      <c r="CB53" s="441"/>
      <c r="CC53" s="441"/>
      <c r="CD53" s="441"/>
      <c r="CE53" s="441"/>
    </row>
    <row r="54" spans="2:112" s="168" customFormat="1">
      <c r="B54" s="165"/>
      <c r="C54" s="165"/>
      <c r="D54" s="437"/>
      <c r="E54" s="437"/>
      <c r="G54" s="437"/>
      <c r="H54" s="437"/>
      <c r="I54" s="437"/>
      <c r="J54" s="438"/>
      <c r="K54" s="438"/>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41"/>
      <c r="BO54" s="441"/>
      <c r="BQ54" s="441"/>
      <c r="BR54" s="441"/>
      <c r="BS54" s="441"/>
      <c r="BT54" s="441"/>
      <c r="BU54" s="441"/>
      <c r="BV54" s="441"/>
      <c r="BW54" s="441"/>
      <c r="BX54" s="441"/>
      <c r="BY54" s="441"/>
      <c r="BZ54" s="441"/>
      <c r="CA54" s="441"/>
      <c r="CB54" s="441"/>
      <c r="CC54" s="441"/>
      <c r="CD54" s="441"/>
      <c r="CE54" s="441"/>
      <c r="CF54" s="441"/>
      <c r="CG54" s="441"/>
      <c r="CH54" s="441"/>
      <c r="CI54" s="441"/>
      <c r="CJ54" s="441"/>
      <c r="CK54" s="441"/>
      <c r="CL54" s="441"/>
      <c r="CM54" s="441"/>
      <c r="CN54" s="441"/>
      <c r="CO54" s="441"/>
      <c r="CP54" s="441"/>
      <c r="CQ54" s="441"/>
      <c r="CR54" s="441"/>
      <c r="CS54" s="441"/>
      <c r="CT54" s="441"/>
      <c r="CU54" s="441"/>
      <c r="CV54" s="441"/>
      <c r="CW54" s="441"/>
      <c r="CX54" s="441"/>
      <c r="CY54" s="441"/>
      <c r="CZ54" s="441"/>
      <c r="DA54" s="441"/>
      <c r="DB54" s="441"/>
      <c r="DC54" s="441"/>
      <c r="DD54" s="441"/>
      <c r="DE54" s="441"/>
      <c r="DF54" s="441"/>
      <c r="DG54" s="441"/>
      <c r="DH54" s="441"/>
    </row>
    <row r="55" spans="2:112">
      <c r="B55" s="159" t="s">
        <v>192</v>
      </c>
      <c r="C55" s="587" t="s">
        <v>193</v>
      </c>
      <c r="D55" s="588"/>
      <c r="E55" s="588"/>
      <c r="F55" s="588"/>
      <c r="G55" s="588"/>
      <c r="H55" s="588"/>
      <c r="I55" s="589"/>
      <c r="J55" s="438"/>
      <c r="K55" s="438"/>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441"/>
      <c r="BO55" s="441"/>
      <c r="BQ55" s="441"/>
      <c r="BR55" s="441"/>
      <c r="BS55" s="441"/>
      <c r="BT55" s="441"/>
      <c r="BU55" s="441"/>
      <c r="BV55" s="441"/>
      <c r="BW55" s="441"/>
      <c r="BX55" s="441"/>
      <c r="BY55" s="441"/>
      <c r="BZ55" s="441"/>
      <c r="CA55" s="441"/>
      <c r="CB55" s="441"/>
      <c r="CC55" s="441"/>
      <c r="CD55" s="441"/>
      <c r="CE55" s="441"/>
      <c r="CF55" s="441"/>
      <c r="CG55" s="441"/>
      <c r="CH55" s="441"/>
      <c r="CI55" s="441"/>
      <c r="CJ55" s="441"/>
      <c r="CK55" s="441"/>
      <c r="CL55" s="441"/>
      <c r="CM55" s="441"/>
      <c r="CN55" s="441"/>
      <c r="CO55" s="441"/>
      <c r="CP55" s="441"/>
      <c r="CQ55" s="441"/>
      <c r="CR55" s="441"/>
      <c r="CS55" s="441"/>
      <c r="CT55" s="441"/>
      <c r="CU55" s="441"/>
      <c r="CV55" s="441"/>
      <c r="CW55" s="441"/>
      <c r="CX55" s="441"/>
      <c r="CY55" s="441"/>
      <c r="CZ55" s="441"/>
      <c r="DA55" s="441"/>
      <c r="DB55" s="441"/>
      <c r="DC55" s="441"/>
      <c r="DD55" s="441"/>
      <c r="DE55" s="441"/>
      <c r="DF55" s="441"/>
      <c r="DG55" s="441"/>
      <c r="DH55" s="441"/>
    </row>
    <row r="56" spans="2:112" s="479" customFormat="1" ht="51" customHeight="1">
      <c r="B56" s="246" t="s">
        <v>354</v>
      </c>
      <c r="C56" s="590" t="s">
        <v>515</v>
      </c>
      <c r="D56" s="591"/>
      <c r="E56" s="591"/>
      <c r="F56" s="591"/>
      <c r="G56" s="591"/>
      <c r="H56" s="591"/>
      <c r="I56" s="592"/>
    </row>
    <row r="57" spans="2:112" s="479" customFormat="1">
      <c r="B57" s="246" t="s">
        <v>355</v>
      </c>
      <c r="C57" s="581" t="s">
        <v>516</v>
      </c>
      <c r="D57" s="582"/>
      <c r="E57" s="582"/>
      <c r="F57" s="582"/>
      <c r="G57" s="582"/>
      <c r="H57" s="582"/>
      <c r="I57" s="583"/>
    </row>
    <row r="58" spans="2:112" s="479" customFormat="1">
      <c r="B58" s="246" t="s">
        <v>356</v>
      </c>
      <c r="C58" s="581" t="s">
        <v>517</v>
      </c>
      <c r="D58" s="582"/>
      <c r="E58" s="582"/>
      <c r="F58" s="582"/>
      <c r="G58" s="582"/>
      <c r="H58" s="582"/>
      <c r="I58" s="583"/>
    </row>
    <row r="59" spans="2:112" s="479" customFormat="1">
      <c r="B59" s="246" t="s">
        <v>357</v>
      </c>
      <c r="C59" s="581" t="s">
        <v>518</v>
      </c>
      <c r="D59" s="582"/>
      <c r="E59" s="582"/>
      <c r="F59" s="582"/>
      <c r="G59" s="582"/>
      <c r="H59" s="582"/>
      <c r="I59" s="583"/>
    </row>
    <row r="60" spans="2:112" s="479" customFormat="1" ht="25.5">
      <c r="B60" s="246" t="s">
        <v>366</v>
      </c>
      <c r="C60" s="581" t="s">
        <v>519</v>
      </c>
      <c r="D60" s="582"/>
      <c r="E60" s="582"/>
      <c r="F60" s="582"/>
      <c r="G60" s="582"/>
      <c r="H60" s="582"/>
      <c r="I60" s="583"/>
    </row>
    <row r="61" spans="2:112" s="479" customFormat="1">
      <c r="B61" s="246" t="s">
        <v>363</v>
      </c>
      <c r="C61" s="581" t="s">
        <v>520</v>
      </c>
      <c r="D61" s="582"/>
      <c r="E61" s="582"/>
      <c r="F61" s="582"/>
      <c r="G61" s="582"/>
      <c r="H61" s="582"/>
      <c r="I61" s="583"/>
    </row>
    <row r="62" spans="2:112" s="479" customFormat="1">
      <c r="B62" s="246" t="s">
        <v>355</v>
      </c>
      <c r="C62" s="581" t="s">
        <v>521</v>
      </c>
      <c r="D62" s="582"/>
      <c r="E62" s="582"/>
      <c r="F62" s="582"/>
      <c r="G62" s="582"/>
      <c r="H62" s="582"/>
      <c r="I62" s="583"/>
    </row>
    <row r="63" spans="2:112" s="479" customFormat="1">
      <c r="B63" s="246" t="s">
        <v>357</v>
      </c>
      <c r="C63" s="581" t="s">
        <v>522</v>
      </c>
      <c r="D63" s="582"/>
      <c r="E63" s="582"/>
      <c r="F63" s="582"/>
      <c r="G63" s="582"/>
      <c r="H63" s="582"/>
      <c r="I63" s="583"/>
    </row>
    <row r="64" spans="2:112">
      <c r="B64" s="246" t="s">
        <v>358</v>
      </c>
      <c r="C64" s="581" t="s">
        <v>523</v>
      </c>
      <c r="D64" s="582"/>
      <c r="E64" s="582"/>
      <c r="F64" s="582"/>
      <c r="G64" s="582"/>
      <c r="H64" s="582"/>
      <c r="I64" s="583"/>
      <c r="J64" s="438"/>
      <c r="K64" s="438"/>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c r="BC64" s="441"/>
      <c r="BD64" s="441"/>
      <c r="BE64" s="441"/>
      <c r="BF64" s="441"/>
      <c r="BG64" s="441"/>
      <c r="BH64" s="441"/>
      <c r="BI64" s="441"/>
      <c r="BJ64" s="441"/>
      <c r="BK64" s="441"/>
      <c r="BL64" s="441"/>
      <c r="BM64" s="441"/>
      <c r="BN64" s="441"/>
      <c r="BO64" s="441"/>
      <c r="BQ64" s="441"/>
      <c r="BR64" s="441"/>
      <c r="BS64" s="441"/>
      <c r="BT64" s="441"/>
      <c r="BU64" s="441"/>
      <c r="BV64" s="441"/>
      <c r="BW64" s="441"/>
      <c r="BX64" s="441"/>
      <c r="BY64" s="441"/>
      <c r="BZ64" s="441"/>
      <c r="CA64" s="441"/>
      <c r="CB64" s="441"/>
      <c r="CC64" s="441"/>
      <c r="CD64" s="441"/>
      <c r="CE64" s="441"/>
      <c r="CF64" s="441"/>
      <c r="CG64" s="441"/>
      <c r="CH64" s="441"/>
      <c r="CI64" s="441"/>
      <c r="CJ64" s="441"/>
      <c r="CK64" s="441"/>
      <c r="CL64" s="441"/>
      <c r="CM64" s="441"/>
      <c r="CN64" s="441"/>
      <c r="CO64" s="441"/>
      <c r="CP64" s="441"/>
      <c r="CQ64" s="441"/>
      <c r="CR64" s="441"/>
      <c r="CS64" s="441"/>
      <c r="CT64" s="441"/>
      <c r="CU64" s="441"/>
      <c r="CV64" s="441"/>
      <c r="CW64" s="441"/>
      <c r="CX64" s="441"/>
      <c r="CY64" s="441"/>
      <c r="CZ64" s="441"/>
      <c r="DA64" s="441"/>
      <c r="DB64" s="441"/>
      <c r="DC64" s="441"/>
      <c r="DD64" s="441"/>
      <c r="DE64" s="441"/>
      <c r="DF64" s="441"/>
      <c r="DG64" s="441"/>
      <c r="DH64" s="441"/>
    </row>
    <row r="65" spans="2:112" ht="25.5">
      <c r="B65" s="246" t="s">
        <v>446</v>
      </c>
      <c r="C65" s="584" t="s">
        <v>524</v>
      </c>
      <c r="D65" s="585"/>
      <c r="E65" s="585"/>
      <c r="F65" s="585"/>
      <c r="G65" s="585"/>
      <c r="H65" s="585"/>
      <c r="I65" s="586"/>
      <c r="J65" s="438"/>
      <c r="K65" s="438"/>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c r="BC65" s="441"/>
      <c r="BD65" s="441"/>
      <c r="BE65" s="441"/>
      <c r="BF65" s="441"/>
      <c r="BG65" s="441"/>
      <c r="BH65" s="441"/>
      <c r="BI65" s="441"/>
      <c r="BJ65" s="441"/>
      <c r="BK65" s="441"/>
      <c r="BL65" s="441"/>
      <c r="BM65" s="441"/>
      <c r="BN65" s="441"/>
      <c r="BO65" s="441"/>
      <c r="BQ65" s="441"/>
      <c r="BR65" s="441"/>
      <c r="BS65" s="441"/>
      <c r="BT65" s="441"/>
      <c r="BU65" s="441"/>
      <c r="BV65" s="441"/>
      <c r="BW65" s="441"/>
      <c r="BX65" s="441"/>
      <c r="BY65" s="441"/>
      <c r="BZ65" s="441"/>
      <c r="CA65" s="441"/>
      <c r="CB65" s="441"/>
      <c r="CC65" s="441"/>
      <c r="CD65" s="441"/>
      <c r="CE65" s="441"/>
      <c r="CF65" s="441"/>
      <c r="CG65" s="441"/>
      <c r="CH65" s="441"/>
      <c r="CI65" s="441"/>
      <c r="CJ65" s="441"/>
      <c r="CK65" s="441"/>
      <c r="CL65" s="441"/>
      <c r="CM65" s="441"/>
      <c r="CN65" s="441"/>
      <c r="CO65" s="441"/>
      <c r="CP65" s="441"/>
      <c r="CQ65" s="441"/>
      <c r="CR65" s="441"/>
      <c r="CS65" s="441"/>
      <c r="CT65" s="441"/>
      <c r="CU65" s="441"/>
      <c r="CV65" s="441"/>
      <c r="CW65" s="441"/>
      <c r="CX65" s="441"/>
      <c r="CY65" s="441"/>
      <c r="CZ65" s="441"/>
      <c r="DA65" s="441"/>
      <c r="DB65" s="441"/>
      <c r="DC65" s="441"/>
      <c r="DD65" s="441"/>
      <c r="DE65" s="441"/>
      <c r="DF65" s="441"/>
      <c r="DG65" s="441"/>
      <c r="DH65" s="441"/>
    </row>
    <row r="66" spans="2:112">
      <c r="B66" s="246" t="s">
        <v>363</v>
      </c>
      <c r="C66" s="584" t="s">
        <v>525</v>
      </c>
      <c r="D66" s="585"/>
      <c r="E66" s="585"/>
      <c r="F66" s="585"/>
      <c r="G66" s="585"/>
      <c r="H66" s="585"/>
      <c r="I66" s="586"/>
      <c r="J66" s="438"/>
      <c r="K66" s="438"/>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1"/>
      <c r="AY66" s="441"/>
      <c r="AZ66" s="441"/>
      <c r="BA66" s="441"/>
      <c r="BB66" s="441"/>
      <c r="BC66" s="441"/>
      <c r="BD66" s="441"/>
      <c r="BE66" s="441"/>
      <c r="BF66" s="441"/>
      <c r="BG66" s="441"/>
      <c r="BH66" s="441"/>
      <c r="BI66" s="441"/>
      <c r="BJ66" s="441"/>
      <c r="BK66" s="441"/>
      <c r="BL66" s="441"/>
      <c r="BM66" s="441"/>
      <c r="BN66" s="441"/>
      <c r="BO66" s="441"/>
      <c r="BQ66" s="441"/>
      <c r="BR66" s="441"/>
      <c r="BS66" s="441"/>
      <c r="BT66" s="441"/>
      <c r="BU66" s="441"/>
      <c r="BV66" s="441"/>
      <c r="BW66" s="441"/>
      <c r="BX66" s="441"/>
      <c r="BY66" s="441"/>
      <c r="BZ66" s="441"/>
      <c r="CA66" s="441"/>
      <c r="CB66" s="441"/>
      <c r="CC66" s="441"/>
      <c r="CD66" s="441"/>
      <c r="CE66" s="441"/>
      <c r="CF66" s="441"/>
      <c r="CG66" s="441"/>
      <c r="CH66" s="441"/>
      <c r="CI66" s="441"/>
      <c r="CJ66" s="441"/>
      <c r="CK66" s="441"/>
      <c r="CL66" s="441"/>
      <c r="CM66" s="441"/>
      <c r="CN66" s="441"/>
      <c r="CO66" s="441"/>
      <c r="CP66" s="441"/>
      <c r="CQ66" s="441"/>
      <c r="CR66" s="441"/>
      <c r="CS66" s="441"/>
      <c r="CT66" s="441"/>
      <c r="CU66" s="441"/>
      <c r="CV66" s="441"/>
      <c r="CW66" s="441"/>
      <c r="CX66" s="441"/>
      <c r="CY66" s="441"/>
      <c r="CZ66" s="441"/>
      <c r="DA66" s="441"/>
      <c r="DB66" s="441"/>
      <c r="DC66" s="441"/>
      <c r="DD66" s="441"/>
      <c r="DE66" s="441"/>
      <c r="DF66" s="441"/>
      <c r="DG66" s="441"/>
      <c r="DH66" s="441"/>
    </row>
    <row r="67" spans="2:112">
      <c r="B67" s="93" t="s">
        <v>364</v>
      </c>
      <c r="C67" s="584" t="s">
        <v>526</v>
      </c>
      <c r="D67" s="585"/>
      <c r="E67" s="585"/>
      <c r="F67" s="585"/>
      <c r="G67" s="585"/>
      <c r="H67" s="585"/>
      <c r="I67" s="586"/>
      <c r="J67" s="438"/>
      <c r="K67" s="438"/>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1"/>
      <c r="BG67" s="441"/>
      <c r="BH67" s="441"/>
      <c r="BI67" s="441"/>
      <c r="BJ67" s="441"/>
      <c r="BK67" s="441"/>
      <c r="BL67" s="441"/>
      <c r="BM67" s="441"/>
      <c r="BN67" s="441"/>
      <c r="BO67" s="441"/>
      <c r="BQ67" s="441"/>
      <c r="BR67" s="441"/>
      <c r="BS67" s="441"/>
      <c r="BT67" s="441"/>
      <c r="BU67" s="441"/>
      <c r="BV67" s="441"/>
      <c r="BW67" s="441"/>
      <c r="BX67" s="441"/>
      <c r="BY67" s="441"/>
      <c r="BZ67" s="441"/>
      <c r="CA67" s="441"/>
      <c r="CB67" s="441"/>
      <c r="CC67" s="441"/>
      <c r="CD67" s="441"/>
      <c r="CE67" s="441"/>
      <c r="CF67" s="441"/>
      <c r="CG67" s="441"/>
      <c r="CH67" s="441"/>
      <c r="CI67" s="441"/>
      <c r="CJ67" s="441"/>
      <c r="CK67" s="441"/>
      <c r="CL67" s="441"/>
      <c r="CM67" s="441"/>
      <c r="CN67" s="441"/>
      <c r="CO67" s="441"/>
      <c r="CP67" s="441"/>
      <c r="CQ67" s="441"/>
      <c r="CR67" s="441"/>
      <c r="CS67" s="441"/>
      <c r="CT67" s="441"/>
      <c r="CU67" s="441"/>
      <c r="CV67" s="441"/>
      <c r="CW67" s="441"/>
      <c r="CX67" s="441"/>
      <c r="CY67" s="441"/>
      <c r="CZ67" s="441"/>
      <c r="DA67" s="441"/>
      <c r="DB67" s="441"/>
      <c r="DC67" s="441"/>
      <c r="DD67" s="441"/>
      <c r="DE67" s="441"/>
      <c r="DF67" s="441"/>
      <c r="DG67" s="441"/>
      <c r="DH67" s="441"/>
    </row>
    <row r="68" spans="2:112" s="166" customFormat="1">
      <c r="B68" s="438"/>
      <c r="C68" s="438"/>
      <c r="D68" s="438"/>
      <c r="E68" s="438"/>
      <c r="G68" s="438"/>
      <c r="H68" s="438"/>
      <c r="I68" s="438"/>
      <c r="J68" s="438"/>
      <c r="K68" s="438"/>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Q68" s="441"/>
      <c r="BR68" s="441"/>
      <c r="BS68" s="441"/>
      <c r="BT68" s="441"/>
      <c r="BU68" s="441"/>
      <c r="BV68" s="441"/>
      <c r="BW68" s="441"/>
      <c r="BX68" s="441"/>
      <c r="BY68" s="441"/>
      <c r="BZ68" s="441"/>
      <c r="CA68" s="441"/>
      <c r="CB68" s="441"/>
      <c r="CC68" s="441"/>
      <c r="CD68" s="441"/>
      <c r="CE68" s="441"/>
      <c r="CF68" s="441"/>
      <c r="CG68" s="441"/>
      <c r="CH68" s="441"/>
      <c r="CI68" s="441"/>
      <c r="CJ68" s="441"/>
      <c r="CK68" s="441"/>
      <c r="CL68" s="441"/>
      <c r="CM68" s="441"/>
      <c r="CN68" s="441"/>
      <c r="CO68" s="441"/>
      <c r="CP68" s="441"/>
      <c r="CQ68" s="441"/>
      <c r="CR68" s="441"/>
      <c r="CS68" s="441"/>
      <c r="CT68" s="441"/>
      <c r="CU68" s="441"/>
      <c r="CV68" s="441"/>
      <c r="CW68" s="441"/>
      <c r="CX68" s="441"/>
      <c r="CY68" s="441"/>
      <c r="CZ68" s="441"/>
      <c r="DA68" s="441"/>
      <c r="DB68" s="441"/>
      <c r="DC68" s="441"/>
      <c r="DD68" s="441"/>
      <c r="DE68" s="441"/>
      <c r="DF68" s="441"/>
      <c r="DG68" s="441"/>
      <c r="DH68" s="441"/>
    </row>
    <row r="69" spans="2:112" ht="15.75">
      <c r="B69" s="580" t="s">
        <v>194</v>
      </c>
      <c r="C69" s="580"/>
      <c r="D69" s="580"/>
      <c r="E69" s="580"/>
      <c r="F69" s="437"/>
      <c r="G69" s="438"/>
      <c r="H69" s="438"/>
      <c r="I69" s="438"/>
      <c r="J69" s="438"/>
      <c r="K69" s="438"/>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1"/>
      <c r="BC69" s="441"/>
      <c r="BD69" s="441"/>
      <c r="BE69" s="441"/>
      <c r="BF69" s="441"/>
      <c r="BG69" s="441"/>
      <c r="BH69" s="441"/>
      <c r="BI69" s="441"/>
      <c r="BJ69" s="441"/>
      <c r="BK69" s="441"/>
      <c r="BL69" s="441"/>
      <c r="BM69" s="441"/>
      <c r="BN69" s="441"/>
      <c r="BO69" s="441"/>
      <c r="BQ69" s="441"/>
      <c r="BR69" s="441"/>
      <c r="BS69" s="441"/>
      <c r="BT69" s="441"/>
      <c r="BU69" s="441"/>
      <c r="BV69" s="441"/>
      <c r="BW69" s="441"/>
      <c r="BX69" s="441"/>
      <c r="BY69" s="441"/>
      <c r="BZ69" s="441"/>
      <c r="CA69" s="441"/>
      <c r="CB69" s="441"/>
      <c r="CC69" s="441"/>
      <c r="CD69" s="441"/>
      <c r="CE69" s="441"/>
      <c r="CF69" s="441"/>
      <c r="CG69" s="441"/>
      <c r="CH69" s="441"/>
      <c r="CI69" s="441"/>
      <c r="CJ69" s="441"/>
      <c r="CK69" s="441"/>
      <c r="CL69" s="441"/>
      <c r="CM69" s="441"/>
      <c r="CN69" s="441"/>
      <c r="CO69" s="441"/>
      <c r="CP69" s="441"/>
      <c r="CQ69" s="441"/>
      <c r="CR69" s="441"/>
      <c r="CS69" s="441"/>
      <c r="CT69" s="441"/>
      <c r="CU69" s="441"/>
      <c r="CV69" s="441"/>
      <c r="CW69" s="441"/>
      <c r="CX69" s="441"/>
      <c r="CY69" s="441"/>
      <c r="CZ69" s="441"/>
      <c r="DA69" s="441"/>
      <c r="DB69" s="441"/>
      <c r="DC69" s="441"/>
      <c r="DD69" s="441"/>
      <c r="DE69" s="441"/>
      <c r="DF69" s="441"/>
      <c r="DG69" s="441"/>
      <c r="DH69" s="441"/>
    </row>
    <row r="70" spans="2:112">
      <c r="B70" s="438"/>
      <c r="C70" s="438"/>
      <c r="D70" s="438"/>
      <c r="E70" s="438"/>
      <c r="F70" s="437"/>
      <c r="G70" s="438"/>
      <c r="H70" s="438"/>
      <c r="I70" s="438"/>
      <c r="J70" s="438"/>
      <c r="K70" s="438"/>
      <c r="L70" s="438"/>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1"/>
      <c r="BC70" s="441"/>
      <c r="BD70" s="441"/>
      <c r="BE70" s="441"/>
      <c r="BF70" s="441"/>
      <c r="BG70" s="441"/>
      <c r="BH70" s="441"/>
      <c r="BI70" s="441"/>
      <c r="BJ70" s="441"/>
      <c r="BK70" s="441"/>
      <c r="BL70" s="441"/>
      <c r="BM70" s="441"/>
      <c r="BN70" s="441"/>
      <c r="BO70" s="441"/>
      <c r="BQ70" s="441"/>
      <c r="BR70" s="441"/>
      <c r="BS70" s="441"/>
      <c r="BT70" s="441"/>
      <c r="BU70" s="441"/>
      <c r="BV70" s="441"/>
      <c r="BW70" s="441"/>
      <c r="BX70" s="441"/>
      <c r="BY70" s="441"/>
      <c r="BZ70" s="441"/>
      <c r="CA70" s="441"/>
      <c r="CB70" s="441"/>
      <c r="CC70" s="441"/>
      <c r="CD70" s="441"/>
      <c r="CE70" s="441"/>
      <c r="CF70" s="441"/>
      <c r="CG70" s="441"/>
      <c r="CH70" s="441"/>
      <c r="CI70" s="441"/>
      <c r="CJ70" s="441"/>
      <c r="CK70" s="441"/>
      <c r="CL70" s="441"/>
      <c r="CM70" s="441"/>
      <c r="CN70" s="441"/>
      <c r="CO70" s="441"/>
      <c r="CP70" s="441"/>
      <c r="CQ70" s="441"/>
      <c r="CR70" s="441"/>
      <c r="CS70" s="441"/>
      <c r="CT70" s="441"/>
      <c r="CU70" s="441"/>
      <c r="CV70" s="441"/>
      <c r="CW70" s="441"/>
      <c r="CX70" s="441"/>
      <c r="CY70" s="441"/>
      <c r="CZ70" s="441"/>
      <c r="DA70" s="441"/>
      <c r="DB70" s="441"/>
      <c r="DC70" s="441"/>
      <c r="DD70" s="441"/>
      <c r="DE70" s="441"/>
      <c r="DF70" s="441"/>
      <c r="DG70" s="441"/>
      <c r="DH70" s="441"/>
    </row>
    <row r="71" spans="2:112" ht="28.5" customHeight="1">
      <c r="B71" s="557" t="s">
        <v>489</v>
      </c>
      <c r="C71" s="558"/>
      <c r="D71" s="558"/>
      <c r="E71" s="559"/>
      <c r="F71" s="438"/>
      <c r="G71" s="438"/>
      <c r="H71" s="438"/>
      <c r="I71" s="438"/>
      <c r="J71" s="438"/>
      <c r="K71" s="438"/>
      <c r="L71" s="438"/>
      <c r="AZ71" s="441"/>
      <c r="BA71" s="441"/>
      <c r="BB71" s="441"/>
      <c r="BC71" s="441"/>
      <c r="BD71" s="441"/>
      <c r="BE71" s="441"/>
      <c r="BF71" s="441"/>
      <c r="BG71" s="441"/>
      <c r="BH71" s="441"/>
      <c r="BI71" s="441"/>
      <c r="BJ71" s="441"/>
      <c r="BK71" s="441"/>
      <c r="BL71" s="441"/>
      <c r="BM71" s="441"/>
      <c r="BN71" s="441"/>
      <c r="BO71" s="441"/>
      <c r="BQ71" s="441"/>
      <c r="BR71" s="441"/>
      <c r="BS71" s="441"/>
      <c r="BT71" s="441"/>
      <c r="BU71" s="441"/>
      <c r="BV71" s="441"/>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1"/>
      <c r="CT71" s="441"/>
      <c r="CU71" s="441"/>
      <c r="CV71" s="441"/>
      <c r="CW71" s="441"/>
      <c r="CX71" s="441"/>
      <c r="CY71" s="441"/>
      <c r="CZ71" s="441"/>
      <c r="DA71" s="441"/>
      <c r="DB71" s="441"/>
      <c r="DC71" s="441"/>
      <c r="DD71" s="441"/>
      <c r="DE71" s="441"/>
      <c r="DF71" s="441"/>
      <c r="DG71" s="441"/>
      <c r="DH71" s="441"/>
    </row>
    <row r="72" spans="2:112" ht="15.75">
      <c r="B72" s="45"/>
      <c r="C72" s="45"/>
      <c r="D72" s="45"/>
      <c r="E72" s="45"/>
      <c r="F72" s="438"/>
      <c r="G72" s="438"/>
      <c r="H72" s="438"/>
      <c r="I72" s="438"/>
      <c r="J72" s="438"/>
      <c r="K72" s="438"/>
      <c r="L72" s="438"/>
      <c r="CF72" s="441"/>
      <c r="CG72" s="441"/>
      <c r="CH72" s="441"/>
      <c r="CI72" s="441"/>
      <c r="CJ72" s="441"/>
      <c r="CK72" s="441"/>
      <c r="CL72" s="441"/>
      <c r="CM72" s="441"/>
      <c r="CN72" s="441"/>
      <c r="CO72" s="441"/>
      <c r="CP72" s="441"/>
      <c r="CQ72" s="441"/>
      <c r="CR72" s="441"/>
      <c r="CS72" s="441"/>
      <c r="CT72" s="441"/>
      <c r="CU72" s="441"/>
      <c r="CV72" s="441"/>
      <c r="CW72" s="441"/>
      <c r="CX72" s="441"/>
      <c r="CY72" s="441"/>
      <c r="CZ72" s="441"/>
      <c r="DA72" s="441"/>
      <c r="DB72" s="441"/>
      <c r="DC72" s="441"/>
      <c r="DD72" s="441"/>
      <c r="DE72" s="441"/>
      <c r="DF72" s="441"/>
      <c r="DG72" s="441"/>
      <c r="DH72" s="441"/>
    </row>
    <row r="73" spans="2:112" ht="25.5">
      <c r="B73" s="47" t="s">
        <v>33</v>
      </c>
      <c r="C73" s="48" t="s">
        <v>195</v>
      </c>
      <c r="D73" s="48" t="s">
        <v>35</v>
      </c>
      <c r="E73" s="46" t="s">
        <v>164</v>
      </c>
      <c r="F73" s="79"/>
      <c r="G73" s="438"/>
      <c r="H73" s="438"/>
      <c r="I73" s="438"/>
      <c r="J73" s="438"/>
      <c r="K73" s="438"/>
      <c r="L73" s="438"/>
      <c r="CF73" s="441"/>
      <c r="CG73" s="441"/>
      <c r="CH73" s="441"/>
      <c r="CI73" s="441"/>
      <c r="CJ73" s="441"/>
      <c r="CK73" s="441"/>
      <c r="CL73" s="441"/>
      <c r="CM73" s="441"/>
      <c r="CN73" s="441"/>
      <c r="CO73" s="441"/>
      <c r="CP73" s="441"/>
      <c r="CQ73" s="441"/>
      <c r="CR73" s="441"/>
      <c r="CS73" s="441"/>
      <c r="CT73" s="441"/>
      <c r="CU73" s="441"/>
      <c r="CV73" s="441"/>
      <c r="CW73" s="441"/>
      <c r="CX73" s="441"/>
      <c r="CY73" s="441"/>
      <c r="CZ73" s="441"/>
      <c r="DA73" s="441"/>
      <c r="DB73" s="441"/>
      <c r="DC73" s="441"/>
      <c r="DD73" s="441"/>
      <c r="DE73" s="441"/>
      <c r="DF73" s="441"/>
      <c r="DG73" s="441"/>
      <c r="DH73" s="441"/>
    </row>
    <row r="74" spans="2:112">
      <c r="B74" s="157"/>
      <c r="C74" s="245"/>
      <c r="D74" s="245"/>
      <c r="E74" s="245"/>
      <c r="F74" s="438"/>
      <c r="G74" s="438"/>
      <c r="H74" s="438"/>
      <c r="I74" s="438"/>
      <c r="K74" s="353"/>
      <c r="L74" s="64"/>
      <c r="CF74" s="441"/>
      <c r="CG74" s="441"/>
      <c r="CH74" s="441"/>
      <c r="CI74" s="441"/>
      <c r="CJ74" s="441"/>
      <c r="CK74" s="441"/>
      <c r="CL74" s="441"/>
      <c r="CM74" s="441"/>
      <c r="CN74" s="441"/>
      <c r="CO74" s="441"/>
      <c r="CP74" s="441"/>
      <c r="CQ74" s="441"/>
      <c r="CR74" s="441"/>
      <c r="CS74" s="441"/>
      <c r="CT74" s="441"/>
      <c r="CU74" s="441"/>
      <c r="CV74" s="441"/>
      <c r="CW74" s="441"/>
      <c r="CX74" s="441"/>
      <c r="CY74" s="441"/>
      <c r="CZ74" s="441"/>
      <c r="DA74" s="441"/>
      <c r="DB74" s="441"/>
      <c r="DC74" s="441"/>
      <c r="DD74" s="441"/>
      <c r="DE74" s="441"/>
      <c r="DF74" s="441"/>
      <c r="DG74" s="441"/>
      <c r="DH74" s="441"/>
    </row>
    <row r="75" spans="2:112">
      <c r="B75" s="157"/>
      <c r="C75" s="245"/>
      <c r="D75" s="245"/>
      <c r="E75" s="245"/>
      <c r="F75" s="438"/>
      <c r="G75" s="438"/>
      <c r="H75" s="438"/>
      <c r="I75" s="438"/>
      <c r="K75" s="353"/>
      <c r="L75" s="64"/>
      <c r="CF75" s="441"/>
      <c r="CG75" s="441"/>
      <c r="CH75" s="441"/>
      <c r="CI75" s="441"/>
      <c r="CJ75" s="441"/>
      <c r="CK75" s="441"/>
      <c r="CL75" s="441"/>
      <c r="CM75" s="441"/>
      <c r="CN75" s="441"/>
      <c r="CO75" s="441"/>
      <c r="CP75" s="441"/>
      <c r="CQ75" s="441"/>
      <c r="CR75" s="441"/>
      <c r="CS75" s="441"/>
      <c r="CT75" s="441"/>
      <c r="CU75" s="441"/>
      <c r="CV75" s="441"/>
      <c r="CW75" s="441"/>
      <c r="CX75" s="441"/>
      <c r="CY75" s="441"/>
      <c r="CZ75" s="441"/>
      <c r="DA75" s="441"/>
      <c r="DB75" s="441"/>
      <c r="DC75" s="441"/>
      <c r="DD75" s="441"/>
      <c r="DE75" s="441"/>
      <c r="DF75" s="441"/>
      <c r="DG75" s="441"/>
      <c r="DH75" s="441"/>
    </row>
    <row r="76" spans="2:112">
      <c r="B76" s="157"/>
      <c r="C76" s="245"/>
      <c r="D76" s="245"/>
      <c r="E76" s="245"/>
      <c r="F76" s="438"/>
      <c r="G76" s="438"/>
      <c r="H76" s="438"/>
      <c r="I76" s="438"/>
      <c r="K76" s="353"/>
      <c r="L76" s="64"/>
    </row>
    <row r="77" spans="2:112">
      <c r="B77" s="157"/>
      <c r="C77" s="245"/>
      <c r="D77" s="245"/>
      <c r="E77" s="245"/>
      <c r="F77" s="438"/>
      <c r="G77" s="438"/>
      <c r="H77" s="438"/>
      <c r="I77" s="438"/>
      <c r="K77" s="353"/>
      <c r="L77" s="64"/>
    </row>
    <row r="78" spans="2:112">
      <c r="B78" s="157"/>
      <c r="C78" s="245"/>
      <c r="D78" s="245"/>
      <c r="E78" s="245"/>
      <c r="F78" s="438"/>
      <c r="G78" s="438"/>
      <c r="H78" s="438"/>
      <c r="I78" s="438"/>
      <c r="K78" s="353"/>
      <c r="L78" s="64"/>
    </row>
    <row r="79" spans="2:112">
      <c r="B79" s="157"/>
      <c r="C79" s="245"/>
      <c r="D79" s="245"/>
      <c r="E79" s="245"/>
      <c r="F79" s="438"/>
      <c r="G79" s="438"/>
      <c r="H79" s="438"/>
      <c r="I79" s="438"/>
      <c r="K79" s="353"/>
      <c r="L79" s="64"/>
    </row>
    <row r="82" spans="1:6">
      <c r="B82" s="444"/>
      <c r="C82" s="444"/>
      <c r="D82" s="444"/>
      <c r="E82" s="444"/>
      <c r="F82" s="444"/>
    </row>
    <row r="83" spans="1:6">
      <c r="A83" s="367"/>
      <c r="B83" s="444"/>
      <c r="C83" s="444"/>
      <c r="D83" s="444"/>
      <c r="E83" s="444"/>
      <c r="F83" s="444"/>
    </row>
    <row r="84" spans="1:6">
      <c r="B84" s="444"/>
      <c r="C84" s="444"/>
      <c r="D84" s="444"/>
      <c r="E84" s="444"/>
      <c r="F84" s="444"/>
    </row>
    <row r="85" spans="1:6">
      <c r="B85" s="444"/>
      <c r="C85" s="444"/>
      <c r="D85" s="444"/>
      <c r="E85" s="444"/>
      <c r="F85" s="444"/>
    </row>
    <row r="86" spans="1:6">
      <c r="B86" s="444"/>
      <c r="C86" s="444"/>
      <c r="D86" s="444"/>
      <c r="E86" s="444"/>
      <c r="F86" s="444"/>
    </row>
    <row r="87" spans="1:6">
      <c r="B87" s="444"/>
      <c r="C87" s="444"/>
      <c r="D87" s="444"/>
      <c r="E87" s="444"/>
      <c r="F87" s="444"/>
    </row>
    <row r="88" spans="1:6">
      <c r="B88" s="444"/>
      <c r="C88" s="444"/>
      <c r="D88" s="444"/>
      <c r="E88" s="444"/>
      <c r="F88" s="444"/>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26">
    <mergeCell ref="C63:I63"/>
    <mergeCell ref="B2:C2"/>
    <mergeCell ref="B11:I11"/>
    <mergeCell ref="B12:I12"/>
    <mergeCell ref="F18:I18"/>
    <mergeCell ref="B8:D8"/>
    <mergeCell ref="B5:C5"/>
    <mergeCell ref="B6:C6"/>
    <mergeCell ref="B13:I13"/>
    <mergeCell ref="B14:I14"/>
    <mergeCell ref="J18:M18"/>
    <mergeCell ref="B69:E69"/>
    <mergeCell ref="B71:E71"/>
    <mergeCell ref="B53:C53"/>
    <mergeCell ref="C64:I64"/>
    <mergeCell ref="C65:I65"/>
    <mergeCell ref="C66:I66"/>
    <mergeCell ref="C67:I67"/>
    <mergeCell ref="C55:I55"/>
    <mergeCell ref="C56:I56"/>
    <mergeCell ref="C57:I57"/>
    <mergeCell ref="C58:I58"/>
    <mergeCell ref="C59:I59"/>
    <mergeCell ref="C60:I60"/>
    <mergeCell ref="C61:I61"/>
    <mergeCell ref="C62:I62"/>
  </mergeCells>
  <phoneticPr fontId="36" type="noConversion"/>
  <pageMargins left="0.75" right="0.75" top="1" bottom="1" header="0.5" footer="0.5"/>
  <pageSetup paperSize="9" scale="54" fitToHeight="0" orientation="landscape" r:id="rId2"/>
  <headerFooter alignWithMargins="0">
    <oddFooter>&amp;L&amp;D&amp;C&amp;A&amp;RPage &amp;P of &amp;N</oddFooter>
  </headerFooter>
  <rowBreaks count="1" manualBreakCount="1">
    <brk id="44" min="1" max="16" man="1"/>
  </rowBreaks>
  <ignoredErrors>
    <ignoredError sqref="G47" formula="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pageSetUpPr fitToPage="1"/>
  </sheetPr>
  <dimension ref="B1:Q75"/>
  <sheetViews>
    <sheetView showGridLines="0" view="pageBreakPreview" topLeftCell="A7" zoomScaleNormal="100" workbookViewId="0">
      <selection activeCell="G50" sqref="G50"/>
    </sheetView>
  </sheetViews>
  <sheetFormatPr defaultRowHeight="12.75"/>
  <cols>
    <col min="1" max="1" width="12" style="64" customWidth="1"/>
    <col min="2" max="2" width="41.5703125" style="64" customWidth="1"/>
    <col min="3" max="3" width="19.42578125" style="64" customWidth="1"/>
    <col min="4" max="4" width="14.42578125" style="64" customWidth="1"/>
    <col min="5" max="5" width="14.85546875" style="64" customWidth="1"/>
    <col min="6" max="7" width="12.7109375" style="64" customWidth="1"/>
    <col min="8" max="8" width="12.7109375" style="311" customWidth="1"/>
    <col min="9" max="16" width="12.7109375" style="64" customWidth="1"/>
    <col min="17" max="16384" width="9.140625" style="64"/>
  </cols>
  <sheetData>
    <row r="1" spans="2:17" ht="20.25">
      <c r="B1" s="101" t="str">
        <f>Cover!E22</f>
        <v>TASNETWORKS</v>
      </c>
      <c r="C1" s="102"/>
      <c r="D1" s="103"/>
      <c r="E1" s="102"/>
      <c r="F1" s="102"/>
      <c r="G1" s="102"/>
      <c r="H1" s="102"/>
      <c r="I1" s="102"/>
      <c r="J1" s="102"/>
      <c r="K1" s="102"/>
      <c r="L1" s="102"/>
      <c r="M1" s="102"/>
      <c r="N1" s="102"/>
      <c r="O1" s="102"/>
      <c r="P1" s="102"/>
    </row>
    <row r="2" spans="2:17" ht="20.25">
      <c r="B2" s="593" t="s">
        <v>196</v>
      </c>
      <c r="C2" s="593"/>
      <c r="H2" s="64"/>
    </row>
    <row r="3" spans="2:17" ht="20.25">
      <c r="B3" s="163" t="str">
        <f>Cover!E26</f>
        <v>2015-16</v>
      </c>
      <c r="C3" s="62"/>
      <c r="H3" s="64"/>
    </row>
    <row r="4" spans="2:17" ht="20.25">
      <c r="B4" s="77"/>
      <c r="C4" s="79"/>
      <c r="E4" s="153" t="s">
        <v>238</v>
      </c>
      <c r="F4" s="154"/>
    </row>
    <row r="5" spans="2:17" ht="15" customHeight="1">
      <c r="B5" s="597" t="s">
        <v>240</v>
      </c>
      <c r="C5" s="598"/>
      <c r="D5" s="72"/>
      <c r="E5" s="80" t="s">
        <v>130</v>
      </c>
      <c r="F5" s="81"/>
    </row>
    <row r="6" spans="2:17">
      <c r="B6" s="599" t="s">
        <v>241</v>
      </c>
      <c r="C6" s="600"/>
      <c r="D6" s="72"/>
      <c r="E6" s="87" t="s">
        <v>239</v>
      </c>
      <c r="F6" s="87"/>
    </row>
    <row r="7" spans="2:17" s="72" customFormat="1" ht="18.75" customHeight="1">
      <c r="C7" s="163"/>
      <c r="D7" s="163"/>
      <c r="E7" s="163"/>
      <c r="F7" s="76"/>
      <c r="L7" s="74"/>
      <c r="M7" s="74"/>
    </row>
    <row r="8" spans="2:17" s="72" customFormat="1" ht="67.5" customHeight="1">
      <c r="B8" s="557" t="s">
        <v>273</v>
      </c>
      <c r="C8" s="558"/>
      <c r="D8" s="559"/>
      <c r="E8" s="163"/>
      <c r="F8" s="76"/>
      <c r="L8" s="74"/>
      <c r="M8" s="74"/>
    </row>
    <row r="9" spans="2:17" s="72" customFormat="1" ht="18.75" customHeight="1">
      <c r="C9" s="163"/>
      <c r="D9" s="163"/>
      <c r="E9" s="163"/>
      <c r="F9" s="76"/>
      <c r="L9" s="74"/>
      <c r="M9" s="74"/>
    </row>
    <row r="10" spans="2:17" s="72" customFormat="1" ht="15.75">
      <c r="B10" s="210" t="s">
        <v>72</v>
      </c>
      <c r="C10" s="211"/>
      <c r="D10" s="211"/>
      <c r="E10" s="212"/>
      <c r="F10" s="213"/>
      <c r="G10" s="214"/>
      <c r="H10" s="214"/>
      <c r="I10" s="213"/>
      <c r="J10" s="215"/>
    </row>
    <row r="11" spans="2:17" s="72" customFormat="1" ht="26.25" customHeight="1">
      <c r="B11" s="539" t="s">
        <v>292</v>
      </c>
      <c r="C11" s="540"/>
      <c r="D11" s="540"/>
      <c r="E11" s="540"/>
      <c r="F11" s="540"/>
      <c r="G11" s="540"/>
      <c r="H11" s="540"/>
      <c r="I11" s="540"/>
      <c r="J11" s="541"/>
    </row>
    <row r="12" spans="2:17" s="72" customFormat="1">
      <c r="B12" s="539" t="s">
        <v>411</v>
      </c>
      <c r="C12" s="540"/>
      <c r="D12" s="540"/>
      <c r="E12" s="540"/>
      <c r="F12" s="540"/>
      <c r="G12" s="540"/>
      <c r="H12" s="540"/>
      <c r="I12" s="540"/>
      <c r="J12" s="347"/>
    </row>
    <row r="13" spans="2:17" s="72" customFormat="1">
      <c r="B13" s="539" t="s">
        <v>152</v>
      </c>
      <c r="C13" s="601"/>
      <c r="D13" s="601"/>
      <c r="E13" s="601"/>
      <c r="F13" s="601"/>
      <c r="G13" s="601"/>
      <c r="H13" s="601"/>
      <c r="I13" s="601"/>
      <c r="J13" s="347"/>
    </row>
    <row r="14" spans="2:17" s="72" customFormat="1">
      <c r="B14" s="542" t="s">
        <v>465</v>
      </c>
      <c r="C14" s="555"/>
      <c r="D14" s="555"/>
      <c r="E14" s="555"/>
      <c r="F14" s="555"/>
      <c r="G14" s="555"/>
      <c r="H14" s="555"/>
      <c r="I14" s="555"/>
      <c r="J14" s="348"/>
    </row>
    <row r="15" spans="2:17" s="72" customFormat="1" ht="15" customHeight="1">
      <c r="B15" s="163"/>
      <c r="C15" s="163"/>
      <c r="D15" s="163"/>
      <c r="E15" s="163"/>
      <c r="F15" s="163"/>
      <c r="G15" s="163"/>
      <c r="H15" s="163"/>
      <c r="I15" s="163"/>
      <c r="J15" s="163"/>
      <c r="K15" s="163"/>
    </row>
    <row r="16" spans="2:17" s="341" customFormat="1" ht="15.75">
      <c r="B16" s="158" t="s">
        <v>290</v>
      </c>
      <c r="C16" s="72"/>
      <c r="D16" s="72"/>
      <c r="E16" s="72"/>
      <c r="F16" s="72"/>
      <c r="G16" s="72"/>
      <c r="H16" s="72"/>
      <c r="I16" s="72"/>
      <c r="J16" s="72"/>
      <c r="K16" s="72"/>
      <c r="L16" s="72"/>
      <c r="M16" s="72"/>
      <c r="N16" s="72"/>
      <c r="O16" s="72"/>
      <c r="P16" s="72"/>
      <c r="Q16" s="72"/>
    </row>
    <row r="18" spans="2:15" s="353" customFormat="1" ht="25.5">
      <c r="B18" s="13" t="s">
        <v>33</v>
      </c>
      <c r="C18" s="14" t="s">
        <v>159</v>
      </c>
      <c r="D18" s="14" t="s">
        <v>35</v>
      </c>
      <c r="E18" s="15" t="s">
        <v>164</v>
      </c>
      <c r="F18" s="594" t="s">
        <v>97</v>
      </c>
      <c r="G18" s="595"/>
      <c r="H18" s="595"/>
      <c r="I18" s="596"/>
      <c r="J18" s="577" t="s">
        <v>165</v>
      </c>
      <c r="K18" s="578"/>
      <c r="L18" s="578"/>
      <c r="M18" s="579"/>
      <c r="N18" s="15" t="s">
        <v>50</v>
      </c>
      <c r="O18" s="388" t="s">
        <v>0</v>
      </c>
    </row>
    <row r="19" spans="2:15" s="353" customFormat="1" ht="25.5">
      <c r="B19" s="13"/>
      <c r="C19" s="14"/>
      <c r="D19" s="14"/>
      <c r="E19" s="15"/>
      <c r="F19" s="392" t="s">
        <v>168</v>
      </c>
      <c r="G19" s="35" t="s">
        <v>291</v>
      </c>
      <c r="H19" s="392" t="s">
        <v>189</v>
      </c>
      <c r="I19" s="354" t="s">
        <v>190</v>
      </c>
      <c r="J19" s="15" t="s">
        <v>45</v>
      </c>
      <c r="K19" s="364" t="s">
        <v>176</v>
      </c>
      <c r="L19" s="365" t="s">
        <v>124</v>
      </c>
      <c r="M19" s="15" t="s">
        <v>38</v>
      </c>
      <c r="N19" s="15"/>
      <c r="O19" s="15"/>
    </row>
    <row r="20" spans="2:15" s="353" customFormat="1">
      <c r="B20" s="411" t="s">
        <v>360</v>
      </c>
      <c r="C20" s="357"/>
      <c r="D20" s="357"/>
      <c r="E20" s="357"/>
      <c r="F20" s="358"/>
      <c r="G20" s="359"/>
      <c r="H20" s="358"/>
      <c r="I20" s="360">
        <f t="shared" ref="I20:I46" si="0">IF(G20=0,1,((H20-G20)/G20)*1)</f>
        <v>1</v>
      </c>
      <c r="J20" s="15"/>
      <c r="K20" s="357"/>
      <c r="L20" s="357"/>
      <c r="M20" s="357"/>
      <c r="N20" s="357"/>
      <c r="O20" s="357"/>
    </row>
    <row r="21" spans="2:15" s="353" customFormat="1">
      <c r="B21" s="230" t="s">
        <v>354</v>
      </c>
      <c r="C21" s="231">
        <v>0</v>
      </c>
      <c r="D21" s="231">
        <v>0</v>
      </c>
      <c r="E21" s="231">
        <v>0</v>
      </c>
      <c r="F21" s="231">
        <v>0</v>
      </c>
      <c r="G21" s="452">
        <f t="shared" ref="G21:G46" ca="1" si="1">F21*LOOKUP(Reporting_Year,Available_Reporting_Years,Inflation_Conversion_Midyear)</f>
        <v>0</v>
      </c>
      <c r="H21" s="248">
        <v>0</v>
      </c>
      <c r="I21" s="290">
        <f t="shared" ca="1" si="0"/>
        <v>1</v>
      </c>
      <c r="J21" s="366">
        <v>0</v>
      </c>
      <c r="K21" s="366">
        <v>0</v>
      </c>
      <c r="L21" s="366">
        <v>0</v>
      </c>
      <c r="M21" s="366">
        <v>0</v>
      </c>
      <c r="N21" s="366">
        <v>0</v>
      </c>
      <c r="O21" s="366">
        <v>0</v>
      </c>
    </row>
    <row r="22" spans="2:15" s="353" customFormat="1">
      <c r="B22" s="230" t="s">
        <v>355</v>
      </c>
      <c r="C22" s="231">
        <v>0</v>
      </c>
      <c r="D22" s="231">
        <v>0</v>
      </c>
      <c r="E22" s="231">
        <v>0</v>
      </c>
      <c r="F22" s="231">
        <v>0</v>
      </c>
      <c r="G22" s="452">
        <f t="shared" ca="1" si="1"/>
        <v>0</v>
      </c>
      <c r="H22" s="248">
        <v>0</v>
      </c>
      <c r="I22" s="290">
        <f t="shared" ca="1" si="0"/>
        <v>1</v>
      </c>
      <c r="J22" s="366">
        <v>0</v>
      </c>
      <c r="K22" s="366">
        <v>0</v>
      </c>
      <c r="L22" s="366">
        <v>0</v>
      </c>
      <c r="M22" s="366">
        <v>0</v>
      </c>
      <c r="N22" s="366">
        <v>0</v>
      </c>
      <c r="O22" s="366">
        <v>0</v>
      </c>
    </row>
    <row r="23" spans="2:15" s="353" customFormat="1">
      <c r="B23" s="230" t="s">
        <v>356</v>
      </c>
      <c r="C23" s="231">
        <v>0</v>
      </c>
      <c r="D23" s="231">
        <v>0</v>
      </c>
      <c r="E23" s="231">
        <v>0</v>
      </c>
      <c r="F23" s="231">
        <v>0</v>
      </c>
      <c r="G23" s="452">
        <f t="shared" ca="1" si="1"/>
        <v>0</v>
      </c>
      <c r="H23" s="248">
        <v>0</v>
      </c>
      <c r="I23" s="290">
        <f t="shared" ca="1" si="0"/>
        <v>1</v>
      </c>
      <c r="J23" s="366">
        <v>0</v>
      </c>
      <c r="K23" s="366">
        <v>0</v>
      </c>
      <c r="L23" s="366">
        <v>0</v>
      </c>
      <c r="M23" s="366">
        <v>0</v>
      </c>
      <c r="N23" s="366">
        <v>0</v>
      </c>
      <c r="O23" s="366">
        <v>0</v>
      </c>
    </row>
    <row r="24" spans="2:15" s="353" customFormat="1">
      <c r="B24" s="230" t="s">
        <v>357</v>
      </c>
      <c r="C24" s="231">
        <v>0</v>
      </c>
      <c r="D24" s="231">
        <v>0</v>
      </c>
      <c r="E24" s="231">
        <v>0</v>
      </c>
      <c r="F24" s="231">
        <v>0</v>
      </c>
      <c r="G24" s="452">
        <f t="shared" ca="1" si="1"/>
        <v>0</v>
      </c>
      <c r="H24" s="248">
        <v>0</v>
      </c>
      <c r="I24" s="290">
        <f t="shared" ca="1" si="0"/>
        <v>1</v>
      </c>
      <c r="J24" s="366">
        <v>0</v>
      </c>
      <c r="K24" s="366">
        <v>0</v>
      </c>
      <c r="L24" s="366">
        <v>0</v>
      </c>
      <c r="M24" s="366">
        <v>0</v>
      </c>
      <c r="N24" s="366">
        <v>0</v>
      </c>
      <c r="O24" s="366">
        <v>0</v>
      </c>
    </row>
    <row r="25" spans="2:15" s="353" customFormat="1">
      <c r="B25" s="230" t="s">
        <v>358</v>
      </c>
      <c r="C25" s="231">
        <v>0</v>
      </c>
      <c r="D25" s="231">
        <v>0</v>
      </c>
      <c r="E25" s="231">
        <v>0</v>
      </c>
      <c r="F25" s="231">
        <v>0</v>
      </c>
      <c r="G25" s="452">
        <f t="shared" ca="1" si="1"/>
        <v>0</v>
      </c>
      <c r="H25" s="248">
        <v>0</v>
      </c>
      <c r="I25" s="290">
        <f t="shared" ca="1" si="0"/>
        <v>1</v>
      </c>
      <c r="J25" s="366">
        <v>0</v>
      </c>
      <c r="K25" s="366">
        <v>0</v>
      </c>
      <c r="L25" s="366">
        <v>0</v>
      </c>
      <c r="M25" s="366">
        <v>0</v>
      </c>
      <c r="N25" s="366">
        <v>0</v>
      </c>
      <c r="O25" s="366">
        <v>0</v>
      </c>
    </row>
    <row r="26" spans="2:15" s="353" customFormat="1">
      <c r="B26" s="230" t="s">
        <v>359</v>
      </c>
      <c r="C26" s="231">
        <v>0</v>
      </c>
      <c r="D26" s="231">
        <v>0</v>
      </c>
      <c r="E26" s="231">
        <v>0</v>
      </c>
      <c r="F26" s="231">
        <v>0</v>
      </c>
      <c r="G26" s="452">
        <f t="shared" ca="1" si="1"/>
        <v>0</v>
      </c>
      <c r="H26" s="248">
        <v>0</v>
      </c>
      <c r="I26" s="290">
        <f t="shared" ca="1" si="0"/>
        <v>1</v>
      </c>
      <c r="J26" s="366">
        <v>0</v>
      </c>
      <c r="K26" s="366">
        <v>0</v>
      </c>
      <c r="L26" s="366">
        <v>0</v>
      </c>
      <c r="M26" s="366">
        <v>0</v>
      </c>
      <c r="N26" s="366">
        <v>0</v>
      </c>
      <c r="O26" s="366">
        <v>0</v>
      </c>
    </row>
    <row r="27" spans="2:15" s="353" customFormat="1" ht="25.5">
      <c r="B27" s="233" t="s">
        <v>366</v>
      </c>
      <c r="C27" s="231">
        <v>0</v>
      </c>
      <c r="D27" s="231">
        <v>0</v>
      </c>
      <c r="E27" s="231">
        <v>0</v>
      </c>
      <c r="F27" s="231">
        <v>0</v>
      </c>
      <c r="G27" s="452">
        <f t="shared" ca="1" si="1"/>
        <v>0</v>
      </c>
      <c r="H27" s="248">
        <v>0</v>
      </c>
      <c r="I27" s="290">
        <f t="shared" ca="1" si="0"/>
        <v>1</v>
      </c>
      <c r="J27" s="366">
        <v>0</v>
      </c>
      <c r="K27" s="366">
        <v>0</v>
      </c>
      <c r="L27" s="366">
        <v>0</v>
      </c>
      <c r="M27" s="366">
        <v>0</v>
      </c>
      <c r="N27" s="366">
        <v>0</v>
      </c>
      <c r="O27" s="366">
        <v>0</v>
      </c>
    </row>
    <row r="28" spans="2:15" s="353" customFormat="1">
      <c r="B28" s="414" t="s">
        <v>361</v>
      </c>
      <c r="C28" s="362"/>
      <c r="D28" s="362"/>
      <c r="E28" s="362"/>
      <c r="F28" s="362"/>
      <c r="G28" s="362"/>
      <c r="H28" s="362"/>
      <c r="I28" s="363"/>
      <c r="J28" s="363"/>
      <c r="K28" s="361"/>
      <c r="L28" s="361"/>
      <c r="M28" s="361"/>
      <c r="N28" s="361"/>
      <c r="O28" s="361"/>
    </row>
    <row r="29" spans="2:15" s="353" customFormat="1" ht="25.5">
      <c r="B29" s="233" t="s">
        <v>362</v>
      </c>
      <c r="C29" s="248">
        <v>0</v>
      </c>
      <c r="D29" s="248">
        <v>0</v>
      </c>
      <c r="E29" s="248">
        <v>0</v>
      </c>
      <c r="F29" s="248">
        <v>0</v>
      </c>
      <c r="G29" s="452">
        <f t="shared" ca="1" si="1"/>
        <v>0</v>
      </c>
      <c r="H29" s="248">
        <v>0</v>
      </c>
      <c r="I29" s="290">
        <f t="shared" ca="1" si="0"/>
        <v>1</v>
      </c>
      <c r="J29" s="366">
        <v>0</v>
      </c>
      <c r="K29" s="366">
        <v>0</v>
      </c>
      <c r="L29" s="366">
        <v>0</v>
      </c>
      <c r="M29" s="366">
        <v>0</v>
      </c>
      <c r="N29" s="366">
        <v>0</v>
      </c>
      <c r="O29" s="366">
        <v>0</v>
      </c>
    </row>
    <row r="30" spans="2:15" s="353" customFormat="1">
      <c r="B30" s="233" t="s">
        <v>363</v>
      </c>
      <c r="C30" s="248">
        <v>0</v>
      </c>
      <c r="D30" s="248">
        <v>0</v>
      </c>
      <c r="E30" s="248">
        <v>0</v>
      </c>
      <c r="F30" s="248">
        <v>0</v>
      </c>
      <c r="G30" s="452">
        <f t="shared" ca="1" si="1"/>
        <v>0</v>
      </c>
      <c r="H30" s="248">
        <v>0</v>
      </c>
      <c r="I30" s="290">
        <f t="shared" ca="1" si="0"/>
        <v>1</v>
      </c>
      <c r="J30" s="366">
        <v>0</v>
      </c>
      <c r="K30" s="366">
        <v>0</v>
      </c>
      <c r="L30" s="366">
        <v>0</v>
      </c>
      <c r="M30" s="366">
        <v>0</v>
      </c>
      <c r="N30" s="366">
        <v>0</v>
      </c>
      <c r="O30" s="366">
        <v>0</v>
      </c>
    </row>
    <row r="31" spans="2:15" s="353" customFormat="1">
      <c r="B31" s="233" t="s">
        <v>364</v>
      </c>
      <c r="C31" s="248">
        <v>0</v>
      </c>
      <c r="D31" s="248">
        <v>0</v>
      </c>
      <c r="E31" s="248">
        <v>0</v>
      </c>
      <c r="F31" s="248">
        <v>0</v>
      </c>
      <c r="G31" s="452">
        <f t="shared" ca="1" si="1"/>
        <v>0</v>
      </c>
      <c r="H31" s="248">
        <v>0</v>
      </c>
      <c r="I31" s="290">
        <f t="shared" ca="1" si="0"/>
        <v>1</v>
      </c>
      <c r="J31" s="366">
        <v>0</v>
      </c>
      <c r="K31" s="366">
        <v>0</v>
      </c>
      <c r="L31" s="366">
        <v>0</v>
      </c>
      <c r="M31" s="366">
        <v>0</v>
      </c>
      <c r="N31" s="366">
        <v>0</v>
      </c>
      <c r="O31" s="366">
        <v>0</v>
      </c>
    </row>
    <row r="32" spans="2:15" s="353" customFormat="1" ht="25.5">
      <c r="B32" s="233" t="s">
        <v>365</v>
      </c>
      <c r="C32" s="248">
        <v>0</v>
      </c>
      <c r="D32" s="248">
        <v>0</v>
      </c>
      <c r="E32" s="248">
        <v>0</v>
      </c>
      <c r="F32" s="248">
        <v>0</v>
      </c>
      <c r="G32" s="452">
        <f t="shared" ca="1" si="1"/>
        <v>0</v>
      </c>
      <c r="H32" s="248">
        <v>0</v>
      </c>
      <c r="I32" s="290">
        <f t="shared" ca="1" si="0"/>
        <v>1</v>
      </c>
      <c r="J32" s="366">
        <v>0</v>
      </c>
      <c r="K32" s="366">
        <v>0</v>
      </c>
      <c r="L32" s="366">
        <v>0</v>
      </c>
      <c r="M32" s="366">
        <v>0</v>
      </c>
      <c r="N32" s="366">
        <v>0</v>
      </c>
      <c r="O32" s="366">
        <v>0</v>
      </c>
    </row>
    <row r="33" spans="2:15" s="353" customFormat="1">
      <c r="B33" s="413" t="s">
        <v>444</v>
      </c>
      <c r="C33" s="249">
        <f>SUM(C21:C32)</f>
        <v>0</v>
      </c>
      <c r="D33" s="249">
        <f t="shared" ref="D33:K33" si="2">SUM(D21:D32)</f>
        <v>0</v>
      </c>
      <c r="E33" s="249">
        <f t="shared" si="2"/>
        <v>0</v>
      </c>
      <c r="F33" s="249">
        <f t="shared" si="2"/>
        <v>0</v>
      </c>
      <c r="G33" s="249">
        <f t="shared" ca="1" si="2"/>
        <v>0</v>
      </c>
      <c r="H33" s="249">
        <f t="shared" si="2"/>
        <v>0</v>
      </c>
      <c r="I33" s="249"/>
      <c r="J33" s="249">
        <f t="shared" si="2"/>
        <v>0</v>
      </c>
      <c r="K33" s="249">
        <f t="shared" si="2"/>
        <v>0</v>
      </c>
      <c r="L33" s="250">
        <f t="shared" ref="L33:O33" si="3">SUM(L21:L32)</f>
        <v>0</v>
      </c>
      <c r="M33" s="250">
        <f t="shared" si="3"/>
        <v>0</v>
      </c>
      <c r="N33" s="250">
        <f t="shared" si="3"/>
        <v>0</v>
      </c>
      <c r="O33" s="250">
        <f t="shared" si="3"/>
        <v>0</v>
      </c>
    </row>
    <row r="34" spans="2:15" s="353" customFormat="1">
      <c r="B34" s="415" t="s">
        <v>367</v>
      </c>
      <c r="C34" s="415"/>
      <c r="D34" s="415"/>
      <c r="E34" s="415"/>
      <c r="F34" s="415"/>
      <c r="G34" s="415"/>
      <c r="H34" s="415"/>
      <c r="I34" s="415"/>
      <c r="J34" s="415"/>
      <c r="K34" s="415"/>
      <c r="L34" s="415"/>
      <c r="M34" s="415"/>
      <c r="N34" s="415"/>
      <c r="O34" s="415"/>
    </row>
    <row r="35" spans="2:15" s="472" customFormat="1">
      <c r="B35" s="473" t="s">
        <v>354</v>
      </c>
      <c r="C35" s="231">
        <v>0</v>
      </c>
      <c r="D35" s="231">
        <v>0</v>
      </c>
      <c r="E35" s="231">
        <v>0</v>
      </c>
      <c r="F35" s="231">
        <v>0</v>
      </c>
      <c r="G35" s="452">
        <f ca="1">F35*LOOKUP(Reporting_Year,Available_Reporting_Years,Inflation_Conversion_Midyear)</f>
        <v>0</v>
      </c>
      <c r="H35" s="231">
        <v>0</v>
      </c>
      <c r="I35" s="290">
        <f ca="1">IF(G35=0,1,((H35-G35)/G35)*1)</f>
        <v>1</v>
      </c>
      <c r="J35" s="231">
        <v>0</v>
      </c>
      <c r="K35" s="231">
        <v>0</v>
      </c>
      <c r="L35" s="231">
        <v>0</v>
      </c>
      <c r="M35" s="231">
        <v>0</v>
      </c>
      <c r="N35" s="231">
        <v>0</v>
      </c>
      <c r="O35" s="231">
        <v>0</v>
      </c>
    </row>
    <row r="36" spans="2:15" s="353" customFormat="1">
      <c r="B36" s="230" t="s">
        <v>355</v>
      </c>
      <c r="C36" s="231">
        <v>0</v>
      </c>
      <c r="D36" s="231">
        <v>0</v>
      </c>
      <c r="E36" s="231">
        <v>0</v>
      </c>
      <c r="F36" s="231">
        <v>0</v>
      </c>
      <c r="G36" s="452">
        <f ca="1">F36*LOOKUP(Reporting_Year,Available_Reporting_Years,Inflation_Conversion_Midyear)</f>
        <v>0</v>
      </c>
      <c r="H36" s="231">
        <v>0</v>
      </c>
      <c r="I36" s="290">
        <f ca="1">IF(G36=0,1,((H36-G36)/G36)*1)</f>
        <v>1</v>
      </c>
      <c r="J36" s="231">
        <v>0</v>
      </c>
      <c r="K36" s="231">
        <v>0</v>
      </c>
      <c r="L36" s="231">
        <v>0</v>
      </c>
      <c r="M36" s="231">
        <v>0</v>
      </c>
      <c r="N36" s="231">
        <v>0</v>
      </c>
      <c r="O36" s="231">
        <v>0</v>
      </c>
    </row>
    <row r="37" spans="2:15" s="353" customFormat="1">
      <c r="B37" s="230" t="s">
        <v>356</v>
      </c>
      <c r="C37" s="231">
        <v>0</v>
      </c>
      <c r="D37" s="231">
        <v>0</v>
      </c>
      <c r="E37" s="231">
        <v>0</v>
      </c>
      <c r="F37" s="231">
        <v>0</v>
      </c>
      <c r="G37" s="452">
        <f t="shared" ca="1" si="1"/>
        <v>0</v>
      </c>
      <c r="H37" s="231">
        <v>0</v>
      </c>
      <c r="I37" s="290">
        <f t="shared" ca="1" si="0"/>
        <v>1</v>
      </c>
      <c r="J37" s="231">
        <v>0</v>
      </c>
      <c r="K37" s="231">
        <v>0</v>
      </c>
      <c r="L37" s="231">
        <v>0</v>
      </c>
      <c r="M37" s="231">
        <v>0</v>
      </c>
      <c r="N37" s="231">
        <v>0</v>
      </c>
      <c r="O37" s="231">
        <v>0</v>
      </c>
    </row>
    <row r="38" spans="2:15" s="353" customFormat="1">
      <c r="B38" s="230" t="s">
        <v>357</v>
      </c>
      <c r="C38" s="231">
        <v>0</v>
      </c>
      <c r="D38" s="231">
        <v>0</v>
      </c>
      <c r="E38" s="231">
        <v>0</v>
      </c>
      <c r="F38" s="231">
        <v>0</v>
      </c>
      <c r="G38" s="452">
        <f t="shared" ca="1" si="1"/>
        <v>0</v>
      </c>
      <c r="H38" s="231">
        <v>0</v>
      </c>
      <c r="I38" s="290">
        <f t="shared" ca="1" si="0"/>
        <v>1</v>
      </c>
      <c r="J38" s="231">
        <v>0</v>
      </c>
      <c r="K38" s="231">
        <v>0</v>
      </c>
      <c r="L38" s="231">
        <v>0</v>
      </c>
      <c r="M38" s="231">
        <v>0</v>
      </c>
      <c r="N38" s="231">
        <v>0</v>
      </c>
      <c r="O38" s="231">
        <v>0</v>
      </c>
    </row>
    <row r="39" spans="2:15" s="353" customFormat="1">
      <c r="B39" s="230" t="s">
        <v>358</v>
      </c>
      <c r="C39" s="231">
        <v>0</v>
      </c>
      <c r="D39" s="231">
        <v>0</v>
      </c>
      <c r="E39" s="231">
        <v>0</v>
      </c>
      <c r="F39" s="231">
        <v>0</v>
      </c>
      <c r="G39" s="452">
        <f t="shared" ca="1" si="1"/>
        <v>0</v>
      </c>
      <c r="H39" s="231">
        <v>0</v>
      </c>
      <c r="I39" s="290">
        <f t="shared" ca="1" si="0"/>
        <v>1</v>
      </c>
      <c r="J39" s="231">
        <v>0</v>
      </c>
      <c r="K39" s="231">
        <v>0</v>
      </c>
      <c r="L39" s="231">
        <v>0</v>
      </c>
      <c r="M39" s="231">
        <v>0</v>
      </c>
      <c r="N39" s="231">
        <v>0</v>
      </c>
      <c r="O39" s="231">
        <v>0</v>
      </c>
    </row>
    <row r="40" spans="2:15" s="353" customFormat="1">
      <c r="B40" s="230" t="s">
        <v>359</v>
      </c>
      <c r="C40" s="231">
        <v>0</v>
      </c>
      <c r="D40" s="231">
        <v>0</v>
      </c>
      <c r="E40" s="231">
        <v>0</v>
      </c>
      <c r="F40" s="231">
        <v>0</v>
      </c>
      <c r="G40" s="452">
        <f t="shared" ca="1" si="1"/>
        <v>0</v>
      </c>
      <c r="H40" s="231">
        <v>0</v>
      </c>
      <c r="I40" s="290">
        <f t="shared" ca="1" si="0"/>
        <v>1</v>
      </c>
      <c r="J40" s="231">
        <v>0</v>
      </c>
      <c r="K40" s="231">
        <v>0</v>
      </c>
      <c r="L40" s="231">
        <v>0</v>
      </c>
      <c r="M40" s="231">
        <v>0</v>
      </c>
      <c r="N40" s="231">
        <v>0</v>
      </c>
      <c r="O40" s="231">
        <v>0</v>
      </c>
    </row>
    <row r="41" spans="2:15" s="353" customFormat="1" ht="25.5">
      <c r="B41" s="233" t="s">
        <v>446</v>
      </c>
      <c r="C41" s="231">
        <v>0</v>
      </c>
      <c r="D41" s="231">
        <v>0</v>
      </c>
      <c r="E41" s="231">
        <v>0</v>
      </c>
      <c r="F41" s="231">
        <v>0</v>
      </c>
      <c r="G41" s="452">
        <f t="shared" ca="1" si="1"/>
        <v>0</v>
      </c>
      <c r="H41" s="231">
        <v>0</v>
      </c>
      <c r="I41" s="290">
        <f t="shared" ca="1" si="0"/>
        <v>1</v>
      </c>
      <c r="J41" s="231">
        <v>0</v>
      </c>
      <c r="K41" s="231">
        <v>0</v>
      </c>
      <c r="L41" s="231">
        <v>0</v>
      </c>
      <c r="M41" s="231">
        <v>0</v>
      </c>
      <c r="N41" s="231">
        <v>0</v>
      </c>
      <c r="O41" s="231">
        <v>0</v>
      </c>
    </row>
    <row r="42" spans="2:15" s="353" customFormat="1">
      <c r="B42" s="417" t="s">
        <v>368</v>
      </c>
      <c r="C42" s="415"/>
      <c r="D42" s="415"/>
      <c r="E42" s="415"/>
      <c r="F42" s="415"/>
      <c r="G42" s="415"/>
      <c r="H42" s="415"/>
      <c r="I42" s="415"/>
      <c r="J42" s="415"/>
      <c r="K42" s="415"/>
      <c r="L42" s="415"/>
      <c r="M42" s="415"/>
      <c r="N42" s="415"/>
      <c r="O42" s="415"/>
    </row>
    <row r="43" spans="2:15" s="353" customFormat="1" ht="25.5">
      <c r="B43" s="233" t="s">
        <v>362</v>
      </c>
      <c r="C43" s="231">
        <v>0</v>
      </c>
      <c r="D43" s="231">
        <v>0</v>
      </c>
      <c r="E43" s="231">
        <v>0</v>
      </c>
      <c r="F43" s="231">
        <v>0</v>
      </c>
      <c r="G43" s="452">
        <f t="shared" ca="1" si="1"/>
        <v>0</v>
      </c>
      <c r="H43" s="248">
        <v>0</v>
      </c>
      <c r="I43" s="290">
        <f t="shared" ca="1" si="0"/>
        <v>1</v>
      </c>
      <c r="J43" s="366">
        <v>0</v>
      </c>
      <c r="K43" s="366">
        <v>0</v>
      </c>
      <c r="L43" s="366">
        <v>0</v>
      </c>
      <c r="M43" s="366">
        <v>0</v>
      </c>
      <c r="N43" s="366">
        <v>0</v>
      </c>
      <c r="O43" s="366">
        <v>0</v>
      </c>
    </row>
    <row r="44" spans="2:15" s="353" customFormat="1">
      <c r="B44" s="230" t="s">
        <v>363</v>
      </c>
      <c r="C44" s="231">
        <v>0</v>
      </c>
      <c r="D44" s="231">
        <v>0</v>
      </c>
      <c r="E44" s="231">
        <v>0</v>
      </c>
      <c r="F44" s="231">
        <v>0</v>
      </c>
      <c r="G44" s="452">
        <f t="shared" ca="1" si="1"/>
        <v>0</v>
      </c>
      <c r="H44" s="248">
        <v>0</v>
      </c>
      <c r="I44" s="290">
        <f t="shared" ca="1" si="0"/>
        <v>1</v>
      </c>
      <c r="J44" s="366">
        <v>0</v>
      </c>
      <c r="K44" s="366">
        <v>0</v>
      </c>
      <c r="L44" s="366">
        <v>0</v>
      </c>
      <c r="M44" s="366">
        <v>0</v>
      </c>
      <c r="N44" s="366">
        <v>0</v>
      </c>
      <c r="O44" s="366">
        <v>0</v>
      </c>
    </row>
    <row r="45" spans="2:15" s="353" customFormat="1">
      <c r="B45" s="230" t="s">
        <v>364</v>
      </c>
      <c r="C45" s="231">
        <v>0</v>
      </c>
      <c r="D45" s="231">
        <v>0</v>
      </c>
      <c r="E45" s="231">
        <v>0</v>
      </c>
      <c r="F45" s="231">
        <v>0</v>
      </c>
      <c r="G45" s="452">
        <f t="shared" ca="1" si="1"/>
        <v>0</v>
      </c>
      <c r="H45" s="248">
        <v>0</v>
      </c>
      <c r="I45" s="290">
        <f t="shared" ca="1" si="0"/>
        <v>1</v>
      </c>
      <c r="J45" s="366">
        <v>0</v>
      </c>
      <c r="K45" s="366">
        <v>0</v>
      </c>
      <c r="L45" s="366">
        <v>0</v>
      </c>
      <c r="M45" s="366">
        <v>0</v>
      </c>
      <c r="N45" s="366">
        <v>0</v>
      </c>
      <c r="O45" s="366">
        <v>0</v>
      </c>
    </row>
    <row r="46" spans="2:15" s="353" customFormat="1" ht="25.5">
      <c r="B46" s="233" t="s">
        <v>369</v>
      </c>
      <c r="C46" s="231">
        <v>0</v>
      </c>
      <c r="D46" s="231">
        <v>0</v>
      </c>
      <c r="E46" s="231">
        <v>0</v>
      </c>
      <c r="F46" s="231">
        <v>0</v>
      </c>
      <c r="G46" s="452">
        <f t="shared" ca="1" si="1"/>
        <v>0</v>
      </c>
      <c r="H46" s="248">
        <v>0</v>
      </c>
      <c r="I46" s="290">
        <f t="shared" ca="1" si="0"/>
        <v>1</v>
      </c>
      <c r="J46" s="366">
        <v>0</v>
      </c>
      <c r="K46" s="366">
        <v>0</v>
      </c>
      <c r="L46" s="366">
        <v>0</v>
      </c>
      <c r="M46" s="366">
        <v>0</v>
      </c>
      <c r="N46" s="366">
        <v>0</v>
      </c>
      <c r="O46" s="366">
        <v>0</v>
      </c>
    </row>
    <row r="47" spans="2:15" s="353" customFormat="1">
      <c r="B47" s="413" t="s">
        <v>445</v>
      </c>
      <c r="C47" s="249">
        <f t="shared" ref="C47:O47" si="4">SUM(C36:C46)</f>
        <v>0</v>
      </c>
      <c r="D47" s="249">
        <f t="shared" si="4"/>
        <v>0</v>
      </c>
      <c r="E47" s="249">
        <f t="shared" si="4"/>
        <v>0</v>
      </c>
      <c r="F47" s="249">
        <f t="shared" si="4"/>
        <v>0</v>
      </c>
      <c r="G47" s="249">
        <f ca="1">SUM(G35:G46)</f>
        <v>0</v>
      </c>
      <c r="H47" s="249">
        <f t="shared" si="4"/>
        <v>0</v>
      </c>
      <c r="I47" s="249"/>
      <c r="J47" s="250">
        <f t="shared" si="4"/>
        <v>0</v>
      </c>
      <c r="K47" s="250">
        <f t="shared" si="4"/>
        <v>0</v>
      </c>
      <c r="L47" s="250">
        <f t="shared" si="4"/>
        <v>0</v>
      </c>
      <c r="M47" s="250">
        <f t="shared" si="4"/>
        <v>0</v>
      </c>
      <c r="N47" s="250">
        <f t="shared" si="4"/>
        <v>0</v>
      </c>
      <c r="O47" s="250">
        <f t="shared" si="4"/>
        <v>0</v>
      </c>
    </row>
    <row r="48" spans="2:15" s="353" customFormat="1">
      <c r="B48" s="412" t="s">
        <v>31</v>
      </c>
      <c r="C48" s="249">
        <f t="shared" ref="C48:O48" si="5">C47+C33</f>
        <v>0</v>
      </c>
      <c r="D48" s="249">
        <f t="shared" si="5"/>
        <v>0</v>
      </c>
      <c r="E48" s="249">
        <f t="shared" si="5"/>
        <v>0</v>
      </c>
      <c r="F48" s="249">
        <f t="shared" si="5"/>
        <v>0</v>
      </c>
      <c r="G48" s="249">
        <f t="shared" ca="1" si="5"/>
        <v>0</v>
      </c>
      <c r="H48" s="249">
        <f t="shared" si="5"/>
        <v>0</v>
      </c>
      <c r="I48" s="249"/>
      <c r="J48" s="250">
        <f t="shared" si="5"/>
        <v>0</v>
      </c>
      <c r="K48" s="250">
        <f t="shared" si="5"/>
        <v>0</v>
      </c>
      <c r="L48" s="250">
        <f t="shared" si="5"/>
        <v>0</v>
      </c>
      <c r="M48" s="250">
        <f t="shared" si="5"/>
        <v>0</v>
      </c>
      <c r="N48" s="250">
        <f t="shared" si="5"/>
        <v>0</v>
      </c>
      <c r="O48" s="250">
        <f t="shared" si="5"/>
        <v>0</v>
      </c>
    </row>
    <row r="49" spans="2:11" s="353" customFormat="1"/>
    <row r="50" spans="2:11" ht="15.75">
      <c r="B50" s="158" t="s">
        <v>191</v>
      </c>
      <c r="C50" s="69"/>
      <c r="D50" s="438"/>
      <c r="E50" s="438"/>
      <c r="F50" s="438"/>
      <c r="G50" s="438"/>
      <c r="H50" s="438"/>
      <c r="I50" s="438"/>
      <c r="J50" s="438"/>
      <c r="K50" s="438"/>
    </row>
    <row r="51" spans="2:11">
      <c r="B51" s="438"/>
      <c r="C51" s="438"/>
      <c r="D51" s="438"/>
      <c r="E51" s="438"/>
      <c r="F51" s="438"/>
      <c r="G51" s="438"/>
      <c r="H51" s="438"/>
      <c r="I51" s="438"/>
      <c r="J51" s="438"/>
      <c r="K51" s="438"/>
    </row>
    <row r="52" spans="2:11" ht="42.75" customHeight="1">
      <c r="B52" s="557" t="s">
        <v>467</v>
      </c>
      <c r="C52" s="559"/>
      <c r="D52" s="438"/>
      <c r="E52" s="438"/>
      <c r="F52" s="438"/>
      <c r="G52" s="438"/>
      <c r="H52" s="438"/>
      <c r="I52" s="438"/>
      <c r="J52" s="438"/>
      <c r="K52" s="438"/>
    </row>
    <row r="53" spans="2:11">
      <c r="B53" s="165"/>
      <c r="C53" s="165"/>
      <c r="D53" s="438"/>
      <c r="E53" s="438"/>
      <c r="F53" s="438"/>
      <c r="G53" s="438"/>
      <c r="H53" s="438"/>
      <c r="I53" s="438"/>
      <c r="J53" s="438"/>
      <c r="K53" s="438"/>
    </row>
    <row r="54" spans="2:11">
      <c r="B54" s="416" t="s">
        <v>192</v>
      </c>
      <c r="C54" s="587" t="s">
        <v>193</v>
      </c>
      <c r="D54" s="588"/>
      <c r="E54" s="588"/>
      <c r="F54" s="588"/>
      <c r="G54" s="588"/>
      <c r="H54" s="588"/>
      <c r="I54" s="589"/>
      <c r="J54" s="438"/>
      <c r="K54" s="438"/>
    </row>
    <row r="55" spans="2:11">
      <c r="B55" s="246"/>
      <c r="C55" s="584"/>
      <c r="D55" s="585"/>
      <c r="E55" s="585"/>
      <c r="F55" s="585"/>
      <c r="G55" s="585"/>
      <c r="H55" s="585"/>
      <c r="I55" s="586"/>
      <c r="J55" s="438"/>
      <c r="K55" s="438"/>
    </row>
    <row r="56" spans="2:11">
      <c r="B56" s="246"/>
      <c r="C56" s="584"/>
      <c r="D56" s="585"/>
      <c r="E56" s="585"/>
      <c r="F56" s="585"/>
      <c r="G56" s="585"/>
      <c r="H56" s="585"/>
      <c r="I56" s="586"/>
      <c r="J56" s="438"/>
      <c r="K56" s="438"/>
    </row>
    <row r="57" spans="2:11">
      <c r="B57" s="246"/>
      <c r="C57" s="584"/>
      <c r="D57" s="585"/>
      <c r="E57" s="585"/>
      <c r="F57" s="585"/>
      <c r="G57" s="585"/>
      <c r="H57" s="585"/>
      <c r="I57" s="586"/>
      <c r="J57" s="438"/>
      <c r="K57" s="438"/>
    </row>
    <row r="58" spans="2:11">
      <c r="B58" s="93"/>
      <c r="C58" s="584"/>
      <c r="D58" s="585"/>
      <c r="E58" s="585"/>
      <c r="F58" s="585"/>
      <c r="G58" s="585"/>
      <c r="H58" s="585"/>
      <c r="I58" s="586"/>
      <c r="J58" s="438"/>
      <c r="K58" s="438"/>
    </row>
    <row r="59" spans="2:11">
      <c r="B59" s="438"/>
      <c r="C59" s="438"/>
      <c r="D59" s="438"/>
      <c r="E59" s="438"/>
      <c r="F59" s="438"/>
      <c r="G59" s="438"/>
      <c r="H59" s="438"/>
      <c r="I59" s="166"/>
      <c r="J59" s="438"/>
      <c r="K59" s="438"/>
    </row>
    <row r="60" spans="2:11" ht="15.75">
      <c r="B60" s="580" t="s">
        <v>194</v>
      </c>
      <c r="C60" s="580"/>
      <c r="D60" s="580"/>
      <c r="E60" s="580"/>
      <c r="F60" s="438"/>
      <c r="G60" s="438"/>
      <c r="H60" s="438"/>
      <c r="I60" s="438"/>
      <c r="J60" s="438"/>
      <c r="K60" s="438"/>
    </row>
    <row r="61" spans="2:11">
      <c r="F61" s="438"/>
      <c r="G61" s="438"/>
      <c r="H61" s="438"/>
      <c r="I61" s="438"/>
      <c r="J61" s="438"/>
      <c r="K61" s="438"/>
    </row>
    <row r="62" spans="2:11" ht="28.5" customHeight="1">
      <c r="B62" s="602" t="s">
        <v>489</v>
      </c>
      <c r="C62" s="603"/>
      <c r="D62" s="603"/>
      <c r="E62" s="604"/>
      <c r="F62" s="438"/>
      <c r="G62" s="438"/>
      <c r="H62" s="438"/>
      <c r="I62" s="438"/>
      <c r="J62" s="438"/>
      <c r="K62" s="438"/>
    </row>
    <row r="63" spans="2:11" ht="15.75">
      <c r="B63" s="45"/>
      <c r="C63" s="45"/>
      <c r="D63" s="45"/>
      <c r="E63" s="45"/>
      <c r="F63" s="438"/>
      <c r="G63" s="438"/>
      <c r="H63" s="438"/>
      <c r="I63" s="438"/>
      <c r="J63" s="438"/>
      <c r="K63" s="79"/>
    </row>
    <row r="64" spans="2:11" ht="25.5">
      <c r="B64" s="47" t="s">
        <v>33</v>
      </c>
      <c r="C64" s="48" t="s">
        <v>195</v>
      </c>
      <c r="D64" s="48" t="s">
        <v>35</v>
      </c>
      <c r="E64" s="46" t="s">
        <v>164</v>
      </c>
      <c r="F64" s="438"/>
      <c r="G64" s="438"/>
      <c r="H64" s="438"/>
      <c r="I64" s="438"/>
      <c r="J64" s="438"/>
    </row>
    <row r="65" spans="2:10">
      <c r="B65" s="157"/>
      <c r="C65" s="245"/>
      <c r="D65" s="245"/>
      <c r="E65" s="245"/>
      <c r="F65" s="438"/>
      <c r="G65" s="438"/>
      <c r="H65" s="438"/>
      <c r="I65" s="438"/>
      <c r="J65" s="438"/>
    </row>
    <row r="66" spans="2:10">
      <c r="B66" s="157"/>
      <c r="C66" s="245"/>
      <c r="D66" s="245"/>
      <c r="E66" s="245"/>
      <c r="F66" s="438"/>
      <c r="G66" s="438"/>
      <c r="H66" s="438"/>
      <c r="I66" s="438"/>
      <c r="J66" s="438"/>
    </row>
    <row r="67" spans="2:10">
      <c r="B67" s="157"/>
      <c r="C67" s="245"/>
      <c r="D67" s="245"/>
      <c r="E67" s="245"/>
      <c r="F67" s="438"/>
      <c r="G67" s="438"/>
      <c r="H67" s="438"/>
      <c r="I67" s="438"/>
      <c r="J67" s="438"/>
    </row>
    <row r="68" spans="2:10">
      <c r="B68" s="157"/>
      <c r="C68" s="245"/>
      <c r="D68" s="245"/>
      <c r="E68" s="245"/>
      <c r="F68" s="438"/>
      <c r="G68" s="438"/>
      <c r="H68" s="438"/>
      <c r="I68" s="438"/>
      <c r="J68" s="438"/>
    </row>
    <row r="69" spans="2:10">
      <c r="B69" s="157"/>
      <c r="C69" s="245"/>
      <c r="D69" s="245"/>
      <c r="E69" s="245"/>
      <c r="F69" s="438"/>
      <c r="G69" s="438"/>
      <c r="H69" s="438"/>
      <c r="I69" s="438"/>
      <c r="J69" s="438"/>
    </row>
    <row r="70" spans="2:10">
      <c r="B70" s="157"/>
      <c r="C70" s="245"/>
      <c r="D70" s="245"/>
      <c r="E70" s="245"/>
      <c r="F70" s="438"/>
      <c r="G70" s="438"/>
      <c r="H70" s="438"/>
      <c r="I70" s="438"/>
      <c r="J70" s="438"/>
    </row>
    <row r="72" spans="2:10">
      <c r="B72" s="444"/>
      <c r="C72" s="444"/>
      <c r="D72" s="444"/>
      <c r="E72" s="444"/>
      <c r="F72" s="444"/>
    </row>
    <row r="73" spans="2:10">
      <c r="B73" s="444"/>
      <c r="C73" s="444"/>
      <c r="D73" s="444"/>
      <c r="E73" s="444"/>
      <c r="F73" s="444"/>
    </row>
    <row r="74" spans="2:10">
      <c r="B74" s="444"/>
      <c r="C74" s="444"/>
      <c r="D74" s="444"/>
      <c r="E74" s="444"/>
      <c r="F74" s="444"/>
    </row>
    <row r="75" spans="2:10">
      <c r="B75" s="444"/>
      <c r="C75" s="444"/>
      <c r="D75" s="444"/>
      <c r="E75" s="444"/>
      <c r="F75" s="444"/>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18">
    <mergeCell ref="B2:C2"/>
    <mergeCell ref="B11:J11"/>
    <mergeCell ref="B12:I12"/>
    <mergeCell ref="B52:C52"/>
    <mergeCell ref="B5:C5"/>
    <mergeCell ref="B6:C6"/>
    <mergeCell ref="B8:D8"/>
    <mergeCell ref="B13:I13"/>
    <mergeCell ref="B14:I14"/>
    <mergeCell ref="F18:I18"/>
    <mergeCell ref="C57:I57"/>
    <mergeCell ref="C58:I58"/>
    <mergeCell ref="J18:M18"/>
    <mergeCell ref="B60:E60"/>
    <mergeCell ref="B62:E62"/>
    <mergeCell ref="C54:I54"/>
    <mergeCell ref="C55:I55"/>
    <mergeCell ref="C56:I56"/>
  </mergeCells>
  <phoneticPr fontId="36" type="noConversion"/>
  <pageMargins left="0.75" right="0.75" top="1" bottom="1" header="0.5" footer="0.5"/>
  <pageSetup paperSize="9" scale="57" fitToHeight="0" orientation="landscape" r:id="rId2"/>
  <headerFooter alignWithMargins="0">
    <oddFooter>&amp;L&amp;D&amp;C&amp;A&amp;RPage &amp;P of &amp;N</oddFooter>
  </headerFooter>
  <rowBreaks count="1" manualBreakCount="1">
    <brk id="44" min="1" max="16" man="1"/>
  </rowBreaks>
  <ignoredErrors>
    <ignoredError sqref="G47" formula="1"/>
  </ignoredError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FFFF00"/>
    <pageSetUpPr fitToPage="1"/>
  </sheetPr>
  <dimension ref="B1:O96"/>
  <sheetViews>
    <sheetView showGridLines="0" view="pageBreakPreview" topLeftCell="A37" zoomScaleNormal="100" workbookViewId="0">
      <selection activeCell="H43" sqref="H43"/>
    </sheetView>
  </sheetViews>
  <sheetFormatPr defaultRowHeight="12.75"/>
  <cols>
    <col min="1" max="1" width="12" style="64" customWidth="1"/>
    <col min="2" max="2" width="41.5703125" style="64" customWidth="1"/>
    <col min="3" max="3" width="17.140625" style="64" customWidth="1"/>
    <col min="4" max="4" width="12.7109375" style="64" customWidth="1"/>
    <col min="5" max="5" width="14.85546875" style="64" customWidth="1"/>
    <col min="6" max="7" width="12.7109375" style="64" customWidth="1"/>
    <col min="8" max="8" width="12.7109375" style="311" customWidth="1"/>
    <col min="9" max="11" width="12.7109375" style="64" customWidth="1"/>
    <col min="12" max="12" width="12.7109375" style="356" customWidth="1"/>
    <col min="13" max="16" width="12.7109375" style="64" customWidth="1"/>
    <col min="17" max="17" width="15.28515625" style="64" customWidth="1"/>
    <col min="18" max="16384" width="9.140625" style="64"/>
  </cols>
  <sheetData>
    <row r="1" spans="2:11" ht="20.25">
      <c r="B1" s="101" t="str">
        <f>Cover!E22</f>
        <v>TASNETWORKS</v>
      </c>
      <c r="C1" s="102"/>
      <c r="D1" s="103"/>
      <c r="E1" s="102"/>
      <c r="F1" s="102"/>
      <c r="G1" s="102"/>
      <c r="H1" s="102"/>
      <c r="I1" s="102"/>
      <c r="J1" s="102"/>
      <c r="K1" s="102"/>
    </row>
    <row r="2" spans="2:11" ht="20.25">
      <c r="B2" s="624" t="s">
        <v>197</v>
      </c>
      <c r="C2" s="624"/>
      <c r="D2" s="624"/>
      <c r="H2" s="64"/>
    </row>
    <row r="3" spans="2:11" ht="20.25">
      <c r="B3" s="163" t="str">
        <f>Cover!E26</f>
        <v>2015-16</v>
      </c>
      <c r="C3" s="62"/>
    </row>
    <row r="4" spans="2:11" ht="20.25">
      <c r="B4" s="77"/>
      <c r="C4" s="79"/>
      <c r="E4" s="153" t="s">
        <v>238</v>
      </c>
      <c r="F4" s="154"/>
    </row>
    <row r="5" spans="2:11">
      <c r="B5" s="597" t="s">
        <v>240</v>
      </c>
      <c r="C5" s="598"/>
      <c r="D5" s="112"/>
      <c r="E5" s="80" t="s">
        <v>130</v>
      </c>
      <c r="F5" s="81"/>
    </row>
    <row r="6" spans="2:11">
      <c r="B6" s="599" t="s">
        <v>241</v>
      </c>
      <c r="C6" s="600"/>
      <c r="D6" s="112"/>
      <c r="E6" s="87" t="s">
        <v>239</v>
      </c>
      <c r="F6" s="87"/>
    </row>
    <row r="7" spans="2:11" ht="20.25">
      <c r="B7" s="101"/>
    </row>
    <row r="8" spans="2:11" ht="62.25" customHeight="1">
      <c r="B8" s="557" t="s">
        <v>272</v>
      </c>
      <c r="C8" s="558"/>
      <c r="D8" s="559"/>
    </row>
    <row r="9" spans="2:11" ht="20.25">
      <c r="B9" s="101"/>
    </row>
    <row r="10" spans="2:11" s="72" customFormat="1" ht="15.75">
      <c r="B10" s="210" t="s">
        <v>72</v>
      </c>
      <c r="C10" s="211"/>
      <c r="D10" s="211"/>
      <c r="E10" s="212"/>
      <c r="F10" s="213"/>
      <c r="G10" s="214"/>
      <c r="H10" s="214"/>
      <c r="I10" s="223"/>
    </row>
    <row r="11" spans="2:11" s="72" customFormat="1" ht="26.25" customHeight="1">
      <c r="B11" s="539" t="s">
        <v>201</v>
      </c>
      <c r="C11" s="540"/>
      <c r="D11" s="540"/>
      <c r="E11" s="540"/>
      <c r="F11" s="540"/>
      <c r="G11" s="540"/>
      <c r="H11" s="540"/>
      <c r="I11" s="541"/>
    </row>
    <row r="12" spans="2:11" s="72" customFormat="1" ht="27" customHeight="1">
      <c r="B12" s="539" t="s">
        <v>411</v>
      </c>
      <c r="C12" s="540"/>
      <c r="D12" s="540"/>
      <c r="E12" s="540"/>
      <c r="F12" s="540"/>
      <c r="G12" s="540"/>
      <c r="H12" s="540"/>
      <c r="I12" s="554"/>
    </row>
    <row r="13" spans="2:11" s="72" customFormat="1">
      <c r="B13" s="539" t="s">
        <v>152</v>
      </c>
      <c r="C13" s="601"/>
      <c r="D13" s="601"/>
      <c r="E13" s="601"/>
      <c r="F13" s="601"/>
      <c r="G13" s="601"/>
      <c r="H13" s="601"/>
      <c r="I13" s="554"/>
    </row>
    <row r="14" spans="2:11" s="72" customFormat="1">
      <c r="B14" s="542" t="s">
        <v>465</v>
      </c>
      <c r="C14" s="555"/>
      <c r="D14" s="555"/>
      <c r="E14" s="555"/>
      <c r="F14" s="555"/>
      <c r="G14" s="555"/>
      <c r="H14" s="555"/>
      <c r="I14" s="556"/>
    </row>
    <row r="15" spans="2:11" ht="20.25">
      <c r="B15" s="101"/>
    </row>
    <row r="16" spans="2:11" ht="15.75">
      <c r="B16" s="109" t="s">
        <v>200</v>
      </c>
    </row>
    <row r="17" spans="2:15">
      <c r="B17" s="105"/>
      <c r="C17" s="106"/>
      <c r="D17" s="107"/>
      <c r="E17" s="107"/>
      <c r="F17" s="82"/>
      <c r="G17" s="82"/>
      <c r="H17" s="82"/>
      <c r="I17" s="82"/>
      <c r="J17" s="83"/>
      <c r="K17" s="83"/>
      <c r="L17" s="83"/>
      <c r="M17" s="84"/>
    </row>
    <row r="18" spans="2:15" ht="40.5" customHeight="1">
      <c r="B18" s="13" t="s">
        <v>33</v>
      </c>
      <c r="C18" s="14" t="s">
        <v>159</v>
      </c>
      <c r="D18" s="14" t="s">
        <v>35</v>
      </c>
      <c r="E18" s="15" t="s">
        <v>154</v>
      </c>
      <c r="F18" s="594" t="s">
        <v>97</v>
      </c>
      <c r="G18" s="595"/>
      <c r="H18" s="595"/>
      <c r="I18" s="596"/>
      <c r="J18" s="577" t="s">
        <v>165</v>
      </c>
      <c r="K18" s="578"/>
      <c r="L18" s="578"/>
      <c r="M18" s="579"/>
      <c r="N18" s="15" t="s">
        <v>50</v>
      </c>
      <c r="O18" s="52" t="s">
        <v>0</v>
      </c>
    </row>
    <row r="19" spans="2:15" ht="27.75" customHeight="1">
      <c r="B19" s="162"/>
      <c r="C19" s="14"/>
      <c r="D19" s="14"/>
      <c r="E19" s="15"/>
      <c r="F19" s="15" t="s">
        <v>168</v>
      </c>
      <c r="G19" s="35" t="s">
        <v>291</v>
      </c>
      <c r="H19" s="15" t="s">
        <v>189</v>
      </c>
      <c r="I19" s="15" t="s">
        <v>190</v>
      </c>
      <c r="J19" s="380" t="s">
        <v>45</v>
      </c>
      <c r="K19" s="13" t="s">
        <v>176</v>
      </c>
      <c r="L19" s="16" t="s">
        <v>124</v>
      </c>
      <c r="M19" s="15" t="s">
        <v>38</v>
      </c>
      <c r="N19" s="15"/>
      <c r="O19" s="15"/>
    </row>
    <row r="20" spans="2:15">
      <c r="B20" s="152" t="s">
        <v>99</v>
      </c>
      <c r="C20" s="240"/>
      <c r="D20" s="240"/>
      <c r="E20" s="240"/>
      <c r="F20" s="240"/>
      <c r="G20" s="240"/>
      <c r="H20" s="240"/>
      <c r="I20" s="240"/>
      <c r="J20" s="240"/>
      <c r="K20" s="240"/>
      <c r="L20" s="240"/>
      <c r="M20" s="240"/>
      <c r="N20" s="240"/>
      <c r="O20" s="240"/>
    </row>
    <row r="21" spans="2:15" s="379" customFormat="1">
      <c r="B21" s="152" t="s">
        <v>414</v>
      </c>
      <c r="C21" s="240"/>
      <c r="D21" s="240"/>
      <c r="E21" s="240"/>
      <c r="F21" s="240"/>
      <c r="G21" s="240"/>
      <c r="H21" s="240"/>
      <c r="I21" s="240"/>
      <c r="J21" s="240"/>
      <c r="K21" s="240"/>
      <c r="L21" s="240"/>
      <c r="M21" s="240"/>
      <c r="N21" s="240"/>
      <c r="O21" s="240"/>
    </row>
    <row r="22" spans="2:15">
      <c r="B22" s="110" t="s">
        <v>370</v>
      </c>
      <c r="C22" s="488">
        <v>6790.8290526548817</v>
      </c>
      <c r="D22" s="488">
        <v>-186.30441996308753</v>
      </c>
      <c r="E22" s="488">
        <v>6604.524632691795</v>
      </c>
      <c r="F22" s="488">
        <v>10971.48548081306</v>
      </c>
      <c r="G22" s="490">
        <v>10653.928016105925</v>
      </c>
      <c r="H22" s="488">
        <v>4753.18426067974</v>
      </c>
      <c r="I22" s="489">
        <v>-0.55385616896470669</v>
      </c>
      <c r="J22" s="488">
        <v>161.21729613178664</v>
      </c>
      <c r="K22" s="488">
        <v>725.5358869577052</v>
      </c>
      <c r="L22" s="488">
        <v>550.73673274045439</v>
      </c>
      <c r="M22" s="488">
        <v>140.82943134265582</v>
      </c>
      <c r="N22" s="488">
        <v>0</v>
      </c>
      <c r="O22" s="488">
        <v>186.30441996308753</v>
      </c>
    </row>
    <row r="23" spans="2:15">
      <c r="B23" s="110" t="s">
        <v>18</v>
      </c>
      <c r="C23" s="488">
        <v>2148.69</v>
      </c>
      <c r="D23" s="488">
        <v>0</v>
      </c>
      <c r="E23" s="488">
        <v>2148.69</v>
      </c>
      <c r="F23" s="488">
        <v>1571.8134756677268</v>
      </c>
      <c r="G23" s="490">
        <v>1526.3190799271999</v>
      </c>
      <c r="H23" s="488">
        <v>2148.69</v>
      </c>
      <c r="I23" s="489">
        <v>0.40775937892520153</v>
      </c>
      <c r="J23" s="488">
        <v>0</v>
      </c>
      <c r="K23" s="488">
        <v>0</v>
      </c>
      <c r="L23" s="488">
        <v>0</v>
      </c>
      <c r="M23" s="488">
        <v>0</v>
      </c>
      <c r="N23" s="488">
        <v>0</v>
      </c>
      <c r="O23" s="488">
        <v>0</v>
      </c>
    </row>
    <row r="24" spans="2:15">
      <c r="B24" s="110" t="s">
        <v>100</v>
      </c>
      <c r="C24" s="488">
        <v>4530.4212389863524</v>
      </c>
      <c r="D24" s="488">
        <v>0</v>
      </c>
      <c r="E24" s="488">
        <v>4530.4212389863524</v>
      </c>
      <c r="F24" s="488">
        <v>1667.6388719034662</v>
      </c>
      <c r="G24" s="490">
        <v>1619.3709164716474</v>
      </c>
      <c r="H24" s="488">
        <v>3719.941083807541</v>
      </c>
      <c r="I24" s="489">
        <v>1.2971519655995201</v>
      </c>
      <c r="J24" s="488">
        <v>338.5121417925838</v>
      </c>
      <c r="K24" s="488">
        <v>603.60695922735636</v>
      </c>
      <c r="L24" s="488">
        <v>101.04557754419947</v>
      </c>
      <c r="M24" s="488">
        <v>40.336501454124758</v>
      </c>
      <c r="N24" s="488">
        <v>0</v>
      </c>
      <c r="O24" s="488">
        <v>0</v>
      </c>
    </row>
    <row r="25" spans="2:15">
      <c r="B25" s="110" t="s">
        <v>371</v>
      </c>
      <c r="C25" s="488">
        <v>1281.9651238921526</v>
      </c>
      <c r="D25" s="488">
        <v>-24.655050532887536</v>
      </c>
      <c r="E25" s="488">
        <v>1257.3100733592648</v>
      </c>
      <c r="F25" s="488">
        <v>1393.0088816009425</v>
      </c>
      <c r="G25" s="490">
        <v>1352.6897862943572</v>
      </c>
      <c r="H25" s="488">
        <v>1096.4191295730818</v>
      </c>
      <c r="I25" s="489">
        <v>-0.18945264414490717</v>
      </c>
      <c r="J25" s="488">
        <v>12.484470642726061</v>
      </c>
      <c r="K25" s="488">
        <v>92.509102435250824</v>
      </c>
      <c r="L25" s="488">
        <v>53.56336374222775</v>
      </c>
      <c r="M25" s="488">
        <v>2.3340069659783782</v>
      </c>
      <c r="N25" s="488">
        <v>0</v>
      </c>
      <c r="O25" s="488">
        <v>24.655050532887536</v>
      </c>
    </row>
    <row r="26" spans="2:15">
      <c r="B26" s="110" t="s">
        <v>372</v>
      </c>
      <c r="C26" s="488">
        <v>3208.6346159999994</v>
      </c>
      <c r="D26" s="488">
        <v>-61.587885043262844</v>
      </c>
      <c r="E26" s="488">
        <v>3147.0467309567366</v>
      </c>
      <c r="F26" s="488">
        <v>3122.5366157167409</v>
      </c>
      <c r="G26" s="490">
        <v>3032.1582605818512</v>
      </c>
      <c r="H26" s="488">
        <v>2745.1439671725816</v>
      </c>
      <c r="I26" s="489">
        <v>-9.465676549290454E-2</v>
      </c>
      <c r="J26" s="488">
        <v>31.1859893267942</v>
      </c>
      <c r="K26" s="488">
        <v>231.08612000765527</v>
      </c>
      <c r="L26" s="488">
        <v>133.80034586773334</v>
      </c>
      <c r="M26" s="488">
        <v>5.8303085819721421</v>
      </c>
      <c r="N26" s="488">
        <v>0</v>
      </c>
      <c r="O26" s="488">
        <v>61.587885043262844</v>
      </c>
    </row>
    <row r="27" spans="2:15" s="379" customFormat="1">
      <c r="B27" s="110" t="s">
        <v>413</v>
      </c>
      <c r="C27" s="488">
        <v>432.66159999999991</v>
      </c>
      <c r="D27" s="488">
        <v>-8.3046890881744968</v>
      </c>
      <c r="E27" s="488">
        <v>424.35691091182542</v>
      </c>
      <c r="F27" s="488">
        <v>363.39486710907823</v>
      </c>
      <c r="G27" s="490">
        <v>352.87680618755991</v>
      </c>
      <c r="H27" s="488">
        <v>370.16317630702662</v>
      </c>
      <c r="I27" s="489">
        <v>4.8986983038717243E-2</v>
      </c>
      <c r="J27" s="488">
        <v>4.2052092726390073</v>
      </c>
      <c r="K27" s="488">
        <v>31.160322811995783</v>
      </c>
      <c r="L27" s="488">
        <v>18.042026797010312</v>
      </c>
      <c r="M27" s="488">
        <v>0.7861757231537011</v>
      </c>
      <c r="N27" s="488">
        <v>0</v>
      </c>
      <c r="O27" s="488">
        <v>8.3046890881744968</v>
      </c>
    </row>
    <row r="28" spans="2:15" ht="25.5">
      <c r="B28" s="27" t="s">
        <v>447</v>
      </c>
      <c r="C28" s="488">
        <v>1092.7482705933396</v>
      </c>
      <c r="D28" s="488">
        <v>0</v>
      </c>
      <c r="E28" s="488">
        <v>1092.7482705933396</v>
      </c>
      <c r="F28" s="488">
        <v>0</v>
      </c>
      <c r="G28" s="490">
        <v>0</v>
      </c>
      <c r="H28" s="488">
        <v>1092.7482705933396</v>
      </c>
      <c r="I28" s="489">
        <v>1</v>
      </c>
      <c r="J28" s="488">
        <v>0</v>
      </c>
      <c r="K28" s="488">
        <v>0</v>
      </c>
      <c r="L28" s="488">
        <v>0</v>
      </c>
      <c r="M28" s="488">
        <v>0</v>
      </c>
      <c r="N28" s="488">
        <v>0</v>
      </c>
      <c r="O28" s="488">
        <v>0</v>
      </c>
    </row>
    <row r="29" spans="2:15" s="379" customFormat="1">
      <c r="B29" s="27" t="s">
        <v>412</v>
      </c>
      <c r="C29" s="488">
        <v>194.92426999999995</v>
      </c>
      <c r="D29" s="488">
        <v>0</v>
      </c>
      <c r="E29" s="488">
        <v>194.92426999999995</v>
      </c>
      <c r="F29" s="488">
        <v>0</v>
      </c>
      <c r="G29" s="490">
        <v>0</v>
      </c>
      <c r="H29" s="488">
        <v>194.92426999999995</v>
      </c>
      <c r="I29" s="489">
        <v>1</v>
      </c>
      <c r="J29" s="488">
        <v>0</v>
      </c>
      <c r="K29" s="488">
        <v>0</v>
      </c>
      <c r="L29" s="488">
        <v>0</v>
      </c>
      <c r="M29" s="488">
        <v>0</v>
      </c>
      <c r="N29" s="488">
        <v>0</v>
      </c>
      <c r="O29" s="488">
        <v>0</v>
      </c>
    </row>
    <row r="30" spans="2:15" s="394" customFormat="1">
      <c r="B30" s="25" t="s">
        <v>61</v>
      </c>
      <c r="C30" s="253">
        <f>SUM(C22:C29)</f>
        <v>19680.874172126722</v>
      </c>
      <c r="D30" s="253">
        <f t="shared" ref="D30:O30" si="0">SUM(D22:D29)</f>
        <v>-280.8520446274124</v>
      </c>
      <c r="E30" s="253">
        <f t="shared" si="0"/>
        <v>19400.022127499313</v>
      </c>
      <c r="F30" s="253">
        <f t="shared" si="0"/>
        <v>19089.878192811011</v>
      </c>
      <c r="G30" s="253">
        <f t="shared" si="0"/>
        <v>18537.342865568542</v>
      </c>
      <c r="H30" s="253">
        <f t="shared" si="0"/>
        <v>16121.214158133311</v>
      </c>
      <c r="I30" s="253"/>
      <c r="J30" s="253">
        <f t="shared" si="0"/>
        <v>547.60510716652971</v>
      </c>
      <c r="K30" s="253">
        <f t="shared" si="0"/>
        <v>1683.8983914399632</v>
      </c>
      <c r="L30" s="253">
        <f t="shared" si="0"/>
        <v>857.18804669162523</v>
      </c>
      <c r="M30" s="253">
        <f t="shared" si="0"/>
        <v>190.11642406788476</v>
      </c>
      <c r="N30" s="253">
        <f t="shared" si="0"/>
        <v>0</v>
      </c>
      <c r="O30" s="253">
        <f t="shared" si="0"/>
        <v>280.8520446274124</v>
      </c>
    </row>
    <row r="31" spans="2:15" s="379" customFormat="1">
      <c r="B31" s="382" t="s">
        <v>416</v>
      </c>
      <c r="C31" s="14"/>
      <c r="D31" s="14"/>
      <c r="E31" s="14"/>
      <c r="F31" s="14"/>
      <c r="G31" s="14"/>
      <c r="H31" s="14"/>
      <c r="I31" s="14"/>
      <c r="J31" s="14"/>
      <c r="K31" s="14"/>
      <c r="L31" s="14"/>
      <c r="M31" s="14"/>
      <c r="N31" s="14"/>
      <c r="O31" s="14"/>
    </row>
    <row r="32" spans="2:15">
      <c r="B32" s="110" t="s">
        <v>374</v>
      </c>
      <c r="C32" s="491">
        <v>46.371678519117218</v>
      </c>
      <c r="D32" s="491">
        <v>0</v>
      </c>
      <c r="E32" s="491">
        <v>46.371678519117218</v>
      </c>
      <c r="F32" s="491">
        <v>0</v>
      </c>
      <c r="G32" s="493">
        <v>0</v>
      </c>
      <c r="H32" s="491">
        <v>46.371678519117218</v>
      </c>
      <c r="I32" s="492">
        <v>1</v>
      </c>
      <c r="J32" s="491">
        <v>0</v>
      </c>
      <c r="K32" s="491">
        <v>0</v>
      </c>
      <c r="L32" s="491">
        <v>0</v>
      </c>
      <c r="M32" s="491">
        <v>0</v>
      </c>
      <c r="N32" s="491">
        <v>0</v>
      </c>
      <c r="O32" s="491">
        <v>0</v>
      </c>
    </row>
    <row r="33" spans="2:15">
      <c r="B33" s="110" t="s">
        <v>375</v>
      </c>
      <c r="C33" s="491">
        <v>11104.199935082181</v>
      </c>
      <c r="D33" s="491">
        <v>-375</v>
      </c>
      <c r="E33" s="491">
        <v>10729.137293211206</v>
      </c>
      <c r="F33" s="491"/>
      <c r="G33" s="493">
        <v>0</v>
      </c>
      <c r="H33" s="491">
        <v>8062.0823970642532</v>
      </c>
      <c r="I33" s="492">
        <v>1</v>
      </c>
      <c r="J33" s="491">
        <v>318.64486565359147</v>
      </c>
      <c r="K33" s="491">
        <v>952.70675801314655</v>
      </c>
      <c r="L33" s="491">
        <v>804.43525762100978</v>
      </c>
      <c r="M33" s="491">
        <v>591.26801485920203</v>
      </c>
      <c r="N33" s="491"/>
      <c r="O33" s="491">
        <v>375.06264187097383</v>
      </c>
    </row>
    <row r="34" spans="2:15">
      <c r="B34" s="110" t="s">
        <v>376</v>
      </c>
      <c r="C34" s="491">
        <v>805.54559999999992</v>
      </c>
      <c r="D34" s="491">
        <v>-15.461981729709727</v>
      </c>
      <c r="E34" s="491">
        <v>790.08361827029023</v>
      </c>
      <c r="F34" s="491">
        <v>0</v>
      </c>
      <c r="G34" s="493">
        <v>0</v>
      </c>
      <c r="H34" s="491">
        <v>689.18368987714541</v>
      </c>
      <c r="I34" s="492">
        <v>1</v>
      </c>
      <c r="J34" s="491">
        <v>7.8294163999152051</v>
      </c>
      <c r="K34" s="491">
        <v>58.01545812196607</v>
      </c>
      <c r="L34" s="491">
        <v>33.591322413206413</v>
      </c>
      <c r="M34" s="491">
        <v>1.4637314580570171</v>
      </c>
      <c r="N34" s="491">
        <v>0</v>
      </c>
      <c r="O34" s="491">
        <v>15.461981729709727</v>
      </c>
    </row>
    <row r="35" spans="2:15" s="378" customFormat="1" ht="25.5">
      <c r="B35" s="418" t="s">
        <v>448</v>
      </c>
      <c r="C35" s="491">
        <v>0</v>
      </c>
      <c r="D35" s="491">
        <v>0</v>
      </c>
      <c r="E35" s="491">
        <v>0</v>
      </c>
      <c r="F35" s="491">
        <v>4826.8251945342981</v>
      </c>
      <c r="G35" s="493">
        <v>4687.1180988961196</v>
      </c>
      <c r="H35" s="491">
        <v>0</v>
      </c>
      <c r="I35" s="492">
        <v>-1</v>
      </c>
      <c r="J35" s="491">
        <v>0</v>
      </c>
      <c r="K35" s="491">
        <v>0</v>
      </c>
      <c r="L35" s="491">
        <v>0</v>
      </c>
      <c r="M35" s="491">
        <v>0</v>
      </c>
      <c r="N35" s="491">
        <v>0</v>
      </c>
      <c r="O35" s="491">
        <v>0</v>
      </c>
    </row>
    <row r="36" spans="2:15" s="356" customFormat="1">
      <c r="B36" s="27" t="s">
        <v>412</v>
      </c>
      <c r="C36" s="491">
        <v>494.81832668205465</v>
      </c>
      <c r="D36" s="491">
        <v>-7.2927796172743458</v>
      </c>
      <c r="E36" s="491">
        <v>487.52554706478031</v>
      </c>
      <c r="F36" s="491"/>
      <c r="G36" s="493">
        <v>0</v>
      </c>
      <c r="H36" s="491">
        <v>392.51500207229066</v>
      </c>
      <c r="I36" s="492">
        <v>1</v>
      </c>
      <c r="J36" s="491">
        <v>17.410081522096924</v>
      </c>
      <c r="K36" s="491">
        <v>34.638066565623234</v>
      </c>
      <c r="L36" s="491">
        <v>22.744955164529763</v>
      </c>
      <c r="M36" s="491">
        <v>20.217441740239735</v>
      </c>
      <c r="N36" s="491"/>
      <c r="O36" s="491">
        <v>7.2927796172743458</v>
      </c>
    </row>
    <row r="37" spans="2:15" s="481" customFormat="1" ht="25.5">
      <c r="B37" s="27" t="s">
        <v>534</v>
      </c>
      <c r="C37" s="491">
        <v>0</v>
      </c>
      <c r="D37" s="491">
        <v>0</v>
      </c>
      <c r="E37" s="491">
        <v>0</v>
      </c>
      <c r="F37" s="491">
        <v>11832.847510105043</v>
      </c>
      <c r="G37" s="493">
        <v>11490.358877900551</v>
      </c>
      <c r="H37" s="491"/>
      <c r="I37" s="492">
        <v>-1</v>
      </c>
      <c r="J37" s="491"/>
      <c r="K37" s="491"/>
      <c r="L37" s="491"/>
      <c r="M37" s="491"/>
      <c r="N37" s="491"/>
      <c r="O37" s="491"/>
    </row>
    <row r="38" spans="2:15">
      <c r="B38" s="25" t="s">
        <v>61</v>
      </c>
      <c r="C38" s="253">
        <f>SUM(C32:C36)</f>
        <v>12450.935540283352</v>
      </c>
      <c r="D38" s="253">
        <f t="shared" ref="D38:O38" si="1">SUM(D32:D36)</f>
        <v>-397.75476134698408</v>
      </c>
      <c r="E38" s="253">
        <f t="shared" si="1"/>
        <v>12053.118137065394</v>
      </c>
      <c r="F38" s="253">
        <f>SUM(F32:F37)</f>
        <v>16659.672704639343</v>
      </c>
      <c r="G38" s="253">
        <f>SUM(G32:G37)</f>
        <v>16177.476976796672</v>
      </c>
      <c r="H38" s="253">
        <f>SUM(H32:H37)</f>
        <v>9190.152767532807</v>
      </c>
      <c r="I38" s="253"/>
      <c r="J38" s="253">
        <f t="shared" si="1"/>
        <v>343.88436357560357</v>
      </c>
      <c r="K38" s="253">
        <f t="shared" si="1"/>
        <v>1045.3602827007358</v>
      </c>
      <c r="L38" s="253">
        <f t="shared" si="1"/>
        <v>860.77153519874594</v>
      </c>
      <c r="M38" s="253">
        <f t="shared" si="1"/>
        <v>612.94918805749876</v>
      </c>
      <c r="N38" s="253">
        <f t="shared" si="1"/>
        <v>0</v>
      </c>
      <c r="O38" s="253">
        <f t="shared" si="1"/>
        <v>397.81740321795792</v>
      </c>
    </row>
    <row r="39" spans="2:15">
      <c r="B39" s="25" t="s">
        <v>31</v>
      </c>
      <c r="C39" s="253">
        <f>C38+C30</f>
        <v>32131.809712410075</v>
      </c>
      <c r="D39" s="253">
        <f t="shared" ref="D39:O39" si="2">D38+D30</f>
        <v>-678.60680597439648</v>
      </c>
      <c r="E39" s="253">
        <f t="shared" si="2"/>
        <v>31453.140264564707</v>
      </c>
      <c r="F39" s="253">
        <f t="shared" si="2"/>
        <v>35749.550897450354</v>
      </c>
      <c r="G39" s="253">
        <f t="shared" si="2"/>
        <v>34714.819842365214</v>
      </c>
      <c r="H39" s="253">
        <f t="shared" si="2"/>
        <v>25311.366925666116</v>
      </c>
      <c r="I39" s="253"/>
      <c r="J39" s="253">
        <f t="shared" si="2"/>
        <v>891.48947074213334</v>
      </c>
      <c r="K39" s="253">
        <f t="shared" si="2"/>
        <v>2729.258674140699</v>
      </c>
      <c r="L39" s="253">
        <f t="shared" si="2"/>
        <v>1717.9595818903713</v>
      </c>
      <c r="M39" s="253">
        <f t="shared" si="2"/>
        <v>803.0656121253835</v>
      </c>
      <c r="N39" s="253">
        <f t="shared" si="2"/>
        <v>0</v>
      </c>
      <c r="O39" s="253">
        <f t="shared" si="2"/>
        <v>678.66944784537031</v>
      </c>
    </row>
    <row r="40" spans="2:15">
      <c r="C40" s="438"/>
      <c r="D40" s="438"/>
      <c r="E40" s="438"/>
      <c r="F40" s="438"/>
    </row>
    <row r="41" spans="2:15" ht="15.75">
      <c r="B41" s="158" t="s">
        <v>191</v>
      </c>
      <c r="C41" s="79"/>
      <c r="D41" s="438"/>
      <c r="E41" s="438"/>
      <c r="F41" s="438"/>
      <c r="G41" s="438"/>
      <c r="H41" s="79"/>
    </row>
    <row r="42" spans="2:15">
      <c r="G42" s="438"/>
    </row>
    <row r="43" spans="2:15" ht="30" customHeight="1">
      <c r="B43" s="557" t="s">
        <v>467</v>
      </c>
      <c r="C43" s="558"/>
      <c r="D43" s="558"/>
      <c r="E43" s="558"/>
      <c r="F43" s="559"/>
      <c r="G43" s="438"/>
      <c r="H43" s="79"/>
    </row>
    <row r="45" spans="2:15">
      <c r="B45" s="159" t="s">
        <v>192</v>
      </c>
      <c r="C45" s="587" t="s">
        <v>193</v>
      </c>
      <c r="D45" s="588"/>
      <c r="E45" s="588"/>
      <c r="F45" s="589"/>
      <c r="G45" s="438"/>
      <c r="H45" s="438"/>
    </row>
    <row r="46" spans="2:15" ht="51">
      <c r="B46" s="246" t="s">
        <v>467</v>
      </c>
      <c r="C46" s="584"/>
      <c r="D46" s="585"/>
      <c r="E46" s="585"/>
      <c r="F46" s="586"/>
      <c r="G46" s="438"/>
      <c r="H46" s="438"/>
    </row>
    <row r="47" spans="2:15" s="480" customFormat="1">
      <c r="B47" s="246" t="s">
        <v>192</v>
      </c>
      <c r="C47" s="605" t="s">
        <v>193</v>
      </c>
      <c r="D47" s="606"/>
      <c r="E47" s="606"/>
      <c r="F47" s="607"/>
    </row>
    <row r="48" spans="2:15" s="480" customFormat="1">
      <c r="B48" s="246" t="s">
        <v>531</v>
      </c>
      <c r="C48" s="605" t="s">
        <v>527</v>
      </c>
      <c r="D48" s="606"/>
      <c r="E48" s="606"/>
      <c r="F48" s="607"/>
    </row>
    <row r="49" spans="2:9" s="480" customFormat="1">
      <c r="B49" s="246" t="s">
        <v>100</v>
      </c>
      <c r="C49" s="605" t="s">
        <v>528</v>
      </c>
      <c r="D49" s="606"/>
      <c r="E49" s="606"/>
      <c r="F49" s="607"/>
    </row>
    <row r="50" spans="2:9">
      <c r="B50" s="246" t="s">
        <v>532</v>
      </c>
      <c r="C50" s="605" t="s">
        <v>529</v>
      </c>
      <c r="D50" s="606"/>
      <c r="E50" s="606"/>
      <c r="F50" s="607"/>
      <c r="G50" s="438"/>
      <c r="H50" s="438"/>
    </row>
    <row r="51" spans="2:9">
      <c r="B51" s="246" t="s">
        <v>533</v>
      </c>
      <c r="C51" s="605" t="s">
        <v>530</v>
      </c>
      <c r="D51" s="606"/>
      <c r="E51" s="606"/>
      <c r="F51" s="607"/>
      <c r="G51" s="438"/>
      <c r="H51" s="438"/>
    </row>
    <row r="53" spans="2:9" ht="15.75">
      <c r="B53" s="164" t="s">
        <v>199</v>
      </c>
      <c r="C53" s="438"/>
      <c r="D53" s="438"/>
      <c r="E53" s="438"/>
      <c r="F53" s="438"/>
    </row>
    <row r="54" spans="2:9" ht="3" customHeight="1">
      <c r="B54" s="155"/>
      <c r="C54" s="438"/>
      <c r="D54" s="438"/>
      <c r="E54" s="438"/>
      <c r="F54" s="438"/>
    </row>
    <row r="55" spans="2:9" ht="26.25" customHeight="1">
      <c r="B55" s="575" t="s">
        <v>488</v>
      </c>
      <c r="C55" s="623"/>
      <c r="D55" s="623"/>
      <c r="E55" s="623"/>
      <c r="F55" s="623"/>
      <c r="G55" s="459"/>
      <c r="H55" s="460"/>
      <c r="I55" s="460"/>
    </row>
    <row r="56" spans="2:9" ht="15.75">
      <c r="B56" s="155"/>
      <c r="C56" s="79"/>
      <c r="D56" s="79"/>
      <c r="E56" s="79"/>
      <c r="F56" s="79"/>
    </row>
    <row r="57" spans="2:9" ht="38.25">
      <c r="B57" s="12" t="s">
        <v>148</v>
      </c>
      <c r="C57" s="47" t="s">
        <v>33</v>
      </c>
      <c r="D57" s="48" t="s">
        <v>195</v>
      </c>
      <c r="E57" s="48" t="s">
        <v>35</v>
      </c>
      <c r="F57" s="46" t="s">
        <v>164</v>
      </c>
      <c r="G57" s="15" t="s">
        <v>97</v>
      </c>
      <c r="H57" s="64"/>
    </row>
    <row r="58" spans="2:9">
      <c r="B58" s="485"/>
      <c r="C58" s="486"/>
      <c r="D58" s="486"/>
      <c r="E58" s="486"/>
      <c r="F58" s="486"/>
      <c r="G58" s="486"/>
      <c r="H58" s="64"/>
    </row>
    <row r="59" spans="2:9">
      <c r="B59" s="485"/>
      <c r="C59" s="486"/>
      <c r="D59" s="486"/>
      <c r="E59" s="486"/>
      <c r="F59" s="486"/>
      <c r="G59" s="486"/>
      <c r="H59" s="64"/>
    </row>
    <row r="60" spans="2:9">
      <c r="B60" s="485"/>
      <c r="C60" s="486"/>
      <c r="D60" s="486"/>
      <c r="E60" s="486"/>
      <c r="F60" s="486"/>
      <c r="G60" s="486"/>
      <c r="H60" s="64"/>
    </row>
    <row r="61" spans="2:9">
      <c r="B61" s="485"/>
      <c r="C61" s="486"/>
      <c r="D61" s="486"/>
      <c r="E61" s="486"/>
      <c r="F61" s="486"/>
      <c r="G61" s="486"/>
      <c r="H61" s="64"/>
    </row>
    <row r="62" spans="2:9">
      <c r="B62" s="485"/>
      <c r="C62" s="486"/>
      <c r="D62" s="486"/>
      <c r="E62" s="486"/>
      <c r="F62" s="486"/>
      <c r="G62" s="486"/>
      <c r="H62" s="64"/>
    </row>
    <row r="63" spans="2:9">
      <c r="B63" s="485"/>
      <c r="C63" s="486"/>
      <c r="D63" s="486"/>
      <c r="E63" s="486"/>
      <c r="F63" s="486"/>
      <c r="G63" s="486"/>
      <c r="H63" s="64"/>
    </row>
    <row r="64" spans="2:9">
      <c r="H64" s="64"/>
    </row>
    <row r="65" spans="2:13" ht="15.75">
      <c r="B65" s="622" t="s">
        <v>204</v>
      </c>
      <c r="C65" s="622"/>
      <c r="D65" s="622"/>
      <c r="E65" s="622"/>
      <c r="H65" s="64"/>
    </row>
    <row r="66" spans="2:13">
      <c r="B66" s="438"/>
      <c r="C66" s="438"/>
      <c r="D66" s="438"/>
      <c r="E66" s="438"/>
      <c r="H66" s="64"/>
    </row>
    <row r="67" spans="2:13" ht="15">
      <c r="B67" s="557" t="s">
        <v>203</v>
      </c>
      <c r="C67" s="558"/>
      <c r="D67" s="558"/>
      <c r="E67" s="558"/>
      <c r="F67" s="558"/>
      <c r="G67" s="559"/>
      <c r="H67" s="68"/>
      <c r="I67" s="68"/>
      <c r="J67" s="68"/>
      <c r="K67" s="68"/>
      <c r="L67" s="68"/>
      <c r="M67" s="68"/>
    </row>
    <row r="68" spans="2:13" ht="15.75">
      <c r="B68" s="156"/>
      <c r="C68" s="68"/>
      <c r="D68" s="68"/>
      <c r="E68" s="68"/>
      <c r="F68" s="68"/>
      <c r="G68" s="68"/>
      <c r="H68" s="68"/>
      <c r="I68" s="68"/>
      <c r="J68" s="68"/>
      <c r="K68" s="68"/>
      <c r="L68" s="68"/>
      <c r="M68" s="68"/>
    </row>
    <row r="69" spans="2:13" ht="51">
      <c r="B69" s="12" t="s">
        <v>148</v>
      </c>
      <c r="C69" s="13" t="s">
        <v>33</v>
      </c>
      <c r="D69" s="14" t="s">
        <v>53</v>
      </c>
      <c r="E69" s="14" t="s">
        <v>35</v>
      </c>
      <c r="F69" s="46" t="s">
        <v>164</v>
      </c>
      <c r="G69" s="15" t="s">
        <v>97</v>
      </c>
      <c r="H69" s="64"/>
    </row>
    <row r="70" spans="2:13">
      <c r="B70" s="229"/>
      <c r="C70" s="231"/>
      <c r="D70" s="231"/>
      <c r="E70" s="231"/>
      <c r="F70" s="231"/>
      <c r="G70" s="231"/>
      <c r="H70" s="64"/>
    </row>
    <row r="71" spans="2:13">
      <c r="B71" s="229"/>
      <c r="C71" s="231"/>
      <c r="D71" s="231"/>
      <c r="E71" s="231"/>
      <c r="F71" s="231"/>
      <c r="G71" s="231"/>
      <c r="H71" s="64"/>
    </row>
    <row r="72" spans="2:13">
      <c r="B72" s="229"/>
      <c r="C72" s="231"/>
      <c r="D72" s="231"/>
      <c r="E72" s="231"/>
      <c r="F72" s="231"/>
      <c r="G72" s="231"/>
      <c r="H72" s="64"/>
    </row>
    <row r="73" spans="2:13">
      <c r="B73" s="229"/>
      <c r="C73" s="231"/>
      <c r="D73" s="231"/>
      <c r="E73" s="231"/>
      <c r="F73" s="231"/>
      <c r="G73" s="231"/>
      <c r="H73" s="64"/>
    </row>
    <row r="74" spans="2:13">
      <c r="B74" s="229"/>
      <c r="C74" s="231"/>
      <c r="D74" s="231"/>
      <c r="E74" s="231"/>
      <c r="F74" s="231"/>
      <c r="G74" s="231"/>
      <c r="H74" s="64"/>
    </row>
    <row r="75" spans="2:13" ht="15">
      <c r="K75" s="68"/>
    </row>
    <row r="76" spans="2:13" s="394" customFormat="1" ht="19.5">
      <c r="B76" s="420" t="s">
        <v>453</v>
      </c>
      <c r="C76" s="421"/>
      <c r="D76" s="420"/>
      <c r="E76" s="421"/>
      <c r="F76" s="420"/>
      <c r="G76" s="421"/>
      <c r="H76" s="421"/>
      <c r="I76" s="421"/>
      <c r="J76" s="421"/>
      <c r="K76" s="68"/>
    </row>
    <row r="77" spans="2:13" s="394" customFormat="1" ht="15">
      <c r="B77" s="419"/>
      <c r="C77" s="438"/>
      <c r="D77" s="438"/>
      <c r="E77" s="438"/>
      <c r="F77" s="438"/>
      <c r="G77" s="419"/>
      <c r="H77" s="68"/>
      <c r="I77" s="68"/>
      <c r="J77" s="68"/>
      <c r="K77" s="68"/>
    </row>
    <row r="78" spans="2:13" s="394" customFormat="1" ht="63.75">
      <c r="B78" s="422" t="s">
        <v>21</v>
      </c>
      <c r="C78" s="614" t="s">
        <v>449</v>
      </c>
      <c r="D78" s="615"/>
      <c r="E78" s="614"/>
      <c r="F78" s="425" t="s">
        <v>450</v>
      </c>
      <c r="G78" s="425" t="s">
        <v>450</v>
      </c>
      <c r="H78" s="426" t="s">
        <v>468</v>
      </c>
      <c r="I78" s="427" t="s">
        <v>468</v>
      </c>
      <c r="J78" s="68"/>
    </row>
    <row r="79" spans="2:13" s="394" customFormat="1" ht="38.25">
      <c r="B79" s="422"/>
      <c r="C79" s="616"/>
      <c r="D79" s="617"/>
      <c r="E79" s="618"/>
      <c r="F79" s="425" t="s">
        <v>451</v>
      </c>
      <c r="G79" s="425" t="s">
        <v>452</v>
      </c>
      <c r="H79" s="425" t="s">
        <v>451</v>
      </c>
      <c r="I79" s="427" t="s">
        <v>452</v>
      </c>
      <c r="J79" s="68"/>
    </row>
    <row r="80" spans="2:13" s="394" customFormat="1" ht="59.25" customHeight="1">
      <c r="B80" s="478" t="s">
        <v>504</v>
      </c>
      <c r="C80" s="619" t="s">
        <v>505</v>
      </c>
      <c r="D80" s="620"/>
      <c r="E80" s="621"/>
      <c r="F80" s="424">
        <v>0.28999999999999998</v>
      </c>
      <c r="G80" s="424">
        <v>1.03</v>
      </c>
      <c r="H80" s="424">
        <v>169361</v>
      </c>
      <c r="I80" s="428">
        <v>1724133</v>
      </c>
      <c r="J80" s="68"/>
    </row>
    <row r="81" spans="2:12">
      <c r="B81" s="423"/>
      <c r="C81" s="611"/>
      <c r="D81" s="612"/>
      <c r="E81" s="613"/>
      <c r="F81" s="424"/>
      <c r="G81" s="424"/>
      <c r="H81" s="424"/>
      <c r="I81" s="428"/>
      <c r="K81" s="356"/>
      <c r="L81" s="64"/>
    </row>
    <row r="82" spans="2:12" s="394" customFormat="1">
      <c r="B82" s="423"/>
      <c r="C82" s="611"/>
      <c r="D82" s="612"/>
      <c r="E82" s="613"/>
      <c r="F82" s="424"/>
      <c r="G82" s="424"/>
      <c r="H82" s="424"/>
      <c r="I82" s="428"/>
    </row>
    <row r="83" spans="2:12" s="394" customFormat="1">
      <c r="B83" s="608" t="s">
        <v>31</v>
      </c>
      <c r="C83" s="609"/>
      <c r="D83" s="609"/>
      <c r="E83" s="610"/>
      <c r="F83" s="455">
        <f>SUM(F80:F82)</f>
        <v>0.28999999999999998</v>
      </c>
      <c r="G83" s="455">
        <f t="shared" ref="G83:I83" si="3">SUM(G80:G82)</f>
        <v>1.03</v>
      </c>
      <c r="H83" s="455">
        <f t="shared" si="3"/>
        <v>169361</v>
      </c>
      <c r="I83" s="466">
        <f t="shared" si="3"/>
        <v>1724133</v>
      </c>
    </row>
    <row r="84" spans="2:12" s="394" customFormat="1"/>
    <row r="85" spans="2:12" s="394" customFormat="1"/>
    <row r="86" spans="2:12" s="394" customFormat="1">
      <c r="B86" s="444"/>
      <c r="C86" s="444"/>
      <c r="D86" s="444"/>
      <c r="E86" s="444"/>
      <c r="F86" s="444"/>
      <c r="G86" s="444"/>
    </row>
    <row r="87" spans="2:12">
      <c r="B87" s="444"/>
      <c r="C87" s="444"/>
      <c r="D87" s="444"/>
      <c r="E87" s="444"/>
      <c r="F87" s="444"/>
      <c r="G87" s="444"/>
    </row>
    <row r="88" spans="2:12">
      <c r="B88" s="444"/>
      <c r="C88" s="444"/>
      <c r="D88" s="444"/>
      <c r="E88" s="444"/>
      <c r="F88" s="444"/>
      <c r="G88" s="444"/>
    </row>
    <row r="89" spans="2:12">
      <c r="B89" s="444"/>
      <c r="C89" s="444"/>
      <c r="D89" s="444"/>
      <c r="E89" s="444"/>
      <c r="F89" s="444"/>
      <c r="G89" s="444"/>
    </row>
    <row r="90" spans="2:12" ht="28.5" customHeight="1">
      <c r="B90" s="444"/>
      <c r="C90" s="444"/>
      <c r="D90" s="444"/>
      <c r="E90" s="444"/>
      <c r="F90" s="444"/>
      <c r="G90" s="444"/>
    </row>
    <row r="91" spans="2:12">
      <c r="B91" s="444"/>
      <c r="C91" s="444"/>
      <c r="D91" s="444"/>
      <c r="E91" s="444"/>
      <c r="F91" s="444"/>
      <c r="G91" s="444"/>
    </row>
    <row r="92" spans="2:12">
      <c r="B92" s="444"/>
      <c r="C92" s="444"/>
      <c r="D92" s="444"/>
      <c r="E92" s="444"/>
      <c r="F92" s="444"/>
      <c r="G92" s="444"/>
    </row>
    <row r="93" spans="2:12">
      <c r="B93" s="444"/>
      <c r="C93" s="444"/>
      <c r="D93" s="444"/>
      <c r="E93" s="444"/>
      <c r="F93" s="444"/>
      <c r="G93" s="444"/>
    </row>
    <row r="94" spans="2:12">
      <c r="B94" s="444"/>
      <c r="C94" s="444"/>
      <c r="D94" s="444"/>
      <c r="E94" s="444"/>
      <c r="F94" s="444"/>
      <c r="G94" s="444"/>
    </row>
    <row r="95" spans="2:12">
      <c r="B95" s="444"/>
      <c r="C95" s="444"/>
      <c r="D95" s="444"/>
      <c r="E95" s="444"/>
      <c r="F95" s="444"/>
      <c r="G95" s="444"/>
    </row>
    <row r="96" spans="2:12">
      <c r="B96" s="444"/>
      <c r="C96" s="444"/>
      <c r="D96" s="444"/>
      <c r="E96" s="444"/>
      <c r="F96" s="444"/>
      <c r="G96" s="444"/>
    </row>
  </sheetData>
  <customSheetViews>
    <customSheetView guid="{8AFF35FC-108D-4A49-9D9F-1B843A1181FA}" showPageBreaks="1" showGridLines="0" fitToPage="1" printArea="1" view="pageBreakPreview">
      <selection activeCell="B10" sqref="B10:I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27">
    <mergeCell ref="B2:D2"/>
    <mergeCell ref="B8:D8"/>
    <mergeCell ref="B5:C5"/>
    <mergeCell ref="B6:C6"/>
    <mergeCell ref="C45:F45"/>
    <mergeCell ref="B11:I11"/>
    <mergeCell ref="B12:I12"/>
    <mergeCell ref="B13:I13"/>
    <mergeCell ref="B14:I14"/>
    <mergeCell ref="F18:I18"/>
    <mergeCell ref="B43:F43"/>
    <mergeCell ref="C46:F46"/>
    <mergeCell ref="C50:F50"/>
    <mergeCell ref="J18:M18"/>
    <mergeCell ref="B83:E83"/>
    <mergeCell ref="C82:E82"/>
    <mergeCell ref="C78:E78"/>
    <mergeCell ref="C81:E81"/>
    <mergeCell ref="C79:E79"/>
    <mergeCell ref="C80:E80"/>
    <mergeCell ref="C51:F51"/>
    <mergeCell ref="B67:G67"/>
    <mergeCell ref="B65:E65"/>
    <mergeCell ref="B55:F55"/>
    <mergeCell ref="C47:F47"/>
    <mergeCell ref="C48:F48"/>
    <mergeCell ref="C49:F49"/>
  </mergeCells>
  <phoneticPr fontId="36" type="noConversion"/>
  <pageMargins left="0.75" right="0.75" top="1" bottom="1" header="0.5" footer="0.5"/>
  <pageSetup paperSize="8" scale="86" fitToHeight="0" orientation="landscape" r:id="rId2"/>
  <headerFooter alignWithMargins="0">
    <oddFooter>&amp;L&amp;D&amp;C&amp;A&amp;RPage &amp;P of &amp;N</oddFooter>
  </headerFooter>
  <rowBreaks count="1" manualBreakCount="1">
    <brk id="53" min="1" max="16"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B050"/>
    <pageSetUpPr fitToPage="1"/>
  </sheetPr>
  <dimension ref="A1:CE80"/>
  <sheetViews>
    <sheetView showGridLines="0" view="pageBreakPreview" topLeftCell="B12" zoomScaleNormal="100" zoomScaleSheetLayoutView="100" workbookViewId="0">
      <selection activeCell="J39" sqref="J39"/>
    </sheetView>
  </sheetViews>
  <sheetFormatPr defaultRowHeight="12.75"/>
  <cols>
    <col min="1" max="1" width="12" style="64" customWidth="1"/>
    <col min="2" max="2" width="16.42578125" style="64" bestFit="1" customWidth="1"/>
    <col min="3" max="3" width="41.28515625" style="64" customWidth="1"/>
    <col min="4" max="7" width="12.7109375" style="64" customWidth="1"/>
    <col min="8" max="8" width="12.7109375" style="311" customWidth="1"/>
    <col min="9" max="16" width="12.7109375" style="64" customWidth="1"/>
    <col min="17" max="17" width="15.28515625" style="64" customWidth="1"/>
    <col min="18" max="16384" width="9.140625" style="64"/>
  </cols>
  <sheetData>
    <row r="1" spans="2:83" ht="20.25">
      <c r="B1" s="101" t="str">
        <f>Cover!E22</f>
        <v>TASNETWORKS</v>
      </c>
      <c r="C1" s="102"/>
      <c r="D1" s="103"/>
      <c r="E1" s="102"/>
      <c r="F1" s="102"/>
      <c r="G1" s="102"/>
      <c r="H1" s="102"/>
      <c r="I1" s="102"/>
      <c r="J1" s="102"/>
      <c r="K1" s="102"/>
      <c r="L1" s="102"/>
    </row>
    <row r="2" spans="2:83" ht="20.25">
      <c r="B2" s="160" t="s">
        <v>198</v>
      </c>
      <c r="C2" s="104"/>
      <c r="H2" s="64"/>
    </row>
    <row r="3" spans="2:83" ht="20.25">
      <c r="B3" s="11" t="str">
        <f>Cover!E26</f>
        <v>2015-16</v>
      </c>
      <c r="C3" s="62"/>
    </row>
    <row r="4" spans="2:83" ht="20.25">
      <c r="B4" s="77"/>
      <c r="C4" s="79"/>
      <c r="E4" s="153" t="s">
        <v>238</v>
      </c>
      <c r="F4" s="154"/>
    </row>
    <row r="5" spans="2:83">
      <c r="B5" s="597" t="s">
        <v>240</v>
      </c>
      <c r="C5" s="598"/>
      <c r="D5" s="438"/>
      <c r="E5" s="80" t="s">
        <v>130</v>
      </c>
      <c r="F5" s="81"/>
    </row>
    <row r="6" spans="2:83" ht="12.75" customHeight="1">
      <c r="B6" s="599" t="s">
        <v>241</v>
      </c>
      <c r="C6" s="600"/>
      <c r="D6" s="438"/>
      <c r="E6" s="87" t="s">
        <v>239</v>
      </c>
      <c r="F6" s="87"/>
    </row>
    <row r="7" spans="2:83" ht="15" customHeight="1">
      <c r="B7" s="438"/>
      <c r="C7" s="112"/>
      <c r="D7" s="438"/>
      <c r="E7" s="438"/>
      <c r="F7" s="161"/>
    </row>
    <row r="8" spans="2:83" ht="66" customHeight="1">
      <c r="B8" s="557" t="s">
        <v>272</v>
      </c>
      <c r="C8" s="625"/>
      <c r="D8" s="626"/>
    </row>
    <row r="9" spans="2:83" ht="20.25">
      <c r="B9" s="101"/>
    </row>
    <row r="10" spans="2:83" ht="15.75">
      <c r="B10" s="210" t="s">
        <v>72</v>
      </c>
      <c r="C10" s="211"/>
      <c r="D10" s="211"/>
      <c r="E10" s="212"/>
      <c r="F10" s="213"/>
      <c r="G10" s="214"/>
      <c r="H10" s="214"/>
      <c r="I10" s="213"/>
      <c r="J10" s="215"/>
    </row>
    <row r="11" spans="2:83" ht="25.5" customHeight="1">
      <c r="B11" s="539" t="s">
        <v>292</v>
      </c>
      <c r="C11" s="540"/>
      <c r="D11" s="540"/>
      <c r="E11" s="540"/>
      <c r="F11" s="540"/>
      <c r="G11" s="540"/>
      <c r="H11" s="540"/>
      <c r="I11" s="540"/>
      <c r="J11" s="541"/>
    </row>
    <row r="12" spans="2:83" ht="26.25" customHeight="1">
      <c r="B12" s="539" t="s">
        <v>411</v>
      </c>
      <c r="C12" s="540"/>
      <c r="D12" s="540"/>
      <c r="E12" s="540"/>
      <c r="F12" s="540"/>
      <c r="G12" s="540"/>
      <c r="H12" s="540"/>
      <c r="I12" s="540"/>
      <c r="J12" s="347"/>
    </row>
    <row r="13" spans="2:83">
      <c r="B13" s="539" t="s">
        <v>152</v>
      </c>
      <c r="C13" s="601"/>
      <c r="D13" s="601"/>
      <c r="E13" s="601"/>
      <c r="F13" s="601"/>
      <c r="G13" s="601"/>
      <c r="H13" s="601"/>
      <c r="I13" s="601"/>
      <c r="J13" s="347"/>
    </row>
    <row r="14" spans="2:83" s="349" customFormat="1">
      <c r="B14" s="542" t="s">
        <v>465</v>
      </c>
      <c r="C14" s="555"/>
      <c r="D14" s="555"/>
      <c r="E14" s="555"/>
      <c r="F14" s="555"/>
      <c r="G14" s="555"/>
      <c r="H14" s="555"/>
      <c r="I14" s="555"/>
      <c r="J14" s="348"/>
    </row>
    <row r="15" spans="2:83" ht="20.25">
      <c r="B15" s="10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c r="BZ15" s="441"/>
      <c r="CA15" s="441"/>
      <c r="CB15" s="441"/>
      <c r="CC15" s="441"/>
      <c r="CD15" s="441"/>
      <c r="CE15" s="441"/>
    </row>
    <row r="16" spans="2:83" s="112" customFormat="1" ht="15.75">
      <c r="B16" s="109" t="s">
        <v>200</v>
      </c>
      <c r="C16" s="356"/>
      <c r="D16" s="356"/>
      <c r="E16" s="356"/>
      <c r="F16" s="356"/>
      <c r="G16" s="356"/>
      <c r="H16" s="356"/>
      <c r="I16" s="356"/>
      <c r="J16" s="356"/>
      <c r="K16" s="356"/>
      <c r="L16" s="356"/>
      <c r="M16" s="356"/>
      <c r="N16" s="356"/>
      <c r="O16" s="356"/>
      <c r="P16" s="356"/>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c r="CD16" s="441"/>
      <c r="CE16" s="441"/>
    </row>
    <row r="17" spans="1:83" s="112" customFormat="1">
      <c r="A17" s="438"/>
      <c r="B17" s="105"/>
      <c r="C17" s="106"/>
      <c r="D17" s="107"/>
      <c r="E17" s="107"/>
      <c r="F17" s="82"/>
      <c r="G17" s="82"/>
      <c r="H17" s="82"/>
      <c r="I17" s="82"/>
      <c r="J17" s="83"/>
      <c r="K17" s="83"/>
      <c r="L17" s="83"/>
      <c r="M17" s="84"/>
      <c r="N17" s="356"/>
      <c r="O17" s="356"/>
      <c r="P17" s="356"/>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row>
    <row r="18" spans="1:83" s="112" customFormat="1" ht="38.25" customHeight="1">
      <c r="A18" s="438"/>
      <c r="B18" s="12" t="s">
        <v>34</v>
      </c>
      <c r="C18" s="13" t="s">
        <v>33</v>
      </c>
      <c r="D18" s="14" t="s">
        <v>159</v>
      </c>
      <c r="E18" s="14" t="s">
        <v>35</v>
      </c>
      <c r="F18" s="15" t="s">
        <v>154</v>
      </c>
      <c r="G18" s="594" t="s">
        <v>97</v>
      </c>
      <c r="H18" s="595"/>
      <c r="I18" s="595"/>
      <c r="J18" s="596"/>
      <c r="K18" s="577" t="s">
        <v>165</v>
      </c>
      <c r="L18" s="578"/>
      <c r="M18" s="578"/>
      <c r="N18" s="579"/>
      <c r="O18" s="15" t="s">
        <v>50</v>
      </c>
      <c r="P18" s="388" t="s">
        <v>0</v>
      </c>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441"/>
      <c r="CE18" s="441"/>
    </row>
    <row r="19" spans="1:83" s="112" customFormat="1" ht="25.5">
      <c r="A19" s="438"/>
      <c r="B19" s="12"/>
      <c r="C19" s="162"/>
      <c r="D19" s="14"/>
      <c r="E19" s="14"/>
      <c r="F19" s="15"/>
      <c r="G19" s="15" t="s">
        <v>168</v>
      </c>
      <c r="H19" s="35" t="s">
        <v>291</v>
      </c>
      <c r="I19" s="15" t="s">
        <v>189</v>
      </c>
      <c r="J19" s="15" t="s">
        <v>190</v>
      </c>
      <c r="K19" s="380" t="s">
        <v>45</v>
      </c>
      <c r="L19" s="13" t="s">
        <v>176</v>
      </c>
      <c r="M19" s="16" t="s">
        <v>124</v>
      </c>
      <c r="N19" s="15" t="s">
        <v>38</v>
      </c>
      <c r="O19" s="15"/>
      <c r="P19" s="15"/>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c r="BZ19" s="441"/>
      <c r="CA19" s="441"/>
      <c r="CB19" s="441"/>
      <c r="CC19" s="441"/>
      <c r="CD19" s="441"/>
      <c r="CE19" s="441"/>
    </row>
    <row r="20" spans="1:83" s="112" customFormat="1">
      <c r="A20" s="438"/>
      <c r="B20" s="12"/>
      <c r="C20" s="162" t="s">
        <v>99</v>
      </c>
      <c r="D20" s="240"/>
      <c r="E20" s="240"/>
      <c r="F20" s="240"/>
      <c r="G20" s="240"/>
      <c r="H20" s="240"/>
      <c r="I20" s="240"/>
      <c r="J20" s="240"/>
      <c r="K20" s="240"/>
      <c r="L20" s="240"/>
      <c r="M20" s="240"/>
      <c r="N20" s="240"/>
      <c r="O20" s="240"/>
      <c r="P20" s="240"/>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row>
    <row r="21" spans="1:83" s="112" customFormat="1">
      <c r="A21" s="438"/>
      <c r="B21" s="12"/>
      <c r="C21" s="152" t="s">
        <v>414</v>
      </c>
      <c r="D21" s="240"/>
      <c r="E21" s="240"/>
      <c r="F21" s="240"/>
      <c r="G21" s="240"/>
      <c r="H21" s="240"/>
      <c r="I21" s="240"/>
      <c r="J21" s="240"/>
      <c r="K21" s="240"/>
      <c r="L21" s="240"/>
      <c r="M21" s="240"/>
      <c r="N21" s="240"/>
      <c r="O21" s="240"/>
      <c r="P21" s="240"/>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1"/>
      <c r="CA21" s="441"/>
      <c r="CB21" s="441"/>
      <c r="CC21" s="441"/>
      <c r="CD21" s="441"/>
      <c r="CE21" s="441"/>
    </row>
    <row r="22" spans="1:83" s="112" customFormat="1">
      <c r="A22" s="438"/>
      <c r="B22" s="229"/>
      <c r="C22" s="110" t="s">
        <v>370</v>
      </c>
      <c r="D22" s="251">
        <v>0</v>
      </c>
      <c r="E22" s="251">
        <v>0</v>
      </c>
      <c r="F22" s="251">
        <v>0</v>
      </c>
      <c r="G22" s="251">
        <v>0</v>
      </c>
      <c r="H22" s="452">
        <f t="shared" ref="H22:H36" ca="1" si="0">G22*LOOKUP(Reporting_Year,Available_Reporting_Years,Inflation_Conversion_Midyear)</f>
        <v>0</v>
      </c>
      <c r="I22" s="251">
        <v>0</v>
      </c>
      <c r="J22" s="290">
        <f ca="1">IF(H22=0,1,((I22-H22)/H22)*1)</f>
        <v>1</v>
      </c>
      <c r="K22" s="251">
        <v>0</v>
      </c>
      <c r="L22" s="251">
        <v>0</v>
      </c>
      <c r="M22" s="251">
        <v>0</v>
      </c>
      <c r="N22" s="251">
        <v>0</v>
      </c>
      <c r="O22" s="251">
        <v>0</v>
      </c>
      <c r="P22" s="251">
        <v>0</v>
      </c>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441"/>
      <c r="CE22" s="441"/>
    </row>
    <row r="23" spans="1:83" s="112" customFormat="1">
      <c r="A23" s="438"/>
      <c r="B23" s="229"/>
      <c r="C23" s="110" t="s">
        <v>18</v>
      </c>
      <c r="D23" s="251">
        <v>0</v>
      </c>
      <c r="E23" s="251">
        <v>0</v>
      </c>
      <c r="F23" s="251">
        <v>0</v>
      </c>
      <c r="G23" s="251">
        <v>0</v>
      </c>
      <c r="H23" s="452">
        <f t="shared" ca="1" si="0"/>
        <v>0</v>
      </c>
      <c r="I23" s="251">
        <v>0</v>
      </c>
      <c r="J23" s="290">
        <f t="shared" ref="J23:J36" ca="1" si="1">IF(H23=0,1,((I23-H23)/H23)*1)</f>
        <v>1</v>
      </c>
      <c r="K23" s="251">
        <v>0</v>
      </c>
      <c r="L23" s="251">
        <v>0</v>
      </c>
      <c r="M23" s="251">
        <v>0</v>
      </c>
      <c r="N23" s="251">
        <v>0</v>
      </c>
      <c r="O23" s="251">
        <v>0</v>
      </c>
      <c r="P23" s="251">
        <v>0</v>
      </c>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c r="BZ23" s="441"/>
      <c r="CA23" s="441"/>
      <c r="CB23" s="441"/>
      <c r="CC23" s="441"/>
      <c r="CD23" s="441"/>
      <c r="CE23" s="441"/>
    </row>
    <row r="24" spans="1:83" s="112" customFormat="1">
      <c r="A24" s="438"/>
      <c r="B24" s="229"/>
      <c r="C24" s="110" t="s">
        <v>100</v>
      </c>
      <c r="D24" s="251">
        <v>0</v>
      </c>
      <c r="E24" s="251">
        <v>0</v>
      </c>
      <c r="F24" s="251">
        <v>0</v>
      </c>
      <c r="G24" s="251">
        <v>0</v>
      </c>
      <c r="H24" s="452">
        <f t="shared" ca="1" si="0"/>
        <v>0</v>
      </c>
      <c r="I24" s="251">
        <v>0</v>
      </c>
      <c r="J24" s="290">
        <f t="shared" ca="1" si="1"/>
        <v>1</v>
      </c>
      <c r="K24" s="251">
        <v>0</v>
      </c>
      <c r="L24" s="251">
        <v>0</v>
      </c>
      <c r="M24" s="251">
        <v>0</v>
      </c>
      <c r="N24" s="251">
        <v>0</v>
      </c>
      <c r="O24" s="251">
        <v>0</v>
      </c>
      <c r="P24" s="251">
        <v>0</v>
      </c>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c r="BZ24" s="441"/>
      <c r="CA24" s="441"/>
      <c r="CB24" s="441"/>
      <c r="CC24" s="441"/>
      <c r="CD24" s="441"/>
      <c r="CE24" s="441"/>
    </row>
    <row r="25" spans="1:83" s="112" customFormat="1">
      <c r="A25" s="438"/>
      <c r="B25" s="229"/>
      <c r="C25" s="110" t="s">
        <v>371</v>
      </c>
      <c r="D25" s="251">
        <v>0</v>
      </c>
      <c r="E25" s="251">
        <v>0</v>
      </c>
      <c r="F25" s="251">
        <v>0</v>
      </c>
      <c r="G25" s="251">
        <v>0</v>
      </c>
      <c r="H25" s="452">
        <f t="shared" ca="1" si="0"/>
        <v>0</v>
      </c>
      <c r="I25" s="251">
        <v>0</v>
      </c>
      <c r="J25" s="290">
        <f t="shared" ca="1" si="1"/>
        <v>1</v>
      </c>
      <c r="K25" s="251">
        <v>0</v>
      </c>
      <c r="L25" s="251">
        <v>0</v>
      </c>
      <c r="M25" s="251">
        <v>0</v>
      </c>
      <c r="N25" s="251">
        <v>0</v>
      </c>
      <c r="O25" s="251">
        <v>0</v>
      </c>
      <c r="P25" s="251">
        <v>0</v>
      </c>
      <c r="Q25" s="441"/>
      <c r="R25" s="441"/>
      <c r="S25" s="441"/>
      <c r="T25" s="441"/>
      <c r="U25" s="441"/>
      <c r="V25" s="441"/>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c r="BZ25" s="441"/>
      <c r="CA25" s="441"/>
      <c r="CB25" s="441"/>
      <c r="CC25" s="441"/>
      <c r="CD25" s="441"/>
      <c r="CE25" s="441"/>
    </row>
    <row r="26" spans="1:83" s="112" customFormat="1">
      <c r="A26" s="438"/>
      <c r="B26" s="229"/>
      <c r="C26" s="110" t="s">
        <v>372</v>
      </c>
      <c r="D26" s="251">
        <v>0</v>
      </c>
      <c r="E26" s="251">
        <v>0</v>
      </c>
      <c r="F26" s="251">
        <v>0</v>
      </c>
      <c r="G26" s="251">
        <v>0</v>
      </c>
      <c r="H26" s="452">
        <f t="shared" ca="1" si="0"/>
        <v>0</v>
      </c>
      <c r="I26" s="251">
        <v>0</v>
      </c>
      <c r="J26" s="290">
        <f t="shared" ca="1" si="1"/>
        <v>1</v>
      </c>
      <c r="K26" s="251">
        <v>0</v>
      </c>
      <c r="L26" s="251">
        <v>0</v>
      </c>
      <c r="M26" s="251">
        <v>0</v>
      </c>
      <c r="N26" s="251">
        <v>0</v>
      </c>
      <c r="O26" s="251">
        <v>0</v>
      </c>
      <c r="P26" s="251">
        <v>0</v>
      </c>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1"/>
      <c r="BX26" s="441"/>
      <c r="BY26" s="441"/>
      <c r="BZ26" s="441"/>
      <c r="CA26" s="441"/>
      <c r="CB26" s="441"/>
      <c r="CC26" s="441"/>
      <c r="CD26" s="441"/>
      <c r="CE26" s="441"/>
    </row>
    <row r="27" spans="1:83" s="112" customFormat="1">
      <c r="A27" s="438"/>
      <c r="B27" s="229"/>
      <c r="C27" s="110" t="s">
        <v>413</v>
      </c>
      <c r="D27" s="251">
        <v>0</v>
      </c>
      <c r="E27" s="251">
        <v>0</v>
      </c>
      <c r="F27" s="251">
        <v>0</v>
      </c>
      <c r="G27" s="251">
        <v>0</v>
      </c>
      <c r="H27" s="452">
        <f t="shared" ca="1" si="0"/>
        <v>0</v>
      </c>
      <c r="I27" s="251">
        <v>0</v>
      </c>
      <c r="J27" s="290">
        <f t="shared" ca="1" si="1"/>
        <v>1</v>
      </c>
      <c r="K27" s="251">
        <v>0</v>
      </c>
      <c r="L27" s="251">
        <v>0</v>
      </c>
      <c r="M27" s="251">
        <v>0</v>
      </c>
      <c r="N27" s="251">
        <v>0</v>
      </c>
      <c r="O27" s="251">
        <v>0</v>
      </c>
      <c r="P27" s="251">
        <v>0</v>
      </c>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c r="BW27" s="441"/>
      <c r="BX27" s="441"/>
      <c r="BY27" s="441"/>
      <c r="BZ27" s="441"/>
      <c r="CA27" s="441"/>
      <c r="CB27" s="441"/>
      <c r="CC27" s="441"/>
      <c r="CD27" s="441"/>
      <c r="CE27" s="441"/>
    </row>
    <row r="28" spans="1:83" s="112" customFormat="1" ht="25.5">
      <c r="A28" s="438"/>
      <c r="B28" s="229"/>
      <c r="C28" s="27" t="s">
        <v>373</v>
      </c>
      <c r="D28" s="251">
        <v>0</v>
      </c>
      <c r="E28" s="251">
        <v>0</v>
      </c>
      <c r="F28" s="251">
        <v>0</v>
      </c>
      <c r="G28" s="251">
        <v>0</v>
      </c>
      <c r="H28" s="452">
        <f t="shared" ca="1" si="0"/>
        <v>0</v>
      </c>
      <c r="I28" s="251">
        <v>0</v>
      </c>
      <c r="J28" s="290">
        <f t="shared" ca="1" si="1"/>
        <v>1</v>
      </c>
      <c r="K28" s="251">
        <v>0</v>
      </c>
      <c r="L28" s="251">
        <v>0</v>
      </c>
      <c r="M28" s="251">
        <v>0</v>
      </c>
      <c r="N28" s="251">
        <v>0</v>
      </c>
      <c r="O28" s="251">
        <v>0</v>
      </c>
      <c r="P28" s="251">
        <v>0</v>
      </c>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c r="BZ28" s="441"/>
      <c r="CA28" s="441"/>
      <c r="CB28" s="441"/>
      <c r="CC28" s="441"/>
      <c r="CD28" s="441"/>
      <c r="CE28" s="441"/>
    </row>
    <row r="29" spans="1:83" s="112" customFormat="1">
      <c r="A29" s="438"/>
      <c r="B29" s="229"/>
      <c r="C29" s="27" t="s">
        <v>412</v>
      </c>
      <c r="D29" s="251">
        <v>0</v>
      </c>
      <c r="E29" s="251">
        <v>0</v>
      </c>
      <c r="F29" s="251">
        <v>0</v>
      </c>
      <c r="G29" s="251">
        <v>0</v>
      </c>
      <c r="H29" s="452">
        <f t="shared" ca="1" si="0"/>
        <v>0</v>
      </c>
      <c r="I29" s="251">
        <v>0</v>
      </c>
      <c r="J29" s="290">
        <f t="shared" ca="1" si="1"/>
        <v>1</v>
      </c>
      <c r="K29" s="251">
        <v>0</v>
      </c>
      <c r="L29" s="251">
        <v>0</v>
      </c>
      <c r="M29" s="251">
        <v>0</v>
      </c>
      <c r="N29" s="251">
        <v>0</v>
      </c>
      <c r="O29" s="251">
        <v>0</v>
      </c>
      <c r="P29" s="251">
        <v>0</v>
      </c>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c r="BZ29" s="441"/>
      <c r="CA29" s="441"/>
      <c r="CB29" s="441"/>
      <c r="CC29" s="441"/>
      <c r="CD29" s="441"/>
      <c r="CE29" s="441"/>
    </row>
    <row r="30" spans="1:83" s="112" customFormat="1">
      <c r="A30" s="460"/>
      <c r="B30" s="229"/>
      <c r="C30" s="25" t="s">
        <v>61</v>
      </c>
      <c r="D30" s="253">
        <f>SUM(D22:D29)</f>
        <v>0</v>
      </c>
      <c r="E30" s="253">
        <f t="shared" ref="E30:P30" si="2">SUM(E22:E29)</f>
        <v>0</v>
      </c>
      <c r="F30" s="253">
        <f t="shared" si="2"/>
        <v>0</v>
      </c>
      <c r="G30" s="253">
        <f t="shared" si="2"/>
        <v>0</v>
      </c>
      <c r="H30" s="253">
        <f t="shared" ca="1" si="2"/>
        <v>0</v>
      </c>
      <c r="I30" s="253">
        <f t="shared" si="2"/>
        <v>0</v>
      </c>
      <c r="J30" s="253"/>
      <c r="K30" s="253">
        <f t="shared" si="2"/>
        <v>0</v>
      </c>
      <c r="L30" s="253">
        <f t="shared" si="2"/>
        <v>0</v>
      </c>
      <c r="M30" s="253">
        <f t="shared" si="2"/>
        <v>0</v>
      </c>
      <c r="N30" s="253">
        <f t="shared" si="2"/>
        <v>0</v>
      </c>
      <c r="O30" s="253">
        <f t="shared" si="2"/>
        <v>0</v>
      </c>
      <c r="P30" s="253">
        <f t="shared" si="2"/>
        <v>0</v>
      </c>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c r="AZ30" s="460"/>
      <c r="BA30" s="460"/>
      <c r="BB30" s="460"/>
      <c r="BC30" s="460"/>
      <c r="BD30" s="460"/>
      <c r="BE30" s="460"/>
      <c r="BF30" s="460"/>
      <c r="BG30" s="460"/>
      <c r="BH30" s="460"/>
      <c r="BI30" s="460"/>
      <c r="BJ30" s="460"/>
      <c r="BK30" s="460"/>
      <c r="BL30" s="460"/>
      <c r="BM30" s="460"/>
      <c r="BN30" s="460"/>
      <c r="BO30" s="460"/>
      <c r="BP30" s="460"/>
      <c r="BQ30" s="460"/>
      <c r="BR30" s="460"/>
      <c r="BS30" s="460"/>
      <c r="BT30" s="460"/>
      <c r="BU30" s="460"/>
      <c r="BV30" s="460"/>
      <c r="BW30" s="460"/>
      <c r="BX30" s="460"/>
      <c r="BY30" s="460"/>
      <c r="BZ30" s="460"/>
      <c r="CA30" s="460"/>
      <c r="CB30" s="460"/>
      <c r="CC30" s="460"/>
      <c r="CD30" s="460"/>
      <c r="CE30" s="460"/>
    </row>
    <row r="31" spans="1:83" s="112" customFormat="1">
      <c r="A31" s="441"/>
      <c r="B31" s="12"/>
      <c r="C31" s="382" t="s">
        <v>415</v>
      </c>
      <c r="D31" s="14"/>
      <c r="E31" s="14"/>
      <c r="F31" s="14"/>
      <c r="G31" s="14"/>
      <c r="H31" s="14"/>
      <c r="I31" s="14"/>
      <c r="J31" s="14"/>
      <c r="K31" s="14"/>
      <c r="L31" s="14"/>
      <c r="M31" s="14"/>
      <c r="N31" s="14"/>
      <c r="O31" s="14"/>
      <c r="P31" s="14"/>
      <c r="Q31" s="441"/>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S31" s="441"/>
      <c r="BT31" s="441"/>
      <c r="BU31" s="441"/>
      <c r="BV31" s="441"/>
      <c r="BW31" s="441"/>
      <c r="BX31" s="441"/>
      <c r="BY31" s="441"/>
      <c r="BZ31" s="441"/>
      <c r="CA31" s="441"/>
      <c r="CB31" s="441"/>
      <c r="CC31" s="441"/>
      <c r="CD31" s="441"/>
      <c r="CE31" s="441"/>
    </row>
    <row r="32" spans="1:83" s="112" customFormat="1">
      <c r="A32" s="441"/>
      <c r="B32" s="229"/>
      <c r="C32" s="110" t="s">
        <v>374</v>
      </c>
      <c r="D32" s="251">
        <v>0</v>
      </c>
      <c r="E32" s="251">
        <v>0</v>
      </c>
      <c r="F32" s="251">
        <v>0</v>
      </c>
      <c r="G32" s="251">
        <v>0</v>
      </c>
      <c r="H32" s="452">
        <f t="shared" ca="1" si="0"/>
        <v>0</v>
      </c>
      <c r="I32" s="251">
        <v>0</v>
      </c>
      <c r="J32" s="387"/>
      <c r="K32" s="251">
        <v>0</v>
      </c>
      <c r="L32" s="251">
        <v>0</v>
      </c>
      <c r="M32" s="251">
        <v>0</v>
      </c>
      <c r="N32" s="251">
        <v>0</v>
      </c>
      <c r="O32" s="251">
        <v>0</v>
      </c>
      <c r="P32" s="251">
        <v>0</v>
      </c>
      <c r="Q32" s="441"/>
      <c r="R32" s="441"/>
      <c r="S32" s="441"/>
      <c r="T32" s="441"/>
      <c r="U32" s="441"/>
      <c r="V32" s="441"/>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S32" s="441"/>
      <c r="BT32" s="441"/>
      <c r="BU32" s="441"/>
      <c r="BV32" s="441"/>
      <c r="BW32" s="441"/>
      <c r="BX32" s="441"/>
      <c r="BY32" s="441"/>
      <c r="BZ32" s="441"/>
      <c r="CA32" s="441"/>
      <c r="CB32" s="441"/>
      <c r="CC32" s="441"/>
      <c r="CD32" s="441"/>
      <c r="CE32" s="441"/>
    </row>
    <row r="33" spans="1:83" s="112" customFormat="1">
      <c r="A33" s="441"/>
      <c r="B33" s="229"/>
      <c r="C33" s="110" t="s">
        <v>375</v>
      </c>
      <c r="D33" s="251">
        <v>0</v>
      </c>
      <c r="E33" s="251">
        <v>0</v>
      </c>
      <c r="F33" s="251">
        <v>0</v>
      </c>
      <c r="G33" s="251">
        <v>0</v>
      </c>
      <c r="H33" s="452">
        <f t="shared" ca="1" si="0"/>
        <v>0</v>
      </c>
      <c r="I33" s="251">
        <v>0</v>
      </c>
      <c r="J33" s="290">
        <f t="shared" ca="1" si="1"/>
        <v>1</v>
      </c>
      <c r="K33" s="251">
        <v>0</v>
      </c>
      <c r="L33" s="251">
        <v>0</v>
      </c>
      <c r="M33" s="251">
        <v>0</v>
      </c>
      <c r="N33" s="251">
        <v>0</v>
      </c>
      <c r="O33" s="251">
        <v>0</v>
      </c>
      <c r="P33" s="251">
        <v>0</v>
      </c>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S33" s="441"/>
      <c r="BT33" s="441"/>
      <c r="BU33" s="441"/>
      <c r="BV33" s="441"/>
      <c r="BW33" s="441"/>
      <c r="BX33" s="441"/>
      <c r="BY33" s="441"/>
      <c r="BZ33" s="441"/>
      <c r="CA33" s="441"/>
      <c r="CB33" s="441"/>
      <c r="CC33" s="441"/>
      <c r="CD33" s="441"/>
      <c r="CE33" s="441"/>
    </row>
    <row r="34" spans="1:83" s="112" customFormat="1">
      <c r="A34" s="441"/>
      <c r="B34" s="229"/>
      <c r="C34" s="110" t="s">
        <v>376</v>
      </c>
      <c r="D34" s="251">
        <v>0</v>
      </c>
      <c r="E34" s="251">
        <v>0</v>
      </c>
      <c r="F34" s="251">
        <v>0</v>
      </c>
      <c r="G34" s="251">
        <v>0</v>
      </c>
      <c r="H34" s="452">
        <f t="shared" ca="1" si="0"/>
        <v>0</v>
      </c>
      <c r="I34" s="251">
        <v>0</v>
      </c>
      <c r="J34" s="290">
        <f t="shared" ca="1" si="1"/>
        <v>1</v>
      </c>
      <c r="K34" s="251">
        <v>0</v>
      </c>
      <c r="L34" s="251">
        <v>0</v>
      </c>
      <c r="M34" s="251">
        <v>0</v>
      </c>
      <c r="N34" s="251">
        <v>0</v>
      </c>
      <c r="O34" s="251">
        <v>0</v>
      </c>
      <c r="P34" s="251">
        <v>0</v>
      </c>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c r="BZ34" s="441"/>
      <c r="CA34" s="441"/>
      <c r="CB34" s="441"/>
      <c r="CC34" s="441"/>
      <c r="CD34" s="441"/>
      <c r="CE34" s="441"/>
    </row>
    <row r="35" spans="1:83" s="112" customFormat="1" ht="25.5">
      <c r="A35" s="441"/>
      <c r="B35" s="229"/>
      <c r="C35" s="418" t="s">
        <v>448</v>
      </c>
      <c r="D35" s="251">
        <v>0</v>
      </c>
      <c r="E35" s="251">
        <v>0</v>
      </c>
      <c r="F35" s="251">
        <v>0</v>
      </c>
      <c r="G35" s="251">
        <v>0</v>
      </c>
      <c r="H35" s="452">
        <f t="shared" ca="1" si="0"/>
        <v>0</v>
      </c>
      <c r="I35" s="251">
        <v>0</v>
      </c>
      <c r="J35" s="290">
        <f t="shared" ca="1" si="1"/>
        <v>1</v>
      </c>
      <c r="K35" s="251">
        <v>0</v>
      </c>
      <c r="L35" s="251">
        <v>0</v>
      </c>
      <c r="M35" s="251">
        <v>0</v>
      </c>
      <c r="N35" s="251">
        <v>0</v>
      </c>
      <c r="O35" s="251">
        <v>0</v>
      </c>
      <c r="P35" s="251">
        <v>0</v>
      </c>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c r="BZ35" s="441"/>
      <c r="CA35" s="441"/>
      <c r="CB35" s="441"/>
      <c r="CC35" s="441"/>
      <c r="CD35" s="441"/>
      <c r="CE35" s="441"/>
    </row>
    <row r="36" spans="1:83" s="112" customFormat="1">
      <c r="A36" s="441"/>
      <c r="B36" s="229"/>
      <c r="C36" s="383" t="s">
        <v>412</v>
      </c>
      <c r="D36" s="251">
        <v>0</v>
      </c>
      <c r="E36" s="251">
        <v>0</v>
      </c>
      <c r="F36" s="251">
        <v>0</v>
      </c>
      <c r="G36" s="251">
        <v>0</v>
      </c>
      <c r="H36" s="452">
        <f t="shared" ca="1" si="0"/>
        <v>0</v>
      </c>
      <c r="I36" s="251">
        <v>0</v>
      </c>
      <c r="J36" s="290">
        <f t="shared" ca="1" si="1"/>
        <v>1</v>
      </c>
      <c r="K36" s="251">
        <v>0</v>
      </c>
      <c r="L36" s="251">
        <v>0</v>
      </c>
      <c r="M36" s="251">
        <v>0</v>
      </c>
      <c r="N36" s="251">
        <v>0</v>
      </c>
      <c r="O36" s="251">
        <v>0</v>
      </c>
      <c r="P36" s="251">
        <v>0</v>
      </c>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441"/>
      <c r="BR36" s="441"/>
      <c r="BS36" s="441"/>
      <c r="BT36" s="441"/>
      <c r="BU36" s="441"/>
      <c r="BV36" s="441"/>
      <c r="BW36" s="441"/>
      <c r="BX36" s="441"/>
      <c r="BY36" s="441"/>
      <c r="BZ36" s="441"/>
      <c r="CA36" s="441"/>
      <c r="CB36" s="441"/>
      <c r="CC36" s="441"/>
      <c r="CD36" s="441"/>
      <c r="CE36" s="441"/>
    </row>
    <row r="37" spans="1:83" s="112" customFormat="1">
      <c r="A37" s="441"/>
      <c r="B37" s="229"/>
      <c r="C37" s="25" t="s">
        <v>61</v>
      </c>
      <c r="D37" s="253">
        <f>SUM(D32:D36)</f>
        <v>0</v>
      </c>
      <c r="E37" s="253">
        <f t="shared" ref="E37:P37" si="3">SUM(E32:E36)</f>
        <v>0</v>
      </c>
      <c r="F37" s="253">
        <f t="shared" si="3"/>
        <v>0</v>
      </c>
      <c r="G37" s="253">
        <f t="shared" si="3"/>
        <v>0</v>
      </c>
      <c r="H37" s="253">
        <f t="shared" ca="1" si="3"/>
        <v>0</v>
      </c>
      <c r="I37" s="253">
        <f t="shared" si="3"/>
        <v>0</v>
      </c>
      <c r="J37" s="253"/>
      <c r="K37" s="253">
        <f t="shared" si="3"/>
        <v>0</v>
      </c>
      <c r="L37" s="253">
        <f t="shared" si="3"/>
        <v>0</v>
      </c>
      <c r="M37" s="253">
        <f t="shared" si="3"/>
        <v>0</v>
      </c>
      <c r="N37" s="253">
        <f t="shared" si="3"/>
        <v>0</v>
      </c>
      <c r="O37" s="253">
        <f t="shared" si="3"/>
        <v>0</v>
      </c>
      <c r="P37" s="253">
        <f t="shared" si="3"/>
        <v>0</v>
      </c>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1"/>
      <c r="BS37" s="441"/>
      <c r="BT37" s="441"/>
      <c r="BU37" s="441"/>
      <c r="BV37" s="441"/>
      <c r="BW37" s="441"/>
      <c r="BX37" s="441"/>
      <c r="BY37" s="441"/>
      <c r="BZ37" s="441"/>
      <c r="CA37" s="441"/>
      <c r="CB37" s="441"/>
      <c r="CC37" s="441"/>
      <c r="CD37" s="441"/>
      <c r="CE37" s="441"/>
    </row>
    <row r="38" spans="1:83" s="112" customFormat="1">
      <c r="A38" s="441"/>
      <c r="B38" s="229"/>
      <c r="C38" s="25" t="s">
        <v>31</v>
      </c>
      <c r="D38" s="253">
        <f>D37+D30</f>
        <v>0</v>
      </c>
      <c r="E38" s="253">
        <f t="shared" ref="E38:P38" si="4">E37+E30</f>
        <v>0</v>
      </c>
      <c r="F38" s="253">
        <f t="shared" si="4"/>
        <v>0</v>
      </c>
      <c r="G38" s="253">
        <f t="shared" si="4"/>
        <v>0</v>
      </c>
      <c r="H38" s="253">
        <f t="shared" ca="1" si="4"/>
        <v>0</v>
      </c>
      <c r="I38" s="253">
        <f t="shared" si="4"/>
        <v>0</v>
      </c>
      <c r="J38" s="253"/>
      <c r="K38" s="253">
        <f t="shared" si="4"/>
        <v>0</v>
      </c>
      <c r="L38" s="253">
        <f t="shared" si="4"/>
        <v>0</v>
      </c>
      <c r="M38" s="253">
        <f t="shared" si="4"/>
        <v>0</v>
      </c>
      <c r="N38" s="253">
        <f t="shared" si="4"/>
        <v>0</v>
      </c>
      <c r="O38" s="253">
        <f t="shared" si="4"/>
        <v>0</v>
      </c>
      <c r="P38" s="253">
        <f t="shared" si="4"/>
        <v>0</v>
      </c>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441"/>
      <c r="BR38" s="441"/>
      <c r="BS38" s="441"/>
      <c r="BT38" s="441"/>
      <c r="BU38" s="441"/>
      <c r="BV38" s="441"/>
      <c r="BW38" s="441"/>
      <c r="BX38" s="441"/>
      <c r="BY38" s="441"/>
      <c r="BZ38" s="441"/>
      <c r="CA38" s="441"/>
      <c r="CB38" s="441"/>
      <c r="CC38" s="441"/>
      <c r="CD38" s="441"/>
      <c r="CE38" s="441"/>
    </row>
    <row r="39" spans="1:83" s="112" customFormat="1">
      <c r="A39" s="441"/>
      <c r="B39" s="369"/>
      <c r="C39" s="438"/>
      <c r="D39" s="438"/>
      <c r="E39" s="438"/>
      <c r="F39" s="438"/>
      <c r="G39" s="438"/>
      <c r="H39" s="438"/>
      <c r="I39" s="438"/>
      <c r="J39" s="438"/>
      <c r="K39" s="438"/>
      <c r="L39" s="438"/>
      <c r="M39" s="438"/>
      <c r="N39" s="438"/>
      <c r="O39" s="438"/>
      <c r="P39" s="438"/>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441"/>
      <c r="BR39" s="441"/>
      <c r="BS39" s="441"/>
      <c r="BT39" s="441"/>
      <c r="BU39" s="441"/>
      <c r="BV39" s="441"/>
      <c r="BW39" s="441"/>
      <c r="BX39" s="441"/>
      <c r="BY39" s="441"/>
      <c r="BZ39" s="441"/>
      <c r="CA39" s="441"/>
      <c r="CB39" s="441"/>
      <c r="CC39" s="441"/>
      <c r="CD39" s="441"/>
      <c r="CE39" s="441"/>
    </row>
    <row r="40" spans="1:83">
      <c r="D40" s="438"/>
      <c r="E40" s="438"/>
      <c r="F40" s="438"/>
      <c r="G40" s="438"/>
      <c r="H40" s="438"/>
      <c r="I40" s="438"/>
      <c r="J40" s="438"/>
      <c r="K40" s="438"/>
      <c r="L40" s="438"/>
      <c r="M40" s="438"/>
      <c r="N40" s="438"/>
      <c r="O40" s="438"/>
      <c r="P40" s="438"/>
    </row>
    <row r="41" spans="1:83" ht="15.75">
      <c r="B41" s="156" t="s">
        <v>191</v>
      </c>
      <c r="C41" s="69"/>
      <c r="D41" s="438"/>
      <c r="E41" s="438"/>
      <c r="F41" s="438"/>
      <c r="G41" s="438"/>
      <c r="H41" s="438"/>
      <c r="I41" s="438"/>
      <c r="J41" s="438"/>
      <c r="K41" s="438"/>
      <c r="L41" s="438"/>
      <c r="M41" s="438"/>
      <c r="N41" s="438"/>
      <c r="O41" s="438"/>
      <c r="P41" s="438"/>
    </row>
    <row r="42" spans="1:83" ht="15.75">
      <c r="B42" s="155"/>
      <c r="C42" s="438"/>
      <c r="D42" s="438"/>
      <c r="E42" s="438"/>
      <c r="F42" s="438"/>
      <c r="G42" s="438"/>
      <c r="H42" s="438"/>
    </row>
    <row r="43" spans="1:83" ht="25.5" customHeight="1">
      <c r="B43" s="557" t="s">
        <v>467</v>
      </c>
      <c r="C43" s="558"/>
      <c r="D43" s="558"/>
      <c r="E43" s="558"/>
      <c r="F43" s="559"/>
      <c r="G43" s="438"/>
      <c r="H43" s="79"/>
    </row>
    <row r="45" spans="1:83">
      <c r="B45" s="159" t="s">
        <v>192</v>
      </c>
      <c r="C45" s="587" t="s">
        <v>193</v>
      </c>
      <c r="D45" s="588"/>
      <c r="E45" s="588"/>
      <c r="F45" s="589"/>
      <c r="G45" s="438"/>
      <c r="H45" s="438"/>
    </row>
    <row r="46" spans="1:83">
      <c r="B46" s="246"/>
      <c r="C46" s="584"/>
      <c r="D46" s="585"/>
      <c r="E46" s="585"/>
      <c r="F46" s="586"/>
      <c r="G46" s="438"/>
      <c r="H46" s="438"/>
    </row>
    <row r="47" spans="1:83">
      <c r="B47" s="246"/>
      <c r="C47" s="584"/>
      <c r="D47" s="585"/>
      <c r="E47" s="585"/>
      <c r="F47" s="586"/>
      <c r="G47" s="438"/>
      <c r="H47" s="438"/>
    </row>
    <row r="48" spans="1:83">
      <c r="B48" s="246"/>
      <c r="C48" s="584"/>
      <c r="D48" s="585"/>
      <c r="E48" s="585"/>
      <c r="F48" s="586"/>
      <c r="G48" s="438"/>
      <c r="H48" s="438"/>
    </row>
    <row r="50" spans="2:11" ht="15.75">
      <c r="B50" s="109" t="s">
        <v>202</v>
      </c>
    </row>
    <row r="51" spans="2:11" ht="15.75">
      <c r="B51" s="109"/>
      <c r="H51" s="64"/>
    </row>
    <row r="52" spans="2:11" ht="28.5" customHeight="1">
      <c r="B52" s="557" t="s">
        <v>487</v>
      </c>
      <c r="C52" s="558"/>
      <c r="D52" s="558"/>
      <c r="E52" s="558"/>
      <c r="F52" s="559"/>
      <c r="G52" s="438"/>
      <c r="H52" s="64"/>
    </row>
    <row r="53" spans="2:11" ht="15.75">
      <c r="B53" s="109"/>
      <c r="H53" s="64"/>
    </row>
    <row r="54" spans="2:11" ht="51">
      <c r="B54" s="12" t="s">
        <v>148</v>
      </c>
      <c r="C54" s="13" t="s">
        <v>33</v>
      </c>
      <c r="D54" s="14" t="s">
        <v>159</v>
      </c>
      <c r="E54" s="14" t="s">
        <v>35</v>
      </c>
      <c r="F54" s="15" t="s">
        <v>154</v>
      </c>
      <c r="G54" s="15" t="s">
        <v>97</v>
      </c>
      <c r="H54" s="64"/>
    </row>
    <row r="55" spans="2:11">
      <c r="B55" s="229"/>
      <c r="C55" s="231"/>
      <c r="D55" s="231"/>
      <c r="E55" s="231"/>
      <c r="F55" s="231"/>
      <c r="G55" s="231"/>
      <c r="H55" s="64"/>
    </row>
    <row r="56" spans="2:11">
      <c r="B56" s="229"/>
      <c r="C56" s="231"/>
      <c r="D56" s="231"/>
      <c r="E56" s="231"/>
      <c r="F56" s="231"/>
      <c r="G56" s="231"/>
      <c r="H56" s="64"/>
    </row>
    <row r="57" spans="2:11">
      <c r="B57" s="229"/>
      <c r="C57" s="231"/>
      <c r="D57" s="231"/>
      <c r="E57" s="231"/>
      <c r="F57" s="231"/>
      <c r="G57" s="231"/>
      <c r="H57" s="64"/>
    </row>
    <row r="58" spans="2:11">
      <c r="B58" s="229"/>
      <c r="C58" s="231"/>
      <c r="D58" s="231"/>
      <c r="E58" s="231"/>
      <c r="F58" s="231"/>
      <c r="G58" s="231"/>
      <c r="H58" s="64"/>
    </row>
    <row r="59" spans="2:11">
      <c r="B59" s="229"/>
      <c r="C59" s="231"/>
      <c r="D59" s="231"/>
      <c r="E59" s="231"/>
      <c r="F59" s="231"/>
      <c r="G59" s="231"/>
      <c r="H59" s="64"/>
    </row>
    <row r="60" spans="2:11">
      <c r="B60" s="229"/>
      <c r="C60" s="231"/>
      <c r="D60" s="231"/>
      <c r="E60" s="231"/>
      <c r="F60" s="231"/>
      <c r="G60" s="231"/>
      <c r="H60" s="64"/>
    </row>
    <row r="61" spans="2:11">
      <c r="B61" s="229"/>
      <c r="C61" s="231"/>
      <c r="D61" s="231"/>
      <c r="E61" s="231"/>
      <c r="F61" s="231"/>
      <c r="G61" s="231"/>
      <c r="H61" s="64"/>
    </row>
    <row r="62" spans="2:11">
      <c r="H62" s="64"/>
    </row>
    <row r="63" spans="2:11" ht="15.75">
      <c r="B63" s="156" t="s">
        <v>204</v>
      </c>
      <c r="C63" s="68"/>
      <c r="D63" s="68"/>
      <c r="E63" s="68"/>
      <c r="H63" s="64"/>
      <c r="I63" s="68"/>
      <c r="J63" s="68"/>
      <c r="K63" s="68"/>
    </row>
    <row r="64" spans="2:11" ht="15">
      <c r="B64" s="438"/>
      <c r="C64" s="68"/>
      <c r="D64" s="68"/>
      <c r="E64" s="68"/>
      <c r="F64" s="68"/>
      <c r="G64" s="68"/>
      <c r="H64" s="68"/>
      <c r="I64" s="68"/>
      <c r="J64" s="68"/>
      <c r="K64" s="68"/>
    </row>
    <row r="65" spans="1:15" ht="27.75" customHeight="1">
      <c r="B65" s="557" t="s">
        <v>203</v>
      </c>
      <c r="C65" s="558"/>
      <c r="D65" s="558"/>
      <c r="E65" s="558"/>
      <c r="F65" s="559"/>
      <c r="G65" s="438"/>
      <c r="H65" s="438"/>
      <c r="I65" s="438"/>
      <c r="J65" s="68"/>
      <c r="K65" s="68"/>
      <c r="L65" s="68"/>
      <c r="M65" s="68"/>
      <c r="N65" s="68"/>
      <c r="O65" s="68"/>
    </row>
    <row r="66" spans="1:15" ht="15.75">
      <c r="B66" s="156"/>
      <c r="C66" s="68"/>
      <c r="D66" s="68"/>
      <c r="E66" s="68"/>
      <c r="F66" s="68"/>
      <c r="G66" s="68"/>
      <c r="H66" s="438"/>
      <c r="I66" s="438"/>
      <c r="J66" s="68"/>
      <c r="K66" s="68"/>
      <c r="L66" s="68"/>
      <c r="M66" s="68"/>
      <c r="N66" s="68"/>
      <c r="O66" s="68"/>
    </row>
    <row r="67" spans="1:15" ht="51">
      <c r="B67" s="12" t="s">
        <v>148</v>
      </c>
      <c r="C67" s="13" t="s">
        <v>33</v>
      </c>
      <c r="D67" s="14" t="s">
        <v>159</v>
      </c>
      <c r="E67" s="14" t="s">
        <v>35</v>
      </c>
      <c r="F67" s="15" t="s">
        <v>154</v>
      </c>
      <c r="G67" s="15" t="s">
        <v>97</v>
      </c>
      <c r="H67" s="438"/>
      <c r="I67" s="438"/>
      <c r="J67" s="68"/>
      <c r="K67" s="68"/>
      <c r="L67" s="68"/>
    </row>
    <row r="68" spans="1:15" ht="15">
      <c r="B68" s="229"/>
      <c r="C68" s="231"/>
      <c r="D68" s="231"/>
      <c r="E68" s="231"/>
      <c r="F68" s="231"/>
      <c r="G68" s="231"/>
      <c r="H68" s="68"/>
      <c r="I68" s="68"/>
      <c r="J68" s="68"/>
      <c r="K68" s="68"/>
      <c r="L68" s="68"/>
    </row>
    <row r="69" spans="1:15" ht="15">
      <c r="B69" s="229"/>
      <c r="C69" s="231"/>
      <c r="D69" s="231"/>
      <c r="E69" s="231"/>
      <c r="F69" s="231"/>
      <c r="G69" s="231"/>
      <c r="H69" s="68"/>
      <c r="I69" s="68"/>
      <c r="J69" s="68"/>
      <c r="K69" s="68"/>
      <c r="L69" s="68"/>
    </row>
    <row r="70" spans="1:15" ht="15">
      <c r="B70" s="229"/>
      <c r="C70" s="231"/>
      <c r="D70" s="231"/>
      <c r="E70" s="231"/>
      <c r="F70" s="231"/>
      <c r="G70" s="231"/>
      <c r="H70" s="68"/>
      <c r="I70" s="68"/>
      <c r="J70" s="68"/>
      <c r="K70" s="68"/>
      <c r="L70" s="68"/>
    </row>
    <row r="71" spans="1:15" ht="15">
      <c r="B71" s="229"/>
      <c r="C71" s="231"/>
      <c r="D71" s="231"/>
      <c r="E71" s="231"/>
      <c r="F71" s="231"/>
      <c r="G71" s="231"/>
      <c r="H71" s="68"/>
      <c r="I71" s="68"/>
      <c r="J71" s="68"/>
      <c r="K71" s="68"/>
      <c r="L71" s="68"/>
    </row>
    <row r="72" spans="1:15" ht="15">
      <c r="B72" s="229"/>
      <c r="C72" s="231"/>
      <c r="D72" s="231"/>
      <c r="E72" s="231"/>
      <c r="F72" s="231"/>
      <c r="G72" s="231"/>
      <c r="H72" s="68"/>
      <c r="I72" s="68"/>
      <c r="J72" s="68"/>
      <c r="K72" s="68"/>
      <c r="L72" s="68"/>
    </row>
    <row r="73" spans="1:15" ht="15">
      <c r="B73" s="229"/>
      <c r="C73" s="231"/>
      <c r="D73" s="231"/>
      <c r="E73" s="231"/>
      <c r="F73" s="231"/>
      <c r="G73" s="231"/>
      <c r="H73" s="68"/>
      <c r="I73" s="68"/>
      <c r="J73" s="68"/>
      <c r="K73" s="68"/>
      <c r="L73" s="68"/>
    </row>
    <row r="74" spans="1:15" ht="15">
      <c r="B74" s="229"/>
      <c r="C74" s="231"/>
      <c r="D74" s="231"/>
      <c r="E74" s="231"/>
      <c r="F74" s="231"/>
      <c r="G74" s="231"/>
      <c r="H74" s="68"/>
      <c r="I74" s="68"/>
      <c r="J74" s="68"/>
      <c r="K74" s="68"/>
      <c r="L74" s="68"/>
    </row>
    <row r="75" spans="1:15" ht="15">
      <c r="H75" s="64"/>
      <c r="J75" s="68"/>
    </row>
    <row r="76" spans="1:15">
      <c r="A76" s="444"/>
      <c r="B76" s="444"/>
      <c r="C76" s="444"/>
      <c r="D76" s="444"/>
      <c r="E76" s="444"/>
      <c r="F76" s="444"/>
    </row>
    <row r="77" spans="1:15">
      <c r="A77" s="444"/>
      <c r="B77" s="444"/>
      <c r="C77" s="444"/>
      <c r="D77" s="444"/>
      <c r="E77" s="444"/>
      <c r="F77" s="444"/>
    </row>
    <row r="78" spans="1:15">
      <c r="A78" s="444"/>
      <c r="B78" s="444"/>
      <c r="C78" s="444"/>
      <c r="D78" s="444"/>
      <c r="E78" s="444"/>
      <c r="F78" s="444"/>
    </row>
    <row r="79" spans="1:15">
      <c r="A79" s="444"/>
      <c r="B79" s="444"/>
      <c r="C79" s="444"/>
      <c r="D79" s="444"/>
      <c r="E79" s="444"/>
      <c r="F79" s="444"/>
    </row>
    <row r="80" spans="1:15">
      <c r="A80" s="444"/>
      <c r="B80" s="444"/>
      <c r="C80" s="444"/>
      <c r="D80" s="444"/>
      <c r="E80" s="444"/>
      <c r="F80" s="444"/>
    </row>
  </sheetData>
  <customSheetViews>
    <customSheetView guid="{8AFF35FC-108D-4A49-9D9F-1B843A1181FA}" scale="60" showPageBreaks="1" showGridLines="0" fitToPage="1" printArea="1" view="pageBreakPreview">
      <selection activeCell="C10" sqref="B10:J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16">
    <mergeCell ref="B52:F52"/>
    <mergeCell ref="B65:F65"/>
    <mergeCell ref="K18:N18"/>
    <mergeCell ref="B5:C5"/>
    <mergeCell ref="B6:C6"/>
    <mergeCell ref="B8:D8"/>
    <mergeCell ref="C47:F47"/>
    <mergeCell ref="C48:F48"/>
    <mergeCell ref="C45:F45"/>
    <mergeCell ref="C46:F46"/>
    <mergeCell ref="B43:F43"/>
    <mergeCell ref="B13:I13"/>
    <mergeCell ref="B14:I14"/>
    <mergeCell ref="G18:J18"/>
    <mergeCell ref="B11:J11"/>
    <mergeCell ref="B12:I12"/>
  </mergeCells>
  <phoneticPr fontId="36" type="noConversion"/>
  <pageMargins left="0.75" right="0.75" top="1" bottom="1" header="0.5" footer="0.5"/>
  <pageSetup paperSize="8" scale="87" fitToHeight="0" orientation="landscape" r:id="rId2"/>
  <headerFooter alignWithMargins="0">
    <oddFooter>&amp;L&amp;D&amp;C&amp;A&amp;RPage &amp;P of &amp;N</oddFooter>
  </headerFooter>
  <rowBreaks count="1" manualBreakCount="1">
    <brk id="49" min="1" max="16"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43CAE"/>
  </sheetPr>
  <dimension ref="B1:F30"/>
  <sheetViews>
    <sheetView showGridLines="0" view="pageBreakPreview" zoomScaleNormal="100" workbookViewId="0">
      <selection activeCell="C12" sqref="C12"/>
    </sheetView>
  </sheetViews>
  <sheetFormatPr defaultRowHeight="12.75"/>
  <cols>
    <col min="1" max="1" width="12" style="64" customWidth="1"/>
    <col min="2" max="2" width="38.42578125" style="64" customWidth="1"/>
    <col min="3" max="3" width="41.28515625" style="64" customWidth="1"/>
    <col min="4" max="9" width="19.85546875" style="64" customWidth="1"/>
    <col min="10" max="10" width="18.28515625" style="64" customWidth="1"/>
    <col min="11" max="16384" width="9.140625" style="64"/>
  </cols>
  <sheetData>
    <row r="1" spans="2:6" ht="20.25" customHeight="1">
      <c r="B1" s="101" t="str">
        <f>Cover!E22</f>
        <v>TASNETWORKS</v>
      </c>
      <c r="C1" s="102"/>
      <c r="D1" s="151" t="s">
        <v>238</v>
      </c>
      <c r="E1" s="142"/>
      <c r="F1" s="102"/>
    </row>
    <row r="2" spans="2:6" ht="20.25">
      <c r="B2" s="593" t="s">
        <v>44</v>
      </c>
      <c r="C2" s="593"/>
      <c r="D2" s="80" t="s">
        <v>130</v>
      </c>
      <c r="E2" s="81"/>
    </row>
    <row r="3" spans="2:6" ht="25.5" customHeight="1">
      <c r="B3" s="11" t="str">
        <f>Cover!E26</f>
        <v>2015-16</v>
      </c>
      <c r="C3" s="62"/>
      <c r="D3" s="87" t="s">
        <v>239</v>
      </c>
      <c r="E3" s="87"/>
    </row>
    <row r="4" spans="2:6" ht="25.5" customHeight="1">
      <c r="B4" s="11"/>
    </row>
    <row r="5" spans="2:6">
      <c r="B5" s="63" t="s">
        <v>240</v>
      </c>
    </row>
    <row r="6" spans="2:6">
      <c r="B6" s="87" t="s">
        <v>241</v>
      </c>
    </row>
    <row r="7" spans="2:6" ht="12.75" customHeight="1">
      <c r="B7" s="101"/>
    </row>
    <row r="8" spans="2:6" ht="42.75" customHeight="1">
      <c r="B8" s="557" t="s">
        <v>207</v>
      </c>
      <c r="C8" s="558"/>
      <c r="D8" s="558"/>
      <c r="E8" s="559"/>
    </row>
    <row r="9" spans="2:6" ht="24" customHeight="1">
      <c r="B9" s="101"/>
    </row>
    <row r="10" spans="2:6" ht="25.5">
      <c r="B10" s="429" t="s">
        <v>101</v>
      </c>
      <c r="C10" s="14" t="s">
        <v>64</v>
      </c>
      <c r="D10" s="31" t="s">
        <v>150</v>
      </c>
    </row>
    <row r="11" spans="2:6" ht="13.5" customHeight="1">
      <c r="B11" s="230" t="s">
        <v>102</v>
      </c>
      <c r="C11" s="231"/>
      <c r="D11" s="231"/>
    </row>
    <row r="12" spans="2:6" s="381" customFormat="1" ht="13.5" customHeight="1">
      <c r="B12" s="230" t="s">
        <v>106</v>
      </c>
      <c r="C12" s="231">
        <v>57.181339999999999</v>
      </c>
      <c r="D12" s="231">
        <v>2</v>
      </c>
    </row>
    <row r="13" spans="2:6" s="381" customFormat="1" ht="13.5" customHeight="1">
      <c r="B13" s="230" t="s">
        <v>32</v>
      </c>
      <c r="C13" s="231"/>
      <c r="D13" s="231"/>
    </row>
    <row r="14" spans="2:6" ht="13.5" customHeight="1">
      <c r="B14" s="430" t="s">
        <v>103</v>
      </c>
      <c r="C14" s="231"/>
      <c r="D14" s="231"/>
    </row>
    <row r="15" spans="2:6" ht="13.5" customHeight="1">
      <c r="B15" s="430" t="s">
        <v>104</v>
      </c>
      <c r="C15" s="231"/>
      <c r="D15" s="231"/>
    </row>
    <row r="16" spans="2:6" ht="13.5" customHeight="1">
      <c r="B16" s="234" t="s">
        <v>63</v>
      </c>
      <c r="C16" s="235">
        <f>SUM(C11:C15)</f>
        <v>57.181339999999999</v>
      </c>
      <c r="D16" s="235">
        <f>SUM(D11:D15)</f>
        <v>2</v>
      </c>
    </row>
    <row r="17" spans="2:6" ht="25.5">
      <c r="B17" s="429" t="s">
        <v>105</v>
      </c>
      <c r="C17" s="431"/>
      <c r="D17" s="431"/>
    </row>
    <row r="18" spans="2:6" ht="13.5" customHeight="1">
      <c r="B18" s="430" t="s">
        <v>102</v>
      </c>
      <c r="C18" s="231"/>
      <c r="D18" s="231"/>
    </row>
    <row r="19" spans="2:6" ht="13.5" customHeight="1">
      <c r="B19" s="430" t="s">
        <v>103</v>
      </c>
      <c r="C19" s="231"/>
      <c r="D19" s="231"/>
    </row>
    <row r="20" spans="2:6" ht="13.5" customHeight="1">
      <c r="B20" s="430" t="s">
        <v>104</v>
      </c>
      <c r="C20" s="231"/>
      <c r="D20" s="231"/>
    </row>
    <row r="21" spans="2:6" ht="13.5" customHeight="1">
      <c r="B21" s="234" t="s">
        <v>63</v>
      </c>
      <c r="C21" s="235">
        <f>SUM(C18:C20)</f>
        <v>0</v>
      </c>
      <c r="D21" s="235">
        <f>SUM(D18:D20)</f>
        <v>0</v>
      </c>
    </row>
    <row r="22" spans="2:6" ht="13.5" customHeight="1">
      <c r="B22" s="234" t="s">
        <v>107</v>
      </c>
      <c r="C22" s="235">
        <f>C21+C16</f>
        <v>57.181339999999999</v>
      </c>
      <c r="D22" s="235">
        <f>D21+D16</f>
        <v>2</v>
      </c>
    </row>
    <row r="24" spans="2:6" s="370" customFormat="1">
      <c r="B24" s="444"/>
      <c r="C24" s="444"/>
      <c r="D24" s="444"/>
      <c r="E24" s="444"/>
      <c r="F24" s="444"/>
    </row>
    <row r="25" spans="2:6" s="370" customFormat="1" ht="51.75" customHeight="1">
      <c r="B25" s="444"/>
      <c r="C25" s="444"/>
      <c r="D25" s="444"/>
      <c r="E25" s="444"/>
      <c r="F25" s="444"/>
    </row>
    <row r="26" spans="2:6" s="370" customFormat="1">
      <c r="B26" s="444"/>
      <c r="C26" s="444"/>
      <c r="D26" s="444"/>
      <c r="E26" s="444"/>
      <c r="F26" s="444"/>
    </row>
    <row r="27" spans="2:6" s="370" customFormat="1" ht="32.25" customHeight="1">
      <c r="B27" s="444"/>
      <c r="C27" s="444"/>
      <c r="D27" s="444"/>
      <c r="E27" s="444"/>
      <c r="F27" s="444"/>
    </row>
    <row r="28" spans="2:6" s="370" customFormat="1" ht="103.5" customHeight="1">
      <c r="B28" s="444"/>
      <c r="C28" s="444"/>
      <c r="D28" s="444"/>
      <c r="E28" s="444"/>
      <c r="F28" s="444"/>
    </row>
    <row r="29" spans="2:6" s="370" customFormat="1" ht="43.5" customHeight="1">
      <c r="B29" s="444"/>
      <c r="C29" s="444"/>
      <c r="D29" s="444"/>
      <c r="E29" s="444"/>
      <c r="F29" s="444"/>
    </row>
    <row r="30" spans="2:6">
      <c r="B30" s="444"/>
      <c r="C30" s="444"/>
      <c r="D30" s="444"/>
      <c r="E30" s="444"/>
      <c r="F30" s="444"/>
    </row>
  </sheetData>
  <customSheetViews>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1"/>
      <headerFooter alignWithMargins="0"/>
    </customSheetView>
    <customSheetView guid="{8AFF35FC-108D-4A49-9D9F-1B843A1181FA}" showPageBreaks="1" showGridLines="0" printArea="1" view="pageBreakPreview" topLeftCell="A12">
      <selection activeCell="C25" sqref="C25:E25"/>
      <pageMargins left="0.75" right="0.75" top="1" bottom="1" header="0.5" footer="0.5"/>
      <pageSetup paperSize="9" scale="71" orientation="portrait" r:id="rId2"/>
      <headerFooter alignWithMargins="0">
        <oddFooter>&amp;L&amp;D&amp;C&amp;A&amp;RPage &amp;P of &amp;N</oddFooter>
      </headerFooter>
    </customSheetView>
  </customSheetViews>
  <mergeCells count="2">
    <mergeCell ref="B2:C2"/>
    <mergeCell ref="B8:E8"/>
  </mergeCells>
  <phoneticPr fontId="36" type="noConversion"/>
  <pageMargins left="0.75" right="0.75" top="1" bottom="1" header="0.5" footer="0.5"/>
  <pageSetup paperSize="9" scale="71" orientation="portrait" r:id="rId3"/>
  <headerFooter alignWithMargins="0">
    <oddFooter>&amp;L&amp;D&amp;C&amp;A&amp;RPage &amp;P of &amp;N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43CAE"/>
  </sheetPr>
  <dimension ref="B1:M49"/>
  <sheetViews>
    <sheetView showGridLines="0" view="pageBreakPreview" topLeftCell="A7" zoomScaleNormal="100" workbookViewId="0">
      <selection activeCell="C39" sqref="C39:H39"/>
    </sheetView>
  </sheetViews>
  <sheetFormatPr defaultRowHeight="12.75"/>
  <cols>
    <col min="1" max="1" width="12" style="64" customWidth="1"/>
    <col min="2" max="2" width="49.140625" style="64" customWidth="1"/>
    <col min="3" max="3" width="14.5703125" style="64" customWidth="1"/>
    <col min="4" max="9" width="12.7109375" style="64" customWidth="1"/>
    <col min="10" max="10" width="2.140625" style="64" customWidth="1"/>
    <col min="11" max="13" width="19.85546875" style="64" customWidth="1"/>
    <col min="14" max="14" width="18.28515625" style="64" customWidth="1"/>
    <col min="15" max="16384" width="9.140625" style="64"/>
  </cols>
  <sheetData>
    <row r="1" spans="2:13" ht="20.25">
      <c r="B1" s="101" t="str">
        <f>Cover!E22</f>
        <v>TASNETWORKS</v>
      </c>
      <c r="C1" s="102"/>
      <c r="D1" s="103"/>
      <c r="E1" s="128" t="s">
        <v>238</v>
      </c>
      <c r="F1" s="142"/>
      <c r="G1" s="102"/>
      <c r="H1" s="102"/>
      <c r="I1" s="102"/>
      <c r="J1" s="102"/>
      <c r="K1" s="102"/>
      <c r="L1" s="102"/>
      <c r="M1" s="102"/>
    </row>
    <row r="2" spans="2:13" ht="20.25">
      <c r="B2" s="627" t="s">
        <v>74</v>
      </c>
      <c r="C2" s="627"/>
      <c r="D2" s="627"/>
      <c r="E2" s="80" t="s">
        <v>130</v>
      </c>
      <c r="F2" s="81"/>
    </row>
    <row r="3" spans="2:13" ht="20.25">
      <c r="B3" s="11" t="str">
        <f>Cover!E26</f>
        <v>2015-16</v>
      </c>
      <c r="C3" s="62"/>
      <c r="E3" s="87" t="s">
        <v>239</v>
      </c>
      <c r="F3" s="87"/>
    </row>
    <row r="4" spans="2:13">
      <c r="B4" s="63" t="s">
        <v>240</v>
      </c>
    </row>
    <row r="5" spans="2:13">
      <c r="B5" s="87" t="s">
        <v>241</v>
      </c>
    </row>
    <row r="7" spans="2:13" ht="37.5" customHeight="1">
      <c r="B7" s="536" t="s">
        <v>232</v>
      </c>
      <c r="C7" s="537"/>
      <c r="D7" s="537"/>
      <c r="E7" s="538"/>
    </row>
    <row r="8" spans="2:13">
      <c r="B8" s="542"/>
      <c r="C8" s="543"/>
      <c r="D8" s="543"/>
      <c r="E8" s="544"/>
    </row>
    <row r="9" spans="2:13" ht="20.25">
      <c r="B9" s="101"/>
    </row>
    <row r="10" spans="2:13" ht="25.5">
      <c r="B10" s="13" t="s">
        <v>33</v>
      </c>
      <c r="C10" s="14" t="s">
        <v>78</v>
      </c>
      <c r="D10" s="15" t="s">
        <v>46</v>
      </c>
      <c r="E10" s="15" t="s">
        <v>79</v>
      </c>
      <c r="F10" s="15" t="s">
        <v>80</v>
      </c>
      <c r="G10" s="15" t="s">
        <v>208</v>
      </c>
      <c r="H10" s="15" t="s">
        <v>108</v>
      </c>
    </row>
    <row r="11" spans="2:13">
      <c r="B11" s="256" t="s">
        <v>81</v>
      </c>
      <c r="C11" s="258"/>
      <c r="D11" s="258"/>
      <c r="E11" s="258"/>
      <c r="F11" s="258"/>
      <c r="G11" s="258"/>
      <c r="H11" s="258"/>
    </row>
    <row r="12" spans="2:13">
      <c r="B12" s="233" t="s">
        <v>377</v>
      </c>
      <c r="C12" s="231">
        <v>1372.6556018834999</v>
      </c>
      <c r="D12" s="231">
        <v>775.23241811650007</v>
      </c>
      <c r="E12" s="231"/>
      <c r="F12" s="231"/>
      <c r="G12" s="238">
        <f>SUM(C12:F12)</f>
        <v>2147.8880199999999</v>
      </c>
      <c r="H12" s="231">
        <v>3059.9212300021395</v>
      </c>
    </row>
    <row r="13" spans="2:13">
      <c r="B13" s="259" t="s">
        <v>378</v>
      </c>
      <c r="C13" s="231">
        <v>111.94999576891151</v>
      </c>
      <c r="D13" s="231">
        <v>50.852109231088498</v>
      </c>
      <c r="E13" s="231"/>
      <c r="F13" s="231"/>
      <c r="G13" s="238">
        <f t="shared" ref="G13:G23" si="0">SUM(C13:F13)</f>
        <v>162.80210500000001</v>
      </c>
      <c r="H13" s="231">
        <v>404.80644999999953</v>
      </c>
    </row>
    <row r="14" spans="2:13">
      <c r="B14" s="230" t="s">
        <v>379</v>
      </c>
      <c r="C14" s="231"/>
      <c r="D14" s="231"/>
      <c r="E14" s="231"/>
      <c r="F14" s="231"/>
      <c r="G14" s="238">
        <f t="shared" si="0"/>
        <v>0</v>
      </c>
      <c r="H14" s="231"/>
    </row>
    <row r="15" spans="2:13">
      <c r="B15" s="230" t="s">
        <v>380</v>
      </c>
      <c r="C15" s="231">
        <v>46.894379054727978</v>
      </c>
      <c r="D15" s="231">
        <v>21.497025945272011</v>
      </c>
      <c r="E15" s="231"/>
      <c r="F15" s="231"/>
      <c r="G15" s="238">
        <f t="shared" si="0"/>
        <v>68.391404999999992</v>
      </c>
      <c r="H15" s="231">
        <v>3.4013399999999998</v>
      </c>
    </row>
    <row r="16" spans="2:13">
      <c r="B16" s="230" t="s">
        <v>381</v>
      </c>
      <c r="C16" s="231"/>
      <c r="D16" s="231"/>
      <c r="E16" s="231"/>
      <c r="F16" s="231"/>
      <c r="G16" s="238">
        <f t="shared" si="0"/>
        <v>0</v>
      </c>
      <c r="H16" s="231"/>
    </row>
    <row r="17" spans="2:8">
      <c r="B17" s="233" t="s">
        <v>382</v>
      </c>
      <c r="C17" s="231">
        <v>0</v>
      </c>
      <c r="D17" s="231">
        <v>0</v>
      </c>
      <c r="E17" s="231"/>
      <c r="F17" s="231"/>
      <c r="G17" s="238">
        <f t="shared" si="0"/>
        <v>0</v>
      </c>
      <c r="H17" s="231">
        <v>0</v>
      </c>
    </row>
    <row r="18" spans="2:8">
      <c r="B18" s="233" t="s">
        <v>1</v>
      </c>
      <c r="C18" s="231">
        <v>4.3357384318447858</v>
      </c>
      <c r="D18" s="231">
        <v>1.8320115681552136</v>
      </c>
      <c r="E18" s="231"/>
      <c r="F18" s="231"/>
      <c r="G18" s="238">
        <f t="shared" si="0"/>
        <v>6.1677499999999998</v>
      </c>
      <c r="H18" s="231">
        <v>123.1308200000008</v>
      </c>
    </row>
    <row r="19" spans="2:8">
      <c r="B19" s="230" t="s">
        <v>385</v>
      </c>
      <c r="C19" s="231"/>
      <c r="D19" s="231"/>
      <c r="E19" s="231"/>
      <c r="F19" s="231"/>
      <c r="G19" s="238">
        <f t="shared" si="0"/>
        <v>0</v>
      </c>
      <c r="H19" s="231"/>
    </row>
    <row r="20" spans="2:8" ht="25.5">
      <c r="B20" s="233" t="s">
        <v>387</v>
      </c>
      <c r="C20" s="231">
        <v>3.094497904793529</v>
      </c>
      <c r="D20" s="231">
        <v>1.3685620952064723</v>
      </c>
      <c r="E20" s="231"/>
      <c r="F20" s="231"/>
      <c r="G20" s="238">
        <f t="shared" si="0"/>
        <v>4.4630600000000014</v>
      </c>
      <c r="H20" s="231">
        <v>6.3430599999999995</v>
      </c>
    </row>
    <row r="21" spans="2:8" ht="13.5" customHeight="1">
      <c r="B21" s="233" t="s">
        <v>383</v>
      </c>
      <c r="C21" s="231">
        <v>0</v>
      </c>
      <c r="D21" s="231">
        <v>0</v>
      </c>
      <c r="E21" s="231"/>
      <c r="F21" s="231"/>
      <c r="G21" s="238">
        <f t="shared" si="0"/>
        <v>0</v>
      </c>
      <c r="H21" s="231">
        <v>0</v>
      </c>
    </row>
    <row r="22" spans="2:8">
      <c r="B22" s="230" t="s">
        <v>386</v>
      </c>
      <c r="C22" s="231">
        <v>19.513272491422416</v>
      </c>
      <c r="D22" s="231">
        <v>8.5898175085775801</v>
      </c>
      <c r="E22" s="231"/>
      <c r="F22" s="231"/>
      <c r="G22" s="238">
        <f t="shared" si="0"/>
        <v>28.103089999999995</v>
      </c>
      <c r="H22" s="231">
        <v>118.43933000000006</v>
      </c>
    </row>
    <row r="23" spans="2:8">
      <c r="B23" s="230" t="s">
        <v>384</v>
      </c>
      <c r="C23" s="231">
        <v>279.82238777819526</v>
      </c>
      <c r="D23" s="231">
        <v>127.28197222180478</v>
      </c>
      <c r="E23" s="231"/>
      <c r="F23" s="231"/>
      <c r="G23" s="238">
        <f t="shared" si="0"/>
        <v>407.10436000000004</v>
      </c>
      <c r="H23" s="231">
        <v>11.567440000000008</v>
      </c>
    </row>
    <row r="24" spans="2:8" s="479" customFormat="1">
      <c r="B24" s="230" t="s">
        <v>507</v>
      </c>
      <c r="C24" s="231"/>
      <c r="D24" s="231">
        <v>1717.9595818903713</v>
      </c>
      <c r="E24" s="231"/>
      <c r="F24" s="231"/>
      <c r="G24" s="238">
        <v>1717.9595818903713</v>
      </c>
      <c r="H24" s="231"/>
    </row>
    <row r="25" spans="2:8">
      <c r="B25" s="234" t="s">
        <v>2</v>
      </c>
      <c r="C25" s="235">
        <f>SUM(C12:C24)</f>
        <v>1838.2658733133953</v>
      </c>
      <c r="D25" s="235">
        <f t="shared" ref="D25:G25" si="1">SUM(D12:D24)</f>
        <v>2704.6134985769759</v>
      </c>
      <c r="E25" s="235">
        <f t="shared" si="1"/>
        <v>0</v>
      </c>
      <c r="F25" s="235">
        <f t="shared" si="1"/>
        <v>0</v>
      </c>
      <c r="G25" s="235">
        <f t="shared" si="1"/>
        <v>4542.8793718903707</v>
      </c>
      <c r="H25" s="235">
        <f>SUM(H12:H24)</f>
        <v>3727.6096700021399</v>
      </c>
    </row>
    <row r="26" spans="2:8">
      <c r="B26" s="256" t="s">
        <v>82</v>
      </c>
      <c r="C26" s="310"/>
      <c r="D26" s="310"/>
      <c r="E26" s="310"/>
      <c r="F26" s="310"/>
      <c r="G26" s="310"/>
      <c r="H26" s="310"/>
    </row>
    <row r="27" spans="2:8">
      <c r="B27" s="233" t="s">
        <v>388</v>
      </c>
      <c r="C27" s="231">
        <v>2566.9543975923489</v>
      </c>
      <c r="D27" s="231">
        <v>549.39378240764938</v>
      </c>
      <c r="E27" s="231"/>
      <c r="F27" s="231"/>
      <c r="G27" s="238">
        <f t="shared" ref="G27:G31" si="2">SUM(C27:F27)</f>
        <v>3116.3481799999981</v>
      </c>
      <c r="H27" s="231">
        <v>2248.4256699999996</v>
      </c>
    </row>
    <row r="28" spans="2:8" ht="25.5">
      <c r="B28" s="233" t="s">
        <v>389</v>
      </c>
      <c r="C28" s="231">
        <v>6.2349999999999989E-2</v>
      </c>
      <c r="D28" s="231">
        <v>0</v>
      </c>
      <c r="E28" s="231"/>
      <c r="F28" s="231"/>
      <c r="G28" s="238">
        <f t="shared" si="2"/>
        <v>6.2349999999999989E-2</v>
      </c>
      <c r="H28" s="231">
        <v>0</v>
      </c>
    </row>
    <row r="29" spans="2:8">
      <c r="B29" s="233" t="s">
        <v>390</v>
      </c>
      <c r="C29" s="231">
        <v>0</v>
      </c>
      <c r="D29" s="231">
        <v>0</v>
      </c>
      <c r="E29" s="231"/>
      <c r="F29" s="231"/>
      <c r="G29" s="238">
        <f t="shared" si="2"/>
        <v>0</v>
      </c>
      <c r="H29" s="231">
        <v>0</v>
      </c>
    </row>
    <row r="30" spans="2:8" ht="25.5">
      <c r="B30" s="233" t="s">
        <v>391</v>
      </c>
      <c r="C30" s="231">
        <v>68.422808952141409</v>
      </c>
      <c r="D30" s="231">
        <v>19.203771047858602</v>
      </c>
      <c r="E30" s="231"/>
      <c r="F30" s="231"/>
      <c r="G30" s="238">
        <f t="shared" si="2"/>
        <v>87.626580000000018</v>
      </c>
      <c r="H30" s="231">
        <v>-60.962029999999999</v>
      </c>
    </row>
    <row r="31" spans="2:8" s="479" customFormat="1" ht="25.5">
      <c r="B31" s="233" t="s">
        <v>507</v>
      </c>
      <c r="C31" s="231">
        <v>0</v>
      </c>
      <c r="D31" s="231">
        <v>803.06561212538361</v>
      </c>
      <c r="E31" s="231">
        <v>0</v>
      </c>
      <c r="F31" s="231">
        <v>1.416052433375784</v>
      </c>
      <c r="G31" s="238">
        <f t="shared" si="2"/>
        <v>804.48166455875935</v>
      </c>
      <c r="H31" s="231"/>
    </row>
    <row r="32" spans="2:8">
      <c r="B32" s="234" t="s">
        <v>3</v>
      </c>
      <c r="C32" s="235">
        <f>SUM(C27:C31)</f>
        <v>2635.4395565444906</v>
      </c>
      <c r="D32" s="235">
        <f t="shared" ref="D32:G32" si="3">SUM(D27:D31)</f>
        <v>1371.6631655808915</v>
      </c>
      <c r="E32" s="235">
        <f t="shared" si="3"/>
        <v>0</v>
      </c>
      <c r="F32" s="235">
        <f t="shared" si="3"/>
        <v>1.416052433375784</v>
      </c>
      <c r="G32" s="235">
        <f t="shared" si="3"/>
        <v>4008.5187745587577</v>
      </c>
      <c r="H32" s="235">
        <f>SUM(H27:H31)</f>
        <v>2187.4636399999995</v>
      </c>
    </row>
    <row r="33" spans="2:8" s="321" customFormat="1">
      <c r="B33" s="324" t="s">
        <v>70</v>
      </c>
      <c r="C33" s="255"/>
      <c r="D33" s="255"/>
      <c r="E33" s="255"/>
      <c r="F33" s="255"/>
      <c r="G33" s="255"/>
      <c r="H33" s="255"/>
    </row>
    <row r="34" spans="2:8" s="321" customFormat="1">
      <c r="B34" s="325" t="s">
        <v>109</v>
      </c>
      <c r="C34" s="251"/>
      <c r="D34" s="251"/>
      <c r="E34" s="251"/>
      <c r="F34" s="251"/>
      <c r="G34" s="254">
        <f t="shared" ref="G34" si="4">SUM(C34:F34)</f>
        <v>0</v>
      </c>
      <c r="H34" s="251"/>
    </row>
    <row r="35" spans="2:8" s="321" customFormat="1">
      <c r="B35" s="108" t="s">
        <v>5</v>
      </c>
      <c r="C35" s="254">
        <f t="shared" ref="C35:H35" si="5">SUM(C34:C34)</f>
        <v>0</v>
      </c>
      <c r="D35" s="254">
        <f t="shared" si="5"/>
        <v>0</v>
      </c>
      <c r="E35" s="254">
        <f t="shared" si="5"/>
        <v>0</v>
      </c>
      <c r="F35" s="254">
        <f t="shared" si="5"/>
        <v>0</v>
      </c>
      <c r="G35" s="254">
        <f t="shared" si="5"/>
        <v>0</v>
      </c>
      <c r="H35" s="254">
        <f t="shared" si="5"/>
        <v>0</v>
      </c>
    </row>
    <row r="36" spans="2:8" s="321" customFormat="1">
      <c r="B36" s="108" t="s">
        <v>107</v>
      </c>
      <c r="C36" s="254">
        <f t="shared" ref="C36:H36" si="6">SUM(C25,C32,C35)</f>
        <v>4473.705429857886</v>
      </c>
      <c r="D36" s="254">
        <f t="shared" si="6"/>
        <v>4076.2766641578673</v>
      </c>
      <c r="E36" s="254">
        <f t="shared" si="6"/>
        <v>0</v>
      </c>
      <c r="F36" s="254">
        <f t="shared" si="6"/>
        <v>1.416052433375784</v>
      </c>
      <c r="G36" s="254">
        <f t="shared" si="6"/>
        <v>8551.398146449128</v>
      </c>
      <c r="H36" s="254">
        <f t="shared" si="6"/>
        <v>5915.0733100021389</v>
      </c>
    </row>
    <row r="37" spans="2:8" s="321" customFormat="1">
      <c r="B37" s="324" t="s">
        <v>262</v>
      </c>
      <c r="C37" s="339"/>
      <c r="D37" s="339"/>
      <c r="E37" s="339"/>
      <c r="F37" s="339"/>
      <c r="G37" s="339"/>
      <c r="H37" s="339"/>
    </row>
    <row r="38" spans="2:8" s="321" customFormat="1">
      <c r="B38" s="384" t="s">
        <v>45</v>
      </c>
      <c r="C38" s="251">
        <v>2395.4972404492573</v>
      </c>
      <c r="D38" s="251">
        <v>1051.7325002928744</v>
      </c>
      <c r="E38" s="251">
        <v>1336.5458151711803</v>
      </c>
      <c r="F38" s="251">
        <v>537.45799058778459</v>
      </c>
      <c r="G38" s="254">
        <f>SUM(C38:F38)</f>
        <v>5321.2335465010965</v>
      </c>
      <c r="H38" s="251">
        <v>5313.5128500000001</v>
      </c>
    </row>
    <row r="39" spans="2:8" s="321" customFormat="1">
      <c r="B39" s="108" t="s">
        <v>4</v>
      </c>
      <c r="C39" s="254">
        <f t="shared" ref="C39:H39" si="7">SUM(C38:C38)</f>
        <v>2395.4972404492573</v>
      </c>
      <c r="D39" s="254">
        <f t="shared" si="7"/>
        <v>1051.7325002928744</v>
      </c>
      <c r="E39" s="254">
        <f t="shared" si="7"/>
        <v>1336.5458151711803</v>
      </c>
      <c r="F39" s="254">
        <f t="shared" si="7"/>
        <v>537.45799058778459</v>
      </c>
      <c r="G39" s="254">
        <f t="shared" si="7"/>
        <v>5321.2335465010965</v>
      </c>
      <c r="H39" s="254">
        <f t="shared" si="7"/>
        <v>5313.5128500000001</v>
      </c>
    </row>
    <row r="41" spans="2:8" s="368" customFormat="1"/>
    <row r="42" spans="2:8">
      <c r="B42" s="444"/>
      <c r="C42" s="444"/>
      <c r="D42" s="444"/>
    </row>
    <row r="43" spans="2:8">
      <c r="B43" s="444"/>
      <c r="C43" s="444"/>
      <c r="D43" s="444"/>
    </row>
    <row r="44" spans="2:8">
      <c r="B44" s="444"/>
      <c r="C44" s="444"/>
      <c r="D44" s="444"/>
    </row>
    <row r="45" spans="2:8">
      <c r="B45" s="444"/>
      <c r="C45" s="444"/>
      <c r="D45" s="444"/>
    </row>
    <row r="46" spans="2:8">
      <c r="B46" s="444"/>
      <c r="C46" s="444"/>
      <c r="D46" s="444"/>
    </row>
    <row r="47" spans="2:8">
      <c r="B47" s="444"/>
      <c r="C47" s="444"/>
      <c r="D47" s="444"/>
    </row>
    <row r="48" spans="2:8">
      <c r="B48" s="444"/>
      <c r="C48" s="444"/>
      <c r="D48" s="444"/>
    </row>
    <row r="49" spans="2:4">
      <c r="B49" s="444"/>
      <c r="C49" s="444"/>
      <c r="D49" s="444"/>
    </row>
  </sheetData>
  <customSheetViews>
    <customSheetView guid="{C249224D-B75B-4167-BD5A-6F91763A6929}" showPageBreaks="1" fitToPage="1" printArea="1" hiddenRows="1" view="pageBreakPreview" showRuler="0">
      <selection activeCell="B2" sqref="B2:D2"/>
      <colBreaks count="1" manualBreakCount="1">
        <brk id="8" max="1048575" man="1"/>
      </colBreaks>
      <pageMargins left="0.75" right="0.75" top="1" bottom="1" header="0.5" footer="0.5"/>
      <pageSetup paperSize="8" scale="75" orientation="portrait" r:id="rId1"/>
      <headerFooter alignWithMargins="0"/>
    </customSheetView>
    <customSheetView guid="{8AFF35FC-108D-4A49-9D9F-1B843A1181FA}" showPageBreaks="1" showGridLines="0" printArea="1" view="pageBreakPreview" topLeftCell="A43">
      <selection activeCell="B57" sqref="B57"/>
      <colBreaks count="1" manualBreakCount="1">
        <brk id="9"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2">
    <mergeCell ref="B2:D2"/>
    <mergeCell ref="B7:E8"/>
  </mergeCells>
  <phoneticPr fontId="36" type="noConversion"/>
  <pageMargins left="0.75" right="0.75" top="1" bottom="1" header="0.5" footer="0.5"/>
  <pageSetup paperSize="8" scale="85" orientation="portrait" r:id="rId3"/>
  <headerFooter alignWithMargins="0">
    <oddFooter>&amp;L&amp;D&amp;C&amp;A&amp;RPage &amp;P of &amp;N</oddFooter>
  </headerFooter>
  <colBreaks count="1" manualBreakCount="1">
    <brk id="9" max="1048575" man="1"/>
  </colBreak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B1:K40"/>
  <sheetViews>
    <sheetView showGridLines="0" view="pageBreakPreview" topLeftCell="A7" zoomScaleNormal="100" workbookViewId="0">
      <selection activeCell="E32" sqref="E32"/>
    </sheetView>
  </sheetViews>
  <sheetFormatPr defaultRowHeight="15"/>
  <cols>
    <col min="1" max="1" width="11.85546875" style="133" customWidth="1"/>
    <col min="2" max="2" width="46.28515625" style="133" customWidth="1"/>
    <col min="3" max="3" width="36.28515625" style="133" customWidth="1"/>
    <col min="4" max="4" width="9.140625" style="133"/>
    <col min="5" max="5" width="16.140625" style="133" customWidth="1"/>
    <col min="6" max="16384" width="9.140625" style="133"/>
  </cols>
  <sheetData>
    <row r="1" spans="2:6" ht="23.25" customHeight="1">
      <c r="B1" s="123" t="str">
        <f>Cover!E22</f>
        <v>TASNETWORKS</v>
      </c>
      <c r="D1" s="125"/>
    </row>
    <row r="2" spans="2:6" ht="17.25" customHeight="1">
      <c r="B2" s="123" t="s">
        <v>43</v>
      </c>
    </row>
    <row r="3" spans="2:6" ht="17.25" customHeight="1">
      <c r="B3" s="127" t="str">
        <f>Cover!E26</f>
        <v>2015-16</v>
      </c>
      <c r="C3" s="59"/>
    </row>
    <row r="4" spans="2:6" ht="13.5" customHeight="1">
      <c r="B4" s="101"/>
      <c r="C4" s="64"/>
      <c r="D4" s="440" t="s">
        <v>238</v>
      </c>
      <c r="E4" s="439"/>
    </row>
    <row r="5" spans="2:6" ht="13.5" customHeight="1">
      <c r="B5" s="63" t="s">
        <v>240</v>
      </c>
      <c r="C5" s="64"/>
      <c r="D5" s="80" t="s">
        <v>130</v>
      </c>
      <c r="E5" s="81"/>
    </row>
    <row r="6" spans="2:6" ht="13.5" customHeight="1">
      <c r="B6" s="87" t="s">
        <v>241</v>
      </c>
      <c r="C6" s="64"/>
      <c r="D6" s="87" t="s">
        <v>239</v>
      </c>
      <c r="E6" s="87"/>
    </row>
    <row r="7" spans="2:6" ht="13.5" customHeight="1">
      <c r="B7" s="143"/>
      <c r="C7" s="143"/>
      <c r="D7" s="143"/>
      <c r="E7" s="143"/>
    </row>
    <row r="8" spans="2:6" ht="13.5" customHeight="1">
      <c r="B8" s="536" t="s">
        <v>233</v>
      </c>
      <c r="C8" s="537"/>
      <c r="D8" s="538"/>
    </row>
    <row r="9" spans="2:6" ht="13.5" customHeight="1">
      <c r="B9" s="542"/>
      <c r="C9" s="543"/>
      <c r="D9" s="544"/>
    </row>
    <row r="10" spans="2:6" ht="13.5" customHeight="1">
      <c r="B10" s="143"/>
      <c r="C10" s="143"/>
      <c r="D10" s="143"/>
      <c r="E10" s="143"/>
    </row>
    <row r="11" spans="2:6" ht="15.75">
      <c r="B11" s="144" t="s">
        <v>75</v>
      </c>
      <c r="C11" s="144"/>
      <c r="D11" s="130"/>
      <c r="E11" s="130"/>
      <c r="F11" s="130"/>
    </row>
    <row r="12" spans="2:6" ht="15.75">
      <c r="B12" s="144"/>
      <c r="C12" s="144"/>
      <c r="D12" s="130"/>
      <c r="E12" s="130"/>
      <c r="F12" s="130"/>
    </row>
    <row r="13" spans="2:6">
      <c r="B13" s="224" t="s">
        <v>83</v>
      </c>
      <c r="C13" s="205"/>
      <c r="D13" s="206"/>
    </row>
    <row r="14" spans="2:6">
      <c r="B14" s="209" t="s">
        <v>84</v>
      </c>
      <c r="C14" s="207"/>
      <c r="D14" s="208"/>
    </row>
    <row r="15" spans="2:6" ht="13.5" customHeight="1">
      <c r="B15" s="143"/>
    </row>
    <row r="16" spans="2:6">
      <c r="B16" s="433" t="s">
        <v>86</v>
      </c>
      <c r="C16" s="458">
        <f>'5a. Maintenance - total '!H48+'6a. Operating Activities (T)'!H39</f>
        <v>69966.424362383405</v>
      </c>
    </row>
    <row r="17" spans="2:3">
      <c r="B17" s="19" t="s">
        <v>13</v>
      </c>
      <c r="C17" s="66">
        <v>0</v>
      </c>
    </row>
    <row r="18" spans="2:3">
      <c r="B18" s="19" t="s">
        <v>14</v>
      </c>
      <c r="C18" s="66">
        <v>0</v>
      </c>
    </row>
    <row r="19" spans="2:3">
      <c r="B19" s="19" t="s">
        <v>15</v>
      </c>
      <c r="C19" s="66">
        <v>0</v>
      </c>
    </row>
    <row r="20" spans="2:3">
      <c r="B20" s="19" t="s">
        <v>16</v>
      </c>
      <c r="C20" s="66">
        <v>236.59811999999999</v>
      </c>
    </row>
    <row r="21" spans="2:3">
      <c r="B21" s="19" t="s">
        <v>17</v>
      </c>
      <c r="C21" s="66">
        <v>0</v>
      </c>
    </row>
    <row r="22" spans="2:3">
      <c r="B22" s="19" t="s">
        <v>18</v>
      </c>
      <c r="C22" s="66">
        <v>2148.69</v>
      </c>
    </row>
    <row r="23" spans="2:3">
      <c r="B23" s="19" t="s">
        <v>395</v>
      </c>
      <c r="C23" s="66">
        <v>2745.1439671725816</v>
      </c>
    </row>
    <row r="24" spans="2:3">
      <c r="B24" s="19" t="s">
        <v>394</v>
      </c>
      <c r="C24" s="66">
        <v>370.16317630702662</v>
      </c>
    </row>
    <row r="25" spans="2:3">
      <c r="B25" s="19" t="s">
        <v>393</v>
      </c>
      <c r="C25" s="66">
        <v>689.18368987714541</v>
      </c>
    </row>
    <row r="26" spans="2:3">
      <c r="B26" s="19" t="s">
        <v>283</v>
      </c>
      <c r="C26" s="66">
        <v>564.29515994747089</v>
      </c>
    </row>
    <row r="27" spans="2:3">
      <c r="B27" s="19" t="s">
        <v>392</v>
      </c>
      <c r="C27" s="66">
        <v>0</v>
      </c>
    </row>
    <row r="28" spans="2:3">
      <c r="B28" s="432" t="s">
        <v>19</v>
      </c>
      <c r="C28" s="457">
        <f>SUM(C17:C27)</f>
        <v>6754.0741133042238</v>
      </c>
    </row>
    <row r="29" spans="2:3">
      <c r="B29" s="26" t="s">
        <v>20</v>
      </c>
      <c r="C29" s="226">
        <f>C16-C28</f>
        <v>63212.35024907918</v>
      </c>
    </row>
    <row r="31" spans="2:3">
      <c r="B31" s="124" t="s">
        <v>155</v>
      </c>
    </row>
    <row r="32" spans="2:3">
      <c r="B32" s="124"/>
    </row>
    <row r="33" spans="2:11" ht="15.75">
      <c r="B33" s="130" t="s">
        <v>76</v>
      </c>
    </row>
    <row r="34" spans="2:11" ht="15.75">
      <c r="B34" s="130"/>
    </row>
    <row r="35" spans="2:11">
      <c r="B35" s="145" t="s">
        <v>157</v>
      </c>
      <c r="C35" s="146"/>
      <c r="D35" s="146"/>
      <c r="E35" s="146"/>
      <c r="F35" s="146"/>
      <c r="G35" s="146"/>
      <c r="H35" s="147"/>
    </row>
    <row r="37" spans="2:11" ht="19.5" customHeight="1">
      <c r="B37" s="148" t="s">
        <v>85</v>
      </c>
      <c r="C37" s="55" t="s">
        <v>230</v>
      </c>
      <c r="D37" s="628" t="s">
        <v>33</v>
      </c>
      <c r="E37" s="628"/>
      <c r="F37" s="628"/>
      <c r="G37" s="628"/>
      <c r="H37" s="628"/>
      <c r="I37" s="628"/>
      <c r="J37" s="628"/>
      <c r="K37" s="628"/>
    </row>
    <row r="38" spans="2:11">
      <c r="B38" s="149" t="s">
        <v>508</v>
      </c>
      <c r="C38" s="469"/>
      <c r="D38" s="629"/>
      <c r="E38" s="629"/>
      <c r="F38" s="629"/>
      <c r="G38" s="629"/>
      <c r="H38" s="629"/>
      <c r="I38" s="629"/>
      <c r="J38" s="629"/>
      <c r="K38" s="629"/>
    </row>
    <row r="39" spans="2:11">
      <c r="B39" s="149"/>
      <c r="C39" s="469"/>
      <c r="D39" s="629"/>
      <c r="E39" s="629"/>
      <c r="F39" s="629"/>
      <c r="G39" s="629"/>
      <c r="H39" s="629"/>
      <c r="I39" s="629"/>
      <c r="J39" s="629"/>
      <c r="K39" s="629"/>
    </row>
    <row r="40" spans="2:11">
      <c r="B40" s="150" t="s">
        <v>31</v>
      </c>
      <c r="C40" s="456">
        <f>SUM(C38:C39)</f>
        <v>0</v>
      </c>
      <c r="D40" s="150"/>
      <c r="E40" s="150"/>
      <c r="F40" s="150"/>
      <c r="G40" s="150"/>
      <c r="H40" s="150"/>
      <c r="I40" s="150"/>
      <c r="J40" s="150"/>
      <c r="K40" s="150"/>
    </row>
  </sheetData>
  <customSheetViews>
    <customSheetView guid="{C249224D-B75B-4167-BD5A-6F91763A6929}" showPageBreaks="1" fitToPage="1" view="pageBreakPreview" showRuler="0" topLeftCell="A13">
      <selection activeCell="C17" sqref="C17"/>
      <pageMargins left="0.75" right="0.75" top="1" bottom="1" header="0.5" footer="0.5"/>
      <pageSetup paperSize="9" scale="78" orientation="landscape" r:id="rId1"/>
      <headerFooter alignWithMargins="0"/>
    </customSheetView>
    <customSheetView guid="{8AFF35FC-108D-4A49-9D9F-1B843A1181FA}" showPageBreaks="1" showGridLines="0" printArea="1" view="pageBreakPreview">
      <pageMargins left="0.75" right="0.75" top="1" bottom="1" header="0.5" footer="0.5"/>
      <pageSetup paperSize="9" scale="72" orientation="landscape" r:id="rId2"/>
      <headerFooter alignWithMargins="0">
        <oddFooter>&amp;L&amp;D&amp;C&amp;A&amp;RPage &amp;P of &amp;N</oddFooter>
      </headerFooter>
    </customSheetView>
  </customSheetViews>
  <mergeCells count="4">
    <mergeCell ref="B8:D9"/>
    <mergeCell ref="D37:K37"/>
    <mergeCell ref="D38:K38"/>
    <mergeCell ref="D39:K39"/>
  </mergeCells>
  <phoneticPr fontId="36" type="noConversion"/>
  <pageMargins left="0.75" right="0.75" top="1" bottom="1" header="0.5" footer="0.5"/>
  <pageSetup paperSize="9" scale="72" orientation="landscape" r:id="rId3"/>
  <headerFooter alignWithMargins="0">
    <oddFooter>&amp;L&amp;D&amp;C&amp;A&amp;RPage &amp;P of &amp;N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B1:F21"/>
  <sheetViews>
    <sheetView showGridLines="0" view="pageBreakPreview" zoomScaleNormal="100" workbookViewId="0">
      <selection activeCell="F13" sqref="F13"/>
    </sheetView>
  </sheetViews>
  <sheetFormatPr defaultRowHeight="15"/>
  <cols>
    <col min="1" max="1" width="14" style="135" customWidth="1"/>
    <col min="2" max="6" width="30.7109375" style="135" customWidth="1"/>
    <col min="7" max="16384" width="9.140625" style="135"/>
  </cols>
  <sheetData>
    <row r="1" spans="2:6" ht="22.5" customHeight="1">
      <c r="B1" s="101" t="str">
        <f>Cover!E22</f>
        <v>TASNETWORKS</v>
      </c>
      <c r="D1" s="111"/>
    </row>
    <row r="2" spans="2:6" ht="20.25" customHeight="1">
      <c r="B2" s="101" t="s">
        <v>40</v>
      </c>
      <c r="C2" s="109"/>
    </row>
    <row r="3" spans="2:6" ht="18" customHeight="1">
      <c r="B3" s="11" t="str">
        <f>Cover!E26</f>
        <v>2015-16</v>
      </c>
      <c r="C3" s="58"/>
    </row>
    <row r="4" spans="2:6" ht="15.75" customHeight="1">
      <c r="B4" s="136"/>
      <c r="C4" s="109"/>
      <c r="D4" s="109"/>
    </row>
    <row r="5" spans="2:6" ht="15.75" customHeight="1">
      <c r="B5" s="101"/>
      <c r="C5" s="64"/>
      <c r="D5" s="128" t="s">
        <v>238</v>
      </c>
    </row>
    <row r="6" spans="2:6" ht="15.75" customHeight="1">
      <c r="B6" s="63" t="s">
        <v>240</v>
      </c>
      <c r="C6" s="64"/>
      <c r="D6" s="129" t="s">
        <v>130</v>
      </c>
    </row>
    <row r="7" spans="2:6" ht="15.75" customHeight="1">
      <c r="B7" s="87" t="s">
        <v>241</v>
      </c>
      <c r="C7" s="64"/>
      <c r="D7" s="87" t="s">
        <v>239</v>
      </c>
    </row>
    <row r="8" spans="2:6" ht="15.75" customHeight="1">
      <c r="B8" s="136"/>
      <c r="C8" s="109"/>
      <c r="D8" s="109"/>
    </row>
    <row r="9" spans="2:6" ht="15.75" customHeight="1">
      <c r="B9" s="536" t="s">
        <v>234</v>
      </c>
      <c r="C9" s="538"/>
      <c r="D9" s="109"/>
    </row>
    <row r="10" spans="2:6" ht="15.75" customHeight="1">
      <c r="B10" s="542"/>
      <c r="C10" s="544"/>
      <c r="D10" s="109"/>
    </row>
    <row r="11" spans="2:6" ht="15.75" customHeight="1">
      <c r="B11" s="136"/>
      <c r="C11" s="109"/>
      <c r="D11" s="109"/>
    </row>
    <row r="12" spans="2:6" s="109" customFormat="1" ht="25.5">
      <c r="B12" s="67" t="s">
        <v>87</v>
      </c>
      <c r="C12" s="56" t="s">
        <v>33</v>
      </c>
      <c r="D12" s="56" t="s">
        <v>88</v>
      </c>
      <c r="E12" s="56" t="s">
        <v>71</v>
      </c>
      <c r="F12" s="56" t="s">
        <v>242</v>
      </c>
    </row>
    <row r="13" spans="2:6">
      <c r="B13" s="122"/>
      <c r="C13" s="118"/>
      <c r="D13" s="118"/>
      <c r="E13" s="118"/>
      <c r="F13" s="470"/>
    </row>
    <row r="14" spans="2:6">
      <c r="B14" s="122"/>
      <c r="C14" s="118"/>
      <c r="D14" s="118"/>
      <c r="E14" s="118"/>
      <c r="F14" s="470"/>
    </row>
    <row r="15" spans="2:6">
      <c r="B15" s="122"/>
      <c r="C15" s="118"/>
      <c r="D15" s="137"/>
      <c r="E15" s="118"/>
      <c r="F15" s="470"/>
    </row>
    <row r="16" spans="2:6">
      <c r="B16" s="122"/>
      <c r="C16" s="118"/>
      <c r="D16" s="118"/>
      <c r="E16" s="118"/>
      <c r="F16" s="470"/>
    </row>
    <row r="17" spans="2:6">
      <c r="B17" s="138"/>
      <c r="C17" s="139"/>
      <c r="D17" s="140" t="s">
        <v>22</v>
      </c>
      <c r="E17" s="141"/>
      <c r="F17" s="456">
        <f>SUM(F13:F16)</f>
        <v>0</v>
      </c>
    </row>
    <row r="18" spans="2:6" ht="13.5" customHeight="1"/>
    <row r="19" spans="2:6" ht="15" customHeight="1"/>
    <row r="20" spans="2:6" ht="21" customHeight="1"/>
    <row r="21" spans="2:6" ht="124.5" customHeight="1"/>
  </sheetData>
  <customSheetViews>
    <customSheetView guid="{C249224D-B75B-4167-BD5A-6F91763A6929}" showPageBreaks="1" fitToPage="1" view="pageBreakPreview" showRuler="0">
      <pageMargins left="0.75" right="0.75" top="1" bottom="1" header="0.5" footer="0.5"/>
      <pageSetup paperSize="9" scale="79" orientation="landscape" r:id="rId1"/>
      <headerFooter alignWithMargins="0"/>
    </customSheetView>
    <customSheetView guid="{8AFF35FC-108D-4A49-9D9F-1B843A1181FA}" showPageBreaks="1" showGridLines="0" printArea="1" view="pageBreakPreview">
      <pageMargins left="0.75" right="0.75" top="1" bottom="1" header="0.5" footer="0.5"/>
      <pageSetup paperSize="9" scale="85" orientation="landscape" r:id="rId2"/>
      <headerFooter alignWithMargins="0">
        <oddFooter>&amp;L&amp;D&amp;C&amp;A&amp;RPage &amp;P of &amp;N</oddFooter>
      </headerFooter>
    </customSheetView>
  </customSheetViews>
  <mergeCells count="1">
    <mergeCell ref="B9:C10"/>
  </mergeCells>
  <phoneticPr fontId="36" type="noConversion"/>
  <pageMargins left="0.75" right="0.75" top="1" bottom="1" header="0.5" footer="0.5"/>
  <pageSetup paperSize="9" scale="85" orientation="landscape" r:id="rId3"/>
  <headerFooter alignWithMargins="0">
    <oddFooter>&amp;L&amp;D&amp;C&amp;A&amp;RPage &amp;P of &amp;N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J39"/>
  <sheetViews>
    <sheetView showGridLines="0" view="pageBreakPreview" topLeftCell="A4" zoomScaleNormal="100" workbookViewId="0">
      <selection activeCell="F29" sqref="F29"/>
    </sheetView>
  </sheetViews>
  <sheetFormatPr defaultColWidth="8.85546875" defaultRowHeight="12.75"/>
  <cols>
    <col min="1" max="1" width="13.5703125" style="124" customWidth="1"/>
    <col min="2" max="2" width="43.7109375" style="124" customWidth="1"/>
    <col min="3" max="6" width="12.7109375" style="124" customWidth="1"/>
    <col min="7" max="7" width="20.5703125" style="124" customWidth="1"/>
    <col min="8" max="8" width="19.7109375" style="124" customWidth="1"/>
    <col min="9" max="9" width="20.85546875" style="124" customWidth="1"/>
    <col min="10" max="14" width="8.85546875" style="124" customWidth="1"/>
    <col min="15" max="16384" width="8.85546875" style="124"/>
  </cols>
  <sheetData>
    <row r="1" spans="2:10" ht="20.25">
      <c r="B1" s="123" t="str">
        <f>Cover!E22</f>
        <v>TASNETWORKS</v>
      </c>
      <c r="D1" s="125"/>
      <c r="E1" s="126"/>
    </row>
    <row r="2" spans="2:10" ht="20.25" customHeight="1">
      <c r="B2" s="123" t="s">
        <v>73</v>
      </c>
    </row>
    <row r="3" spans="2:10" ht="48" customHeight="1">
      <c r="B3" s="434" t="str">
        <f>Cover!E26</f>
        <v>2015-16</v>
      </c>
      <c r="C3" s="65"/>
    </row>
    <row r="4" spans="2:10">
      <c r="E4" s="126"/>
    </row>
    <row r="5" spans="2:10" ht="20.25">
      <c r="B5" s="101"/>
      <c r="C5" s="64"/>
      <c r="D5" s="633" t="s">
        <v>238</v>
      </c>
      <c r="E5" s="631"/>
    </row>
    <row r="6" spans="2:10">
      <c r="B6" s="63" t="s">
        <v>240</v>
      </c>
      <c r="C6" s="64"/>
      <c r="D6" s="630" t="s">
        <v>130</v>
      </c>
      <c r="E6" s="631"/>
    </row>
    <row r="7" spans="2:10">
      <c r="B7" s="87" t="s">
        <v>241</v>
      </c>
      <c r="C7" s="64"/>
      <c r="D7" s="632" t="s">
        <v>239</v>
      </c>
      <c r="E7" s="631"/>
    </row>
    <row r="8" spans="2:10">
      <c r="E8" s="126"/>
    </row>
    <row r="9" spans="2:10">
      <c r="E9" s="126"/>
    </row>
    <row r="10" spans="2:10" ht="26.25" customHeight="1">
      <c r="B10" s="536" t="s">
        <v>235</v>
      </c>
      <c r="C10" s="537"/>
      <c r="D10" s="537"/>
      <c r="E10" s="537"/>
      <c r="F10" s="538"/>
    </row>
    <row r="11" spans="2:10" ht="33.75" customHeight="1">
      <c r="B11" s="542"/>
      <c r="C11" s="543"/>
      <c r="D11" s="543"/>
      <c r="E11" s="543"/>
      <c r="F11" s="544"/>
    </row>
    <row r="13" spans="2:10" ht="15.75">
      <c r="B13" s="285" t="s">
        <v>244</v>
      </c>
      <c r="C13" s="285"/>
      <c r="D13" s="309"/>
    </row>
    <row r="14" spans="2:10" ht="15.75">
      <c r="B14" s="130"/>
    </row>
    <row r="15" spans="2:10" ht="34.5" customHeight="1">
      <c r="B15" s="397" t="s">
        <v>21</v>
      </c>
      <c r="C15" s="55" t="s">
        <v>205</v>
      </c>
      <c r="D15" s="55" t="s">
        <v>206</v>
      </c>
      <c r="E15" s="55" t="s">
        <v>209</v>
      </c>
      <c r="F15" s="344"/>
      <c r="G15" s="345"/>
      <c r="H15" s="345"/>
      <c r="I15" s="132"/>
      <c r="J15" s="131"/>
    </row>
    <row r="16" spans="2:10" ht="38.25">
      <c r="B16" s="20" t="s">
        <v>499</v>
      </c>
      <c r="C16" s="66">
        <v>128.52316999999999</v>
      </c>
      <c r="D16" s="66">
        <v>0</v>
      </c>
      <c r="E16" s="225">
        <f t="shared" ref="E16:E21" si="0">SUM(C16:D16)</f>
        <v>128.52316999999999</v>
      </c>
      <c r="F16" s="343"/>
      <c r="G16" s="343"/>
      <c r="H16" s="343"/>
      <c r="I16" s="133"/>
      <c r="J16" s="133"/>
    </row>
    <row r="17" spans="1:10" ht="38.25">
      <c r="B17" s="20" t="s">
        <v>500</v>
      </c>
      <c r="C17" s="66">
        <v>69.499950000000013</v>
      </c>
      <c r="D17" s="66">
        <v>0</v>
      </c>
      <c r="E17" s="225">
        <f t="shared" si="0"/>
        <v>69.499950000000013</v>
      </c>
      <c r="F17" s="343"/>
      <c r="G17" s="343"/>
      <c r="H17" s="343"/>
      <c r="I17" s="133"/>
      <c r="J17" s="133"/>
    </row>
    <row r="18" spans="1:10" ht="25.5">
      <c r="B18" s="20" t="s">
        <v>501</v>
      </c>
      <c r="C18" s="66">
        <v>38.575000000000003</v>
      </c>
      <c r="D18" s="66">
        <v>0</v>
      </c>
      <c r="E18" s="225">
        <f t="shared" si="0"/>
        <v>38.575000000000003</v>
      </c>
      <c r="F18" s="343"/>
      <c r="G18" s="343"/>
      <c r="H18" s="343"/>
      <c r="I18" s="133"/>
      <c r="J18" s="133"/>
    </row>
    <row r="19" spans="1:10" ht="15">
      <c r="B19" s="20"/>
      <c r="C19" s="66"/>
      <c r="D19" s="66"/>
      <c r="E19" s="225">
        <f t="shared" si="0"/>
        <v>0</v>
      </c>
      <c r="F19" s="343"/>
      <c r="G19" s="343"/>
      <c r="H19" s="343"/>
      <c r="I19" s="133"/>
      <c r="J19" s="133"/>
    </row>
    <row r="20" spans="1:10" ht="15">
      <c r="B20" s="20"/>
      <c r="C20" s="66"/>
      <c r="D20" s="66"/>
      <c r="E20" s="225">
        <f t="shared" si="0"/>
        <v>0</v>
      </c>
      <c r="F20" s="343"/>
      <c r="G20" s="343"/>
      <c r="H20" s="343"/>
      <c r="I20" s="133"/>
      <c r="J20" s="133"/>
    </row>
    <row r="21" spans="1:10" ht="15">
      <c r="B21" s="20"/>
      <c r="C21" s="66"/>
      <c r="D21" s="66"/>
      <c r="E21" s="225">
        <f t="shared" si="0"/>
        <v>0</v>
      </c>
      <c r="F21" s="343"/>
      <c r="G21" s="343"/>
      <c r="H21" s="343"/>
      <c r="I21" s="133"/>
      <c r="J21" s="133"/>
    </row>
    <row r="22" spans="1:10" ht="15">
      <c r="B22" s="21" t="s">
        <v>31</v>
      </c>
      <c r="C22" s="227">
        <f>SUM(C16:C21)</f>
        <v>236.59811999999999</v>
      </c>
      <c r="D22" s="227">
        <f>SUM(D16:D21)</f>
        <v>0</v>
      </c>
      <c r="E22" s="226">
        <f>SUM(E16:E21)</f>
        <v>236.59811999999999</v>
      </c>
      <c r="F22" s="343"/>
      <c r="G22" s="343"/>
      <c r="H22" s="343"/>
      <c r="I22" s="133"/>
      <c r="J22" s="133"/>
    </row>
    <row r="23" spans="1:10" ht="15">
      <c r="B23" s="54"/>
      <c r="C23" s="54"/>
      <c r="D23" s="54"/>
      <c r="E23" s="133"/>
      <c r="F23" s="133"/>
    </row>
    <row r="24" spans="1:10" ht="15.75">
      <c r="B24" s="130" t="s">
        <v>245</v>
      </c>
      <c r="C24" s="54"/>
      <c r="D24" s="54"/>
      <c r="E24" s="133"/>
      <c r="F24" s="133"/>
    </row>
    <row r="25" spans="1:10" ht="15" customHeight="1">
      <c r="B25" s="54"/>
      <c r="C25" s="54"/>
      <c r="D25" s="54"/>
      <c r="E25" s="133"/>
      <c r="F25" s="133"/>
    </row>
    <row r="26" spans="1:10" ht="25.5">
      <c r="B26" s="397" t="s">
        <v>21</v>
      </c>
      <c r="C26" s="55" t="s">
        <v>205</v>
      </c>
      <c r="D26" s="55" t="s">
        <v>206</v>
      </c>
      <c r="E26" s="55" t="s">
        <v>208</v>
      </c>
      <c r="F26" s="133"/>
    </row>
    <row r="27" spans="1:10" ht="38.25">
      <c r="B27" s="20" t="s">
        <v>502</v>
      </c>
      <c r="C27" s="66">
        <v>90.951999999999998</v>
      </c>
      <c r="D27" s="66">
        <v>0</v>
      </c>
      <c r="E27" s="225">
        <f>SUM(C27:D27)</f>
        <v>90.951999999999998</v>
      </c>
      <c r="F27" s="133"/>
    </row>
    <row r="28" spans="1:10" ht="15">
      <c r="B28" s="20"/>
      <c r="C28" s="66"/>
      <c r="D28" s="66"/>
      <c r="E28" s="225">
        <f>SUM(C28:D28)</f>
        <v>0</v>
      </c>
      <c r="F28" s="133"/>
    </row>
    <row r="29" spans="1:10" ht="15">
      <c r="B29" s="20"/>
      <c r="C29" s="66"/>
      <c r="D29" s="66"/>
      <c r="E29" s="225">
        <f>SUM(C29:D29)</f>
        <v>0</v>
      </c>
      <c r="F29" s="133"/>
      <c r="G29" s="133"/>
      <c r="H29" s="133"/>
      <c r="I29" s="133"/>
    </row>
    <row r="30" spans="1:10" ht="15">
      <c r="B30" s="28" t="s">
        <v>31</v>
      </c>
      <c r="C30" s="227">
        <f>SUM(C27:C29)</f>
        <v>90.951999999999998</v>
      </c>
      <c r="D30" s="227">
        <f>SUM(D27:D29)</f>
        <v>0</v>
      </c>
      <c r="E30" s="226">
        <f>SUM(E27:E29)</f>
        <v>90.951999999999998</v>
      </c>
      <c r="F30" s="133"/>
      <c r="G30" s="133"/>
      <c r="H30" s="133"/>
      <c r="I30" s="133"/>
    </row>
    <row r="31" spans="1:10" ht="15">
      <c r="A31" s="133"/>
      <c r="B31" s="133"/>
      <c r="C31" s="133"/>
      <c r="D31" s="133"/>
      <c r="E31" s="133"/>
      <c r="F31" s="133"/>
      <c r="G31" s="133"/>
      <c r="H31" s="133"/>
      <c r="I31" s="133"/>
    </row>
    <row r="32" spans="1:10" ht="15">
      <c r="A32" s="133"/>
      <c r="B32" s="133"/>
      <c r="C32" s="133"/>
      <c r="D32" s="133"/>
      <c r="E32" s="133"/>
      <c r="F32" s="133"/>
      <c r="G32" s="133"/>
    </row>
    <row r="33" spans="1:9" ht="15">
      <c r="A33" s="133"/>
      <c r="B33" s="133"/>
      <c r="C33" s="133"/>
      <c r="D33" s="133"/>
      <c r="E33" s="133"/>
      <c r="F33" s="133"/>
      <c r="G33" s="133"/>
      <c r="H33" s="134"/>
      <c r="I33" s="134"/>
    </row>
    <row r="34" spans="1:9" ht="15">
      <c r="A34" s="133"/>
      <c r="B34" s="133"/>
      <c r="C34" s="133"/>
      <c r="D34" s="133"/>
      <c r="E34" s="133"/>
      <c r="F34" s="133"/>
      <c r="G34" s="133"/>
      <c r="H34" s="134"/>
      <c r="I34" s="134"/>
    </row>
    <row r="35" spans="1:9" ht="42" customHeight="1">
      <c r="A35" s="133"/>
      <c r="B35" s="133"/>
      <c r="C35" s="133"/>
      <c r="D35" s="133"/>
      <c r="E35" s="133"/>
      <c r="F35" s="133"/>
      <c r="G35" s="133"/>
      <c r="H35" s="134"/>
      <c r="I35" s="134"/>
    </row>
    <row r="36" spans="1:9" ht="18.75" customHeight="1">
      <c r="A36" s="133"/>
      <c r="B36" s="133"/>
      <c r="C36" s="133"/>
      <c r="D36" s="133"/>
      <c r="E36" s="133"/>
      <c r="F36" s="133"/>
      <c r="G36" s="133"/>
    </row>
    <row r="37" spans="1:9" ht="15">
      <c r="A37" s="133"/>
      <c r="B37" s="133"/>
      <c r="C37" s="133"/>
      <c r="D37" s="133"/>
      <c r="E37" s="133"/>
      <c r="F37" s="133"/>
      <c r="G37" s="133"/>
    </row>
    <row r="38" spans="1:9" ht="15">
      <c r="A38" s="133"/>
      <c r="B38" s="133"/>
      <c r="C38" s="133"/>
      <c r="D38" s="133"/>
      <c r="E38" s="133"/>
      <c r="F38" s="133"/>
      <c r="G38" s="133"/>
    </row>
    <row r="39" spans="1:9" ht="15">
      <c r="A39" s="133"/>
      <c r="B39" s="133"/>
      <c r="C39" s="133"/>
      <c r="D39" s="133"/>
      <c r="E39" s="133"/>
      <c r="F39" s="133"/>
      <c r="G39" s="133"/>
    </row>
  </sheetData>
  <customSheetViews>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1"/>
      <headerFooter alignWithMargins="0"/>
    </customSheetView>
    <customSheetView guid="{8AFF35FC-108D-4A49-9D9F-1B843A1181FA}" showPageBreaks="1" showGridLines="0" printArea="1" view="pageBreakPreview" topLeftCell="A36">
      <selection activeCell="C48" sqref="C48:G48"/>
      <colBreaks count="1" manualBreakCount="1">
        <brk id="8"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4">
    <mergeCell ref="D6:E6"/>
    <mergeCell ref="D7:E7"/>
    <mergeCell ref="D5:E5"/>
    <mergeCell ref="B10:F11"/>
  </mergeCells>
  <phoneticPr fontId="36" type="noConversion"/>
  <pageMargins left="0.75" right="0.75" top="1" bottom="1" header="0.5" footer="0.5"/>
  <pageSetup paperSize="8" scale="85" orientation="portrait" r:id="rId3"/>
  <headerFooter alignWithMargins="0">
    <oddFooter>&amp;L&amp;D&amp;C&amp;A&amp;RPage &amp;P of &amp;N</oddFooter>
  </headerFooter>
  <colBreaks count="1" manualBreakCount="1">
    <brk id="8" max="1048575" man="1"/>
  </colBreak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pageSetUpPr fitToPage="1"/>
  </sheetPr>
  <dimension ref="A1:S36"/>
  <sheetViews>
    <sheetView showGridLines="0" view="pageBreakPreview" zoomScaleNormal="100" workbookViewId="0">
      <selection activeCell="N26" sqref="N26"/>
    </sheetView>
  </sheetViews>
  <sheetFormatPr defaultRowHeight="12.75"/>
  <cols>
    <col min="1" max="1" width="11" style="64" customWidth="1"/>
    <col min="2" max="2" width="18.85546875" style="64" customWidth="1"/>
    <col min="3" max="3" width="20.42578125" style="64" customWidth="1"/>
    <col min="4" max="4" width="12.85546875" style="64" customWidth="1"/>
    <col min="5" max="5" width="13" style="64" customWidth="1"/>
    <col min="6" max="6" width="14.5703125" style="64" customWidth="1"/>
    <col min="7" max="7" width="11.7109375" style="64" customWidth="1"/>
    <col min="8" max="8" width="13.85546875" style="64" customWidth="1"/>
    <col min="9" max="9" width="10.28515625" style="64" customWidth="1"/>
    <col min="10" max="17" width="9.140625" style="64"/>
    <col min="18" max="18" width="13.28515625" style="64" customWidth="1"/>
    <col min="19" max="16384" width="9.140625" style="64"/>
  </cols>
  <sheetData>
    <row r="1" spans="2:19" ht="20.25" customHeight="1">
      <c r="B1" s="101" t="str">
        <f>Cover!E22</f>
        <v>TASNETWORKS</v>
      </c>
      <c r="D1" s="111"/>
    </row>
    <row r="2" spans="2:19" ht="20.25" customHeight="1">
      <c r="B2" s="650" t="s">
        <v>39</v>
      </c>
      <c r="C2" s="650"/>
    </row>
    <row r="3" spans="2:19" ht="20.25">
      <c r="B3" s="11" t="str">
        <f>Cover!E26</f>
        <v>2015-16</v>
      </c>
      <c r="C3" s="62"/>
    </row>
    <row r="4" spans="2:19" ht="20.25">
      <c r="B4" s="101"/>
      <c r="D4" s="548" t="s">
        <v>238</v>
      </c>
      <c r="E4" s="548"/>
    </row>
    <row r="5" spans="2:19" ht="25.5">
      <c r="B5" s="63" t="s">
        <v>240</v>
      </c>
      <c r="D5" s="549" t="s">
        <v>130</v>
      </c>
      <c r="E5" s="549"/>
    </row>
    <row r="6" spans="2:19">
      <c r="B6" s="87" t="s">
        <v>241</v>
      </c>
      <c r="D6" s="550" t="s">
        <v>239</v>
      </c>
      <c r="E6" s="550"/>
    </row>
    <row r="8" spans="2:19" ht="18" customHeight="1">
      <c r="B8" s="536" t="s">
        <v>236</v>
      </c>
      <c r="C8" s="537"/>
      <c r="D8" s="537"/>
      <c r="E8" s="537"/>
      <c r="F8" s="537"/>
      <c r="G8" s="537"/>
      <c r="H8" s="537"/>
      <c r="I8" s="537"/>
      <c r="J8" s="537"/>
      <c r="K8" s="537"/>
      <c r="L8" s="537"/>
      <c r="M8" s="537"/>
      <c r="N8" s="537"/>
      <c r="O8" s="537"/>
      <c r="P8" s="537"/>
      <c r="Q8" s="537"/>
      <c r="R8" s="537"/>
      <c r="S8" s="538"/>
    </row>
    <row r="9" spans="2:19" ht="39.75" customHeight="1">
      <c r="B9" s="542"/>
      <c r="C9" s="543"/>
      <c r="D9" s="543"/>
      <c r="E9" s="543"/>
      <c r="F9" s="543"/>
      <c r="G9" s="543"/>
      <c r="H9" s="543"/>
      <c r="I9" s="543"/>
      <c r="J9" s="543"/>
      <c r="K9" s="543"/>
      <c r="L9" s="543"/>
      <c r="M9" s="543"/>
      <c r="N9" s="543"/>
      <c r="O9" s="543"/>
      <c r="P9" s="543"/>
      <c r="Q9" s="543"/>
      <c r="R9" s="543"/>
      <c r="S9" s="544"/>
    </row>
    <row r="11" spans="2:19" ht="15.75">
      <c r="B11" s="109" t="s">
        <v>67</v>
      </c>
    </row>
    <row r="13" spans="2:19" ht="72" customHeight="1">
      <c r="B13" s="56" t="s">
        <v>89</v>
      </c>
      <c r="C13" s="56" t="s">
        <v>90</v>
      </c>
      <c r="D13" s="651" t="s">
        <v>91</v>
      </c>
      <c r="E13" s="652"/>
      <c r="F13" s="652"/>
      <c r="G13" s="652"/>
      <c r="H13" s="648" t="s">
        <v>210</v>
      </c>
      <c r="I13" s="653"/>
      <c r="J13" s="648" t="s">
        <v>211</v>
      </c>
      <c r="K13" s="649"/>
      <c r="L13" s="655" t="s">
        <v>212</v>
      </c>
      <c r="M13" s="656"/>
      <c r="N13" s="646" t="s">
        <v>213</v>
      </c>
      <c r="O13" s="647"/>
      <c r="P13" s="646" t="s">
        <v>214</v>
      </c>
      <c r="Q13" s="646"/>
      <c r="R13" s="49" t="s">
        <v>215</v>
      </c>
    </row>
    <row r="14" spans="2:19" ht="22.5" customHeight="1">
      <c r="B14" s="467" t="s">
        <v>24</v>
      </c>
      <c r="C14" s="260"/>
      <c r="D14" s="637"/>
      <c r="E14" s="638"/>
      <c r="F14" s="638"/>
      <c r="G14" s="638"/>
      <c r="H14" s="639"/>
      <c r="I14" s="640"/>
      <c r="J14" s="639"/>
      <c r="K14" s="640"/>
      <c r="L14" s="639"/>
      <c r="M14" s="640"/>
      <c r="N14" s="639"/>
      <c r="O14" s="640"/>
      <c r="P14" s="639"/>
      <c r="Q14" s="640"/>
      <c r="R14" s="470"/>
    </row>
    <row r="15" spans="2:19" ht="19.5" customHeight="1">
      <c r="B15" s="468"/>
      <c r="C15" s="262"/>
      <c r="D15" s="637"/>
      <c r="E15" s="638"/>
      <c r="F15" s="638"/>
      <c r="G15" s="638"/>
      <c r="H15" s="639"/>
      <c r="I15" s="640"/>
      <c r="J15" s="639"/>
      <c r="K15" s="640"/>
      <c r="L15" s="639"/>
      <c r="M15" s="640"/>
      <c r="N15" s="639"/>
      <c r="O15" s="640"/>
      <c r="P15" s="639"/>
      <c r="Q15" s="640"/>
      <c r="R15" s="470"/>
    </row>
    <row r="16" spans="2:19" ht="19.5" customHeight="1">
      <c r="B16" s="119"/>
      <c r="C16" s="261"/>
      <c r="D16" s="637"/>
      <c r="E16" s="638"/>
      <c r="F16" s="638"/>
      <c r="G16" s="638"/>
      <c r="H16" s="639"/>
      <c r="I16" s="640"/>
      <c r="J16" s="639"/>
      <c r="K16" s="640"/>
      <c r="L16" s="639"/>
      <c r="M16" s="640"/>
      <c r="N16" s="639"/>
      <c r="O16" s="640"/>
      <c r="P16" s="639"/>
      <c r="Q16" s="640"/>
      <c r="R16" s="470"/>
    </row>
    <row r="17" spans="1:18" ht="19.5" customHeight="1">
      <c r="B17" s="119"/>
      <c r="C17" s="261"/>
      <c r="D17" s="637"/>
      <c r="E17" s="638"/>
      <c r="F17" s="638"/>
      <c r="G17" s="638"/>
      <c r="H17" s="639"/>
      <c r="I17" s="640"/>
      <c r="J17" s="639"/>
      <c r="K17" s="640"/>
      <c r="L17" s="639"/>
      <c r="M17" s="640"/>
      <c r="N17" s="639"/>
      <c r="O17" s="640"/>
      <c r="P17" s="639"/>
      <c r="Q17" s="640"/>
      <c r="R17" s="470"/>
    </row>
    <row r="18" spans="1:18">
      <c r="B18" s="120"/>
      <c r="C18" s="120"/>
      <c r="D18" s="642" t="s">
        <v>25</v>
      </c>
      <c r="E18" s="643"/>
      <c r="F18" s="643"/>
      <c r="G18" s="643"/>
      <c r="H18" s="644">
        <f>SUM(H14:I17)</f>
        <v>0</v>
      </c>
      <c r="I18" s="645"/>
      <c r="J18" s="644">
        <f>SUM(J14:K17)</f>
        <v>0</v>
      </c>
      <c r="K18" s="645"/>
      <c r="L18" s="644">
        <f>SUM(L14:M17)</f>
        <v>0</v>
      </c>
      <c r="M18" s="645"/>
      <c r="N18" s="644">
        <f>SUM(N14:O17)</f>
        <v>0</v>
      </c>
      <c r="O18" s="645"/>
      <c r="P18" s="644">
        <f>SUM(P14:Q17)</f>
        <v>0</v>
      </c>
      <c r="Q18" s="645"/>
      <c r="R18" s="121"/>
    </row>
    <row r="20" spans="1:18" ht="15.75">
      <c r="B20" s="109" t="s">
        <v>68</v>
      </c>
    </row>
    <row r="22" spans="1:18" ht="32.450000000000003" customHeight="1">
      <c r="B22" s="56" t="s">
        <v>26</v>
      </c>
      <c r="C22" s="646" t="s">
        <v>27</v>
      </c>
      <c r="D22" s="635"/>
      <c r="E22" s="635"/>
      <c r="F22" s="646" t="s">
        <v>23</v>
      </c>
      <c r="G22" s="635"/>
      <c r="H22" s="635"/>
      <c r="I22" s="646" t="s">
        <v>28</v>
      </c>
      <c r="J22" s="635"/>
      <c r="K22" s="635"/>
      <c r="P22" s="654"/>
      <c r="Q22" s="654"/>
    </row>
    <row r="23" spans="1:18" ht="18" customHeight="1">
      <c r="B23" s="122"/>
      <c r="C23" s="636"/>
      <c r="D23" s="636"/>
      <c r="E23" s="636"/>
      <c r="F23" s="636"/>
      <c r="G23" s="636"/>
      <c r="H23" s="636"/>
      <c r="I23" s="636"/>
      <c r="J23" s="641"/>
      <c r="K23" s="641"/>
      <c r="P23" s="654"/>
      <c r="Q23" s="654"/>
    </row>
    <row r="24" spans="1:18" ht="17.25" customHeight="1">
      <c r="B24" s="122"/>
      <c r="C24" s="636"/>
      <c r="D24" s="636"/>
      <c r="E24" s="636"/>
      <c r="F24" s="636"/>
      <c r="G24" s="636"/>
      <c r="H24" s="636"/>
      <c r="I24" s="636"/>
      <c r="J24" s="641"/>
      <c r="K24" s="641"/>
    </row>
    <row r="26" spans="1:18" ht="15.75">
      <c r="B26" s="109" t="s">
        <v>69</v>
      </c>
    </row>
    <row r="28" spans="1:18">
      <c r="B28" s="634" t="s">
        <v>29</v>
      </c>
      <c r="C28" s="635"/>
      <c r="D28" s="456">
        <f>H18+C23+C24</f>
        <v>0</v>
      </c>
    </row>
    <row r="30" spans="1:18">
      <c r="B30" s="145" t="s">
        <v>151</v>
      </c>
      <c r="C30" s="146"/>
      <c r="D30" s="222"/>
      <c r="E30" s="147"/>
    </row>
    <row r="31" spans="1:18">
      <c r="B31" s="444"/>
      <c r="C31" s="444"/>
      <c r="D31" s="444"/>
      <c r="E31" s="444"/>
      <c r="F31" s="444"/>
      <c r="G31" s="444"/>
    </row>
    <row r="32" spans="1:18">
      <c r="A32" s="444"/>
      <c r="B32" s="444"/>
      <c r="C32" s="444"/>
      <c r="D32" s="444"/>
      <c r="E32" s="444"/>
      <c r="F32" s="444"/>
      <c r="G32" s="444"/>
    </row>
    <row r="33" spans="1:7">
      <c r="A33" s="444"/>
      <c r="B33" s="444"/>
      <c r="C33" s="444"/>
      <c r="D33" s="444"/>
      <c r="E33" s="444"/>
      <c r="F33" s="444"/>
      <c r="G33" s="444"/>
    </row>
    <row r="34" spans="1:7">
      <c r="A34" s="444"/>
      <c r="B34" s="444"/>
      <c r="C34" s="444"/>
      <c r="D34" s="444"/>
      <c r="E34" s="444"/>
      <c r="F34" s="444"/>
      <c r="G34" s="444"/>
    </row>
    <row r="35" spans="1:7">
      <c r="A35" s="444"/>
      <c r="B35" s="444"/>
      <c r="C35" s="444"/>
      <c r="D35" s="444"/>
      <c r="E35" s="444"/>
      <c r="F35" s="444"/>
      <c r="G35" s="444"/>
    </row>
    <row r="36" spans="1:7">
      <c r="B36" s="444"/>
      <c r="C36" s="444"/>
      <c r="D36" s="444"/>
      <c r="E36" s="444"/>
      <c r="F36" s="444"/>
      <c r="G36" s="444"/>
    </row>
  </sheetData>
  <customSheetViews>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1"/>
      <headerFooter alignWithMargins="0"/>
    </customSheetView>
    <customSheetView guid="{8AFF35FC-108D-4A49-9D9F-1B843A1181FA}" showPageBreaks="1" showGridLines="0" fitToPage="1" printArea="1" view="pageBreakPreview">
      <pageMargins left="0.75" right="0.75" top="1" bottom="1" header="0.5" footer="0.5"/>
      <pageSetup paperSize="9" scale="62" fitToHeight="0" orientation="landscape" r:id="rId2"/>
      <headerFooter alignWithMargins="0">
        <oddFooter>&amp;L&amp;D&amp;C&amp;A&amp;RPage &amp;P of &amp;N</oddFooter>
      </headerFooter>
    </customSheetView>
  </customSheetViews>
  <mergeCells count="53">
    <mergeCell ref="L13:M13"/>
    <mergeCell ref="N16:O16"/>
    <mergeCell ref="P16:Q16"/>
    <mergeCell ref="P15:Q15"/>
    <mergeCell ref="J15:K15"/>
    <mergeCell ref="L15:M15"/>
    <mergeCell ref="N15:O15"/>
    <mergeCell ref="L16:M16"/>
    <mergeCell ref="L17:M17"/>
    <mergeCell ref="N17:O17"/>
    <mergeCell ref="P17:Q17"/>
    <mergeCell ref="P22:Q22"/>
    <mergeCell ref="I23:K23"/>
    <mergeCell ref="P23:Q23"/>
    <mergeCell ref="L18:M18"/>
    <mergeCell ref="N18:O18"/>
    <mergeCell ref="P18:Q18"/>
    <mergeCell ref="B2:C2"/>
    <mergeCell ref="D13:G13"/>
    <mergeCell ref="H13:I13"/>
    <mergeCell ref="D15:G15"/>
    <mergeCell ref="H15:I15"/>
    <mergeCell ref="D16:G16"/>
    <mergeCell ref="H16:I16"/>
    <mergeCell ref="D14:G14"/>
    <mergeCell ref="H14:I14"/>
    <mergeCell ref="D4:E4"/>
    <mergeCell ref="D5:E5"/>
    <mergeCell ref="D6:E6"/>
    <mergeCell ref="B8:S9"/>
    <mergeCell ref="J16:K16"/>
    <mergeCell ref="N13:O13"/>
    <mergeCell ref="P13:Q13"/>
    <mergeCell ref="J14:K14"/>
    <mergeCell ref="L14:M14"/>
    <mergeCell ref="N14:O14"/>
    <mergeCell ref="P14:Q14"/>
    <mergeCell ref="J13:K13"/>
    <mergeCell ref="B28:C28"/>
    <mergeCell ref="C23:E23"/>
    <mergeCell ref="F23:H23"/>
    <mergeCell ref="D17:G17"/>
    <mergeCell ref="H17:I17"/>
    <mergeCell ref="C24:E24"/>
    <mergeCell ref="F24:H24"/>
    <mergeCell ref="I24:K24"/>
    <mergeCell ref="D18:G18"/>
    <mergeCell ref="H18:I18"/>
    <mergeCell ref="J18:K18"/>
    <mergeCell ref="C22:E22"/>
    <mergeCell ref="F22:H22"/>
    <mergeCell ref="I22:K22"/>
    <mergeCell ref="J17:K17"/>
  </mergeCells>
  <phoneticPr fontId="36" type="noConversion"/>
  <dataValidations count="1">
    <dataValidation type="list" allowBlank="1" showInputMessage="1" showErrorMessage="1" sqref="R14:R17">
      <formula1>"Yes, No"</formula1>
    </dataValidation>
  </dataValidations>
  <pageMargins left="0.75" right="0.75" top="1" bottom="1" header="0.5" footer="0.5"/>
  <pageSetup paperSize="9" scale="62" fitToHeight="0" orientation="landscape" r:id="rId3"/>
  <headerFooter alignWithMargins="0">
    <oddFooter>&amp;L&amp;D&amp;C&amp;A&amp;RPage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pageSetUpPr fitToPage="1"/>
  </sheetPr>
  <dimension ref="A1:K38"/>
  <sheetViews>
    <sheetView showGridLines="0" tabSelected="1" zoomScaleNormal="100" zoomScaleSheetLayoutView="70" workbookViewId="0"/>
  </sheetViews>
  <sheetFormatPr defaultRowHeight="23.25"/>
  <cols>
    <col min="1" max="1" width="17.5703125" style="7" customWidth="1"/>
    <col min="2" max="2" width="10.7109375" style="7" customWidth="1"/>
    <col min="3" max="4" width="50.7109375" style="7" customWidth="1"/>
    <col min="5" max="5" width="5.7109375" style="7" customWidth="1"/>
    <col min="6" max="6" width="4.85546875" style="7" customWidth="1"/>
    <col min="7" max="9" width="10.7109375" style="7" customWidth="1"/>
    <col min="10" max="10" width="4" style="7" customWidth="1"/>
    <col min="11" max="16384" width="9.140625" style="7"/>
  </cols>
  <sheetData>
    <row r="1" spans="1:11" ht="15" customHeight="1" thickBot="1">
      <c r="A1" s="7" t="s">
        <v>144</v>
      </c>
      <c r="D1" s="177"/>
    </row>
    <row r="2" spans="1:11" ht="15" customHeight="1">
      <c r="B2" s="178"/>
      <c r="C2" s="179"/>
      <c r="D2" s="179"/>
      <c r="E2" s="180"/>
      <c r="F2" s="6"/>
      <c r="G2" s="6"/>
      <c r="H2" s="6"/>
      <c r="I2" s="6"/>
      <c r="J2" s="6"/>
      <c r="K2" s="10"/>
    </row>
    <row r="3" spans="1:11" ht="51.6" customHeight="1">
      <c r="B3" s="181"/>
      <c r="C3" s="533" t="s">
        <v>145</v>
      </c>
      <c r="D3" s="533"/>
      <c r="E3" s="1"/>
      <c r="F3" s="2"/>
      <c r="G3" s="2"/>
      <c r="H3" s="2"/>
      <c r="I3" s="2"/>
      <c r="J3" s="2"/>
      <c r="K3" s="10"/>
    </row>
    <row r="4" spans="1:11" ht="20.100000000000001" customHeight="1">
      <c r="B4" s="181"/>
      <c r="C4" s="534" t="s">
        <v>146</v>
      </c>
      <c r="D4" s="534"/>
      <c r="E4" s="3"/>
      <c r="F4" s="4"/>
      <c r="G4" s="4"/>
      <c r="H4" s="4"/>
      <c r="I4" s="4"/>
      <c r="J4" s="4"/>
      <c r="K4" s="10"/>
    </row>
    <row r="5" spans="1:11" ht="20.100000000000001" customHeight="1" thickBot="1">
      <c r="B5" s="181"/>
      <c r="C5" s="182"/>
      <c r="D5" s="183"/>
      <c r="E5" s="5"/>
      <c r="F5" s="6"/>
      <c r="G5" s="6"/>
      <c r="H5" s="6"/>
      <c r="I5" s="6"/>
      <c r="J5" s="6"/>
      <c r="K5" s="10"/>
    </row>
    <row r="6" spans="1:11" ht="20.100000000000001" customHeight="1">
      <c r="B6" s="8"/>
      <c r="C6" s="346"/>
      <c r="D6" s="346"/>
      <c r="E6" s="9"/>
      <c r="F6" s="6"/>
      <c r="G6" s="6"/>
      <c r="H6" s="6"/>
      <c r="I6" s="6"/>
      <c r="J6" s="4"/>
      <c r="K6" s="10"/>
    </row>
    <row r="7" spans="1:11" ht="20.100000000000001" customHeight="1">
      <c r="B7" s="398"/>
      <c r="C7" s="399" t="s">
        <v>147</v>
      </c>
      <c r="D7" s="409" t="s">
        <v>485</v>
      </c>
      <c r="E7" s="401"/>
      <c r="F7" s="6"/>
      <c r="G7" s="6"/>
      <c r="H7" s="6"/>
      <c r="I7" s="6"/>
      <c r="J7" s="4"/>
      <c r="K7" s="10"/>
    </row>
    <row r="8" spans="1:11" ht="20.100000000000001" customHeight="1">
      <c r="B8" s="398"/>
      <c r="C8" s="402"/>
      <c r="D8" s="403"/>
      <c r="E8" s="401"/>
      <c r="F8" s="6"/>
      <c r="G8" s="6"/>
      <c r="H8" s="6"/>
      <c r="I8" s="6"/>
      <c r="J8" s="4"/>
      <c r="K8" s="10"/>
    </row>
    <row r="9" spans="1:11" ht="20.100000000000001" customHeight="1">
      <c r="B9" s="398"/>
      <c r="C9" s="399" t="s">
        <v>469</v>
      </c>
      <c r="D9" s="403" t="s">
        <v>435</v>
      </c>
      <c r="E9" s="401"/>
      <c r="F9" s="6"/>
      <c r="G9" s="6"/>
      <c r="H9" s="6"/>
      <c r="I9" s="6"/>
      <c r="J9" s="4"/>
      <c r="K9" s="10"/>
    </row>
    <row r="10" spans="1:11" ht="20.100000000000001" customHeight="1">
      <c r="B10" s="398"/>
      <c r="C10" s="399" t="s">
        <v>247</v>
      </c>
      <c r="D10" s="402"/>
      <c r="E10" s="401"/>
      <c r="F10" s="6"/>
      <c r="G10" s="6"/>
      <c r="H10" s="6"/>
      <c r="I10" s="6"/>
      <c r="J10" s="4"/>
      <c r="K10" s="10"/>
    </row>
    <row r="11" spans="1:11" ht="20.100000000000001" customHeight="1">
      <c r="B11" s="398"/>
      <c r="C11" s="402"/>
      <c r="D11" s="403" t="s">
        <v>436</v>
      </c>
      <c r="E11" s="401"/>
      <c r="F11" s="6"/>
      <c r="G11" s="6"/>
      <c r="H11" s="6"/>
      <c r="I11" s="6"/>
      <c r="J11" s="4"/>
      <c r="K11" s="10"/>
    </row>
    <row r="12" spans="1:11" ht="20.100000000000001" customHeight="1">
      <c r="B12" s="398"/>
      <c r="C12" s="404" t="s">
        <v>483</v>
      </c>
      <c r="D12" s="405"/>
      <c r="E12" s="401"/>
      <c r="F12" s="6"/>
      <c r="G12" s="6"/>
      <c r="H12" s="6"/>
      <c r="I12" s="6"/>
      <c r="J12" s="4"/>
      <c r="K12" s="10"/>
    </row>
    <row r="13" spans="1:11" ht="20.100000000000001" customHeight="1">
      <c r="B13" s="398"/>
      <c r="C13" s="403"/>
      <c r="D13" s="403" t="s">
        <v>437</v>
      </c>
      <c r="E13" s="401"/>
      <c r="F13" s="6"/>
      <c r="G13" s="6"/>
      <c r="H13" s="6"/>
      <c r="I13" s="6"/>
      <c r="J13" s="4"/>
      <c r="K13" s="10"/>
    </row>
    <row r="14" spans="1:11" ht="20.100000000000001" customHeight="1">
      <c r="B14" s="398"/>
      <c r="C14" s="403" t="s">
        <v>429</v>
      </c>
      <c r="D14" s="402"/>
      <c r="E14" s="401"/>
      <c r="F14" s="6"/>
      <c r="G14" s="6"/>
      <c r="H14" s="6"/>
      <c r="I14" s="6"/>
      <c r="J14" s="4"/>
      <c r="K14" s="10"/>
    </row>
    <row r="15" spans="1:11" ht="20.100000000000001" customHeight="1">
      <c r="B15" s="398"/>
      <c r="C15" s="403"/>
      <c r="D15" s="403" t="s">
        <v>438</v>
      </c>
      <c r="E15" s="401"/>
      <c r="F15" s="6"/>
      <c r="G15" s="6"/>
      <c r="H15" s="6"/>
      <c r="I15" s="6"/>
      <c r="J15" s="4"/>
      <c r="K15" s="10"/>
    </row>
    <row r="16" spans="1:11" ht="20.100000000000001" customHeight="1">
      <c r="B16" s="398"/>
      <c r="C16" s="410" t="s">
        <v>206</v>
      </c>
      <c r="D16" s="402"/>
      <c r="E16" s="401"/>
      <c r="F16" s="6"/>
      <c r="G16" s="6"/>
      <c r="H16" s="6"/>
      <c r="I16" s="6"/>
      <c r="J16" s="4"/>
      <c r="K16" s="10"/>
    </row>
    <row r="17" spans="1:11" ht="20.100000000000001" customHeight="1">
      <c r="B17" s="398"/>
      <c r="C17" s="400" t="s">
        <v>270</v>
      </c>
      <c r="D17" s="403" t="s">
        <v>439</v>
      </c>
      <c r="E17" s="401"/>
      <c r="F17" s="6"/>
      <c r="G17" s="6"/>
      <c r="H17" s="6"/>
      <c r="I17" s="6"/>
      <c r="J17" s="4"/>
      <c r="K17" s="10"/>
    </row>
    <row r="18" spans="1:11" ht="20.100000000000001" customHeight="1">
      <c r="B18" s="398"/>
      <c r="C18" s="400" t="s">
        <v>271</v>
      </c>
      <c r="D18" s="403"/>
      <c r="E18" s="401"/>
      <c r="F18" s="6"/>
      <c r="G18" s="6"/>
      <c r="H18" s="6"/>
      <c r="I18" s="6"/>
      <c r="J18" s="4"/>
      <c r="K18" s="10"/>
    </row>
    <row r="19" spans="1:11" ht="20.100000000000001" customHeight="1">
      <c r="B19" s="398"/>
      <c r="C19" s="403"/>
      <c r="D19" s="403" t="s">
        <v>440</v>
      </c>
      <c r="E19" s="401"/>
      <c r="F19" s="6"/>
      <c r="G19" s="6"/>
      <c r="H19" s="6"/>
      <c r="I19" s="6"/>
      <c r="J19" s="4"/>
      <c r="K19" s="10"/>
    </row>
    <row r="20" spans="1:11" ht="20.100000000000001" customHeight="1">
      <c r="B20" s="398"/>
      <c r="C20" s="404" t="s">
        <v>430</v>
      </c>
      <c r="D20" s="402"/>
      <c r="E20" s="401"/>
      <c r="F20" s="6"/>
      <c r="G20" s="6"/>
      <c r="H20" s="6"/>
      <c r="I20" s="6"/>
      <c r="J20" s="4"/>
      <c r="K20" s="10"/>
    </row>
    <row r="21" spans="1:11" ht="20.100000000000001" customHeight="1">
      <c r="B21" s="398"/>
      <c r="C21" s="403"/>
      <c r="D21" s="403" t="s">
        <v>441</v>
      </c>
      <c r="E21" s="401"/>
      <c r="F21" s="6"/>
      <c r="G21" s="6"/>
      <c r="H21" s="6"/>
      <c r="I21" s="6"/>
      <c r="J21" s="4"/>
      <c r="K21" s="10"/>
    </row>
    <row r="22" spans="1:11" ht="20.100000000000001" customHeight="1">
      <c r="B22" s="398"/>
      <c r="C22" s="410" t="s">
        <v>119</v>
      </c>
      <c r="D22" s="405"/>
      <c r="E22" s="401"/>
      <c r="F22" s="6"/>
      <c r="G22" s="6"/>
      <c r="H22" s="6"/>
      <c r="I22" s="6"/>
      <c r="J22" s="4"/>
      <c r="K22" s="10"/>
    </row>
    <row r="23" spans="1:11" ht="20.100000000000001" customHeight="1">
      <c r="B23" s="398"/>
      <c r="C23" s="403" t="s">
        <v>431</v>
      </c>
      <c r="D23" s="403" t="s">
        <v>442</v>
      </c>
      <c r="E23" s="401"/>
      <c r="F23" s="6"/>
      <c r="G23" s="6"/>
      <c r="H23" s="6"/>
      <c r="I23" s="6"/>
      <c r="J23" s="4"/>
      <c r="K23" s="10"/>
    </row>
    <row r="24" spans="1:11" ht="20.100000000000001" customHeight="1">
      <c r="B24" s="398"/>
      <c r="C24" s="403" t="s">
        <v>432</v>
      </c>
      <c r="D24" s="403"/>
      <c r="E24" s="401"/>
      <c r="F24" s="6"/>
      <c r="G24" s="6"/>
      <c r="H24" s="6"/>
      <c r="I24" s="6"/>
      <c r="J24" s="4"/>
      <c r="K24" s="10"/>
    </row>
    <row r="25" spans="1:11" ht="20.100000000000001" customHeight="1">
      <c r="B25" s="398"/>
      <c r="C25" s="403"/>
      <c r="D25" s="404" t="s">
        <v>443</v>
      </c>
      <c r="E25" s="401"/>
      <c r="F25" s="6"/>
      <c r="G25" s="6"/>
      <c r="H25" s="6"/>
      <c r="I25" s="6"/>
      <c r="J25" s="4"/>
      <c r="K25" s="10"/>
    </row>
    <row r="26" spans="1:11" ht="20.100000000000001" customHeight="1">
      <c r="B26" s="398"/>
      <c r="C26" s="410" t="s">
        <v>223</v>
      </c>
      <c r="D26" s="403"/>
      <c r="E26" s="401"/>
      <c r="F26" s="6"/>
      <c r="G26" s="6"/>
      <c r="H26" s="6"/>
      <c r="I26" s="6"/>
      <c r="J26" s="4"/>
      <c r="K26" s="10"/>
    </row>
    <row r="27" spans="1:11" ht="20.100000000000001" customHeight="1">
      <c r="B27" s="398"/>
      <c r="C27" s="403" t="s">
        <v>433</v>
      </c>
      <c r="D27" s="403"/>
      <c r="E27" s="401"/>
      <c r="F27" s="6"/>
      <c r="G27" s="6"/>
      <c r="H27" s="6"/>
      <c r="I27" s="6"/>
      <c r="J27" s="4"/>
      <c r="K27" s="10"/>
    </row>
    <row r="28" spans="1:11" ht="20.100000000000001" customHeight="1">
      <c r="B28" s="398"/>
      <c r="C28" s="403" t="s">
        <v>434</v>
      </c>
      <c r="D28" s="403"/>
      <c r="E28" s="401"/>
      <c r="F28" s="6"/>
      <c r="G28" s="6"/>
      <c r="H28" s="6"/>
      <c r="I28" s="6"/>
      <c r="J28" s="4"/>
      <c r="K28" s="10"/>
    </row>
    <row r="29" spans="1:11" ht="20.100000000000001" customHeight="1" thickBot="1">
      <c r="A29" s="6"/>
      <c r="B29" s="406"/>
      <c r="C29" s="407"/>
      <c r="D29" s="407"/>
      <c r="E29" s="408"/>
      <c r="F29" s="4"/>
      <c r="G29" s="4"/>
      <c r="H29" s="4"/>
      <c r="I29" s="4"/>
      <c r="J29" s="4"/>
      <c r="K29" s="10"/>
    </row>
    <row r="30" spans="1:11" ht="20.100000000000001" customHeight="1">
      <c r="A30" s="6"/>
      <c r="B30" s="6"/>
      <c r="C30" s="6"/>
      <c r="D30" s="6"/>
      <c r="F30" s="4"/>
      <c r="G30" s="4"/>
      <c r="H30" s="4"/>
      <c r="I30" s="4"/>
      <c r="J30" s="4"/>
      <c r="K30" s="10"/>
    </row>
    <row r="31" spans="1:11">
      <c r="A31" s="10"/>
      <c r="B31" s="6"/>
      <c r="C31" s="6"/>
      <c r="D31" s="6"/>
    </row>
    <row r="32" spans="1:11">
      <c r="A32" s="10"/>
      <c r="B32" s="6"/>
      <c r="C32" s="6"/>
      <c r="D32" s="6"/>
    </row>
    <row r="33" spans="1:4">
      <c r="A33" s="10"/>
      <c r="B33" s="6"/>
      <c r="C33" s="6"/>
      <c r="D33" s="6"/>
    </row>
    <row r="34" spans="1:4">
      <c r="A34" s="10"/>
      <c r="B34" s="6"/>
      <c r="C34" s="6"/>
      <c r="D34" s="6"/>
    </row>
    <row r="35" spans="1:4">
      <c r="A35" s="10"/>
      <c r="B35" s="10"/>
      <c r="C35" s="10"/>
      <c r="D35" s="10"/>
    </row>
    <row r="36" spans="1:4">
      <c r="A36" s="10"/>
      <c r="B36" s="10"/>
      <c r="C36" s="10"/>
      <c r="D36" s="10"/>
    </row>
    <row r="37" spans="1:4">
      <c r="A37" s="10"/>
    </row>
    <row r="38" spans="1:4">
      <c r="A38" s="10"/>
    </row>
  </sheetData>
  <customSheetViews>
    <customSheetView guid="{C249224D-B75B-4167-BD5A-6F91763A6929}" showPageBreaks="1" fitToPage="1" printArea="1" view="pageBreakPreview" showRuler="0" topLeftCell="A4">
      <selection activeCell="E3" sqref="E3:K3"/>
      <pageMargins left="0.35433070866141736" right="0.35433070866141736" top="0.94488188976377963" bottom="0.98425196850393704" header="0.51181102362204722" footer="0.51181102362204722"/>
      <pageSetup paperSize="9" scale="48" orientation="landscape" r:id="rId1"/>
      <headerFooter alignWithMargins="0">
        <oddFooter>&amp;L&amp;D&amp;C&amp; Template: &amp;A
&amp;F&amp;R&amp;P o&amp;Of &amp;N</oddFooter>
      </headerFooter>
    </customSheetView>
    <customSheetView guid="{8AFF35FC-108D-4A49-9D9F-1B843A1181FA}" scale="70" showPageBreaks="1" showGridLines="0" fitToPage="1" printArea="1" view="pageBreakPreview">
      <pageMargins left="0.75" right="0.75" top="1" bottom="1" header="0.5" footer="0.5"/>
      <pageSetup paperSize="9" scale="71" orientation="landscape" r:id="rId2"/>
      <headerFooter alignWithMargins="0">
        <oddFooter>&amp;L&amp;D&amp;C&amp;A&amp;RPage &amp;P of &amp;N</oddFooter>
      </headerFooter>
    </customSheetView>
  </customSheetViews>
  <mergeCells count="2">
    <mergeCell ref="C3:D3"/>
    <mergeCell ref="C4:D4"/>
  </mergeCells>
  <phoneticPr fontId="36" type="noConversion"/>
  <hyperlinks>
    <hyperlink ref="C7" location="Cover!A1" display="Cover sheet"/>
    <hyperlink ref="C27" location="'6a. Operating Activities (T)'!A1" display="6a. Operating Activities (T)"/>
    <hyperlink ref="C28" location="'6b. Operating Activities  (M) '!A1" display="6b. Operating Activities  (M)"/>
    <hyperlink ref="D9" location="'7. Avoided Cost Payments'!A1" display="7. Avoided Cost Payments"/>
    <hyperlink ref="D11" location="'8. Alt Control&amp;Others '!A1" display="8. Alt Control&amp;Others"/>
    <hyperlink ref="D13" location="'9. EBSS'!A1" display="9. EBSS"/>
    <hyperlink ref="D15" location="'10. Juris Scheme'!A1" display="10. Juris Scheme"/>
    <hyperlink ref="D17" location="'11.DMIS-DMIA'!A1" display="11. DMIS-DMIA"/>
    <hyperlink ref="D19" location="'12. Self Insurance'!A1" display="12. Self Insurance"/>
    <hyperlink ref="D21" location="'13. CHAP'!A1" display="13. CHAP"/>
    <hyperlink ref="D23" location="'14. Related Party'!A1" display="14. Related Party"/>
    <hyperlink ref="D25" location="'15. Shared assets'!A1" display="15. Shared assets"/>
    <hyperlink ref="C10" location="Reconciliation!A1" display="Reconciliation"/>
    <hyperlink ref="C18" location="'3b. Capex - margins'!A1" display="3b. Capex - margins"/>
    <hyperlink ref="C20" location="'4. Capex Tax'!A1" display="4. Capex for tax depreciation"/>
    <hyperlink ref="C23" location="'5a. Maintenance - total '!A1" display="5a. Maintenance - total"/>
    <hyperlink ref="C24" location="'5b. Maintenance - margin'!A1" display="5b. Maintenance - margin"/>
    <hyperlink ref="C17" location="'3a. Capex - total'!A1" display="3a. Capex - total"/>
    <hyperlink ref="C14" location="'2. Metering and TARC'!A1" display="2. Metering and TARC"/>
    <hyperlink ref="C9" location="CPI!Print_Area" display="CPI"/>
    <hyperlink ref="C12" location="'1. Income'!A1" display="1. Income Statement"/>
  </hyperlinks>
  <pageMargins left="0.75" right="0.75" top="1" bottom="1" header="0.5" footer="0.5"/>
  <pageSetup paperSize="9" scale="78" orientation="landscape" r:id="rId3"/>
  <headerFooter alignWithMargins="0">
    <oddFooter>&amp;L&amp;D&amp;C&amp;A&amp;RPage &amp;P of &amp;N</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B1:J30"/>
  <sheetViews>
    <sheetView showGridLines="0" view="pageBreakPreview" topLeftCell="A13" zoomScaleNormal="100" workbookViewId="0">
      <selection activeCell="I50" sqref="I50"/>
    </sheetView>
  </sheetViews>
  <sheetFormatPr defaultRowHeight="12.75"/>
  <cols>
    <col min="1" max="1" width="12" style="64" customWidth="1"/>
    <col min="2" max="2" width="16.42578125" style="64" bestFit="1" customWidth="1"/>
    <col min="3" max="3" width="41.28515625" style="64" customWidth="1"/>
    <col min="4" max="10" width="19.85546875" style="64" customWidth="1"/>
    <col min="11" max="11" width="18.28515625" style="64" customWidth="1"/>
    <col min="12" max="16384" width="9.140625" style="64"/>
  </cols>
  <sheetData>
    <row r="1" spans="2:10" ht="20.25">
      <c r="B1" s="101" t="str">
        <f>Cover!E22</f>
        <v>TASNETWORKS</v>
      </c>
      <c r="C1" s="102"/>
      <c r="D1" s="657" t="s">
        <v>238</v>
      </c>
      <c r="E1" s="548"/>
      <c r="F1" s="102"/>
      <c r="G1" s="102"/>
      <c r="H1" s="102"/>
      <c r="I1" s="102"/>
      <c r="J1" s="102"/>
    </row>
    <row r="2" spans="2:10" ht="20.25">
      <c r="B2" s="104" t="s">
        <v>41</v>
      </c>
      <c r="C2" s="104"/>
      <c r="D2" s="549" t="s">
        <v>130</v>
      </c>
      <c r="E2" s="549"/>
    </row>
    <row r="3" spans="2:10" ht="20.25">
      <c r="B3" s="11" t="str">
        <f>Cover!E26</f>
        <v>2015-16</v>
      </c>
      <c r="C3" s="62"/>
      <c r="D3" s="550" t="s">
        <v>239</v>
      </c>
      <c r="E3" s="550"/>
    </row>
    <row r="4" spans="2:10" ht="20.25">
      <c r="B4" s="101"/>
    </row>
    <row r="5" spans="2:10" ht="25.5">
      <c r="B5" s="63" t="s">
        <v>240</v>
      </c>
    </row>
    <row r="6" spans="2:10">
      <c r="B6" s="87" t="s">
        <v>241</v>
      </c>
    </row>
    <row r="7" spans="2:10" ht="20.25">
      <c r="B7" s="101"/>
    </row>
    <row r="8" spans="2:10" ht="46.5" customHeight="1">
      <c r="B8" s="557" t="s">
        <v>216</v>
      </c>
      <c r="C8" s="558"/>
      <c r="D8" s="558"/>
      <c r="E8" s="558"/>
      <c r="F8" s="558"/>
      <c r="G8" s="559"/>
    </row>
    <row r="9" spans="2:10" ht="20.25">
      <c r="B9" s="101"/>
    </row>
    <row r="10" spans="2:10" ht="48.75" customHeight="1">
      <c r="B10" s="602" t="s">
        <v>222</v>
      </c>
      <c r="C10" s="603"/>
      <c r="D10" s="603"/>
      <c r="E10" s="603"/>
      <c r="F10" s="603"/>
      <c r="G10" s="604"/>
    </row>
    <row r="11" spans="2:10" ht="20.25">
      <c r="B11" s="101"/>
    </row>
    <row r="12" spans="2:10" ht="15.75">
      <c r="B12" s="109" t="s">
        <v>66</v>
      </c>
    </row>
    <row r="13" spans="2:10">
      <c r="B13" s="105"/>
      <c r="C13" s="106"/>
      <c r="D13" s="107"/>
      <c r="E13" s="107"/>
      <c r="F13" s="82"/>
      <c r="G13" s="83"/>
      <c r="H13" s="84"/>
    </row>
    <row r="14" spans="2:10" ht="57" customHeight="1">
      <c r="B14" s="13" t="s">
        <v>295</v>
      </c>
      <c r="C14" s="14" t="s">
        <v>114</v>
      </c>
      <c r="D14" s="14" t="s">
        <v>115</v>
      </c>
      <c r="E14" s="15" t="s">
        <v>116</v>
      </c>
    </row>
    <row r="15" spans="2:10" ht="13.5" customHeight="1">
      <c r="B15" s="263" t="s">
        <v>117</v>
      </c>
      <c r="C15" s="257"/>
      <c r="D15" s="257"/>
      <c r="E15" s="257"/>
    </row>
    <row r="16" spans="2:10" ht="13.5" customHeight="1">
      <c r="B16" s="264" t="s">
        <v>217</v>
      </c>
      <c r="C16" s="231"/>
      <c r="D16" s="238">
        <f>E16-C16</f>
        <v>0</v>
      </c>
      <c r="E16" s="231"/>
    </row>
    <row r="17" spans="2:9" ht="13.5" customHeight="1">
      <c r="B17" s="264" t="s">
        <v>217</v>
      </c>
      <c r="C17" s="231"/>
      <c r="D17" s="238">
        <f>E17-C17</f>
        <v>0</v>
      </c>
      <c r="E17" s="231"/>
    </row>
    <row r="18" spans="2:9" ht="13.5" customHeight="1">
      <c r="B18" s="264" t="s">
        <v>217</v>
      </c>
      <c r="C18" s="231"/>
      <c r="D18" s="238">
        <f t="shared" ref="D18:D22" si="0">E18-C18</f>
        <v>0</v>
      </c>
      <c r="E18" s="231"/>
    </row>
    <row r="19" spans="2:9" ht="12.75" customHeight="1">
      <c r="B19" s="263" t="s">
        <v>37</v>
      </c>
      <c r="C19" s="265"/>
      <c r="D19" s="265"/>
      <c r="E19" s="265"/>
    </row>
    <row r="20" spans="2:9" ht="12.75" customHeight="1">
      <c r="B20" s="264" t="s">
        <v>217</v>
      </c>
      <c r="C20" s="231"/>
      <c r="D20" s="238">
        <f t="shared" si="0"/>
        <v>0</v>
      </c>
      <c r="E20" s="231"/>
    </row>
    <row r="21" spans="2:9" ht="12.75" customHeight="1">
      <c r="B21" s="264" t="s">
        <v>217</v>
      </c>
      <c r="C21" s="231"/>
      <c r="D21" s="238">
        <f t="shared" si="0"/>
        <v>0</v>
      </c>
      <c r="E21" s="231"/>
    </row>
    <row r="22" spans="2:9" ht="13.5" customHeight="1">
      <c r="B22" s="264" t="s">
        <v>217</v>
      </c>
      <c r="C22" s="231"/>
      <c r="D22" s="238">
        <f t="shared" si="0"/>
        <v>0</v>
      </c>
      <c r="E22" s="231"/>
    </row>
    <row r="24" spans="2:9" ht="15.75">
      <c r="B24" s="115" t="s">
        <v>218</v>
      </c>
      <c r="C24" s="79"/>
      <c r="D24" s="79"/>
      <c r="E24" s="79"/>
      <c r="F24" s="79"/>
      <c r="G24" s="79"/>
      <c r="H24" s="79"/>
      <c r="I24" s="79"/>
    </row>
    <row r="26" spans="2:9" ht="25.5">
      <c r="B26" s="57" t="s">
        <v>219</v>
      </c>
      <c r="C26" s="660" t="s">
        <v>220</v>
      </c>
      <c r="D26" s="659"/>
      <c r="E26" s="659"/>
      <c r="F26" s="57" t="s">
        <v>221</v>
      </c>
    </row>
    <row r="27" spans="2:9">
      <c r="B27" s="116"/>
      <c r="C27" s="658"/>
      <c r="D27" s="659"/>
      <c r="E27" s="659"/>
      <c r="F27" s="117" t="s">
        <v>217</v>
      </c>
    </row>
    <row r="28" spans="2:9">
      <c r="B28" s="116"/>
      <c r="C28" s="658"/>
      <c r="D28" s="659"/>
      <c r="E28" s="659"/>
      <c r="F28" s="117" t="s">
        <v>217</v>
      </c>
    </row>
    <row r="29" spans="2:9">
      <c r="B29" s="116"/>
      <c r="C29" s="658"/>
      <c r="D29" s="659"/>
      <c r="E29" s="659"/>
      <c r="F29" s="117" t="s">
        <v>217</v>
      </c>
    </row>
    <row r="30" spans="2:9">
      <c r="B30" s="116"/>
      <c r="C30" s="658"/>
      <c r="D30" s="659"/>
      <c r="E30" s="659"/>
      <c r="F30" s="117" t="s">
        <v>217</v>
      </c>
    </row>
  </sheetData>
  <customSheetViews>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1"/>
      <headerFooter alignWithMargins="0"/>
    </customSheetView>
    <customSheetView guid="{8AFF35FC-108D-4A49-9D9F-1B843A1181FA}" showPageBreaks="1" showGridLines="0" printArea="1" view="pageBreakPreview">
      <selection activeCell="C14" sqref="C14"/>
      <colBreaks count="1" manualBreakCount="1">
        <brk id="7" max="22" man="1"/>
      </colBreaks>
      <pageMargins left="0.75" right="0.75" top="1" bottom="1" header="0.5" footer="0.5"/>
      <pageSetup paperSize="9" scale="76" orientation="landscape" r:id="rId2"/>
      <headerFooter alignWithMargins="0">
        <oddFooter>&amp;L&amp;D&amp;C&amp;A&amp;RPage &amp;P of &amp;N</oddFooter>
      </headerFooter>
    </customSheetView>
  </customSheetViews>
  <mergeCells count="10">
    <mergeCell ref="D1:E1"/>
    <mergeCell ref="D2:E2"/>
    <mergeCell ref="D3:E3"/>
    <mergeCell ref="C29:E29"/>
    <mergeCell ref="C30:E30"/>
    <mergeCell ref="B8:G8"/>
    <mergeCell ref="B10:G10"/>
    <mergeCell ref="C26:E26"/>
    <mergeCell ref="C27:E27"/>
    <mergeCell ref="C28:E28"/>
  </mergeCells>
  <phoneticPr fontId="36" type="noConversion"/>
  <pageMargins left="0.75" right="0.75" top="1" bottom="1" header="0.5" footer="0.5"/>
  <pageSetup paperSize="9" scale="76" orientation="landscape" r:id="rId3"/>
  <headerFooter alignWithMargins="0">
    <oddFooter>&amp;L&amp;D&amp;C&amp;A&amp;RPage &amp;P of &amp;N</oddFooter>
  </headerFooter>
  <colBreaks count="1" manualBreakCount="1">
    <brk id="7" max="22" man="1"/>
  </colBreak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L39"/>
  <sheetViews>
    <sheetView showGridLines="0" view="pageBreakPreview" topLeftCell="A6" zoomScaleNormal="100" workbookViewId="0">
      <selection activeCell="F26" sqref="F26:G26"/>
    </sheetView>
  </sheetViews>
  <sheetFormatPr defaultRowHeight="12.75"/>
  <cols>
    <col min="1" max="1" width="12" style="64" customWidth="1"/>
    <col min="2" max="2" width="21.140625" style="64" customWidth="1"/>
    <col min="3" max="3" width="41.28515625" style="64" customWidth="1"/>
    <col min="4" max="7" width="10.5703125" style="64" customWidth="1"/>
    <col min="8" max="9" width="12.42578125" style="64" customWidth="1"/>
    <col min="10" max="10" width="26.5703125" style="64" customWidth="1"/>
    <col min="11" max="11" width="41.140625" style="64" bestFit="1" customWidth="1"/>
    <col min="12" max="12" width="55" style="64" bestFit="1" customWidth="1"/>
    <col min="13" max="13" width="13.85546875" style="64" customWidth="1"/>
    <col min="14" max="16384" width="9.140625" style="64"/>
  </cols>
  <sheetData>
    <row r="1" spans="2:12" ht="20.25">
      <c r="B1" s="101" t="str">
        <f>Cover!E22</f>
        <v>TASNETWORKS</v>
      </c>
      <c r="C1" s="102"/>
      <c r="D1" s="657" t="s">
        <v>238</v>
      </c>
      <c r="E1" s="548"/>
      <c r="F1" s="102"/>
      <c r="G1" s="102"/>
      <c r="H1" s="102"/>
      <c r="I1" s="102"/>
      <c r="J1" s="102"/>
      <c r="K1" s="102"/>
      <c r="L1" s="102"/>
    </row>
    <row r="2" spans="2:12" ht="20.25" customHeight="1">
      <c r="B2" s="593" t="s">
        <v>42</v>
      </c>
      <c r="C2" s="593"/>
      <c r="D2" s="549" t="s">
        <v>130</v>
      </c>
      <c r="E2" s="549"/>
    </row>
    <row r="3" spans="2:12" ht="33" customHeight="1">
      <c r="B3" s="11" t="str">
        <f>Cover!E26</f>
        <v>2015-16</v>
      </c>
      <c r="C3" s="62"/>
      <c r="D3" s="550" t="s">
        <v>239</v>
      </c>
      <c r="E3" s="550"/>
    </row>
    <row r="4" spans="2:12" ht="25.5">
      <c r="B4" s="63" t="s">
        <v>240</v>
      </c>
    </row>
    <row r="5" spans="2:12">
      <c r="B5" s="87" t="s">
        <v>241</v>
      </c>
    </row>
    <row r="6" spans="2:12" ht="20.25">
      <c r="B6" s="101"/>
    </row>
    <row r="7" spans="2:12">
      <c r="B7" s="536" t="s">
        <v>237</v>
      </c>
      <c r="C7" s="537"/>
      <c r="D7" s="537"/>
      <c r="E7" s="537"/>
      <c r="F7" s="537"/>
      <c r="G7" s="538"/>
    </row>
    <row r="8" spans="2:12" ht="32.25" customHeight="1">
      <c r="B8" s="542"/>
      <c r="C8" s="543"/>
      <c r="D8" s="543"/>
      <c r="E8" s="543"/>
      <c r="F8" s="543"/>
      <c r="G8" s="544"/>
    </row>
    <row r="9" spans="2:12" ht="20.25">
      <c r="B9" s="101"/>
    </row>
    <row r="10" spans="2:12" ht="15.75">
      <c r="B10" s="113" t="s">
        <v>296</v>
      </c>
    </row>
    <row r="11" spans="2:12" ht="19.5" customHeight="1">
      <c r="B11" s="145" t="s">
        <v>484</v>
      </c>
      <c r="C11" s="146"/>
      <c r="D11" s="146"/>
      <c r="E11" s="146"/>
      <c r="F11" s="146"/>
      <c r="G11" s="146"/>
      <c r="H11" s="146"/>
      <c r="I11" s="146"/>
      <c r="J11" s="146"/>
      <c r="K11" s="147"/>
    </row>
    <row r="12" spans="2:12">
      <c r="B12" s="105"/>
      <c r="C12" s="106"/>
      <c r="D12" s="106"/>
      <c r="E12" s="106"/>
      <c r="F12" s="107"/>
      <c r="G12" s="107"/>
      <c r="H12" s="107"/>
      <c r="I12" s="107"/>
      <c r="J12" s="107"/>
      <c r="K12" s="82"/>
      <c r="L12" s="83"/>
    </row>
    <row r="13" spans="2:12" ht="51" customHeight="1">
      <c r="B13" s="12" t="s">
        <v>8</v>
      </c>
      <c r="C13" s="14" t="s">
        <v>9</v>
      </c>
      <c r="D13" s="661" t="s">
        <v>225</v>
      </c>
      <c r="E13" s="662"/>
      <c r="F13" s="663" t="s">
        <v>226</v>
      </c>
      <c r="G13" s="664"/>
      <c r="H13" s="663" t="s">
        <v>227</v>
      </c>
      <c r="I13" s="664"/>
      <c r="J13" s="15" t="s">
        <v>10</v>
      </c>
      <c r="K13" s="22" t="s">
        <v>11</v>
      </c>
      <c r="L13" s="22" t="s">
        <v>12</v>
      </c>
    </row>
    <row r="14" spans="2:12">
      <c r="B14" s="12"/>
      <c r="C14" s="12"/>
      <c r="D14" s="17" t="s">
        <v>7</v>
      </c>
      <c r="E14" s="17" t="s">
        <v>47</v>
      </c>
      <c r="F14" s="17" t="s">
        <v>7</v>
      </c>
      <c r="G14" s="17" t="s">
        <v>47</v>
      </c>
      <c r="H14" s="17" t="s">
        <v>7</v>
      </c>
      <c r="I14" s="17" t="s">
        <v>47</v>
      </c>
      <c r="J14" s="12"/>
      <c r="K14" s="12"/>
      <c r="L14" s="12"/>
    </row>
    <row r="15" spans="2:12" ht="10.5" customHeight="1">
      <c r="B15" s="93"/>
      <c r="C15" s="114"/>
      <c r="D15" s="251"/>
      <c r="E15" s="251"/>
      <c r="F15" s="251"/>
      <c r="G15" s="251"/>
      <c r="H15" s="228">
        <f>D15-F15</f>
        <v>0</v>
      </c>
      <c r="I15" s="228">
        <f t="shared" ref="H15:I20" si="0">E15-G15</f>
        <v>0</v>
      </c>
      <c r="J15" s="114"/>
      <c r="K15" s="114"/>
      <c r="L15" s="114"/>
    </row>
    <row r="16" spans="2:12">
      <c r="B16" s="93"/>
      <c r="C16" s="114"/>
      <c r="D16" s="251"/>
      <c r="E16" s="251"/>
      <c r="F16" s="251"/>
      <c r="G16" s="251"/>
      <c r="H16" s="228">
        <f t="shared" si="0"/>
        <v>0</v>
      </c>
      <c r="I16" s="228">
        <f t="shared" si="0"/>
        <v>0</v>
      </c>
      <c r="J16" s="114"/>
      <c r="K16" s="114"/>
      <c r="L16" s="114"/>
    </row>
    <row r="17" spans="2:12">
      <c r="B17" s="93"/>
      <c r="C17" s="114"/>
      <c r="D17" s="251"/>
      <c r="E17" s="251"/>
      <c r="F17" s="251"/>
      <c r="G17" s="251"/>
      <c r="H17" s="228">
        <f t="shared" si="0"/>
        <v>0</v>
      </c>
      <c r="I17" s="228">
        <f t="shared" si="0"/>
        <v>0</v>
      </c>
      <c r="J17" s="114"/>
      <c r="K17" s="114"/>
      <c r="L17" s="114"/>
    </row>
    <row r="18" spans="2:12">
      <c r="B18" s="93"/>
      <c r="C18" s="114"/>
      <c r="D18" s="251"/>
      <c r="E18" s="251"/>
      <c r="F18" s="251"/>
      <c r="G18" s="251"/>
      <c r="H18" s="228">
        <f t="shared" si="0"/>
        <v>0</v>
      </c>
      <c r="I18" s="228">
        <f t="shared" si="0"/>
        <v>0</v>
      </c>
      <c r="J18" s="114"/>
      <c r="K18" s="114"/>
      <c r="L18" s="114"/>
    </row>
    <row r="19" spans="2:12">
      <c r="B19" s="93"/>
      <c r="C19" s="114"/>
      <c r="D19" s="251"/>
      <c r="E19" s="251"/>
      <c r="F19" s="251"/>
      <c r="G19" s="251"/>
      <c r="H19" s="228">
        <f t="shared" si="0"/>
        <v>0</v>
      </c>
      <c r="I19" s="228">
        <f t="shared" si="0"/>
        <v>0</v>
      </c>
      <c r="J19" s="114"/>
      <c r="K19" s="114"/>
      <c r="L19" s="114"/>
    </row>
    <row r="20" spans="2:12">
      <c r="B20" s="93"/>
      <c r="C20" s="114"/>
      <c r="D20" s="251"/>
      <c r="E20" s="251"/>
      <c r="F20" s="251"/>
      <c r="G20" s="251"/>
      <c r="H20" s="228">
        <f t="shared" si="0"/>
        <v>0</v>
      </c>
      <c r="I20" s="228">
        <f t="shared" si="0"/>
        <v>0</v>
      </c>
      <c r="J20" s="114"/>
      <c r="K20" s="114"/>
      <c r="L20" s="114"/>
    </row>
    <row r="22" spans="2:12" ht="15.75">
      <c r="B22" s="109" t="s">
        <v>77</v>
      </c>
    </row>
    <row r="23" spans="2:12" ht="12" customHeight="1"/>
    <row r="24" spans="2:12" ht="25.5">
      <c r="B24" s="12" t="s">
        <v>8</v>
      </c>
      <c r="C24" s="14" t="s">
        <v>9</v>
      </c>
      <c r="D24" s="663" t="s">
        <v>228</v>
      </c>
      <c r="E24" s="665"/>
      <c r="F24" s="665"/>
      <c r="G24" s="664"/>
      <c r="H24" s="17" t="s">
        <v>229</v>
      </c>
    </row>
    <row r="25" spans="2:12">
      <c r="B25" s="12"/>
      <c r="C25" s="12"/>
      <c r="D25" s="666" t="s">
        <v>6</v>
      </c>
      <c r="E25" s="667"/>
      <c r="F25" s="666" t="s">
        <v>149</v>
      </c>
      <c r="G25" s="667"/>
      <c r="H25" s="12"/>
    </row>
    <row r="26" spans="2:12">
      <c r="B26" s="252"/>
      <c r="C26" s="251"/>
      <c r="D26" s="668"/>
      <c r="E26" s="669"/>
      <c r="F26" s="668"/>
      <c r="G26" s="669"/>
      <c r="H26" s="228">
        <f>SUM(D26:G26)</f>
        <v>0</v>
      </c>
    </row>
    <row r="27" spans="2:12">
      <c r="B27" s="252"/>
      <c r="C27" s="251"/>
      <c r="D27" s="668"/>
      <c r="E27" s="669"/>
      <c r="F27" s="668"/>
      <c r="G27" s="669"/>
      <c r="H27" s="228">
        <f t="shared" ref="H27:H31" si="1">SUM(D27:G27)</f>
        <v>0</v>
      </c>
    </row>
    <row r="28" spans="2:12">
      <c r="B28" s="252"/>
      <c r="C28" s="251"/>
      <c r="D28" s="668"/>
      <c r="E28" s="669"/>
      <c r="F28" s="668"/>
      <c r="G28" s="669"/>
      <c r="H28" s="228">
        <f t="shared" si="1"/>
        <v>0</v>
      </c>
    </row>
    <row r="29" spans="2:12">
      <c r="B29" s="252"/>
      <c r="C29" s="251"/>
      <c r="D29" s="668"/>
      <c r="E29" s="669"/>
      <c r="F29" s="668"/>
      <c r="G29" s="669"/>
      <c r="H29" s="228">
        <f t="shared" si="1"/>
        <v>0</v>
      </c>
    </row>
    <row r="30" spans="2:12">
      <c r="B30" s="252"/>
      <c r="C30" s="251"/>
      <c r="D30" s="668"/>
      <c r="E30" s="669"/>
      <c r="F30" s="668"/>
      <c r="G30" s="669"/>
      <c r="H30" s="228">
        <f t="shared" si="1"/>
        <v>0</v>
      </c>
    </row>
    <row r="31" spans="2:12">
      <c r="B31" s="252"/>
      <c r="C31" s="251"/>
      <c r="D31" s="668"/>
      <c r="E31" s="669"/>
      <c r="F31" s="668"/>
      <c r="G31" s="669"/>
      <c r="H31" s="228">
        <f t="shared" si="1"/>
        <v>0</v>
      </c>
    </row>
    <row r="33" spans="2:11" ht="30.75" customHeight="1">
      <c r="B33" s="602" t="s">
        <v>158</v>
      </c>
      <c r="C33" s="603"/>
      <c r="D33" s="603"/>
      <c r="E33" s="603"/>
      <c r="F33" s="603"/>
      <c r="G33" s="603"/>
      <c r="H33" s="603"/>
      <c r="I33" s="603"/>
      <c r="J33" s="604"/>
    </row>
    <row r="35" spans="2:11">
      <c r="B35" s="444"/>
      <c r="C35" s="444"/>
      <c r="D35" s="444"/>
      <c r="E35" s="444"/>
      <c r="F35" s="444"/>
      <c r="G35" s="444"/>
      <c r="H35" s="444"/>
      <c r="I35" s="444"/>
      <c r="J35" s="444"/>
      <c r="K35" s="444"/>
    </row>
    <row r="36" spans="2:11">
      <c r="B36" s="444"/>
      <c r="C36" s="444"/>
      <c r="D36" s="444"/>
      <c r="E36" s="444"/>
      <c r="F36" s="444"/>
      <c r="G36" s="444"/>
      <c r="H36" s="444"/>
      <c r="I36" s="444"/>
      <c r="J36" s="444"/>
      <c r="K36" s="444"/>
    </row>
    <row r="37" spans="2:11">
      <c r="B37" s="444"/>
      <c r="C37" s="444"/>
      <c r="D37" s="444"/>
      <c r="E37" s="444"/>
      <c r="F37" s="444"/>
      <c r="G37" s="444"/>
      <c r="H37" s="444"/>
      <c r="I37" s="444"/>
      <c r="J37" s="444"/>
      <c r="K37" s="444"/>
    </row>
    <row r="38" spans="2:11">
      <c r="B38" s="444"/>
      <c r="C38" s="444"/>
      <c r="D38" s="444"/>
      <c r="E38" s="444"/>
      <c r="F38" s="444"/>
      <c r="G38" s="444"/>
      <c r="H38" s="444"/>
      <c r="I38" s="444"/>
      <c r="J38" s="444"/>
      <c r="K38" s="444"/>
    </row>
    <row r="39" spans="2:11" s="112" customFormat="1" ht="273.75" customHeight="1">
      <c r="B39" s="444"/>
      <c r="C39" s="444"/>
      <c r="D39" s="444"/>
      <c r="E39" s="444"/>
      <c r="F39" s="444"/>
      <c r="G39" s="444"/>
      <c r="H39" s="444"/>
      <c r="I39" s="444"/>
      <c r="J39" s="444"/>
      <c r="K39" s="444"/>
    </row>
  </sheetData>
  <customSheetViews>
    <customSheetView guid="{8AFF35FC-108D-4A49-9D9F-1B843A1181FA}" showPageBreaks="1" showGridLines="0" fitToPage="1" printArea="1" view="pageBreakPreview" topLeftCell="A36">
      <selection activeCell="C39" sqref="C39:J39"/>
      <pageMargins left="0.75" right="0.75" top="1" bottom="1" header="0.5" footer="0.5"/>
      <pageSetup paperSize="8" scale="73" orientation="landscape" r:id="rId1"/>
      <headerFooter alignWithMargins="0">
        <oddFooter>&amp;L&amp;D&amp;C&amp;A&amp;RPage &amp;P of &amp;N</oddFooter>
      </headerFooter>
    </customSheetView>
  </customSheetViews>
  <mergeCells count="24">
    <mergeCell ref="D30:E30"/>
    <mergeCell ref="D31:E31"/>
    <mergeCell ref="F26:G26"/>
    <mergeCell ref="F27:G27"/>
    <mergeCell ref="F28:G28"/>
    <mergeCell ref="F29:G29"/>
    <mergeCell ref="F30:G30"/>
    <mergeCell ref="F31:G31"/>
    <mergeCell ref="B33:J33"/>
    <mergeCell ref="B7:G8"/>
    <mergeCell ref="D1:E1"/>
    <mergeCell ref="D2:E2"/>
    <mergeCell ref="D3:E3"/>
    <mergeCell ref="B2:C2"/>
    <mergeCell ref="D13:E13"/>
    <mergeCell ref="F13:G13"/>
    <mergeCell ref="H13:I13"/>
    <mergeCell ref="D24:G24"/>
    <mergeCell ref="D25:E25"/>
    <mergeCell ref="F25:G25"/>
    <mergeCell ref="D26:E26"/>
    <mergeCell ref="D27:E27"/>
    <mergeCell ref="D28:E28"/>
    <mergeCell ref="D29:E29"/>
  </mergeCells>
  <pageMargins left="0.75" right="0.75" top="1" bottom="1" header="0.5" footer="0.5"/>
  <pageSetup paperSize="8" scale="77" orientation="landscape" r:id="rId2"/>
  <headerFooter alignWithMargins="0">
    <oddFooter>&amp;L&amp;D&amp;C&amp;A&amp;RPage &amp;P of &amp;N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89872"/>
  </sheetPr>
  <dimension ref="A1:F35"/>
  <sheetViews>
    <sheetView showGridLines="0" view="pageBreakPreview" topLeftCell="A4" zoomScale="130" zoomScaleNormal="100" zoomScaleSheetLayoutView="130" workbookViewId="0">
      <selection activeCell="B27" sqref="B27"/>
    </sheetView>
  </sheetViews>
  <sheetFormatPr defaultRowHeight="12.75"/>
  <cols>
    <col min="2" max="2" width="45.7109375" customWidth="1"/>
    <col min="3" max="3" width="20.7109375" customWidth="1"/>
    <col min="4" max="4" width="25.7109375" customWidth="1"/>
    <col min="5" max="5" width="50.7109375" customWidth="1"/>
  </cols>
  <sheetData>
    <row r="1" spans="1:6" ht="20.25">
      <c r="A1" s="288"/>
      <c r="B1" s="291" t="str">
        <f>Cover!E22</f>
        <v>TASNETWORKS</v>
      </c>
      <c r="C1" s="292"/>
      <c r="D1" s="292"/>
      <c r="E1" s="292"/>
      <c r="F1" s="292"/>
    </row>
    <row r="2" spans="1:6" ht="20.25">
      <c r="A2" s="288"/>
      <c r="B2" s="291" t="s">
        <v>251</v>
      </c>
      <c r="C2" s="292"/>
      <c r="D2" s="292"/>
      <c r="E2" s="292"/>
      <c r="F2" s="292"/>
    </row>
    <row r="3" spans="1:6" ht="20.25">
      <c r="A3" s="288"/>
      <c r="B3" s="293" t="str">
        <f>Cover!E26</f>
        <v>2015-16</v>
      </c>
      <c r="C3" s="292"/>
      <c r="D3" s="292"/>
      <c r="E3" s="292"/>
      <c r="F3" s="292"/>
    </row>
    <row r="4" spans="1:6" s="288" customFormat="1">
      <c r="B4" s="175"/>
      <c r="D4" s="294" t="s">
        <v>238</v>
      </c>
    </row>
    <row r="5" spans="1:6" s="288" customFormat="1">
      <c r="B5" s="295" t="s">
        <v>240</v>
      </c>
      <c r="D5" s="286" t="s">
        <v>130</v>
      </c>
    </row>
    <row r="6" spans="1:6" s="288" customFormat="1">
      <c r="B6" s="87" t="s">
        <v>241</v>
      </c>
      <c r="D6" s="287" t="s">
        <v>239</v>
      </c>
    </row>
    <row r="7" spans="1:6">
      <c r="B7" s="296"/>
      <c r="C7" s="297"/>
      <c r="D7" s="297"/>
      <c r="E7" s="297"/>
      <c r="F7" s="297"/>
    </row>
    <row r="8" spans="1:6" ht="30.75" customHeight="1">
      <c r="B8" s="557" t="s">
        <v>252</v>
      </c>
      <c r="C8" s="558"/>
      <c r="D8" s="559"/>
      <c r="E8" s="298"/>
      <c r="F8" s="289"/>
    </row>
    <row r="9" spans="1:6">
      <c r="B9" s="296"/>
      <c r="C9" s="297"/>
      <c r="D9" s="297"/>
      <c r="E9" s="297"/>
      <c r="F9" s="297"/>
    </row>
    <row r="10" spans="1:6" ht="15">
      <c r="B10" s="670" t="s">
        <v>253</v>
      </c>
      <c r="C10" s="671"/>
      <c r="D10" s="672"/>
      <c r="E10" s="672"/>
      <c r="F10" s="672"/>
    </row>
    <row r="11" spans="1:6">
      <c r="B11" s="292"/>
      <c r="C11" s="292"/>
      <c r="D11" s="292"/>
      <c r="E11" s="297"/>
      <c r="F11" s="297"/>
    </row>
    <row r="12" spans="1:6">
      <c r="B12" s="299" t="s">
        <v>254</v>
      </c>
      <c r="C12" s="487">
        <v>558.37473999999997</v>
      </c>
      <c r="D12" s="292"/>
      <c r="E12" s="70"/>
      <c r="F12" s="70"/>
    </row>
    <row r="13" spans="1:6">
      <c r="B13" s="296"/>
      <c r="C13" s="297"/>
      <c r="D13" s="297"/>
      <c r="E13" s="297"/>
      <c r="F13" s="297"/>
    </row>
    <row r="14" spans="1:6">
      <c r="B14" s="670" t="s">
        <v>255</v>
      </c>
      <c r="C14" s="673"/>
      <c r="D14" s="673"/>
      <c r="E14" s="301"/>
      <c r="F14" s="301"/>
    </row>
    <row r="15" spans="1:6">
      <c r="B15" s="302"/>
      <c r="C15" s="303"/>
      <c r="D15" s="301"/>
      <c r="E15" s="301"/>
      <c r="F15" s="301"/>
    </row>
    <row r="16" spans="1:6" ht="29.25" customHeight="1">
      <c r="B16" s="674" t="s">
        <v>256</v>
      </c>
      <c r="C16" s="674"/>
      <c r="D16" s="674"/>
      <c r="E16" s="301"/>
      <c r="F16" s="301"/>
    </row>
    <row r="17" spans="2:6">
      <c r="B17" s="296"/>
      <c r="C17" s="297"/>
      <c r="D17" s="297"/>
      <c r="E17" s="297"/>
      <c r="F17" s="297"/>
    </row>
    <row r="18" spans="2:6" ht="38.25">
      <c r="B18" s="304" t="s">
        <v>257</v>
      </c>
      <c r="C18" s="305" t="s">
        <v>258</v>
      </c>
      <c r="D18" s="306" t="s">
        <v>259</v>
      </c>
      <c r="E18" s="306" t="s">
        <v>260</v>
      </c>
      <c r="F18" s="297"/>
    </row>
    <row r="19" spans="2:6">
      <c r="B19" s="307" t="s">
        <v>547</v>
      </c>
      <c r="C19" s="300" t="s">
        <v>548</v>
      </c>
      <c r="D19" s="308"/>
      <c r="E19" s="308"/>
      <c r="F19" s="297"/>
    </row>
    <row r="20" spans="2:6">
      <c r="B20" s="307"/>
      <c r="C20" s="300"/>
      <c r="D20" s="308"/>
      <c r="E20" s="308"/>
      <c r="F20" s="297"/>
    </row>
    <row r="21" spans="2:6">
      <c r="B21" s="307"/>
      <c r="C21" s="300"/>
      <c r="D21" s="308"/>
      <c r="E21" s="308"/>
      <c r="F21" s="297"/>
    </row>
    <row r="22" spans="2:6">
      <c r="B22" s="307"/>
      <c r="C22" s="300"/>
      <c r="D22" s="308"/>
      <c r="E22" s="308"/>
      <c r="F22" s="297"/>
    </row>
    <row r="23" spans="2:6">
      <c r="B23" s="307"/>
      <c r="C23" s="300"/>
      <c r="D23" s="308"/>
      <c r="E23" s="308"/>
      <c r="F23" s="297"/>
    </row>
    <row r="24" spans="2:6">
      <c r="B24" s="307"/>
      <c r="C24" s="300"/>
      <c r="D24" s="308"/>
      <c r="E24" s="308"/>
      <c r="F24" s="297"/>
    </row>
    <row r="25" spans="2:6">
      <c r="B25" s="307"/>
      <c r="C25" s="300"/>
      <c r="D25" s="308"/>
      <c r="E25" s="308"/>
      <c r="F25" s="297"/>
    </row>
    <row r="26" spans="2:6">
      <c r="B26" s="307"/>
      <c r="C26" s="300"/>
      <c r="D26" s="308"/>
      <c r="E26" s="308"/>
      <c r="F26" s="297"/>
    </row>
    <row r="27" spans="2:6">
      <c r="B27" s="296"/>
      <c r="C27" s="297"/>
      <c r="D27" s="297"/>
      <c r="E27" s="297"/>
      <c r="F27" s="297"/>
    </row>
    <row r="28" spans="2:6">
      <c r="B28" s="297"/>
      <c r="C28" s="297"/>
      <c r="D28" s="297"/>
      <c r="E28" s="297"/>
      <c r="F28" s="297"/>
    </row>
    <row r="29" spans="2:6" ht="29.25" customHeight="1">
      <c r="B29" s="297"/>
      <c r="C29" s="297"/>
      <c r="D29" s="297"/>
      <c r="E29" s="297"/>
      <c r="F29" s="297"/>
    </row>
    <row r="30" spans="2:6" ht="30.75" customHeight="1">
      <c r="B30" s="297"/>
      <c r="C30" s="297"/>
      <c r="D30" s="297"/>
      <c r="E30" s="297"/>
      <c r="F30" s="297"/>
    </row>
    <row r="31" spans="2:6" ht="54" customHeight="1">
      <c r="B31" s="297"/>
      <c r="C31" s="297"/>
      <c r="D31" s="297"/>
      <c r="E31" s="297"/>
      <c r="F31" s="297"/>
    </row>
    <row r="32" spans="2:6" ht="40.5" customHeight="1">
      <c r="B32" s="297"/>
      <c r="C32" s="297"/>
      <c r="D32" s="297"/>
      <c r="E32" s="297"/>
      <c r="F32" s="297"/>
    </row>
    <row r="33" spans="2:6">
      <c r="B33" s="297"/>
      <c r="C33" s="297"/>
      <c r="D33" s="297"/>
      <c r="E33" s="267"/>
      <c r="F33" s="267"/>
    </row>
    <row r="34" spans="2:6">
      <c r="B34" s="297"/>
      <c r="C34" s="297"/>
      <c r="D34" s="297"/>
    </row>
    <row r="35" spans="2:6">
      <c r="B35" s="297"/>
      <c r="C35" s="297"/>
      <c r="D35" s="297"/>
    </row>
  </sheetData>
  <customSheetViews>
    <customSheetView guid="{8AFF35FC-108D-4A49-9D9F-1B843A1181FA}" scale="60" showPageBreaks="1" showGridLines="0" printArea="1" view="pageBreakPreview">
      <colBreaks count="1" manualBreakCount="1">
        <brk id="5" max="31" man="1"/>
      </colBreaks>
      <pageMargins left="0.75" right="0.75" top="1" bottom="1" header="0.5" footer="0.5"/>
      <pageSetup paperSize="9" scale="61" orientation="portrait" r:id="rId1"/>
      <headerFooter alignWithMargins="0">
        <oddFooter>&amp;L&amp;D&amp;C&amp;A&amp;RPage &amp;P of &amp;N</oddFooter>
      </headerFooter>
    </customSheetView>
  </customSheetViews>
  <mergeCells count="4">
    <mergeCell ref="B8:D8"/>
    <mergeCell ref="B10:F10"/>
    <mergeCell ref="B14:D14"/>
    <mergeCell ref="B16:D16"/>
  </mergeCells>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61" orientation="portrait" r:id="rId2"/>
  <headerFooter alignWithMargins="0">
    <oddFooter>&amp;L&amp;D&amp;C&amp;A&amp;RPage &amp;P of &amp;N</oddFooter>
  </headerFooter>
  <colBreaks count="1" manualBreakCount="1">
    <brk id="5" max="31"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pageSetUpPr fitToPage="1"/>
  </sheetPr>
  <dimension ref="A1:K22"/>
  <sheetViews>
    <sheetView workbookViewId="0">
      <selection activeCell="G12" sqref="G12"/>
    </sheetView>
  </sheetViews>
  <sheetFormatPr defaultRowHeight="12.75"/>
  <cols>
    <col min="2" max="2" width="63" customWidth="1"/>
    <col min="3" max="5" width="9.85546875" customWidth="1"/>
    <col min="6" max="7" width="9.85546875" style="328" customWidth="1"/>
    <col min="8" max="8" width="9.85546875" customWidth="1"/>
  </cols>
  <sheetData>
    <row r="1" spans="1:11" ht="20.25">
      <c r="A1" s="72"/>
      <c r="B1" s="443" t="str">
        <f>Cover!E22</f>
        <v>TASNETWORKS</v>
      </c>
    </row>
    <row r="2" spans="1:11" ht="20.25">
      <c r="A2" s="72"/>
      <c r="B2" s="73" t="s">
        <v>469</v>
      </c>
      <c r="G2" s="329"/>
    </row>
    <row r="3" spans="1:11" ht="20.25">
      <c r="A3" s="72"/>
      <c r="B3" s="75" t="str">
        <f>Cover!E26</f>
        <v>2015-16</v>
      </c>
      <c r="E3" s="267"/>
      <c r="G3" s="330"/>
      <c r="J3" s="267"/>
    </row>
    <row r="4" spans="1:11" ht="12.75" customHeight="1">
      <c r="A4" s="442"/>
      <c r="B4" s="77"/>
    </row>
    <row r="5" spans="1:11" ht="16.5" customHeight="1">
      <c r="A5" s="442"/>
      <c r="B5" s="453" t="s">
        <v>470</v>
      </c>
      <c r="F5" s="329"/>
      <c r="G5" s="329"/>
    </row>
    <row r="6" spans="1:11" ht="15.75">
      <c r="A6" s="442"/>
      <c r="B6" s="445"/>
      <c r="C6" s="317" t="s">
        <v>422</v>
      </c>
      <c r="D6" s="317" t="s">
        <v>417</v>
      </c>
      <c r="E6" s="317" t="s">
        <v>418</v>
      </c>
      <c r="F6" s="317" t="s">
        <v>419</v>
      </c>
      <c r="G6" s="317" t="s">
        <v>420</v>
      </c>
      <c r="H6" s="317" t="s">
        <v>421</v>
      </c>
    </row>
    <row r="7" spans="1:11">
      <c r="A7" s="442"/>
      <c r="B7" s="446" t="s">
        <v>471</v>
      </c>
      <c r="C7" s="318"/>
      <c r="D7" s="448">
        <v>2.5999999999999999E-2</v>
      </c>
      <c r="E7" s="448">
        <v>2.5999999999999999E-2</v>
      </c>
      <c r="F7" s="448">
        <v>2.5999999999999999E-2</v>
      </c>
      <c r="G7" s="448">
        <v>2.5999999999999999E-2</v>
      </c>
      <c r="H7" s="448">
        <v>2.5999999999999999E-2</v>
      </c>
    </row>
    <row r="8" spans="1:11">
      <c r="A8" s="442"/>
      <c r="B8" s="446" t="s">
        <v>472</v>
      </c>
      <c r="C8" s="450">
        <v>1</v>
      </c>
      <c r="D8" s="450">
        <f>C8*(1+D7)</f>
        <v>1.026</v>
      </c>
      <c r="E8" s="450">
        <f>D8*(1+E7)</f>
        <v>1.0526759999999999</v>
      </c>
      <c r="F8" s="450">
        <f>E8*(1+F7)</f>
        <v>1.0800455760000001</v>
      </c>
      <c r="G8" s="450">
        <f>F8*(1+G7)</f>
        <v>1.1081267609760002</v>
      </c>
      <c r="H8" s="450">
        <f>G8*(1+H7)</f>
        <v>1.1369380567613763</v>
      </c>
    </row>
    <row r="9" spans="1:11" ht="12.75" customHeight="1">
      <c r="A9" s="442"/>
      <c r="B9" s="77"/>
      <c r="F9" s="329"/>
      <c r="G9" s="329"/>
    </row>
    <row r="10" spans="1:11" ht="16.5" customHeight="1">
      <c r="A10" s="442"/>
      <c r="B10" s="453" t="s">
        <v>473</v>
      </c>
      <c r="F10" s="329"/>
      <c r="G10" s="329"/>
    </row>
    <row r="11" spans="1:11" ht="15.75">
      <c r="A11" s="442"/>
      <c r="B11" s="445"/>
      <c r="C11" s="317" t="s">
        <v>422</v>
      </c>
      <c r="D11" s="317" t="s">
        <v>417</v>
      </c>
      <c r="E11" s="317" t="s">
        <v>418</v>
      </c>
      <c r="F11" s="317" t="s">
        <v>419</v>
      </c>
      <c r="G11" s="317" t="s">
        <v>420</v>
      </c>
      <c r="H11" s="317" t="s">
        <v>421</v>
      </c>
    </row>
    <row r="12" spans="1:11">
      <c r="A12" s="447"/>
      <c r="B12" s="446" t="s">
        <v>425</v>
      </c>
      <c r="C12" s="385">
        <v>99.9</v>
      </c>
      <c r="D12" s="385">
        <v>102.4</v>
      </c>
      <c r="E12" s="386">
        <v>105.4</v>
      </c>
      <c r="F12" s="386">
        <v>106.8</v>
      </c>
      <c r="G12" s="386">
        <v>108.2</v>
      </c>
      <c r="H12" s="386">
        <f>G12*(1+2.6%)</f>
        <v>111.01320000000001</v>
      </c>
      <c r="J12" s="454"/>
      <c r="K12" s="267"/>
    </row>
    <row r="13" spans="1:11">
      <c r="A13" s="442"/>
      <c r="B13" s="446" t="s">
        <v>477</v>
      </c>
      <c r="C13" s="318"/>
      <c r="D13" s="448">
        <f>D12/C12-1</f>
        <v>2.5025025025025016E-2</v>
      </c>
      <c r="E13" s="448">
        <f>E12/D12-1</f>
        <v>2.9296875E-2</v>
      </c>
      <c r="F13" s="448">
        <f>F12/E12-1</f>
        <v>1.3282732447817747E-2</v>
      </c>
      <c r="G13" s="448">
        <f>G12/F12-1</f>
        <v>1.3108614232209881E-2</v>
      </c>
      <c r="H13" s="448">
        <f>H12/G12-1</f>
        <v>2.6000000000000023E-2</v>
      </c>
    </row>
    <row r="14" spans="1:11">
      <c r="A14" s="442"/>
      <c r="B14" s="446" t="s">
        <v>472</v>
      </c>
      <c r="C14" s="450">
        <v>1</v>
      </c>
      <c r="D14" s="450">
        <f>C14*(1+D13)</f>
        <v>1.025025025025025</v>
      </c>
      <c r="E14" s="450">
        <f>D14*(1+E13)</f>
        <v>1.055055055055055</v>
      </c>
      <c r="F14" s="450">
        <f>E14*(1+F13)</f>
        <v>1.069069069069069</v>
      </c>
      <c r="G14" s="450">
        <f>F14*(1+G13)</f>
        <v>1.0830830830830831</v>
      </c>
      <c r="H14" s="450">
        <f>G14*(1+H13)</f>
        <v>1.1112432432432433</v>
      </c>
    </row>
    <row r="15" spans="1:11" ht="12.75" customHeight="1">
      <c r="A15" s="442"/>
      <c r="B15" s="77"/>
      <c r="F15" s="329"/>
      <c r="G15" s="329"/>
    </row>
    <row r="16" spans="1:11" ht="16.5" customHeight="1">
      <c r="A16" s="442"/>
      <c r="B16" s="453" t="s">
        <v>475</v>
      </c>
      <c r="F16" s="329"/>
      <c r="G16" s="329"/>
    </row>
    <row r="17" spans="1:8" ht="15.75">
      <c r="A17" s="442"/>
      <c r="B17" s="445"/>
      <c r="C17" s="317" t="s">
        <v>422</v>
      </c>
      <c r="D17" s="317" t="s">
        <v>417</v>
      </c>
      <c r="E17" s="317" t="s">
        <v>418</v>
      </c>
      <c r="F17" s="317" t="s">
        <v>419</v>
      </c>
      <c r="G17" s="317" t="s">
        <v>420</v>
      </c>
      <c r="H17" s="317" t="s">
        <v>421</v>
      </c>
    </row>
    <row r="18" spans="1:8">
      <c r="A18" s="442"/>
      <c r="B18" s="446" t="s">
        <v>474</v>
      </c>
      <c r="C18" s="449">
        <f t="shared" ref="C18:H18" si="0">C14/C8</f>
        <v>1</v>
      </c>
      <c r="D18" s="449">
        <f t="shared" si="0"/>
        <v>0.99904973199320179</v>
      </c>
      <c r="E18" s="449">
        <f t="shared" si="0"/>
        <v>1.0022600069300098</v>
      </c>
      <c r="F18" s="449">
        <f t="shared" si="0"/>
        <v>0.98983699653529145</v>
      </c>
      <c r="G18" s="449">
        <f t="shared" si="0"/>
        <v>0.97739998818288676</v>
      </c>
      <c r="H18" s="449">
        <f t="shared" si="0"/>
        <v>0.97739998818288665</v>
      </c>
    </row>
    <row r="19" spans="1:8">
      <c r="A19" s="442"/>
      <c r="B19" s="446" t="s">
        <v>476</v>
      </c>
      <c r="C19" s="449"/>
      <c r="D19" s="449">
        <f>C18/(1+D7)*((1+D13)^0.5)</f>
        <v>0.98677894295256552</v>
      </c>
      <c r="E19" s="449">
        <f>D18/(1+E7)*((1+E13)^0.5)</f>
        <v>0.98789337727532867</v>
      </c>
      <c r="F19" s="449">
        <f>E18/(1+F7)*((1+F13)^0.5)</f>
        <v>0.9833278991856198</v>
      </c>
      <c r="G19" s="449">
        <f>F18/(1+G7)*((1+G13)^0.5)</f>
        <v>0.97105611038154493</v>
      </c>
      <c r="H19" s="449">
        <f>G18/(1+H7)*((1+H13)^0.5)</f>
        <v>0.96493631020313864</v>
      </c>
    </row>
    <row r="20" spans="1:8" ht="12.75" customHeight="1">
      <c r="A20" s="442"/>
      <c r="B20" s="77"/>
      <c r="F20" s="329"/>
      <c r="G20" s="329"/>
    </row>
    <row r="21" spans="1:8" ht="20.25">
      <c r="A21" s="442"/>
      <c r="B21" s="77"/>
      <c r="F21" s="329"/>
      <c r="G21" s="329"/>
    </row>
    <row r="22" spans="1:8" ht="20.25">
      <c r="A22" s="442"/>
      <c r="B22" s="77"/>
      <c r="F22" s="329"/>
      <c r="G22" s="329"/>
    </row>
  </sheetData>
  <pageMargins left="0.75" right="0.75" top="1" bottom="1" header="0.5" footer="0.5"/>
  <pageSetup paperSize="9" scale="73" fitToHeight="0" orientation="landscape" r:id="rId1"/>
  <headerFooter alignWithMargins="0">
    <oddFooter>&amp;L&amp;D&amp;C&amp;A&amp;RPage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J26"/>
  <sheetViews>
    <sheetView view="pageBreakPreview" topLeftCell="A4" zoomScaleNormal="100" zoomScaleSheetLayoutView="100" workbookViewId="0">
      <selection activeCell="F25" sqref="F25"/>
    </sheetView>
  </sheetViews>
  <sheetFormatPr defaultRowHeight="12.75"/>
  <cols>
    <col min="2" max="2" width="50.7109375" customWidth="1"/>
    <col min="3" max="4" width="12.7109375" customWidth="1"/>
    <col min="5" max="5" width="50.7109375" customWidth="1"/>
    <col min="6" max="6" width="12.85546875" style="328" customWidth="1"/>
    <col min="7" max="7" width="9.140625" style="328"/>
    <col min="8" max="8" width="30.7109375" customWidth="1"/>
  </cols>
  <sheetData>
    <row r="1" spans="1:10" ht="20.25">
      <c r="A1" s="72"/>
      <c r="B1" s="327" t="str">
        <f>Cover!E22</f>
        <v>TASNETWORKS</v>
      </c>
    </row>
    <row r="2" spans="1:10" ht="20.25">
      <c r="A2" s="72"/>
      <c r="B2" s="73" t="s">
        <v>247</v>
      </c>
      <c r="G2" s="329"/>
    </row>
    <row r="3" spans="1:10" ht="20.25">
      <c r="A3" s="72"/>
      <c r="B3" s="75" t="str">
        <f>Cover!E26</f>
        <v>2015-16</v>
      </c>
      <c r="E3" s="267"/>
      <c r="G3" s="330"/>
      <c r="J3" s="267"/>
    </row>
    <row r="4" spans="1:10" ht="20.25">
      <c r="A4" s="323"/>
      <c r="B4" s="77"/>
    </row>
    <row r="5" spans="1:10" ht="20.25">
      <c r="A5" s="323"/>
      <c r="B5" s="77" t="s">
        <v>483</v>
      </c>
      <c r="F5" s="329"/>
      <c r="G5" s="329"/>
    </row>
    <row r="6" spans="1:10" ht="25.5">
      <c r="B6" s="326" t="s">
        <v>250</v>
      </c>
      <c r="C6" s="535" t="s">
        <v>248</v>
      </c>
      <c r="D6" s="535"/>
      <c r="E6" s="322" t="s">
        <v>246</v>
      </c>
      <c r="F6" s="331" t="s">
        <v>266</v>
      </c>
      <c r="G6" s="331" t="s">
        <v>267</v>
      </c>
      <c r="H6" s="340" t="s">
        <v>289</v>
      </c>
    </row>
    <row r="7" spans="1:10" s="267" customFormat="1" ht="18">
      <c r="B7" s="279" t="s">
        <v>108</v>
      </c>
      <c r="C7" s="280"/>
      <c r="D7" s="280"/>
      <c r="E7" s="281"/>
      <c r="F7" s="281"/>
      <c r="G7" s="281"/>
      <c r="H7" s="281"/>
    </row>
    <row r="8" spans="1:10" s="267" customFormat="1">
      <c r="B8" s="284" t="s">
        <v>264</v>
      </c>
      <c r="C8" s="270">
        <f>'1. Income'!E14+'1. Income'!$E$15</f>
        <v>438233.97506000206</v>
      </c>
      <c r="D8" s="268">
        <v>438233.97506000201</v>
      </c>
      <c r="E8" s="271"/>
      <c r="F8" s="332">
        <f t="shared" ref="F8:F13" si="0">C8-D8</f>
        <v>0</v>
      </c>
      <c r="G8" s="333" t="b">
        <f t="shared" ref="G8:G14" si="1">IF(F8&lt;-0.5,(D8-C8)/D8,IF(F8&gt;0.5,(C8-D8)/C8))</f>
        <v>0</v>
      </c>
      <c r="H8" s="342"/>
    </row>
    <row r="9" spans="1:10" s="267" customFormat="1">
      <c r="B9" s="284" t="s">
        <v>265</v>
      </c>
      <c r="C9" s="270">
        <f>'1. Income'!G14</f>
        <v>5313.5128500000001</v>
      </c>
      <c r="D9" s="270">
        <f>'8. Alt Control&amp;Others '!H39</f>
        <v>5313.5128500000001</v>
      </c>
      <c r="E9" s="271" t="s">
        <v>274</v>
      </c>
      <c r="F9" s="332">
        <f t="shared" si="0"/>
        <v>0</v>
      </c>
      <c r="G9" s="333" t="b">
        <f t="shared" si="1"/>
        <v>0</v>
      </c>
      <c r="H9" s="342"/>
    </row>
    <row r="10" spans="1:10" s="267" customFormat="1">
      <c r="B10" s="284" t="s">
        <v>454</v>
      </c>
      <c r="C10" s="471">
        <f>ROUND('1. Income'!$H$14,3)</f>
        <v>14041.27</v>
      </c>
      <c r="D10" s="471">
        <f>'2. Metering and TARC'!E22</f>
        <v>14041.269914179538</v>
      </c>
      <c r="E10" s="271" t="s">
        <v>457</v>
      </c>
      <c r="F10" s="332">
        <f t="shared" si="0"/>
        <v>8.5820462118135765E-5</v>
      </c>
      <c r="G10" s="333" t="b">
        <f t="shared" si="1"/>
        <v>0</v>
      </c>
      <c r="H10" s="342"/>
    </row>
    <row r="11" spans="1:10" s="267" customFormat="1">
      <c r="B11" s="284" t="s">
        <v>455</v>
      </c>
      <c r="C11" s="270">
        <f>'1. Income'!I14</f>
        <v>3727.6096700021403</v>
      </c>
      <c r="D11" s="270">
        <f>'8. Alt Control&amp;Others '!H25</f>
        <v>3727.6096700021399</v>
      </c>
      <c r="E11" s="271" t="s">
        <v>274</v>
      </c>
      <c r="F11" s="332">
        <f t="shared" si="0"/>
        <v>0</v>
      </c>
      <c r="G11" s="333" t="b">
        <f t="shared" si="1"/>
        <v>0</v>
      </c>
      <c r="H11" s="342"/>
    </row>
    <row r="12" spans="1:10" s="267" customFormat="1">
      <c r="B12" s="284" t="s">
        <v>456</v>
      </c>
      <c r="C12" s="270">
        <f>'1. Income'!J14</f>
        <v>2187.4636399999999</v>
      </c>
      <c r="D12" s="270">
        <f>'8. Alt Control&amp;Others '!H32</f>
        <v>2187.4636399999995</v>
      </c>
      <c r="E12" s="271" t="s">
        <v>274</v>
      </c>
      <c r="F12" s="332">
        <f t="shared" si="0"/>
        <v>0</v>
      </c>
      <c r="G12" s="333" t="b">
        <f t="shared" si="1"/>
        <v>0</v>
      </c>
      <c r="H12" s="342"/>
    </row>
    <row r="13" spans="1:10" s="267" customFormat="1">
      <c r="B13" s="284"/>
      <c r="C13" s="270"/>
      <c r="D13" s="270"/>
      <c r="E13" s="271"/>
      <c r="F13" s="332">
        <f t="shared" si="0"/>
        <v>0</v>
      </c>
      <c r="G13" s="333" t="b">
        <f t="shared" si="1"/>
        <v>0</v>
      </c>
      <c r="H13" s="342"/>
    </row>
    <row r="14" spans="1:10" s="267" customFormat="1">
      <c r="B14" s="284" t="s">
        <v>396</v>
      </c>
      <c r="C14" s="270">
        <f>'1. Income'!F18</f>
        <v>12252.566172437828</v>
      </c>
      <c r="D14" s="471">
        <v>12252.566172437826</v>
      </c>
      <c r="E14" s="271" t="s">
        <v>275</v>
      </c>
      <c r="F14" s="332">
        <f>C14-D14</f>
        <v>0</v>
      </c>
      <c r="G14" s="333" t="b">
        <f t="shared" si="1"/>
        <v>0</v>
      </c>
      <c r="H14" s="342"/>
    </row>
    <row r="15" spans="1:10" s="267" customFormat="1" ht="18">
      <c r="B15" s="282" t="s">
        <v>249</v>
      </c>
      <c r="C15" s="280"/>
      <c r="D15" s="280"/>
      <c r="E15" s="281"/>
      <c r="F15" s="281"/>
      <c r="G15" s="281"/>
      <c r="H15" s="281"/>
    </row>
    <row r="16" spans="1:10" s="267" customFormat="1">
      <c r="B16" s="396" t="s">
        <v>486</v>
      </c>
      <c r="C16" s="270">
        <f>'1. Income'!E24</f>
        <v>0</v>
      </c>
      <c r="D16" s="272">
        <f>'10. Juris Scheme'!F17</f>
        <v>0</v>
      </c>
      <c r="E16" s="271" t="s">
        <v>276</v>
      </c>
      <c r="F16" s="332">
        <f t="shared" ref="F16:F18" si="2">C16-D16</f>
        <v>0</v>
      </c>
      <c r="G16" s="333" t="b">
        <f t="shared" ref="G16:G18" si="3">IF(F16&lt;-0.5,(D16-C16)/D16,IF(F16&gt;0.5,(C16-D16)/C16))</f>
        <v>0</v>
      </c>
      <c r="H16" s="342"/>
      <c r="I16" s="269"/>
    </row>
    <row r="17" spans="2:9" s="267" customFormat="1">
      <c r="B17" s="435" t="s">
        <v>205</v>
      </c>
      <c r="C17" s="270">
        <f>'1. Income'!E26</f>
        <v>31453.140264564707</v>
      </c>
      <c r="D17" s="272">
        <f>'6a. Operating Activities (T)'!E39</f>
        <v>31453.140264564707</v>
      </c>
      <c r="E17" s="271" t="s">
        <v>458</v>
      </c>
      <c r="F17" s="332">
        <f t="shared" si="2"/>
        <v>0</v>
      </c>
      <c r="G17" s="333"/>
      <c r="H17" s="342"/>
      <c r="I17" s="269"/>
    </row>
    <row r="18" spans="2:9" s="267" customFormat="1">
      <c r="B18" s="395" t="s">
        <v>119</v>
      </c>
      <c r="C18" s="270">
        <f>'1. Income'!E25</f>
        <v>57533.587187631332</v>
      </c>
      <c r="D18" s="270">
        <f>'5a. Maintenance - total '!E48</f>
        <v>57533.587187631318</v>
      </c>
      <c r="E18" s="271" t="s">
        <v>277</v>
      </c>
      <c r="F18" s="332">
        <f t="shared" si="2"/>
        <v>0</v>
      </c>
      <c r="G18" s="333" t="b">
        <f t="shared" si="3"/>
        <v>0</v>
      </c>
      <c r="H18" s="342"/>
    </row>
    <row r="19" spans="2:9" s="267" customFormat="1">
      <c r="B19" s="273"/>
      <c r="C19" s="274"/>
      <c r="D19" s="274"/>
      <c r="E19" s="275"/>
      <c r="F19" s="329"/>
      <c r="G19" s="330"/>
    </row>
    <row r="20" spans="2:9" s="267" customFormat="1" ht="20.25">
      <c r="B20" s="278" t="s">
        <v>268</v>
      </c>
      <c r="C20" s="276"/>
      <c r="D20" s="276"/>
      <c r="E20" s="277"/>
      <c r="F20" s="329"/>
      <c r="G20" s="330"/>
    </row>
    <row r="21" spans="2:9" ht="25.5">
      <c r="B21" s="326" t="s">
        <v>250</v>
      </c>
      <c r="C21" s="535" t="s">
        <v>248</v>
      </c>
      <c r="D21" s="535"/>
      <c r="E21" s="326" t="s">
        <v>246</v>
      </c>
      <c r="F21" s="331" t="s">
        <v>266</v>
      </c>
      <c r="G21" s="331" t="s">
        <v>267</v>
      </c>
      <c r="H21" s="340" t="s">
        <v>193</v>
      </c>
    </row>
    <row r="22" spans="2:9" s="267" customFormat="1">
      <c r="B22" s="283" t="s">
        <v>284</v>
      </c>
      <c r="C22" s="270">
        <f>'8. Alt Control&amp;Others '!C36+'8. Alt Control&amp;Others '!D36+'8. Alt Control&amp;Others '!C39+'8. Alt Control&amp;Others '!D39</f>
        <v>11997.211834757883</v>
      </c>
      <c r="D22" s="270">
        <v>12477.106055548793</v>
      </c>
      <c r="E22" s="271" t="s">
        <v>281</v>
      </c>
      <c r="F22" s="332">
        <f t="shared" ref="F22:F26" si="4">C22-D22</f>
        <v>-479.89422079090946</v>
      </c>
      <c r="G22" s="333">
        <f t="shared" ref="G22:G26" si="5">IF(F22&lt;-0.5,(D22-C22)/D22,IF(F22&gt;0.5,(C22-D22)/C22))</f>
        <v>3.8461981380489417E-2</v>
      </c>
      <c r="H22" s="342"/>
    </row>
    <row r="23" spans="2:9" s="267" customFormat="1">
      <c r="B23" s="283" t="s">
        <v>285</v>
      </c>
      <c r="C23" s="272">
        <f>'9. EBSS'!C20</f>
        <v>236.59811999999999</v>
      </c>
      <c r="D23" s="272">
        <v>236.59811999999999</v>
      </c>
      <c r="E23" s="271" t="s">
        <v>278</v>
      </c>
      <c r="F23" s="332">
        <f t="shared" si="4"/>
        <v>0</v>
      </c>
      <c r="G23" s="333" t="b">
        <f t="shared" si="5"/>
        <v>0</v>
      </c>
      <c r="H23" s="342"/>
    </row>
    <row r="24" spans="2:9" s="267" customFormat="1">
      <c r="B24" s="283" t="s">
        <v>286</v>
      </c>
      <c r="C24" s="272">
        <f>'9. EBSS'!C22</f>
        <v>2148.69</v>
      </c>
      <c r="D24" s="272">
        <v>2148.69</v>
      </c>
      <c r="E24" s="271" t="s">
        <v>279</v>
      </c>
      <c r="F24" s="332">
        <f t="shared" si="4"/>
        <v>0</v>
      </c>
      <c r="G24" s="333" t="b">
        <f t="shared" si="5"/>
        <v>0</v>
      </c>
      <c r="H24" s="342"/>
    </row>
    <row r="25" spans="2:9" s="267" customFormat="1">
      <c r="B25" s="283" t="s">
        <v>287</v>
      </c>
      <c r="C25" s="272">
        <f>'9. EBSS'!C17</f>
        <v>0</v>
      </c>
      <c r="D25" s="272">
        <v>0</v>
      </c>
      <c r="E25" s="271" t="s">
        <v>459</v>
      </c>
      <c r="F25" s="332">
        <f t="shared" si="4"/>
        <v>0</v>
      </c>
      <c r="G25" s="333" t="b">
        <f t="shared" si="5"/>
        <v>0</v>
      </c>
      <c r="H25" s="342"/>
    </row>
    <row r="26" spans="2:9" s="267" customFormat="1">
      <c r="B26" s="283" t="s">
        <v>278</v>
      </c>
      <c r="C26" s="272">
        <f>'11.DMIS-DMIA'!E22</f>
        <v>236.59811999999999</v>
      </c>
      <c r="D26" s="272">
        <v>236.59811999999999</v>
      </c>
      <c r="E26" s="271" t="s">
        <v>280</v>
      </c>
      <c r="F26" s="332">
        <f t="shared" si="4"/>
        <v>0</v>
      </c>
      <c r="G26" s="333" t="b">
        <f t="shared" si="5"/>
        <v>0</v>
      </c>
      <c r="H26" s="342"/>
    </row>
  </sheetData>
  <dataConsolidate/>
  <customSheetViews>
    <customSheetView guid="{8AFF35FC-108D-4A49-9D9F-1B843A1181FA}" scale="60" showPageBreaks="1" fitToPage="1" printArea="1" view="pageBreakPreview">
      <selection activeCell="G30" sqref="G30"/>
      <pageMargins left="0.75" right="0.75" top="1" bottom="1" header="0.5" footer="0.5"/>
      <pageSetup paperSize="9" scale="75" fitToHeight="0" orientation="landscape" r:id="rId1"/>
      <headerFooter alignWithMargins="0">
        <oddFooter>&amp;L&amp;D&amp;C&amp;A&amp;RPage &amp;P of &amp;N</oddFooter>
      </headerFooter>
    </customSheetView>
  </customSheetViews>
  <mergeCells count="2">
    <mergeCell ref="C6:D6"/>
    <mergeCell ref="C21:D21"/>
  </mergeCells>
  <conditionalFormatting sqref="G8:G14 G16:G20 G22:G26">
    <cfRule type="containsText" dxfId="2" priority="2" operator="containsText" text="false">
      <formula>NOT(ISERROR(SEARCH("false",G8)))</formula>
    </cfRule>
  </conditionalFormatting>
  <conditionalFormatting sqref="H8:H14 H16:H18 H22:H26">
    <cfRule type="expression" dxfId="1" priority="1">
      <formula>G8</formula>
    </cfRule>
  </conditionalFormatting>
  <pageMargins left="0.75" right="0.75" top="1" bottom="1" header="0.5" footer="0.5"/>
  <pageSetup paperSize="9" scale="73" fitToHeight="0" orientation="landscape" r:id="rId2"/>
  <headerFooter alignWithMargins="0">
    <oddFooter>&amp;L&amp;D&amp;C&amp;A&amp;RPage &amp;P of &amp;N</oddFooter>
  </headerFooter>
  <drawing r:id="rId3"/>
  <extLst>
    <ext xmlns:x14="http://schemas.microsoft.com/office/spreadsheetml/2009/9/main" uri="{78C0D931-6437-407d-A8EE-F0AAD7539E65}">
      <x14:conditionalFormattings>
        <x14:conditionalFormatting xmlns:xm="http://schemas.microsoft.com/office/excel/2006/main">
          <x14:cfRule type="iconSet" priority="84" id="{7C5C2C4B-96D7-4186-AA05-26C3146F65EA}">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F8:F14</xm:sqref>
        </x14:conditionalFormatting>
        <x14:conditionalFormatting xmlns:xm="http://schemas.microsoft.com/office/excel/2006/main">
          <x14:cfRule type="iconSet" priority="92" id="{CDB5F1EC-978C-41BE-AF04-FC7A50FAF7FD}">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F16:F18</xm:sqref>
        </x14:conditionalFormatting>
        <x14:conditionalFormatting xmlns:xm="http://schemas.microsoft.com/office/excel/2006/main">
          <x14:cfRule type="iconSet" priority="102" id="{82888E88-544A-4771-B074-060297CD6168}">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F22:F26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L54"/>
  <sheetViews>
    <sheetView showGridLines="0" view="pageBreakPreview" topLeftCell="A7" zoomScaleNormal="100" zoomScaleSheetLayoutView="100" workbookViewId="0">
      <selection activeCell="E19" sqref="E19"/>
    </sheetView>
  </sheetViews>
  <sheetFormatPr defaultRowHeight="12.75"/>
  <cols>
    <col min="1" max="1" width="12" style="64" customWidth="1"/>
    <col min="2" max="2" width="33.85546875" style="64" customWidth="1"/>
    <col min="3" max="3" width="16.42578125" style="64" customWidth="1"/>
    <col min="4" max="4" width="14.85546875" style="64" customWidth="1"/>
    <col min="5" max="5" width="14.7109375" style="64" customWidth="1"/>
    <col min="6" max="8" width="12.7109375" style="64" customWidth="1"/>
    <col min="9" max="9" width="12.7109375" style="351" customWidth="1"/>
    <col min="10" max="13" width="12.7109375" style="64" customWidth="1"/>
    <col min="14" max="14" width="5.42578125" style="64" customWidth="1"/>
    <col min="15" max="16384" width="9.140625" style="64"/>
  </cols>
  <sheetData>
    <row r="1" spans="2:12" ht="20.25">
      <c r="B1" s="101" t="str">
        <f>Cover!E22</f>
        <v>TASNETWORKS</v>
      </c>
      <c r="C1" s="101"/>
      <c r="D1" s="103"/>
      <c r="E1" s="102"/>
      <c r="F1" s="102"/>
      <c r="G1" s="102"/>
      <c r="H1" s="102"/>
      <c r="I1" s="102"/>
      <c r="J1" s="102"/>
      <c r="K1" s="102"/>
      <c r="L1" s="102"/>
    </row>
    <row r="2" spans="2:12" ht="20.25" customHeight="1">
      <c r="B2" s="104" t="s">
        <v>37</v>
      </c>
      <c r="C2" s="104"/>
    </row>
    <row r="3" spans="2:12" ht="24" customHeight="1">
      <c r="B3" s="11" t="str">
        <f>Cover!E26</f>
        <v>2015-16</v>
      </c>
      <c r="C3" s="62"/>
    </row>
    <row r="4" spans="2:12" ht="20.25">
      <c r="B4" s="77"/>
      <c r="C4" s="78"/>
      <c r="D4" s="79"/>
      <c r="E4" s="153" t="s">
        <v>238</v>
      </c>
      <c r="F4" s="154"/>
      <c r="G4" s="176"/>
    </row>
    <row r="5" spans="2:12" ht="20.25">
      <c r="B5" s="61" t="s">
        <v>240</v>
      </c>
      <c r="C5" s="61"/>
      <c r="D5" s="78"/>
      <c r="E5" s="80" t="s">
        <v>130</v>
      </c>
      <c r="F5" s="81"/>
      <c r="G5" s="436"/>
    </row>
    <row r="6" spans="2:12" ht="20.25">
      <c r="B6" s="85" t="s">
        <v>241</v>
      </c>
      <c r="C6" s="86"/>
      <c r="D6" s="78"/>
      <c r="E6" s="87" t="s">
        <v>239</v>
      </c>
      <c r="F6" s="87"/>
      <c r="G6" s="161"/>
    </row>
    <row r="8" spans="2:12" ht="22.5" customHeight="1">
      <c r="B8" s="536" t="s">
        <v>288</v>
      </c>
      <c r="C8" s="537"/>
      <c r="D8" s="538"/>
    </row>
    <row r="9" spans="2:12" ht="21.75" customHeight="1">
      <c r="B9" s="539"/>
      <c r="C9" s="540"/>
      <c r="D9" s="541"/>
    </row>
    <row r="10" spans="2:12" ht="27.75" customHeight="1">
      <c r="B10" s="542"/>
      <c r="C10" s="543"/>
      <c r="D10" s="544"/>
    </row>
    <row r="11" spans="2:12" ht="18" customHeight="1">
      <c r="B11" s="105"/>
      <c r="C11" s="105"/>
      <c r="D11" s="106"/>
      <c r="E11" s="107"/>
      <c r="F11" s="107"/>
      <c r="G11" s="82"/>
      <c r="H11" s="83"/>
      <c r="I11" s="83"/>
      <c r="J11" s="84"/>
    </row>
    <row r="12" spans="2:12" ht="51" customHeight="1">
      <c r="B12" s="13" t="s">
        <v>33</v>
      </c>
      <c r="C12" s="14" t="s">
        <v>159</v>
      </c>
      <c r="D12" s="14" t="s">
        <v>35</v>
      </c>
      <c r="E12" s="15" t="s">
        <v>164</v>
      </c>
      <c r="F12" s="15" t="s">
        <v>97</v>
      </c>
      <c r="G12" s="545" t="s">
        <v>165</v>
      </c>
      <c r="H12" s="546"/>
      <c r="I12" s="546"/>
      <c r="J12" s="547"/>
      <c r="K12" s="15" t="s">
        <v>50</v>
      </c>
      <c r="L12" s="52" t="s">
        <v>0</v>
      </c>
    </row>
    <row r="13" spans="2:12" ht="30" customHeight="1">
      <c r="B13" s="13"/>
      <c r="C13" s="14"/>
      <c r="D13" s="14"/>
      <c r="E13" s="15"/>
      <c r="F13" s="15"/>
      <c r="G13" s="15" t="s">
        <v>45</v>
      </c>
      <c r="H13" s="13" t="s">
        <v>176</v>
      </c>
      <c r="I13" s="16" t="s">
        <v>48</v>
      </c>
      <c r="J13" s="15" t="s">
        <v>49</v>
      </c>
      <c r="K13" s="15"/>
      <c r="L13" s="15"/>
    </row>
    <row r="14" spans="2:12">
      <c r="B14" s="230" t="s">
        <v>110</v>
      </c>
      <c r="C14" s="482">
        <v>330338.04178986128</v>
      </c>
      <c r="D14" s="482">
        <v>0</v>
      </c>
      <c r="E14" s="483">
        <f>SUM(C14,D14)</f>
        <v>330338.04178986128</v>
      </c>
      <c r="F14" s="482">
        <v>305068.18573653197</v>
      </c>
      <c r="G14" s="482">
        <v>5313.5128500000001</v>
      </c>
      <c r="H14" s="482">
        <v>14041.269913327193</v>
      </c>
      <c r="I14" s="482">
        <v>3727.6096700021403</v>
      </c>
      <c r="J14" s="482">
        <v>2187.4636399999999</v>
      </c>
      <c r="K14" s="482">
        <v>0</v>
      </c>
      <c r="L14" s="482">
        <v>1323.5867699999999</v>
      </c>
    </row>
    <row r="15" spans="2:12">
      <c r="B15" s="232" t="s">
        <v>161</v>
      </c>
      <c r="C15" s="482">
        <v>107895.93327014081</v>
      </c>
      <c r="D15" s="482">
        <v>0</v>
      </c>
      <c r="E15" s="483">
        <f t="shared" ref="E15:E35" si="0">SUM(C15,D15)</f>
        <v>107895.93327014081</v>
      </c>
      <c r="F15" s="482">
        <v>107895.93327014081</v>
      </c>
      <c r="G15" s="482">
        <v>0</v>
      </c>
      <c r="H15" s="482">
        <v>0</v>
      </c>
      <c r="I15" s="482">
        <v>0</v>
      </c>
      <c r="J15" s="482">
        <v>0</v>
      </c>
      <c r="K15" s="482">
        <v>0</v>
      </c>
      <c r="L15" s="482">
        <v>0</v>
      </c>
    </row>
    <row r="16" spans="2:12">
      <c r="B16" s="232" t="s">
        <v>160</v>
      </c>
      <c r="C16" s="482">
        <v>0</v>
      </c>
      <c r="D16" s="482">
        <v>0</v>
      </c>
      <c r="E16" s="483">
        <f t="shared" si="0"/>
        <v>0</v>
      </c>
      <c r="F16" s="482">
        <v>0</v>
      </c>
      <c r="G16" s="482">
        <v>0</v>
      </c>
      <c r="H16" s="482">
        <v>0</v>
      </c>
      <c r="I16" s="482">
        <v>0</v>
      </c>
      <c r="J16" s="482">
        <v>0</v>
      </c>
      <c r="K16" s="482">
        <v>0</v>
      </c>
      <c r="L16" s="482">
        <v>0</v>
      </c>
    </row>
    <row r="17" spans="2:12">
      <c r="B17" s="230" t="s">
        <v>58</v>
      </c>
      <c r="C17" s="482">
        <v>0</v>
      </c>
      <c r="D17" s="482">
        <v>0</v>
      </c>
      <c r="E17" s="483">
        <f t="shared" si="0"/>
        <v>0</v>
      </c>
      <c r="F17" s="482">
        <v>0</v>
      </c>
      <c r="G17" s="482">
        <v>0</v>
      </c>
      <c r="H17" s="482">
        <v>0</v>
      </c>
      <c r="I17" s="482">
        <v>0</v>
      </c>
      <c r="J17" s="482">
        <v>0</v>
      </c>
      <c r="K17" s="482">
        <v>0</v>
      </c>
      <c r="L17" s="482">
        <v>0</v>
      </c>
    </row>
    <row r="18" spans="2:12">
      <c r="B18" s="230" t="s">
        <v>397</v>
      </c>
      <c r="C18" s="482">
        <v>13534.485610000065</v>
      </c>
      <c r="D18" s="482">
        <v>-1255.0505899999998</v>
      </c>
      <c r="E18" s="483">
        <f t="shared" si="0"/>
        <v>12279.435020000066</v>
      </c>
      <c r="F18" s="482">
        <v>12252.566172437828</v>
      </c>
      <c r="G18" s="482">
        <v>26.868847562241406</v>
      </c>
      <c r="H18" s="482">
        <v>0</v>
      </c>
      <c r="I18" s="482">
        <v>0</v>
      </c>
      <c r="J18" s="482">
        <v>0</v>
      </c>
      <c r="K18" s="482">
        <v>0</v>
      </c>
      <c r="L18" s="482">
        <v>32.184890000000003</v>
      </c>
    </row>
    <row r="19" spans="2:12" s="479" customFormat="1">
      <c r="B19" s="230" t="s">
        <v>549</v>
      </c>
      <c r="C19" s="482">
        <v>480.33141999999998</v>
      </c>
      <c r="D19" s="482">
        <v>0</v>
      </c>
      <c r="E19" s="483">
        <f>SUM(C19:D19)</f>
        <v>480.33141999999998</v>
      </c>
      <c r="F19" s="482">
        <v>0</v>
      </c>
      <c r="G19" s="482">
        <v>0</v>
      </c>
      <c r="H19" s="482">
        <v>0</v>
      </c>
      <c r="I19" s="482">
        <v>0</v>
      </c>
      <c r="J19" s="482">
        <v>0</v>
      </c>
      <c r="K19" s="482">
        <v>480.33141999999998</v>
      </c>
      <c r="L19" s="482">
        <v>0</v>
      </c>
    </row>
    <row r="20" spans="2:12">
      <c r="B20" s="230" t="s">
        <v>59</v>
      </c>
      <c r="C20" s="482">
        <v>246310.74870999783</v>
      </c>
      <c r="D20" s="482">
        <v>-246310.74870999783</v>
      </c>
      <c r="E20" s="483">
        <f t="shared" si="0"/>
        <v>0</v>
      </c>
      <c r="F20" s="482">
        <v>0</v>
      </c>
      <c r="G20" s="482">
        <v>0</v>
      </c>
      <c r="H20" s="482">
        <v>0</v>
      </c>
      <c r="I20" s="482">
        <v>0</v>
      </c>
      <c r="J20" s="482">
        <v>0</v>
      </c>
      <c r="K20" s="482">
        <v>0</v>
      </c>
      <c r="L20" s="482">
        <v>-246310.74870999783</v>
      </c>
    </row>
    <row r="21" spans="2:12">
      <c r="B21" s="234" t="s">
        <v>36</v>
      </c>
      <c r="C21" s="484">
        <f t="shared" ref="C21:L21" si="1">SUM(C14:C20)</f>
        <v>698559.54079999996</v>
      </c>
      <c r="D21" s="484">
        <f t="shared" si="1"/>
        <v>-247565.79929999783</v>
      </c>
      <c r="E21" s="483">
        <f t="shared" si="1"/>
        <v>450993.74150000216</v>
      </c>
      <c r="F21" s="484">
        <f t="shared" si="1"/>
        <v>425216.68517911056</v>
      </c>
      <c r="G21" s="484">
        <f t="shared" si="1"/>
        <v>5340.3816975622412</v>
      </c>
      <c r="H21" s="484">
        <f t="shared" si="1"/>
        <v>14041.269913327193</v>
      </c>
      <c r="I21" s="484">
        <f t="shared" si="1"/>
        <v>3727.6096700021403</v>
      </c>
      <c r="J21" s="484">
        <f t="shared" si="1"/>
        <v>2187.4636399999999</v>
      </c>
      <c r="K21" s="484">
        <f t="shared" si="1"/>
        <v>480.33141999999998</v>
      </c>
      <c r="L21" s="484">
        <f t="shared" si="1"/>
        <v>-244954.97704999783</v>
      </c>
    </row>
    <row r="22" spans="2:12">
      <c r="B22" s="232" t="s">
        <v>162</v>
      </c>
      <c r="C22" s="482">
        <v>100782.99685</v>
      </c>
      <c r="D22" s="482">
        <v>0</v>
      </c>
      <c r="E22" s="483">
        <f t="shared" si="0"/>
        <v>100782.99685</v>
      </c>
      <c r="F22" s="482">
        <v>100782.99685</v>
      </c>
      <c r="G22" s="482">
        <v>0</v>
      </c>
      <c r="H22" s="482">
        <v>0</v>
      </c>
      <c r="I22" s="482">
        <v>0</v>
      </c>
      <c r="J22" s="482">
        <v>0</v>
      </c>
      <c r="K22" s="482">
        <v>0</v>
      </c>
      <c r="L22" s="482">
        <v>0</v>
      </c>
    </row>
    <row r="23" spans="2:12">
      <c r="B23" s="232" t="s">
        <v>163</v>
      </c>
      <c r="C23" s="482">
        <v>66964.601818978728</v>
      </c>
      <c r="D23" s="482">
        <v>-66964.601818978728</v>
      </c>
      <c r="E23" s="483">
        <f t="shared" si="0"/>
        <v>0</v>
      </c>
      <c r="F23" s="482">
        <v>0</v>
      </c>
      <c r="G23" s="482">
        <v>0</v>
      </c>
      <c r="H23" s="482">
        <v>0</v>
      </c>
      <c r="I23" s="482">
        <v>0</v>
      </c>
      <c r="J23" s="482">
        <v>0</v>
      </c>
      <c r="K23" s="482">
        <v>0</v>
      </c>
      <c r="L23" s="482">
        <v>0</v>
      </c>
    </row>
    <row r="24" spans="2:12">
      <c r="B24" s="232" t="s">
        <v>153</v>
      </c>
      <c r="C24" s="482">
        <v>0</v>
      </c>
      <c r="D24" s="482">
        <v>0</v>
      </c>
      <c r="E24" s="483">
        <f t="shared" si="0"/>
        <v>0</v>
      </c>
      <c r="F24" s="482">
        <v>0</v>
      </c>
      <c r="G24" s="482">
        <v>0</v>
      </c>
      <c r="H24" s="482">
        <v>0</v>
      </c>
      <c r="I24" s="482">
        <v>0</v>
      </c>
      <c r="J24" s="482">
        <v>0</v>
      </c>
      <c r="K24" s="482">
        <v>0</v>
      </c>
      <c r="L24" s="482">
        <v>0</v>
      </c>
    </row>
    <row r="25" spans="2:12">
      <c r="B25" s="236" t="s">
        <v>119</v>
      </c>
      <c r="C25" s="482">
        <v>60161.802767631336</v>
      </c>
      <c r="D25" s="482">
        <v>-2628.2155800000064</v>
      </c>
      <c r="E25" s="483">
        <f t="shared" si="0"/>
        <v>57533.587187631332</v>
      </c>
      <c r="F25" s="482">
        <v>44655.057436717281</v>
      </c>
      <c r="G25" s="482">
        <v>2555.740269999998</v>
      </c>
      <c r="H25" s="482">
        <v>4291.6469809140417</v>
      </c>
      <c r="I25" s="482">
        <v>2824.9197899999999</v>
      </c>
      <c r="J25" s="482">
        <v>3204.0371099999988</v>
      </c>
      <c r="K25" s="482">
        <v>2.1856</v>
      </c>
      <c r="L25" s="482">
        <v>2628.2155800000064</v>
      </c>
    </row>
    <row r="26" spans="2:12">
      <c r="B26" s="230" t="s">
        <v>57</v>
      </c>
      <c r="C26" s="482">
        <v>32131.809712410079</v>
      </c>
      <c r="D26" s="482">
        <v>-678.66944784537031</v>
      </c>
      <c r="E26" s="483">
        <f t="shared" si="0"/>
        <v>31453.140264564707</v>
      </c>
      <c r="F26" s="482">
        <v>25311.366925666116</v>
      </c>
      <c r="G26" s="482">
        <v>891.48947074213322</v>
      </c>
      <c r="H26" s="482">
        <v>2729.2586741406994</v>
      </c>
      <c r="I26" s="482">
        <v>1717.9595818903713</v>
      </c>
      <c r="J26" s="482">
        <v>803.06561212538372</v>
      </c>
      <c r="K26" s="482">
        <v>0</v>
      </c>
      <c r="L26" s="482">
        <v>678.66944784537031</v>
      </c>
    </row>
    <row r="27" spans="2:12">
      <c r="B27" s="237" t="s">
        <v>120</v>
      </c>
      <c r="C27" s="482">
        <v>104411.74860765516</v>
      </c>
      <c r="D27" s="482">
        <v>-1340.9759516102308</v>
      </c>
      <c r="E27" s="483">
        <f t="shared" si="0"/>
        <v>103070.77265604492</v>
      </c>
      <c r="F27" s="482">
        <v>92857.091792378036</v>
      </c>
      <c r="G27" s="482">
        <v>1768.6624298687702</v>
      </c>
      <c r="H27" s="482">
        <v>5835.4212338691868</v>
      </c>
      <c r="I27" s="482">
        <v>1598.8508350248039</v>
      </c>
      <c r="J27" s="482">
        <v>838.80498203515708</v>
      </c>
      <c r="K27" s="482">
        <v>171.941303883366</v>
      </c>
      <c r="L27" s="482">
        <v>1340.9759516102308</v>
      </c>
    </row>
    <row r="28" spans="2:12" s="479" customFormat="1">
      <c r="B28" s="237" t="s">
        <v>506</v>
      </c>
      <c r="C28" s="482">
        <v>63445.759382344855</v>
      </c>
      <c r="D28" s="482">
        <v>-63445.759382344855</v>
      </c>
      <c r="E28" s="483"/>
      <c r="F28" s="482">
        <v>0</v>
      </c>
      <c r="G28" s="482">
        <v>0</v>
      </c>
      <c r="H28" s="482">
        <v>0</v>
      </c>
      <c r="I28" s="482">
        <v>0</v>
      </c>
      <c r="J28" s="482">
        <v>0</v>
      </c>
      <c r="K28" s="482">
        <v>0</v>
      </c>
      <c r="L28" s="482">
        <v>0</v>
      </c>
    </row>
    <row r="29" spans="2:12">
      <c r="B29" s="230" t="s">
        <v>56</v>
      </c>
      <c r="C29" s="482">
        <v>110245.59569</v>
      </c>
      <c r="D29" s="482">
        <v>-110245.59569</v>
      </c>
      <c r="E29" s="483">
        <f t="shared" si="0"/>
        <v>0</v>
      </c>
      <c r="F29" s="482">
        <v>0</v>
      </c>
      <c r="G29" s="482">
        <v>0</v>
      </c>
      <c r="H29" s="482">
        <v>0</v>
      </c>
      <c r="I29" s="482">
        <v>0</v>
      </c>
      <c r="J29" s="482">
        <v>0</v>
      </c>
      <c r="K29" s="482">
        <v>0</v>
      </c>
      <c r="L29" s="482">
        <v>0</v>
      </c>
    </row>
    <row r="30" spans="2:12">
      <c r="B30" s="230" t="s">
        <v>60</v>
      </c>
      <c r="C30" s="482">
        <v>227.11995000000002</v>
      </c>
      <c r="D30" s="482">
        <v>-227.11995000000002</v>
      </c>
      <c r="E30" s="483">
        <f t="shared" si="0"/>
        <v>0</v>
      </c>
      <c r="F30" s="482">
        <v>0</v>
      </c>
      <c r="G30" s="482">
        <v>0</v>
      </c>
      <c r="H30" s="482">
        <v>0</v>
      </c>
      <c r="I30" s="482">
        <v>0</v>
      </c>
      <c r="J30" s="482">
        <v>0</v>
      </c>
      <c r="K30" s="482">
        <v>0</v>
      </c>
      <c r="L30" s="482">
        <v>0</v>
      </c>
    </row>
    <row r="31" spans="2:12">
      <c r="B31" s="230" t="s">
        <v>263</v>
      </c>
      <c r="C31" s="482">
        <v>6652.7215500000002</v>
      </c>
      <c r="D31" s="482">
        <v>-6652.7215500000002</v>
      </c>
      <c r="E31" s="483">
        <f t="shared" si="0"/>
        <v>0</v>
      </c>
      <c r="F31" s="482">
        <v>0</v>
      </c>
      <c r="G31" s="482">
        <v>0</v>
      </c>
      <c r="H31" s="482">
        <v>0</v>
      </c>
      <c r="I31" s="482">
        <v>0</v>
      </c>
      <c r="J31" s="482">
        <v>0</v>
      </c>
      <c r="K31" s="482">
        <v>0</v>
      </c>
      <c r="L31" s="482">
        <v>0</v>
      </c>
    </row>
    <row r="32" spans="2:12" s="376" customFormat="1">
      <c r="B32" s="230" t="s">
        <v>121</v>
      </c>
      <c r="C32" s="482">
        <v>0</v>
      </c>
      <c r="D32" s="482">
        <v>0</v>
      </c>
      <c r="E32" s="483">
        <f t="shared" si="0"/>
        <v>0</v>
      </c>
      <c r="F32" s="482">
        <v>0</v>
      </c>
      <c r="G32" s="482">
        <v>0</v>
      </c>
      <c r="H32" s="482">
        <v>0</v>
      </c>
      <c r="I32" s="482">
        <v>0</v>
      </c>
      <c r="J32" s="482">
        <v>0</v>
      </c>
      <c r="K32" s="482">
        <v>0</v>
      </c>
      <c r="L32" s="482">
        <v>0</v>
      </c>
    </row>
    <row r="33" spans="2:12">
      <c r="B33" s="237" t="s">
        <v>410</v>
      </c>
      <c r="C33" s="482">
        <v>13022.71394</v>
      </c>
      <c r="D33" s="482">
        <v>-13022.71394</v>
      </c>
      <c r="E33" s="483">
        <f t="shared" si="0"/>
        <v>0</v>
      </c>
      <c r="F33" s="482">
        <v>0</v>
      </c>
      <c r="G33" s="482">
        <v>0</v>
      </c>
      <c r="H33" s="482">
        <v>0</v>
      </c>
      <c r="I33" s="482">
        <v>0</v>
      </c>
      <c r="J33" s="482">
        <v>0</v>
      </c>
      <c r="K33" s="482">
        <v>0</v>
      </c>
      <c r="L33" s="482">
        <v>13022.71394</v>
      </c>
    </row>
    <row r="34" spans="2:12">
      <c r="B34" s="234" t="s">
        <v>122</v>
      </c>
      <c r="C34" s="483">
        <f t="shared" ref="C34:L34" si="2">C21-SUM(C22:C33)</f>
        <v>140512.67053097975</v>
      </c>
      <c r="D34" s="483">
        <f t="shared" si="2"/>
        <v>17640.574010781333</v>
      </c>
      <c r="E34" s="483">
        <f t="shared" si="2"/>
        <v>158153.24454176117</v>
      </c>
      <c r="F34" s="483">
        <f t="shared" si="2"/>
        <v>161610.17217434914</v>
      </c>
      <c r="G34" s="483">
        <f t="shared" si="2"/>
        <v>124.48952695133994</v>
      </c>
      <c r="H34" s="483">
        <f t="shared" si="2"/>
        <v>1184.9430244032646</v>
      </c>
      <c r="I34" s="483">
        <f t="shared" si="2"/>
        <v>-2414.1205369130344</v>
      </c>
      <c r="J34" s="483">
        <f t="shared" si="2"/>
        <v>-2658.4440641605397</v>
      </c>
      <c r="K34" s="483">
        <f t="shared" si="2"/>
        <v>306.20451611663395</v>
      </c>
      <c r="L34" s="483">
        <f t="shared" si="2"/>
        <v>-262625.55196945346</v>
      </c>
    </row>
    <row r="35" spans="2:12">
      <c r="B35" s="239" t="s">
        <v>123</v>
      </c>
      <c r="C35" s="482">
        <v>42141.91246</v>
      </c>
      <c r="D35" s="482">
        <v>-42141.91246</v>
      </c>
      <c r="E35" s="483">
        <f t="shared" si="0"/>
        <v>0</v>
      </c>
      <c r="F35" s="482"/>
      <c r="G35" s="482"/>
      <c r="H35" s="482"/>
      <c r="I35" s="482"/>
      <c r="J35" s="482"/>
      <c r="K35" s="482"/>
      <c r="L35" s="482"/>
    </row>
    <row r="36" spans="2:12">
      <c r="B36" s="234" t="s">
        <v>482</v>
      </c>
      <c r="C36" s="484">
        <f t="shared" ref="C36:L36" si="3">C34-C35</f>
        <v>98370.758070979762</v>
      </c>
      <c r="D36" s="484">
        <f t="shared" si="3"/>
        <v>59782.486470781332</v>
      </c>
      <c r="E36" s="483">
        <f t="shared" si="3"/>
        <v>158153.24454176117</v>
      </c>
      <c r="F36" s="484">
        <f t="shared" si="3"/>
        <v>161610.17217434914</v>
      </c>
      <c r="G36" s="484">
        <f t="shared" si="3"/>
        <v>124.48952695133994</v>
      </c>
      <c r="H36" s="484">
        <f>H34-H35</f>
        <v>1184.9430244032646</v>
      </c>
      <c r="I36" s="484">
        <f t="shared" si="3"/>
        <v>-2414.1205369130344</v>
      </c>
      <c r="J36" s="484">
        <f t="shared" si="3"/>
        <v>-2658.4440641605397</v>
      </c>
      <c r="K36" s="484">
        <f t="shared" si="3"/>
        <v>306.20451611663395</v>
      </c>
      <c r="L36" s="484">
        <f t="shared" si="3"/>
        <v>-262625.55196945346</v>
      </c>
    </row>
    <row r="38" spans="2:12">
      <c r="B38" s="64" t="s">
        <v>118</v>
      </c>
    </row>
    <row r="39" spans="2:12">
      <c r="B39" s="64" t="s">
        <v>297</v>
      </c>
    </row>
    <row r="41" spans="2:12">
      <c r="B41" s="64" t="s">
        <v>298</v>
      </c>
    </row>
    <row r="42" spans="2:12">
      <c r="B42" s="64" t="s">
        <v>92</v>
      </c>
    </row>
    <row r="43" spans="2:12">
      <c r="B43" s="64" t="s">
        <v>54</v>
      </c>
    </row>
    <row r="44" spans="2:12">
      <c r="B44" s="64" t="s">
        <v>55</v>
      </c>
    </row>
    <row r="45" spans="2:12">
      <c r="B45" s="64" t="s">
        <v>93</v>
      </c>
    </row>
    <row r="46" spans="2:12">
      <c r="B46" s="64" t="s">
        <v>94</v>
      </c>
    </row>
    <row r="49" spans="1:9">
      <c r="A49" s="444"/>
      <c r="B49" s="444"/>
      <c r="C49" s="444"/>
      <c r="D49" s="444"/>
      <c r="E49" s="444"/>
      <c r="F49" s="444"/>
      <c r="G49" s="444"/>
      <c r="H49" s="444"/>
    </row>
    <row r="50" spans="1:9">
      <c r="A50" s="444"/>
      <c r="B50" s="444"/>
      <c r="C50" s="444"/>
      <c r="D50" s="444"/>
      <c r="E50" s="444"/>
      <c r="F50" s="444"/>
      <c r="G50" s="444"/>
      <c r="H50" s="444"/>
    </row>
    <row r="51" spans="1:9" s="319" customFormat="1">
      <c r="A51" s="444"/>
      <c r="B51" s="444"/>
      <c r="C51" s="444"/>
      <c r="D51" s="444"/>
      <c r="E51" s="444"/>
      <c r="F51" s="444"/>
      <c r="G51" s="444"/>
      <c r="H51" s="444"/>
      <c r="I51" s="351"/>
    </row>
    <row r="52" spans="1:9">
      <c r="A52" s="444"/>
      <c r="B52" s="444"/>
      <c r="C52" s="444"/>
      <c r="D52" s="444"/>
      <c r="E52" s="444"/>
      <c r="F52" s="444"/>
      <c r="G52" s="444"/>
      <c r="H52" s="444"/>
    </row>
    <row r="53" spans="1:9">
      <c r="A53" s="444"/>
      <c r="B53" s="444"/>
      <c r="C53" s="444"/>
      <c r="D53" s="444"/>
      <c r="E53" s="444"/>
      <c r="F53" s="444"/>
      <c r="G53" s="444"/>
      <c r="H53" s="444"/>
    </row>
    <row r="54" spans="1:9">
      <c r="A54" s="444"/>
      <c r="B54" s="444"/>
      <c r="C54" s="444"/>
      <c r="D54" s="444"/>
      <c r="E54" s="444"/>
      <c r="F54" s="444"/>
      <c r="G54" s="444"/>
      <c r="H54" s="444"/>
    </row>
  </sheetData>
  <customSheetViews>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1"/>
      <headerFooter alignWithMargins="0"/>
    </customSheetView>
    <customSheetView guid="{8AFF35FC-108D-4A49-9D9F-1B843A1181FA}" scale="85" showPageBreaks="1" showGridLines="0" fitToPage="1" printArea="1" view="pageBreakPreview" topLeftCell="A19">
      <selection activeCell="B52" sqref="B52"/>
      <pageMargins left="0.75" right="0.75" top="1" bottom="1" header="0.5" footer="0.5"/>
      <pageSetup paperSize="8" scale="82" orientation="landscape" verticalDpi="2" r:id="rId2"/>
      <headerFooter alignWithMargins="0">
        <oddFooter>&amp;L&amp;D&amp;C&amp;A&amp;RPage &amp;P of &amp;N</oddFooter>
      </headerFooter>
    </customSheetView>
  </customSheetViews>
  <mergeCells count="2">
    <mergeCell ref="B8:D10"/>
    <mergeCell ref="G12:J12"/>
  </mergeCells>
  <phoneticPr fontId="36" type="noConversion"/>
  <pageMargins left="0.75" right="0.75" top="1" bottom="1" header="0.5" footer="0.5"/>
  <pageSetup paperSize="8" scale="86" orientation="landscape" verticalDpi="2" r:id="rId3"/>
  <headerFooter alignWithMargins="0">
    <oddFooter>&amp;L&amp;D&amp;C&amp;A&amp;RPage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B1:I43"/>
  <sheetViews>
    <sheetView showGridLines="0" view="pageBreakPreview" topLeftCell="A22" zoomScaleNormal="100" workbookViewId="0">
      <selection activeCell="D38" sqref="D38"/>
    </sheetView>
  </sheetViews>
  <sheetFormatPr defaultRowHeight="12.75"/>
  <cols>
    <col min="1" max="1" width="12" style="64" customWidth="1"/>
    <col min="2" max="2" width="16.42578125" style="64" bestFit="1" customWidth="1"/>
    <col min="3" max="3" width="41.28515625" style="64" customWidth="1"/>
    <col min="4" max="9" width="19.85546875" style="64" customWidth="1"/>
    <col min="10" max="10" width="18.28515625" style="64" customWidth="1"/>
    <col min="11" max="16384" width="9.140625" style="64"/>
  </cols>
  <sheetData>
    <row r="1" spans="2:9" ht="20.25">
      <c r="B1" s="101" t="str">
        <f>Cover!E22</f>
        <v>TASNETWORKS</v>
      </c>
      <c r="C1" s="102"/>
      <c r="D1" s="103"/>
      <c r="E1" s="102"/>
      <c r="F1" s="102"/>
      <c r="G1" s="102"/>
      <c r="H1" s="102"/>
      <c r="I1" s="102"/>
    </row>
    <row r="2" spans="2:9" ht="20.25">
      <c r="B2" s="104" t="s">
        <v>176</v>
      </c>
      <c r="C2" s="104"/>
    </row>
    <row r="3" spans="2:9" ht="20.25">
      <c r="B3" s="11" t="str">
        <f>Cover!E26</f>
        <v>2015-16</v>
      </c>
      <c r="C3" s="62"/>
    </row>
    <row r="4" spans="2:9" ht="20.25">
      <c r="B4" s="101"/>
      <c r="D4" s="548" t="s">
        <v>238</v>
      </c>
      <c r="E4" s="548"/>
    </row>
    <row r="5" spans="2:9" ht="25.5">
      <c r="B5" s="63" t="s">
        <v>240</v>
      </c>
      <c r="D5" s="549" t="s">
        <v>130</v>
      </c>
      <c r="E5" s="549"/>
    </row>
    <row r="6" spans="2:9">
      <c r="B6" s="87" t="s">
        <v>241</v>
      </c>
      <c r="D6" s="550" t="s">
        <v>239</v>
      </c>
      <c r="E6" s="550"/>
    </row>
    <row r="7" spans="2:9" ht="20.25">
      <c r="B7" s="101"/>
    </row>
    <row r="9" spans="2:9" ht="15.75">
      <c r="B9" s="109" t="s">
        <v>427</v>
      </c>
    </row>
    <row r="10" spans="2:9">
      <c r="B10" s="145" t="s">
        <v>156</v>
      </c>
      <c r="C10" s="146"/>
      <c r="D10" s="146"/>
      <c r="E10" s="147"/>
    </row>
    <row r="11" spans="2:9">
      <c r="B11" s="105"/>
      <c r="C11" s="106"/>
      <c r="D11" s="107"/>
      <c r="E11" s="82"/>
    </row>
    <row r="12" spans="2:9" ht="51">
      <c r="B12" s="12" t="s">
        <v>148</v>
      </c>
      <c r="C12" s="50" t="s">
        <v>111</v>
      </c>
      <c r="D12" s="15" t="s">
        <v>112</v>
      </c>
      <c r="E12" s="15" t="s">
        <v>113</v>
      </c>
    </row>
    <row r="13" spans="2:9">
      <c r="B13" s="266"/>
      <c r="C13" s="266" t="s">
        <v>490</v>
      </c>
      <c r="D13" s="476">
        <v>444250</v>
      </c>
      <c r="E13" s="476">
        <v>11026.70556417954</v>
      </c>
    </row>
    <row r="14" spans="2:9">
      <c r="B14" s="266"/>
      <c r="C14" s="266" t="s">
        <v>491</v>
      </c>
      <c r="D14" s="476">
        <v>15755</v>
      </c>
      <c r="E14" s="476">
        <v>781.09806000000003</v>
      </c>
    </row>
    <row r="15" spans="2:9">
      <c r="B15" s="266"/>
      <c r="C15" s="266" t="s">
        <v>492</v>
      </c>
      <c r="D15" s="476">
        <v>29</v>
      </c>
      <c r="E15" s="476">
        <v>1.6507799999999999</v>
      </c>
    </row>
    <row r="16" spans="2:9">
      <c r="B16" s="266"/>
      <c r="C16" s="266" t="s">
        <v>493</v>
      </c>
      <c r="D16" s="476">
        <v>23993</v>
      </c>
      <c r="E16" s="476">
        <v>589.3374</v>
      </c>
    </row>
    <row r="17" spans="2:5">
      <c r="B17" s="266"/>
      <c r="C17" s="266" t="s">
        <v>494</v>
      </c>
      <c r="D17" s="476">
        <v>21462</v>
      </c>
      <c r="E17" s="476">
        <v>1072.36106</v>
      </c>
    </row>
    <row r="18" spans="2:5">
      <c r="B18" s="266"/>
      <c r="C18" s="266" t="s">
        <v>495</v>
      </c>
      <c r="D18" s="476">
        <v>2503</v>
      </c>
      <c r="E18" s="476">
        <v>157.0651</v>
      </c>
    </row>
    <row r="19" spans="2:5">
      <c r="B19" s="266"/>
      <c r="C19" s="266" t="s">
        <v>496</v>
      </c>
      <c r="D19" s="476">
        <v>10788</v>
      </c>
      <c r="E19" s="476">
        <v>413.05195000000003</v>
      </c>
    </row>
    <row r="20" spans="2:5" s="474" customFormat="1">
      <c r="B20" s="266"/>
      <c r="C20" s="266" t="s">
        <v>497</v>
      </c>
      <c r="D20" s="476">
        <v>0</v>
      </c>
      <c r="E20" s="476">
        <v>0</v>
      </c>
    </row>
    <row r="21" spans="2:5" s="474" customFormat="1">
      <c r="B21" s="266"/>
      <c r="C21" s="266" t="s">
        <v>498</v>
      </c>
      <c r="D21" s="476">
        <v>0</v>
      </c>
      <c r="E21" s="476">
        <v>0</v>
      </c>
    </row>
    <row r="22" spans="2:5">
      <c r="B22" s="247"/>
      <c r="C22" s="234" t="s">
        <v>98</v>
      </c>
      <c r="D22" s="475">
        <f>SUM(D13:D19)</f>
        <v>518780</v>
      </c>
      <c r="E22" s="475">
        <f>SUM(E13:E19)</f>
        <v>14041.269914179538</v>
      </c>
    </row>
    <row r="25" spans="2:5" ht="15.75">
      <c r="B25" s="109" t="s">
        <v>428</v>
      </c>
    </row>
    <row r="26" spans="2:5">
      <c r="B26" s="145" t="s">
        <v>156</v>
      </c>
      <c r="C26" s="146"/>
      <c r="D26" s="146"/>
      <c r="E26" s="147"/>
    </row>
    <row r="27" spans="2:5">
      <c r="B27" s="105"/>
      <c r="C27" s="106"/>
      <c r="D27" s="107"/>
      <c r="E27" s="82"/>
    </row>
    <row r="28" spans="2:5" ht="51">
      <c r="B28" s="12" t="s">
        <v>148</v>
      </c>
      <c r="C28" s="50" t="s">
        <v>111</v>
      </c>
      <c r="D28" s="15" t="s">
        <v>125</v>
      </c>
      <c r="E28" s="15" t="s">
        <v>113</v>
      </c>
    </row>
    <row r="29" spans="2:5">
      <c r="B29" s="266"/>
      <c r="C29" s="266" t="s">
        <v>490</v>
      </c>
      <c r="D29" s="476">
        <v>432949</v>
      </c>
      <c r="E29" s="476">
        <v>11176.665502400738</v>
      </c>
    </row>
    <row r="30" spans="2:5">
      <c r="B30" s="266"/>
      <c r="C30" s="266" t="s">
        <v>491</v>
      </c>
      <c r="D30" s="476">
        <v>15448</v>
      </c>
      <c r="E30" s="476">
        <v>761.72464000000002</v>
      </c>
    </row>
    <row r="31" spans="2:5">
      <c r="B31" s="266"/>
      <c r="C31" s="266" t="s">
        <v>492</v>
      </c>
      <c r="D31" s="476">
        <v>29</v>
      </c>
      <c r="E31" s="476">
        <v>1.9386400000000001</v>
      </c>
    </row>
    <row r="32" spans="2:5">
      <c r="B32" s="266"/>
      <c r="C32" s="266" t="s">
        <v>493</v>
      </c>
      <c r="D32" s="476">
        <v>24650</v>
      </c>
      <c r="E32" s="476">
        <v>608.26318000000003</v>
      </c>
    </row>
    <row r="33" spans="2:5">
      <c r="B33" s="266"/>
      <c r="C33" s="266" t="s">
        <v>494</v>
      </c>
      <c r="D33" s="476">
        <v>21428</v>
      </c>
      <c r="E33" s="476">
        <v>1063.73423</v>
      </c>
    </row>
    <row r="34" spans="2:5">
      <c r="B34" s="266"/>
      <c r="C34" s="266" t="s">
        <v>495</v>
      </c>
      <c r="D34" s="476">
        <v>2474</v>
      </c>
      <c r="E34" s="476">
        <v>157.8665</v>
      </c>
    </row>
    <row r="35" spans="2:5">
      <c r="B35" s="266"/>
      <c r="C35" s="266" t="s">
        <v>496</v>
      </c>
      <c r="D35" s="476">
        <v>6393</v>
      </c>
      <c r="E35" s="476">
        <v>316.96503000000001</v>
      </c>
    </row>
    <row r="36" spans="2:5" s="474" customFormat="1">
      <c r="B36" s="266"/>
      <c r="C36" s="266" t="s">
        <v>497</v>
      </c>
      <c r="D36" s="476">
        <v>0</v>
      </c>
      <c r="E36" s="476">
        <v>0</v>
      </c>
    </row>
    <row r="37" spans="2:5" s="474" customFormat="1">
      <c r="B37" s="266"/>
      <c r="C37" s="266" t="s">
        <v>498</v>
      </c>
      <c r="D37" s="476">
        <v>0</v>
      </c>
      <c r="E37" s="476">
        <v>0</v>
      </c>
    </row>
    <row r="38" spans="2:5">
      <c r="B38" s="247"/>
      <c r="C38" s="234" t="s">
        <v>98</v>
      </c>
      <c r="D38" s="475">
        <f>SUM(D29:D35)</f>
        <v>503371</v>
      </c>
      <c r="E38" s="475">
        <f>SUM(E29:E35)</f>
        <v>14087.157722400738</v>
      </c>
    </row>
    <row r="41" spans="2:5" ht="15.75">
      <c r="B41" s="109" t="s">
        <v>478</v>
      </c>
      <c r="C41" s="352"/>
      <c r="D41" s="352"/>
      <c r="E41" s="352"/>
    </row>
    <row r="43" spans="2:5">
      <c r="B43" s="110" t="s">
        <v>224</v>
      </c>
      <c r="C43" s="251">
        <v>437568.81168000214</v>
      </c>
    </row>
  </sheetData>
  <customSheetViews>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1"/>
      <headerFooter alignWithMargins="0"/>
    </customSheetView>
    <customSheetView guid="{8AFF35FC-108D-4A49-9D9F-1B843A1181FA}" showPageBreaks="1" showGridLines="0" fitToPage="1" printArea="1" view="pageBreakPreview" topLeftCell="A78">
      <selection activeCell="B89" sqref="B89:E89"/>
      <colBreaks count="1" manualBreakCount="1">
        <brk id="5" max="1048575" man="1"/>
      </colBreaks>
      <pageMargins left="0.75" right="0.75" top="1" bottom="1" header="0.5" footer="0.5"/>
      <pageSetup paperSize="8" fitToHeight="0" orientation="portrait" r:id="rId2"/>
      <headerFooter alignWithMargins="0">
        <oddFooter>&amp;L&amp;D&amp;C&amp;A&amp;RPage &amp;P of &amp;N</oddFooter>
      </headerFooter>
    </customSheetView>
  </customSheetViews>
  <mergeCells count="3">
    <mergeCell ref="D4:E4"/>
    <mergeCell ref="D5:E5"/>
    <mergeCell ref="D6:E6"/>
  </mergeCells>
  <phoneticPr fontId="36" type="noConversion"/>
  <pageMargins left="0.75" right="0.75" top="1" bottom="1" header="0.5" footer="0.5"/>
  <pageSetup paperSize="8" fitToHeight="0" orientation="portrait" r:id="rId3"/>
  <headerFooter alignWithMargins="0">
    <oddFooter>&amp;L&amp;D&amp;C&amp;A&amp;RPage &amp;P of &amp;N</oddFooter>
  </headerFooter>
  <colBreaks count="1" manualBreakCount="1">
    <brk id="5" max="1048575" man="1"/>
  </col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B1:O232"/>
  <sheetViews>
    <sheetView showGridLines="0" view="pageBreakPreview" topLeftCell="A188" zoomScaleNormal="100" workbookViewId="0">
      <selection activeCell="C54" sqref="C54:F54"/>
    </sheetView>
  </sheetViews>
  <sheetFormatPr defaultRowHeight="12.75"/>
  <cols>
    <col min="1" max="1" width="12.7109375" style="72" customWidth="1"/>
    <col min="2" max="2" width="43.7109375" style="72" customWidth="1"/>
    <col min="3" max="3" width="12.7109375" style="72" customWidth="1"/>
    <col min="4" max="4" width="14.7109375" style="72" customWidth="1"/>
    <col min="5" max="7" width="12.7109375" style="72" customWidth="1"/>
    <col min="8" max="8" width="15.85546875" style="72" customWidth="1"/>
    <col min="9" max="9" width="15.42578125" style="72" customWidth="1"/>
    <col min="10" max="10" width="14.85546875" style="72" customWidth="1"/>
    <col min="11" max="256" width="9.140625" style="72"/>
    <col min="257" max="257" width="12.7109375" style="72" customWidth="1"/>
    <col min="258" max="258" width="52.7109375" style="72" customWidth="1"/>
    <col min="259" max="260" width="16" style="72" customWidth="1"/>
    <col min="261" max="261" width="13.42578125" style="72" bestFit="1" customWidth="1"/>
    <col min="262" max="262" width="16.5703125" style="72" customWidth="1"/>
    <col min="263" max="263" width="17.5703125" style="72" customWidth="1"/>
    <col min="264" max="264" width="17.42578125" style="72" customWidth="1"/>
    <col min="265" max="265" width="17.28515625" style="72" customWidth="1"/>
    <col min="266" max="512" width="9.140625" style="72"/>
    <col min="513" max="513" width="12.7109375" style="72" customWidth="1"/>
    <col min="514" max="514" width="52.7109375" style="72" customWidth="1"/>
    <col min="515" max="516" width="16" style="72" customWidth="1"/>
    <col min="517" max="517" width="13.42578125" style="72" bestFit="1" customWidth="1"/>
    <col min="518" max="518" width="16.5703125" style="72" customWidth="1"/>
    <col min="519" max="519" width="17.5703125" style="72" customWidth="1"/>
    <col min="520" max="520" width="17.42578125" style="72" customWidth="1"/>
    <col min="521" max="521" width="17.28515625" style="72" customWidth="1"/>
    <col min="522" max="768" width="9.140625" style="72"/>
    <col min="769" max="769" width="12.7109375" style="72" customWidth="1"/>
    <col min="770" max="770" width="52.7109375" style="72" customWidth="1"/>
    <col min="771" max="772" width="16" style="72" customWidth="1"/>
    <col min="773" max="773" width="13.42578125" style="72" bestFit="1" customWidth="1"/>
    <col min="774" max="774" width="16.5703125" style="72" customWidth="1"/>
    <col min="775" max="775" width="17.5703125" style="72" customWidth="1"/>
    <col min="776" max="776" width="17.42578125" style="72" customWidth="1"/>
    <col min="777" max="777" width="17.28515625" style="72" customWidth="1"/>
    <col min="778" max="1024" width="9.140625" style="72"/>
    <col min="1025" max="1025" width="12.7109375" style="72" customWidth="1"/>
    <col min="1026" max="1026" width="52.7109375" style="72" customWidth="1"/>
    <col min="1027" max="1028" width="16" style="72" customWidth="1"/>
    <col min="1029" max="1029" width="13.42578125" style="72" bestFit="1" customWidth="1"/>
    <col min="1030" max="1030" width="16.5703125" style="72" customWidth="1"/>
    <col min="1031" max="1031" width="17.5703125" style="72" customWidth="1"/>
    <col min="1032" max="1032" width="17.42578125" style="72" customWidth="1"/>
    <col min="1033" max="1033" width="17.28515625" style="72" customWidth="1"/>
    <col min="1034" max="1280" width="9.140625" style="72"/>
    <col min="1281" max="1281" width="12.7109375" style="72" customWidth="1"/>
    <col min="1282" max="1282" width="52.7109375" style="72" customWidth="1"/>
    <col min="1283" max="1284" width="16" style="72" customWidth="1"/>
    <col min="1285" max="1285" width="13.42578125" style="72" bestFit="1" customWidth="1"/>
    <col min="1286" max="1286" width="16.5703125" style="72" customWidth="1"/>
    <col min="1287" max="1287" width="17.5703125" style="72" customWidth="1"/>
    <col min="1288" max="1288" width="17.42578125" style="72" customWidth="1"/>
    <col min="1289" max="1289" width="17.28515625" style="72" customWidth="1"/>
    <col min="1290" max="1536" width="9.140625" style="72"/>
    <col min="1537" max="1537" width="12.7109375" style="72" customWidth="1"/>
    <col min="1538" max="1538" width="52.7109375" style="72" customWidth="1"/>
    <col min="1539" max="1540" width="16" style="72" customWidth="1"/>
    <col min="1541" max="1541" width="13.42578125" style="72" bestFit="1" customWidth="1"/>
    <col min="1542" max="1542" width="16.5703125" style="72" customWidth="1"/>
    <col min="1543" max="1543" width="17.5703125" style="72" customWidth="1"/>
    <col min="1544" max="1544" width="17.42578125" style="72" customWidth="1"/>
    <col min="1545" max="1545" width="17.28515625" style="72" customWidth="1"/>
    <col min="1546" max="1792" width="9.140625" style="72"/>
    <col min="1793" max="1793" width="12.7109375" style="72" customWidth="1"/>
    <col min="1794" max="1794" width="52.7109375" style="72" customWidth="1"/>
    <col min="1795" max="1796" width="16" style="72" customWidth="1"/>
    <col min="1797" max="1797" width="13.42578125" style="72" bestFit="1" customWidth="1"/>
    <col min="1798" max="1798" width="16.5703125" style="72" customWidth="1"/>
    <col min="1799" max="1799" width="17.5703125" style="72" customWidth="1"/>
    <col min="1800" max="1800" width="17.42578125" style="72" customWidth="1"/>
    <col min="1801" max="1801" width="17.28515625" style="72" customWidth="1"/>
    <col min="1802" max="2048" width="9.140625" style="72"/>
    <col min="2049" max="2049" width="12.7109375" style="72" customWidth="1"/>
    <col min="2050" max="2050" width="52.7109375" style="72" customWidth="1"/>
    <col min="2051" max="2052" width="16" style="72" customWidth="1"/>
    <col min="2053" max="2053" width="13.42578125" style="72" bestFit="1" customWidth="1"/>
    <col min="2054" max="2054" width="16.5703125" style="72" customWidth="1"/>
    <col min="2055" max="2055" width="17.5703125" style="72" customWidth="1"/>
    <col min="2056" max="2056" width="17.42578125" style="72" customWidth="1"/>
    <col min="2057" max="2057" width="17.28515625" style="72" customWidth="1"/>
    <col min="2058" max="2304" width="9.140625" style="72"/>
    <col min="2305" max="2305" width="12.7109375" style="72" customWidth="1"/>
    <col min="2306" max="2306" width="52.7109375" style="72" customWidth="1"/>
    <col min="2307" max="2308" width="16" style="72" customWidth="1"/>
    <col min="2309" max="2309" width="13.42578125" style="72" bestFit="1" customWidth="1"/>
    <col min="2310" max="2310" width="16.5703125" style="72" customWidth="1"/>
    <col min="2311" max="2311" width="17.5703125" style="72" customWidth="1"/>
    <col min="2312" max="2312" width="17.42578125" style="72" customWidth="1"/>
    <col min="2313" max="2313" width="17.28515625" style="72" customWidth="1"/>
    <col min="2314" max="2560" width="9.140625" style="72"/>
    <col min="2561" max="2561" width="12.7109375" style="72" customWidth="1"/>
    <col min="2562" max="2562" width="52.7109375" style="72" customWidth="1"/>
    <col min="2563" max="2564" width="16" style="72" customWidth="1"/>
    <col min="2565" max="2565" width="13.42578125" style="72" bestFit="1" customWidth="1"/>
    <col min="2566" max="2566" width="16.5703125" style="72" customWidth="1"/>
    <col min="2567" max="2567" width="17.5703125" style="72" customWidth="1"/>
    <col min="2568" max="2568" width="17.42578125" style="72" customWidth="1"/>
    <col min="2569" max="2569" width="17.28515625" style="72" customWidth="1"/>
    <col min="2570" max="2816" width="9.140625" style="72"/>
    <col min="2817" max="2817" width="12.7109375" style="72" customWidth="1"/>
    <col min="2818" max="2818" width="52.7109375" style="72" customWidth="1"/>
    <col min="2819" max="2820" width="16" style="72" customWidth="1"/>
    <col min="2821" max="2821" width="13.42578125" style="72" bestFit="1" customWidth="1"/>
    <col min="2822" max="2822" width="16.5703125" style="72" customWidth="1"/>
    <col min="2823" max="2823" width="17.5703125" style="72" customWidth="1"/>
    <col min="2824" max="2824" width="17.42578125" style="72" customWidth="1"/>
    <col min="2825" max="2825" width="17.28515625" style="72" customWidth="1"/>
    <col min="2826" max="3072" width="9.140625" style="72"/>
    <col min="3073" max="3073" width="12.7109375" style="72" customWidth="1"/>
    <col min="3074" max="3074" width="52.7109375" style="72" customWidth="1"/>
    <col min="3075" max="3076" width="16" style="72" customWidth="1"/>
    <col min="3077" max="3077" width="13.42578125" style="72" bestFit="1" customWidth="1"/>
    <col min="3078" max="3078" width="16.5703125" style="72" customWidth="1"/>
    <col min="3079" max="3079" width="17.5703125" style="72" customWidth="1"/>
    <col min="3080" max="3080" width="17.42578125" style="72" customWidth="1"/>
    <col min="3081" max="3081" width="17.28515625" style="72" customWidth="1"/>
    <col min="3082" max="3328" width="9.140625" style="72"/>
    <col min="3329" max="3329" width="12.7109375" style="72" customWidth="1"/>
    <col min="3330" max="3330" width="52.7109375" style="72" customWidth="1"/>
    <col min="3331" max="3332" width="16" style="72" customWidth="1"/>
    <col min="3333" max="3333" width="13.42578125" style="72" bestFit="1" customWidth="1"/>
    <col min="3334" max="3334" width="16.5703125" style="72" customWidth="1"/>
    <col min="3335" max="3335" width="17.5703125" style="72" customWidth="1"/>
    <col min="3336" max="3336" width="17.42578125" style="72" customWidth="1"/>
    <col min="3337" max="3337" width="17.28515625" style="72" customWidth="1"/>
    <col min="3338" max="3584" width="9.140625" style="72"/>
    <col min="3585" max="3585" width="12.7109375" style="72" customWidth="1"/>
    <col min="3586" max="3586" width="52.7109375" style="72" customWidth="1"/>
    <col min="3587" max="3588" width="16" style="72" customWidth="1"/>
    <col min="3589" max="3589" width="13.42578125" style="72" bestFit="1" customWidth="1"/>
    <col min="3590" max="3590" width="16.5703125" style="72" customWidth="1"/>
    <col min="3591" max="3591" width="17.5703125" style="72" customWidth="1"/>
    <col min="3592" max="3592" width="17.42578125" style="72" customWidth="1"/>
    <col min="3593" max="3593" width="17.28515625" style="72" customWidth="1"/>
    <col min="3594" max="3840" width="9.140625" style="72"/>
    <col min="3841" max="3841" width="12.7109375" style="72" customWidth="1"/>
    <col min="3842" max="3842" width="52.7109375" style="72" customWidth="1"/>
    <col min="3843" max="3844" width="16" style="72" customWidth="1"/>
    <col min="3845" max="3845" width="13.42578125" style="72" bestFit="1" customWidth="1"/>
    <col min="3846" max="3846" width="16.5703125" style="72" customWidth="1"/>
    <col min="3847" max="3847" width="17.5703125" style="72" customWidth="1"/>
    <col min="3848" max="3848" width="17.42578125" style="72" customWidth="1"/>
    <col min="3849" max="3849" width="17.28515625" style="72" customWidth="1"/>
    <col min="3850" max="4096" width="9.140625" style="72"/>
    <col min="4097" max="4097" width="12.7109375" style="72" customWidth="1"/>
    <col min="4098" max="4098" width="52.7109375" style="72" customWidth="1"/>
    <col min="4099" max="4100" width="16" style="72" customWidth="1"/>
    <col min="4101" max="4101" width="13.42578125" style="72" bestFit="1" customWidth="1"/>
    <col min="4102" max="4102" width="16.5703125" style="72" customWidth="1"/>
    <col min="4103" max="4103" width="17.5703125" style="72" customWidth="1"/>
    <col min="4104" max="4104" width="17.42578125" style="72" customWidth="1"/>
    <col min="4105" max="4105" width="17.28515625" style="72" customWidth="1"/>
    <col min="4106" max="4352" width="9.140625" style="72"/>
    <col min="4353" max="4353" width="12.7109375" style="72" customWidth="1"/>
    <col min="4354" max="4354" width="52.7109375" style="72" customWidth="1"/>
    <col min="4355" max="4356" width="16" style="72" customWidth="1"/>
    <col min="4357" max="4357" width="13.42578125" style="72" bestFit="1" customWidth="1"/>
    <col min="4358" max="4358" width="16.5703125" style="72" customWidth="1"/>
    <col min="4359" max="4359" width="17.5703125" style="72" customWidth="1"/>
    <col min="4360" max="4360" width="17.42578125" style="72" customWidth="1"/>
    <col min="4361" max="4361" width="17.28515625" style="72" customWidth="1"/>
    <col min="4362" max="4608" width="9.140625" style="72"/>
    <col min="4609" max="4609" width="12.7109375" style="72" customWidth="1"/>
    <col min="4610" max="4610" width="52.7109375" style="72" customWidth="1"/>
    <col min="4611" max="4612" width="16" style="72" customWidth="1"/>
    <col min="4613" max="4613" width="13.42578125" style="72" bestFit="1" customWidth="1"/>
    <col min="4614" max="4614" width="16.5703125" style="72" customWidth="1"/>
    <col min="4615" max="4615" width="17.5703125" style="72" customWidth="1"/>
    <col min="4616" max="4616" width="17.42578125" style="72" customWidth="1"/>
    <col min="4617" max="4617" width="17.28515625" style="72" customWidth="1"/>
    <col min="4618" max="4864" width="9.140625" style="72"/>
    <col min="4865" max="4865" width="12.7109375" style="72" customWidth="1"/>
    <col min="4866" max="4866" width="52.7109375" style="72" customWidth="1"/>
    <col min="4867" max="4868" width="16" style="72" customWidth="1"/>
    <col min="4869" max="4869" width="13.42578125" style="72" bestFit="1" customWidth="1"/>
    <col min="4870" max="4870" width="16.5703125" style="72" customWidth="1"/>
    <col min="4871" max="4871" width="17.5703125" style="72" customWidth="1"/>
    <col min="4872" max="4872" width="17.42578125" style="72" customWidth="1"/>
    <col min="4873" max="4873" width="17.28515625" style="72" customWidth="1"/>
    <col min="4874" max="5120" width="9.140625" style="72"/>
    <col min="5121" max="5121" width="12.7109375" style="72" customWidth="1"/>
    <col min="5122" max="5122" width="52.7109375" style="72" customWidth="1"/>
    <col min="5123" max="5124" width="16" style="72" customWidth="1"/>
    <col min="5125" max="5125" width="13.42578125" style="72" bestFit="1" customWidth="1"/>
    <col min="5126" max="5126" width="16.5703125" style="72" customWidth="1"/>
    <col min="5127" max="5127" width="17.5703125" style="72" customWidth="1"/>
    <col min="5128" max="5128" width="17.42578125" style="72" customWidth="1"/>
    <col min="5129" max="5129" width="17.28515625" style="72" customWidth="1"/>
    <col min="5130" max="5376" width="9.140625" style="72"/>
    <col min="5377" max="5377" width="12.7109375" style="72" customWidth="1"/>
    <col min="5378" max="5378" width="52.7109375" style="72" customWidth="1"/>
    <col min="5379" max="5380" width="16" style="72" customWidth="1"/>
    <col min="5381" max="5381" width="13.42578125" style="72" bestFit="1" customWidth="1"/>
    <col min="5382" max="5382" width="16.5703125" style="72" customWidth="1"/>
    <col min="5383" max="5383" width="17.5703125" style="72" customWidth="1"/>
    <col min="5384" max="5384" width="17.42578125" style="72" customWidth="1"/>
    <col min="5385" max="5385" width="17.28515625" style="72" customWidth="1"/>
    <col min="5386" max="5632" width="9.140625" style="72"/>
    <col min="5633" max="5633" width="12.7109375" style="72" customWidth="1"/>
    <col min="5634" max="5634" width="52.7109375" style="72" customWidth="1"/>
    <col min="5635" max="5636" width="16" style="72" customWidth="1"/>
    <col min="5637" max="5637" width="13.42578125" style="72" bestFit="1" customWidth="1"/>
    <col min="5638" max="5638" width="16.5703125" style="72" customWidth="1"/>
    <col min="5639" max="5639" width="17.5703125" style="72" customWidth="1"/>
    <col min="5640" max="5640" width="17.42578125" style="72" customWidth="1"/>
    <col min="5641" max="5641" width="17.28515625" style="72" customWidth="1"/>
    <col min="5642" max="5888" width="9.140625" style="72"/>
    <col min="5889" max="5889" width="12.7109375" style="72" customWidth="1"/>
    <col min="5890" max="5890" width="52.7109375" style="72" customWidth="1"/>
    <col min="5891" max="5892" width="16" style="72" customWidth="1"/>
    <col min="5893" max="5893" width="13.42578125" style="72" bestFit="1" customWidth="1"/>
    <col min="5894" max="5894" width="16.5703125" style="72" customWidth="1"/>
    <col min="5895" max="5895" width="17.5703125" style="72" customWidth="1"/>
    <col min="5896" max="5896" width="17.42578125" style="72" customWidth="1"/>
    <col min="5897" max="5897" width="17.28515625" style="72" customWidth="1"/>
    <col min="5898" max="6144" width="9.140625" style="72"/>
    <col min="6145" max="6145" width="12.7109375" style="72" customWidth="1"/>
    <col min="6146" max="6146" width="52.7109375" style="72" customWidth="1"/>
    <col min="6147" max="6148" width="16" style="72" customWidth="1"/>
    <col min="6149" max="6149" width="13.42578125" style="72" bestFit="1" customWidth="1"/>
    <col min="6150" max="6150" width="16.5703125" style="72" customWidth="1"/>
    <col min="6151" max="6151" width="17.5703125" style="72" customWidth="1"/>
    <col min="6152" max="6152" width="17.42578125" style="72" customWidth="1"/>
    <col min="6153" max="6153" width="17.28515625" style="72" customWidth="1"/>
    <col min="6154" max="6400" width="9.140625" style="72"/>
    <col min="6401" max="6401" width="12.7109375" style="72" customWidth="1"/>
    <col min="6402" max="6402" width="52.7109375" style="72" customWidth="1"/>
    <col min="6403" max="6404" width="16" style="72" customWidth="1"/>
    <col min="6405" max="6405" width="13.42578125" style="72" bestFit="1" customWidth="1"/>
    <col min="6406" max="6406" width="16.5703125" style="72" customWidth="1"/>
    <col min="6407" max="6407" width="17.5703125" style="72" customWidth="1"/>
    <col min="6408" max="6408" width="17.42578125" style="72" customWidth="1"/>
    <col min="6409" max="6409" width="17.28515625" style="72" customWidth="1"/>
    <col min="6410" max="6656" width="9.140625" style="72"/>
    <col min="6657" max="6657" width="12.7109375" style="72" customWidth="1"/>
    <col min="6658" max="6658" width="52.7109375" style="72" customWidth="1"/>
    <col min="6659" max="6660" width="16" style="72" customWidth="1"/>
    <col min="6661" max="6661" width="13.42578125" style="72" bestFit="1" customWidth="1"/>
    <col min="6662" max="6662" width="16.5703125" style="72" customWidth="1"/>
    <col min="6663" max="6663" width="17.5703125" style="72" customWidth="1"/>
    <col min="6664" max="6664" width="17.42578125" style="72" customWidth="1"/>
    <col min="6665" max="6665" width="17.28515625" style="72" customWidth="1"/>
    <col min="6666" max="6912" width="9.140625" style="72"/>
    <col min="6913" max="6913" width="12.7109375" style="72" customWidth="1"/>
    <col min="6914" max="6914" width="52.7109375" style="72" customWidth="1"/>
    <col min="6915" max="6916" width="16" style="72" customWidth="1"/>
    <col min="6917" max="6917" width="13.42578125" style="72" bestFit="1" customWidth="1"/>
    <col min="6918" max="6918" width="16.5703125" style="72" customWidth="1"/>
    <col min="6919" max="6919" width="17.5703125" style="72" customWidth="1"/>
    <col min="6920" max="6920" width="17.42578125" style="72" customWidth="1"/>
    <col min="6921" max="6921" width="17.28515625" style="72" customWidth="1"/>
    <col min="6922" max="7168" width="9.140625" style="72"/>
    <col min="7169" max="7169" width="12.7109375" style="72" customWidth="1"/>
    <col min="7170" max="7170" width="52.7109375" style="72" customWidth="1"/>
    <col min="7171" max="7172" width="16" style="72" customWidth="1"/>
    <col min="7173" max="7173" width="13.42578125" style="72" bestFit="1" customWidth="1"/>
    <col min="7174" max="7174" width="16.5703125" style="72" customWidth="1"/>
    <col min="7175" max="7175" width="17.5703125" style="72" customWidth="1"/>
    <col min="7176" max="7176" width="17.42578125" style="72" customWidth="1"/>
    <col min="7177" max="7177" width="17.28515625" style="72" customWidth="1"/>
    <col min="7178" max="7424" width="9.140625" style="72"/>
    <col min="7425" max="7425" width="12.7109375" style="72" customWidth="1"/>
    <col min="7426" max="7426" width="52.7109375" style="72" customWidth="1"/>
    <col min="7427" max="7428" width="16" style="72" customWidth="1"/>
    <col min="7429" max="7429" width="13.42578125" style="72" bestFit="1" customWidth="1"/>
    <col min="7430" max="7430" width="16.5703125" style="72" customWidth="1"/>
    <col min="7431" max="7431" width="17.5703125" style="72" customWidth="1"/>
    <col min="7432" max="7432" width="17.42578125" style="72" customWidth="1"/>
    <col min="7433" max="7433" width="17.28515625" style="72" customWidth="1"/>
    <col min="7434" max="7680" width="9.140625" style="72"/>
    <col min="7681" max="7681" width="12.7109375" style="72" customWidth="1"/>
    <col min="7682" max="7682" width="52.7109375" style="72" customWidth="1"/>
    <col min="7683" max="7684" width="16" style="72" customWidth="1"/>
    <col min="7685" max="7685" width="13.42578125" style="72" bestFit="1" customWidth="1"/>
    <col min="7686" max="7686" width="16.5703125" style="72" customWidth="1"/>
    <col min="7687" max="7687" width="17.5703125" style="72" customWidth="1"/>
    <col min="7688" max="7688" width="17.42578125" style="72" customWidth="1"/>
    <col min="7689" max="7689" width="17.28515625" style="72" customWidth="1"/>
    <col min="7690" max="7936" width="9.140625" style="72"/>
    <col min="7937" max="7937" width="12.7109375" style="72" customWidth="1"/>
    <col min="7938" max="7938" width="52.7109375" style="72" customWidth="1"/>
    <col min="7939" max="7940" width="16" style="72" customWidth="1"/>
    <col min="7941" max="7941" width="13.42578125" style="72" bestFit="1" customWidth="1"/>
    <col min="7942" max="7942" width="16.5703125" style="72" customWidth="1"/>
    <col min="7943" max="7943" width="17.5703125" style="72" customWidth="1"/>
    <col min="7944" max="7944" width="17.42578125" style="72" customWidth="1"/>
    <col min="7945" max="7945" width="17.28515625" style="72" customWidth="1"/>
    <col min="7946" max="8192" width="9.140625" style="72"/>
    <col min="8193" max="8193" width="12.7109375" style="72" customWidth="1"/>
    <col min="8194" max="8194" width="52.7109375" style="72" customWidth="1"/>
    <col min="8195" max="8196" width="16" style="72" customWidth="1"/>
    <col min="8197" max="8197" width="13.42578125" style="72" bestFit="1" customWidth="1"/>
    <col min="8198" max="8198" width="16.5703125" style="72" customWidth="1"/>
    <col min="8199" max="8199" width="17.5703125" style="72" customWidth="1"/>
    <col min="8200" max="8200" width="17.42578125" style="72" customWidth="1"/>
    <col min="8201" max="8201" width="17.28515625" style="72" customWidth="1"/>
    <col min="8202" max="8448" width="9.140625" style="72"/>
    <col min="8449" max="8449" width="12.7109375" style="72" customWidth="1"/>
    <col min="8450" max="8450" width="52.7109375" style="72" customWidth="1"/>
    <col min="8451" max="8452" width="16" style="72" customWidth="1"/>
    <col min="8453" max="8453" width="13.42578125" style="72" bestFit="1" customWidth="1"/>
    <col min="8454" max="8454" width="16.5703125" style="72" customWidth="1"/>
    <col min="8455" max="8455" width="17.5703125" style="72" customWidth="1"/>
    <col min="8456" max="8456" width="17.42578125" style="72" customWidth="1"/>
    <col min="8457" max="8457" width="17.28515625" style="72" customWidth="1"/>
    <col min="8458" max="8704" width="9.140625" style="72"/>
    <col min="8705" max="8705" width="12.7109375" style="72" customWidth="1"/>
    <col min="8706" max="8706" width="52.7109375" style="72" customWidth="1"/>
    <col min="8707" max="8708" width="16" style="72" customWidth="1"/>
    <col min="8709" max="8709" width="13.42578125" style="72" bestFit="1" customWidth="1"/>
    <col min="8710" max="8710" width="16.5703125" style="72" customWidth="1"/>
    <col min="8711" max="8711" width="17.5703125" style="72" customWidth="1"/>
    <col min="8712" max="8712" width="17.42578125" style="72" customWidth="1"/>
    <col min="8713" max="8713" width="17.28515625" style="72" customWidth="1"/>
    <col min="8714" max="8960" width="9.140625" style="72"/>
    <col min="8961" max="8961" width="12.7109375" style="72" customWidth="1"/>
    <col min="8962" max="8962" width="52.7109375" style="72" customWidth="1"/>
    <col min="8963" max="8964" width="16" style="72" customWidth="1"/>
    <col min="8965" max="8965" width="13.42578125" style="72" bestFit="1" customWidth="1"/>
    <col min="8966" max="8966" width="16.5703125" style="72" customWidth="1"/>
    <col min="8967" max="8967" width="17.5703125" style="72" customWidth="1"/>
    <col min="8968" max="8968" width="17.42578125" style="72" customWidth="1"/>
    <col min="8969" max="8969" width="17.28515625" style="72" customWidth="1"/>
    <col min="8970" max="9216" width="9.140625" style="72"/>
    <col min="9217" max="9217" width="12.7109375" style="72" customWidth="1"/>
    <col min="9218" max="9218" width="52.7109375" style="72" customWidth="1"/>
    <col min="9219" max="9220" width="16" style="72" customWidth="1"/>
    <col min="9221" max="9221" width="13.42578125" style="72" bestFit="1" customWidth="1"/>
    <col min="9222" max="9222" width="16.5703125" style="72" customWidth="1"/>
    <col min="9223" max="9223" width="17.5703125" style="72" customWidth="1"/>
    <col min="9224" max="9224" width="17.42578125" style="72" customWidth="1"/>
    <col min="9225" max="9225" width="17.28515625" style="72" customWidth="1"/>
    <col min="9226" max="9472" width="9.140625" style="72"/>
    <col min="9473" max="9473" width="12.7109375" style="72" customWidth="1"/>
    <col min="9474" max="9474" width="52.7109375" style="72" customWidth="1"/>
    <col min="9475" max="9476" width="16" style="72" customWidth="1"/>
    <col min="9477" max="9477" width="13.42578125" style="72" bestFit="1" customWidth="1"/>
    <col min="9478" max="9478" width="16.5703125" style="72" customWidth="1"/>
    <col min="9479" max="9479" width="17.5703125" style="72" customWidth="1"/>
    <col min="9480" max="9480" width="17.42578125" style="72" customWidth="1"/>
    <col min="9481" max="9481" width="17.28515625" style="72" customWidth="1"/>
    <col min="9482" max="9728" width="9.140625" style="72"/>
    <col min="9729" max="9729" width="12.7109375" style="72" customWidth="1"/>
    <col min="9730" max="9730" width="52.7109375" style="72" customWidth="1"/>
    <col min="9731" max="9732" width="16" style="72" customWidth="1"/>
    <col min="9733" max="9733" width="13.42578125" style="72" bestFit="1" customWidth="1"/>
    <col min="9734" max="9734" width="16.5703125" style="72" customWidth="1"/>
    <col min="9735" max="9735" width="17.5703125" style="72" customWidth="1"/>
    <col min="9736" max="9736" width="17.42578125" style="72" customWidth="1"/>
    <col min="9737" max="9737" width="17.28515625" style="72" customWidth="1"/>
    <col min="9738" max="9984" width="9.140625" style="72"/>
    <col min="9985" max="9985" width="12.7109375" style="72" customWidth="1"/>
    <col min="9986" max="9986" width="52.7109375" style="72" customWidth="1"/>
    <col min="9987" max="9988" width="16" style="72" customWidth="1"/>
    <col min="9989" max="9989" width="13.42578125" style="72" bestFit="1" customWidth="1"/>
    <col min="9990" max="9990" width="16.5703125" style="72" customWidth="1"/>
    <col min="9991" max="9991" width="17.5703125" style="72" customWidth="1"/>
    <col min="9992" max="9992" width="17.42578125" style="72" customWidth="1"/>
    <col min="9993" max="9993" width="17.28515625" style="72" customWidth="1"/>
    <col min="9994" max="10240" width="9.140625" style="72"/>
    <col min="10241" max="10241" width="12.7109375" style="72" customWidth="1"/>
    <col min="10242" max="10242" width="52.7109375" style="72" customWidth="1"/>
    <col min="10243" max="10244" width="16" style="72" customWidth="1"/>
    <col min="10245" max="10245" width="13.42578125" style="72" bestFit="1" customWidth="1"/>
    <col min="10246" max="10246" width="16.5703125" style="72" customWidth="1"/>
    <col min="10247" max="10247" width="17.5703125" style="72" customWidth="1"/>
    <col min="10248" max="10248" width="17.42578125" style="72" customWidth="1"/>
    <col min="10249" max="10249" width="17.28515625" style="72" customWidth="1"/>
    <col min="10250" max="10496" width="9.140625" style="72"/>
    <col min="10497" max="10497" width="12.7109375" style="72" customWidth="1"/>
    <col min="10498" max="10498" width="52.7109375" style="72" customWidth="1"/>
    <col min="10499" max="10500" width="16" style="72" customWidth="1"/>
    <col min="10501" max="10501" width="13.42578125" style="72" bestFit="1" customWidth="1"/>
    <col min="10502" max="10502" width="16.5703125" style="72" customWidth="1"/>
    <col min="10503" max="10503" width="17.5703125" style="72" customWidth="1"/>
    <col min="10504" max="10504" width="17.42578125" style="72" customWidth="1"/>
    <col min="10505" max="10505" width="17.28515625" style="72" customWidth="1"/>
    <col min="10506" max="10752" width="9.140625" style="72"/>
    <col min="10753" max="10753" width="12.7109375" style="72" customWidth="1"/>
    <col min="10754" max="10754" width="52.7109375" style="72" customWidth="1"/>
    <col min="10755" max="10756" width="16" style="72" customWidth="1"/>
    <col min="10757" max="10757" width="13.42578125" style="72" bestFit="1" customWidth="1"/>
    <col min="10758" max="10758" width="16.5703125" style="72" customWidth="1"/>
    <col min="10759" max="10759" width="17.5703125" style="72" customWidth="1"/>
    <col min="10760" max="10760" width="17.42578125" style="72" customWidth="1"/>
    <col min="10761" max="10761" width="17.28515625" style="72" customWidth="1"/>
    <col min="10762" max="11008" width="9.140625" style="72"/>
    <col min="11009" max="11009" width="12.7109375" style="72" customWidth="1"/>
    <col min="11010" max="11010" width="52.7109375" style="72" customWidth="1"/>
    <col min="11011" max="11012" width="16" style="72" customWidth="1"/>
    <col min="11013" max="11013" width="13.42578125" style="72" bestFit="1" customWidth="1"/>
    <col min="11014" max="11014" width="16.5703125" style="72" customWidth="1"/>
    <col min="11015" max="11015" width="17.5703125" style="72" customWidth="1"/>
    <col min="11016" max="11016" width="17.42578125" style="72" customWidth="1"/>
    <col min="11017" max="11017" width="17.28515625" style="72" customWidth="1"/>
    <col min="11018" max="11264" width="9.140625" style="72"/>
    <col min="11265" max="11265" width="12.7109375" style="72" customWidth="1"/>
    <col min="11266" max="11266" width="52.7109375" style="72" customWidth="1"/>
    <col min="11267" max="11268" width="16" style="72" customWidth="1"/>
    <col min="11269" max="11269" width="13.42578125" style="72" bestFit="1" customWidth="1"/>
    <col min="11270" max="11270" width="16.5703125" style="72" customWidth="1"/>
    <col min="11271" max="11271" width="17.5703125" style="72" customWidth="1"/>
    <col min="11272" max="11272" width="17.42578125" style="72" customWidth="1"/>
    <col min="11273" max="11273" width="17.28515625" style="72" customWidth="1"/>
    <col min="11274" max="11520" width="9.140625" style="72"/>
    <col min="11521" max="11521" width="12.7109375" style="72" customWidth="1"/>
    <col min="11522" max="11522" width="52.7109375" style="72" customWidth="1"/>
    <col min="11523" max="11524" width="16" style="72" customWidth="1"/>
    <col min="11525" max="11525" width="13.42578125" style="72" bestFit="1" customWidth="1"/>
    <col min="11526" max="11526" width="16.5703125" style="72" customWidth="1"/>
    <col min="11527" max="11527" width="17.5703125" style="72" customWidth="1"/>
    <col min="11528" max="11528" width="17.42578125" style="72" customWidth="1"/>
    <col min="11529" max="11529" width="17.28515625" style="72" customWidth="1"/>
    <col min="11530" max="11776" width="9.140625" style="72"/>
    <col min="11777" max="11777" width="12.7109375" style="72" customWidth="1"/>
    <col min="11778" max="11778" width="52.7109375" style="72" customWidth="1"/>
    <col min="11779" max="11780" width="16" style="72" customWidth="1"/>
    <col min="11781" max="11781" width="13.42578125" style="72" bestFit="1" customWidth="1"/>
    <col min="11782" max="11782" width="16.5703125" style="72" customWidth="1"/>
    <col min="11783" max="11783" width="17.5703125" style="72" customWidth="1"/>
    <col min="11784" max="11784" width="17.42578125" style="72" customWidth="1"/>
    <col min="11785" max="11785" width="17.28515625" style="72" customWidth="1"/>
    <col min="11786" max="12032" width="9.140625" style="72"/>
    <col min="12033" max="12033" width="12.7109375" style="72" customWidth="1"/>
    <col min="12034" max="12034" width="52.7109375" style="72" customWidth="1"/>
    <col min="12035" max="12036" width="16" style="72" customWidth="1"/>
    <col min="12037" max="12037" width="13.42578125" style="72" bestFit="1" customWidth="1"/>
    <col min="12038" max="12038" width="16.5703125" style="72" customWidth="1"/>
    <col min="12039" max="12039" width="17.5703125" style="72" customWidth="1"/>
    <col min="12040" max="12040" width="17.42578125" style="72" customWidth="1"/>
    <col min="12041" max="12041" width="17.28515625" style="72" customWidth="1"/>
    <col min="12042" max="12288" width="9.140625" style="72"/>
    <col min="12289" max="12289" width="12.7109375" style="72" customWidth="1"/>
    <col min="12290" max="12290" width="52.7109375" style="72" customWidth="1"/>
    <col min="12291" max="12292" width="16" style="72" customWidth="1"/>
    <col min="12293" max="12293" width="13.42578125" style="72" bestFit="1" customWidth="1"/>
    <col min="12294" max="12294" width="16.5703125" style="72" customWidth="1"/>
    <col min="12295" max="12295" width="17.5703125" style="72" customWidth="1"/>
    <col min="12296" max="12296" width="17.42578125" style="72" customWidth="1"/>
    <col min="12297" max="12297" width="17.28515625" style="72" customWidth="1"/>
    <col min="12298" max="12544" width="9.140625" style="72"/>
    <col min="12545" max="12545" width="12.7109375" style="72" customWidth="1"/>
    <col min="12546" max="12546" width="52.7109375" style="72" customWidth="1"/>
    <col min="12547" max="12548" width="16" style="72" customWidth="1"/>
    <col min="12549" max="12549" width="13.42578125" style="72" bestFit="1" customWidth="1"/>
    <col min="12550" max="12550" width="16.5703125" style="72" customWidth="1"/>
    <col min="12551" max="12551" width="17.5703125" style="72" customWidth="1"/>
    <col min="12552" max="12552" width="17.42578125" style="72" customWidth="1"/>
    <col min="12553" max="12553" width="17.28515625" style="72" customWidth="1"/>
    <col min="12554" max="12800" width="9.140625" style="72"/>
    <col min="12801" max="12801" width="12.7109375" style="72" customWidth="1"/>
    <col min="12802" max="12802" width="52.7109375" style="72" customWidth="1"/>
    <col min="12803" max="12804" width="16" style="72" customWidth="1"/>
    <col min="12805" max="12805" width="13.42578125" style="72" bestFit="1" customWidth="1"/>
    <col min="12806" max="12806" width="16.5703125" style="72" customWidth="1"/>
    <col min="12807" max="12807" width="17.5703125" style="72" customWidth="1"/>
    <col min="12808" max="12808" width="17.42578125" style="72" customWidth="1"/>
    <col min="12809" max="12809" width="17.28515625" style="72" customWidth="1"/>
    <col min="12810" max="13056" width="9.140625" style="72"/>
    <col min="13057" max="13057" width="12.7109375" style="72" customWidth="1"/>
    <col min="13058" max="13058" width="52.7109375" style="72" customWidth="1"/>
    <col min="13059" max="13060" width="16" style="72" customWidth="1"/>
    <col min="13061" max="13061" width="13.42578125" style="72" bestFit="1" customWidth="1"/>
    <col min="13062" max="13062" width="16.5703125" style="72" customWidth="1"/>
    <col min="13063" max="13063" width="17.5703125" style="72" customWidth="1"/>
    <col min="13064" max="13064" width="17.42578125" style="72" customWidth="1"/>
    <col min="13065" max="13065" width="17.28515625" style="72" customWidth="1"/>
    <col min="13066" max="13312" width="9.140625" style="72"/>
    <col min="13313" max="13313" width="12.7109375" style="72" customWidth="1"/>
    <col min="13314" max="13314" width="52.7109375" style="72" customWidth="1"/>
    <col min="13315" max="13316" width="16" style="72" customWidth="1"/>
    <col min="13317" max="13317" width="13.42578125" style="72" bestFit="1" customWidth="1"/>
    <col min="13318" max="13318" width="16.5703125" style="72" customWidth="1"/>
    <col min="13319" max="13319" width="17.5703125" style="72" customWidth="1"/>
    <col min="13320" max="13320" width="17.42578125" style="72" customWidth="1"/>
    <col min="13321" max="13321" width="17.28515625" style="72" customWidth="1"/>
    <col min="13322" max="13568" width="9.140625" style="72"/>
    <col min="13569" max="13569" width="12.7109375" style="72" customWidth="1"/>
    <col min="13570" max="13570" width="52.7109375" style="72" customWidth="1"/>
    <col min="13571" max="13572" width="16" style="72" customWidth="1"/>
    <col min="13573" max="13573" width="13.42578125" style="72" bestFit="1" customWidth="1"/>
    <col min="13574" max="13574" width="16.5703125" style="72" customWidth="1"/>
    <col min="13575" max="13575" width="17.5703125" style="72" customWidth="1"/>
    <col min="13576" max="13576" width="17.42578125" style="72" customWidth="1"/>
    <col min="13577" max="13577" width="17.28515625" style="72" customWidth="1"/>
    <col min="13578" max="13824" width="9.140625" style="72"/>
    <col min="13825" max="13825" width="12.7109375" style="72" customWidth="1"/>
    <col min="13826" max="13826" width="52.7109375" style="72" customWidth="1"/>
    <col min="13827" max="13828" width="16" style="72" customWidth="1"/>
    <col min="13829" max="13829" width="13.42578125" style="72" bestFit="1" customWidth="1"/>
    <col min="13830" max="13830" width="16.5703125" style="72" customWidth="1"/>
    <col min="13831" max="13831" width="17.5703125" style="72" customWidth="1"/>
    <col min="13832" max="13832" width="17.42578125" style="72" customWidth="1"/>
    <col min="13833" max="13833" width="17.28515625" style="72" customWidth="1"/>
    <col min="13834" max="14080" width="9.140625" style="72"/>
    <col min="14081" max="14081" width="12.7109375" style="72" customWidth="1"/>
    <col min="14082" max="14082" width="52.7109375" style="72" customWidth="1"/>
    <col min="14083" max="14084" width="16" style="72" customWidth="1"/>
    <col min="14085" max="14085" width="13.42578125" style="72" bestFit="1" customWidth="1"/>
    <col min="14086" max="14086" width="16.5703125" style="72" customWidth="1"/>
    <col min="14087" max="14087" width="17.5703125" style="72" customWidth="1"/>
    <col min="14088" max="14088" width="17.42578125" style="72" customWidth="1"/>
    <col min="14089" max="14089" width="17.28515625" style="72" customWidth="1"/>
    <col min="14090" max="14336" width="9.140625" style="72"/>
    <col min="14337" max="14337" width="12.7109375" style="72" customWidth="1"/>
    <col min="14338" max="14338" width="52.7109375" style="72" customWidth="1"/>
    <col min="14339" max="14340" width="16" style="72" customWidth="1"/>
    <col min="14341" max="14341" width="13.42578125" style="72" bestFit="1" customWidth="1"/>
    <col min="14342" max="14342" width="16.5703125" style="72" customWidth="1"/>
    <col min="14343" max="14343" width="17.5703125" style="72" customWidth="1"/>
    <col min="14344" max="14344" width="17.42578125" style="72" customWidth="1"/>
    <col min="14345" max="14345" width="17.28515625" style="72" customWidth="1"/>
    <col min="14346" max="14592" width="9.140625" style="72"/>
    <col min="14593" max="14593" width="12.7109375" style="72" customWidth="1"/>
    <col min="14594" max="14594" width="52.7109375" style="72" customWidth="1"/>
    <col min="14595" max="14596" width="16" style="72" customWidth="1"/>
    <col min="14597" max="14597" width="13.42578125" style="72" bestFit="1" customWidth="1"/>
    <col min="14598" max="14598" width="16.5703125" style="72" customWidth="1"/>
    <col min="14599" max="14599" width="17.5703125" style="72" customWidth="1"/>
    <col min="14600" max="14600" width="17.42578125" style="72" customWidth="1"/>
    <col min="14601" max="14601" width="17.28515625" style="72" customWidth="1"/>
    <col min="14602" max="14848" width="9.140625" style="72"/>
    <col min="14849" max="14849" width="12.7109375" style="72" customWidth="1"/>
    <col min="14850" max="14850" width="52.7109375" style="72" customWidth="1"/>
    <col min="14851" max="14852" width="16" style="72" customWidth="1"/>
    <col min="14853" max="14853" width="13.42578125" style="72" bestFit="1" customWidth="1"/>
    <col min="14854" max="14854" width="16.5703125" style="72" customWidth="1"/>
    <col min="14855" max="14855" width="17.5703125" style="72" customWidth="1"/>
    <col min="14856" max="14856" width="17.42578125" style="72" customWidth="1"/>
    <col min="14857" max="14857" width="17.28515625" style="72" customWidth="1"/>
    <col min="14858" max="15104" width="9.140625" style="72"/>
    <col min="15105" max="15105" width="12.7109375" style="72" customWidth="1"/>
    <col min="15106" max="15106" width="52.7109375" style="72" customWidth="1"/>
    <col min="15107" max="15108" width="16" style="72" customWidth="1"/>
    <col min="15109" max="15109" width="13.42578125" style="72" bestFit="1" customWidth="1"/>
    <col min="15110" max="15110" width="16.5703125" style="72" customWidth="1"/>
    <col min="15111" max="15111" width="17.5703125" style="72" customWidth="1"/>
    <col min="15112" max="15112" width="17.42578125" style="72" customWidth="1"/>
    <col min="15113" max="15113" width="17.28515625" style="72" customWidth="1"/>
    <col min="15114" max="15360" width="9.140625" style="72"/>
    <col min="15361" max="15361" width="12.7109375" style="72" customWidth="1"/>
    <col min="15362" max="15362" width="52.7109375" style="72" customWidth="1"/>
    <col min="15363" max="15364" width="16" style="72" customWidth="1"/>
    <col min="15365" max="15365" width="13.42578125" style="72" bestFit="1" customWidth="1"/>
    <col min="15366" max="15366" width="16.5703125" style="72" customWidth="1"/>
    <col min="15367" max="15367" width="17.5703125" style="72" customWidth="1"/>
    <col min="15368" max="15368" width="17.42578125" style="72" customWidth="1"/>
    <col min="15369" max="15369" width="17.28515625" style="72" customWidth="1"/>
    <col min="15370" max="15616" width="9.140625" style="72"/>
    <col min="15617" max="15617" width="12.7109375" style="72" customWidth="1"/>
    <col min="15618" max="15618" width="52.7109375" style="72" customWidth="1"/>
    <col min="15619" max="15620" width="16" style="72" customWidth="1"/>
    <col min="15621" max="15621" width="13.42578125" style="72" bestFit="1" customWidth="1"/>
    <col min="15622" max="15622" width="16.5703125" style="72" customWidth="1"/>
    <col min="15623" max="15623" width="17.5703125" style="72" customWidth="1"/>
    <col min="15624" max="15624" width="17.42578125" style="72" customWidth="1"/>
    <col min="15625" max="15625" width="17.28515625" style="72" customWidth="1"/>
    <col min="15626" max="15872" width="9.140625" style="72"/>
    <col min="15873" max="15873" width="12.7109375" style="72" customWidth="1"/>
    <col min="15874" max="15874" width="52.7109375" style="72" customWidth="1"/>
    <col min="15875" max="15876" width="16" style="72" customWidth="1"/>
    <col min="15877" max="15877" width="13.42578125" style="72" bestFit="1" customWidth="1"/>
    <col min="15878" max="15878" width="16.5703125" style="72" customWidth="1"/>
    <col min="15879" max="15879" width="17.5703125" style="72" customWidth="1"/>
    <col min="15880" max="15880" width="17.42578125" style="72" customWidth="1"/>
    <col min="15881" max="15881" width="17.28515625" style="72" customWidth="1"/>
    <col min="15882" max="16128" width="9.140625" style="72"/>
    <col min="16129" max="16129" width="12.7109375" style="72" customWidth="1"/>
    <col min="16130" max="16130" width="52.7109375" style="72" customWidth="1"/>
    <col min="16131" max="16132" width="16" style="72" customWidth="1"/>
    <col min="16133" max="16133" width="13.42578125" style="72" bestFit="1" customWidth="1"/>
    <col min="16134" max="16134" width="16.5703125" style="72" customWidth="1"/>
    <col min="16135" max="16135" width="17.5703125" style="72" customWidth="1"/>
    <col min="16136" max="16136" width="17.42578125" style="72" customWidth="1"/>
    <col min="16137" max="16137" width="17.28515625" style="72" customWidth="1"/>
    <col min="16138" max="16384" width="9.140625" style="72"/>
  </cols>
  <sheetData>
    <row r="1" spans="2:11" ht="24" customHeight="1">
      <c r="B1" s="32" t="str">
        <f>Cover!E22</f>
        <v>TASNETWORKS</v>
      </c>
    </row>
    <row r="2" spans="2:11" ht="21.75" customHeight="1">
      <c r="B2" s="73" t="s">
        <v>166</v>
      </c>
      <c r="H2" s="74"/>
    </row>
    <row r="3" spans="2:11" ht="28.5" customHeight="1">
      <c r="B3" s="163" t="str">
        <f>Cover!E26</f>
        <v>2015-16</v>
      </c>
      <c r="H3" s="74"/>
    </row>
    <row r="4" spans="2:11" ht="27" customHeight="1">
      <c r="B4" s="77"/>
      <c r="C4" s="79"/>
      <c r="D4" s="153" t="s">
        <v>238</v>
      </c>
      <c r="E4" s="154"/>
    </row>
    <row r="5" spans="2:11" ht="27" customHeight="1">
      <c r="B5" s="61" t="s">
        <v>240</v>
      </c>
      <c r="C5" s="78"/>
      <c r="D5" s="80" t="s">
        <v>130</v>
      </c>
      <c r="E5" s="81"/>
    </row>
    <row r="6" spans="2:11" ht="27" customHeight="1">
      <c r="B6" s="87" t="s">
        <v>241</v>
      </c>
      <c r="C6" s="78"/>
      <c r="D6" s="87" t="s">
        <v>239</v>
      </c>
      <c r="E6" s="87"/>
    </row>
    <row r="7" spans="2:11" ht="27" customHeight="1">
      <c r="B7" s="163"/>
      <c r="D7" s="74"/>
      <c r="E7" s="74"/>
    </row>
    <row r="8" spans="2:11" ht="18.75" customHeight="1">
      <c r="C8" s="163"/>
      <c r="D8" s="163"/>
      <c r="E8" s="163"/>
      <c r="F8" s="76"/>
      <c r="G8" s="76"/>
      <c r="J8" s="74"/>
      <c r="K8" s="74"/>
    </row>
    <row r="9" spans="2:11" ht="15.75">
      <c r="B9" s="210" t="s">
        <v>72</v>
      </c>
      <c r="C9" s="212"/>
      <c r="D9" s="213"/>
      <c r="E9" s="214"/>
      <c r="F9" s="213"/>
      <c r="G9" s="213"/>
      <c r="H9" s="320"/>
      <c r="I9" s="206"/>
    </row>
    <row r="10" spans="2:11" ht="15.75">
      <c r="B10" s="216" t="s">
        <v>461</v>
      </c>
      <c r="C10" s="217"/>
      <c r="D10" s="217"/>
      <c r="E10" s="218"/>
      <c r="F10" s="219"/>
      <c r="G10" s="219"/>
      <c r="H10" s="219"/>
      <c r="I10" s="220"/>
    </row>
    <row r="11" spans="2:11" ht="26.25" customHeight="1">
      <c r="B11" s="539" t="s">
        <v>167</v>
      </c>
      <c r="C11" s="540"/>
      <c r="D11" s="540"/>
      <c r="E11" s="540"/>
      <c r="F11" s="540"/>
      <c r="G11" s="540"/>
      <c r="H11" s="540"/>
      <c r="I11" s="541"/>
    </row>
    <row r="12" spans="2:11" ht="12.75" customHeight="1">
      <c r="B12" s="539" t="s">
        <v>411</v>
      </c>
      <c r="C12" s="540"/>
      <c r="D12" s="540"/>
      <c r="E12" s="540"/>
      <c r="F12" s="540"/>
      <c r="G12" s="540"/>
      <c r="H12" s="540"/>
      <c r="I12" s="554"/>
    </row>
    <row r="13" spans="2:11" ht="12.75" customHeight="1">
      <c r="B13" s="539" t="s">
        <v>152</v>
      </c>
      <c r="C13" s="566"/>
      <c r="D13" s="566"/>
      <c r="E13" s="566"/>
      <c r="F13" s="566"/>
      <c r="G13" s="566"/>
      <c r="H13" s="566"/>
      <c r="I13" s="554"/>
    </row>
    <row r="14" spans="2:11" ht="12.75" customHeight="1">
      <c r="B14" s="539" t="s">
        <v>460</v>
      </c>
      <c r="C14" s="566"/>
      <c r="D14" s="566"/>
      <c r="E14" s="566"/>
      <c r="F14" s="566"/>
      <c r="G14" s="566"/>
      <c r="H14" s="566"/>
      <c r="I14" s="554"/>
    </row>
    <row r="15" spans="2:11" ht="12.75" customHeight="1">
      <c r="B15" s="542" t="s">
        <v>282</v>
      </c>
      <c r="C15" s="555"/>
      <c r="D15" s="555"/>
      <c r="E15" s="555"/>
      <c r="F15" s="555"/>
      <c r="G15" s="555"/>
      <c r="H15" s="555"/>
      <c r="I15" s="556"/>
    </row>
    <row r="16" spans="2:11" ht="15" customHeight="1">
      <c r="B16" s="163"/>
      <c r="C16" s="163"/>
      <c r="D16" s="163"/>
      <c r="E16" s="163"/>
      <c r="F16" s="163"/>
      <c r="G16" s="163"/>
      <c r="H16" s="163"/>
      <c r="I16" s="163"/>
    </row>
    <row r="17" spans="2:7" ht="15.75">
      <c r="B17" s="173" t="s">
        <v>426</v>
      </c>
      <c r="C17" s="173"/>
      <c r="D17" s="173"/>
      <c r="F17" s="92"/>
      <c r="G17" s="92"/>
    </row>
    <row r="18" spans="2:7">
      <c r="F18" s="92"/>
      <c r="G18" s="92"/>
    </row>
    <row r="19" spans="2:7" ht="25.5">
      <c r="B19" s="34"/>
      <c r="C19" s="35" t="s">
        <v>168</v>
      </c>
      <c r="D19" s="35" t="s">
        <v>291</v>
      </c>
      <c r="E19" s="36" t="s">
        <v>169</v>
      </c>
      <c r="F19" s="36" t="s">
        <v>170</v>
      </c>
    </row>
    <row r="20" spans="2:7">
      <c r="B20" s="18" t="s">
        <v>51</v>
      </c>
      <c r="C20" s="18"/>
      <c r="D20" s="35"/>
      <c r="E20" s="23"/>
      <c r="F20" s="23"/>
    </row>
    <row r="21" spans="2:7">
      <c r="B21" s="23" t="s">
        <v>400</v>
      </c>
      <c r="C21" s="241">
        <v>33990.96363547178</v>
      </c>
      <c r="D21" s="452">
        <f ca="1">C21*LOOKUP(Reporting_Year,Available_Reporting_Years,Inflation_Conversion_Midyear)</f>
        <v>33007.132935981768</v>
      </c>
      <c r="E21" s="241">
        <v>30218.768756156689</v>
      </c>
      <c r="F21" s="462">
        <f ca="1">IF(D21=0,1,((E21-D21)/D21)*1)</f>
        <v>-8.4477624434487766E-2</v>
      </c>
    </row>
    <row r="22" spans="2:7">
      <c r="B22" s="23" t="s">
        <v>401</v>
      </c>
      <c r="C22" s="241">
        <v>10358.980824068165</v>
      </c>
      <c r="D22" s="452">
        <f ca="1">C22*LOOKUP(Reporting_Year,Available_Reporting_Years,Inflation_Conversion_Midyear)</f>
        <v>10059.151626536643</v>
      </c>
      <c r="E22" s="241">
        <v>6901.0008895980027</v>
      </c>
      <c r="F22" s="462">
        <f ca="1">IF(D22=0,1,((E22-D22)/D22)*1)</f>
        <v>-0.31395796128644188</v>
      </c>
    </row>
    <row r="23" spans="2:7">
      <c r="B23" s="18" t="s">
        <v>52</v>
      </c>
      <c r="C23" s="244"/>
      <c r="D23" s="244"/>
      <c r="E23" s="244"/>
      <c r="F23" s="244"/>
    </row>
    <row r="24" spans="2:7">
      <c r="B24" s="23" t="s">
        <v>402</v>
      </c>
      <c r="C24" s="241">
        <v>30295.962391379064</v>
      </c>
      <c r="D24" s="452">
        <f ca="1">C24*LOOKUP(Reporting_Year,Available_Reporting_Years,Inflation_Conversion_Midyear)</f>
        <v>29419.079400038121</v>
      </c>
      <c r="E24" s="241">
        <v>48352.587198564848</v>
      </c>
      <c r="F24" s="462">
        <f ca="1">IF(D24=0,1,((E24-D24)/D24)*1)</f>
        <v>0.64357920725766127</v>
      </c>
    </row>
    <row r="25" spans="2:7">
      <c r="B25" s="23" t="s">
        <v>403</v>
      </c>
      <c r="C25" s="241">
        <v>0</v>
      </c>
      <c r="D25" s="452">
        <f ca="1">C25*LOOKUP(Reporting_Year,Available_Reporting_Years,Inflation_Conversion_Midyear)</f>
        <v>0</v>
      </c>
      <c r="E25" s="241">
        <v>0</v>
      </c>
      <c r="F25" s="462">
        <f ca="1">IF(D25=0,1,((E25-D25)/D25)*1)</f>
        <v>1</v>
      </c>
    </row>
    <row r="26" spans="2:7">
      <c r="B26" s="23" t="s">
        <v>404</v>
      </c>
      <c r="C26" s="241">
        <v>5853.9255835584845</v>
      </c>
      <c r="D26" s="452">
        <f ca="1">C26*LOOKUP(Reporting_Year,Available_Reporting_Years,Inflation_Conversion_Midyear)</f>
        <v>5684.4902076333174</v>
      </c>
      <c r="E26" s="241">
        <v>2471.6338325689926</v>
      </c>
      <c r="F26" s="462">
        <f ca="1">IF(D26=0,1,((E26-D26)/D26)*1)</f>
        <v>-0.56519692315592296</v>
      </c>
    </row>
    <row r="27" spans="2:7">
      <c r="B27" s="29" t="s">
        <v>261</v>
      </c>
      <c r="C27" s="464">
        <f>C21+C22+C24+C26+C25</f>
        <v>80499.832434477488</v>
      </c>
      <c r="D27" s="464">
        <f ca="1">D21+D22+D24+D26+D25</f>
        <v>78169.85417018985</v>
      </c>
      <c r="E27" s="464">
        <f t="shared" ref="E27" si="0">E21+E22+E24+E26+E25</f>
        <v>87943.990676888527</v>
      </c>
      <c r="F27" s="464"/>
    </row>
    <row r="28" spans="2:7">
      <c r="B28" s="23" t="s">
        <v>462</v>
      </c>
      <c r="C28" s="241">
        <v>829.79655299767558</v>
      </c>
      <c r="D28" s="452">
        <f t="shared" ref="D28:D34" ca="1" si="1">C28*LOOKUP(Reporting_Year,Available_Reporting_Years,Inflation_Conversion_Midyear)</f>
        <v>805.7790131619364</v>
      </c>
      <c r="E28" s="241">
        <v>1234.4109482680421</v>
      </c>
      <c r="F28" s="462">
        <f t="shared" ref="F28:F33" ca="1" si="2">IF(D28=0,1,((E28-D28)/D28)*1)</f>
        <v>0.53194725613927618</v>
      </c>
    </row>
    <row r="29" spans="2:7">
      <c r="B29" s="23" t="s">
        <v>405</v>
      </c>
      <c r="C29" s="241">
        <v>13012.13784416487</v>
      </c>
      <c r="D29" s="452">
        <f t="shared" ca="1" si="1"/>
        <v>12635.515962703241</v>
      </c>
      <c r="E29" s="241">
        <v>19774.726652745892</v>
      </c>
      <c r="F29" s="462">
        <f t="shared" ca="1" si="2"/>
        <v>0.56501140999035937</v>
      </c>
    </row>
    <row r="30" spans="2:7">
      <c r="B30" s="23" t="s">
        <v>406</v>
      </c>
      <c r="C30" s="241">
        <v>4001.9356276668809</v>
      </c>
      <c r="D30" s="452">
        <f t="shared" ca="1" si="1"/>
        <v>3886.1040445995282</v>
      </c>
      <c r="E30" s="241">
        <v>2679.1157250037741</v>
      </c>
      <c r="F30" s="462">
        <f t="shared" ca="1" si="2"/>
        <v>-0.31059084001445902</v>
      </c>
    </row>
    <row r="31" spans="2:7">
      <c r="B31" s="23" t="s">
        <v>407</v>
      </c>
      <c r="C31" s="241">
        <v>547.99119732226188</v>
      </c>
      <c r="D31" s="452">
        <f t="shared" ca="1" si="1"/>
        <v>532.13020059508131</v>
      </c>
      <c r="E31" s="241">
        <v>713.62128399863832</v>
      </c>
      <c r="F31" s="462">
        <f t="shared" ca="1" si="2"/>
        <v>0.34106518141724618</v>
      </c>
    </row>
    <row r="32" spans="2:7">
      <c r="B32" s="23" t="s">
        <v>463</v>
      </c>
      <c r="C32" s="241">
        <v>0</v>
      </c>
      <c r="D32" s="452">
        <f t="shared" ca="1" si="1"/>
        <v>0</v>
      </c>
      <c r="E32" s="241">
        <v>2450.263465187224</v>
      </c>
      <c r="F32" s="462">
        <f t="shared" ca="1" si="2"/>
        <v>1</v>
      </c>
    </row>
    <row r="33" spans="2:11" ht="15" customHeight="1">
      <c r="B33" s="30" t="s">
        <v>464</v>
      </c>
      <c r="C33" s="241">
        <v>644.95423888321648</v>
      </c>
      <c r="D33" s="452">
        <f t="shared" ca="1" si="1"/>
        <v>626.28675458402597</v>
      </c>
      <c r="E33" s="241">
        <v>0</v>
      </c>
      <c r="F33" s="462">
        <f t="shared" ca="1" si="2"/>
        <v>-1</v>
      </c>
    </row>
    <row r="34" spans="2:11" ht="15" customHeight="1">
      <c r="B34" s="30" t="s">
        <v>509</v>
      </c>
      <c r="C34" s="241">
        <v>19917.741366997579</v>
      </c>
      <c r="D34" s="452">
        <f t="shared" ca="1" si="1"/>
        <v>19341.244459422265</v>
      </c>
      <c r="E34" s="241">
        <v>0</v>
      </c>
      <c r="F34" s="462"/>
    </row>
    <row r="35" spans="2:11">
      <c r="B35" s="29" t="s">
        <v>171</v>
      </c>
      <c r="C35" s="461">
        <f>SUM(C27:C34)</f>
        <v>119454.38926250998</v>
      </c>
      <c r="D35" s="461">
        <f ca="1">SUM(D27:D34)</f>
        <v>115996.91460525594</v>
      </c>
      <c r="E35" s="461">
        <f t="shared" ref="E35" si="3">SUM(E27:E33)</f>
        <v>114796.1287520921</v>
      </c>
      <c r="F35" s="461"/>
      <c r="J35" s="172"/>
    </row>
    <row r="37" spans="2:11" ht="15.75">
      <c r="B37" s="164" t="s">
        <v>172</v>
      </c>
    </row>
    <row r="38" spans="2:11">
      <c r="B38" s="557" t="s">
        <v>293</v>
      </c>
      <c r="C38" s="558"/>
      <c r="D38" s="558"/>
      <c r="E38" s="558"/>
      <c r="F38" s="559"/>
    </row>
    <row r="39" spans="2:11">
      <c r="B39" s="96"/>
      <c r="C39" s="96"/>
      <c r="D39" s="96"/>
      <c r="E39" s="96"/>
      <c r="F39" s="95"/>
      <c r="G39" s="95"/>
    </row>
    <row r="40" spans="2:11">
      <c r="B40" s="37"/>
      <c r="C40" s="560" t="s">
        <v>173</v>
      </c>
      <c r="D40" s="561"/>
      <c r="E40" s="561"/>
      <c r="F40" s="562"/>
    </row>
    <row r="41" spans="2:11">
      <c r="B41" s="18" t="s">
        <v>51</v>
      </c>
      <c r="C41" s="563"/>
      <c r="D41" s="564"/>
      <c r="E41" s="564"/>
      <c r="F41" s="565"/>
    </row>
    <row r="42" spans="2:11">
      <c r="B42" s="23" t="s">
        <v>408</v>
      </c>
      <c r="C42" s="551" t="s">
        <v>510</v>
      </c>
      <c r="D42" s="552"/>
      <c r="E42" s="552"/>
      <c r="F42" s="553"/>
    </row>
    <row r="43" spans="2:11">
      <c r="B43" s="23" t="s">
        <v>401</v>
      </c>
      <c r="C43" s="551"/>
      <c r="D43" s="552"/>
      <c r="E43" s="552"/>
      <c r="F43" s="553"/>
    </row>
    <row r="44" spans="2:11">
      <c r="B44" s="18" t="s">
        <v>52</v>
      </c>
      <c r="C44" s="563"/>
      <c r="D44" s="564"/>
      <c r="E44" s="564"/>
      <c r="F44" s="565"/>
    </row>
    <row r="45" spans="2:11">
      <c r="B45" s="23" t="s">
        <v>402</v>
      </c>
      <c r="C45" s="551" t="s">
        <v>511</v>
      </c>
      <c r="D45" s="552"/>
      <c r="E45" s="552"/>
      <c r="F45" s="553"/>
    </row>
    <row r="46" spans="2:11">
      <c r="B46" s="23" t="s">
        <v>403</v>
      </c>
      <c r="C46" s="371"/>
      <c r="D46" s="372"/>
      <c r="E46" s="372"/>
      <c r="F46" s="373"/>
    </row>
    <row r="47" spans="2:11" ht="84" customHeight="1">
      <c r="B47" s="23" t="s">
        <v>404</v>
      </c>
      <c r="C47" s="551" t="s">
        <v>546</v>
      </c>
      <c r="D47" s="552"/>
      <c r="E47" s="552"/>
      <c r="F47" s="553"/>
    </row>
    <row r="48" spans="2:11">
      <c r="B48" s="38" t="s">
        <v>32</v>
      </c>
      <c r="C48" s="563"/>
      <c r="D48" s="564"/>
      <c r="E48" s="564"/>
      <c r="F48" s="565"/>
      <c r="K48" s="89"/>
    </row>
    <row r="49" spans="2:10">
      <c r="B49" s="23" t="s">
        <v>462</v>
      </c>
      <c r="C49" s="551" t="s">
        <v>512</v>
      </c>
      <c r="D49" s="552"/>
      <c r="E49" s="552"/>
      <c r="F49" s="553"/>
    </row>
    <row r="50" spans="2:10">
      <c r="B50" s="23" t="s">
        <v>405</v>
      </c>
      <c r="C50" s="551" t="s">
        <v>535</v>
      </c>
      <c r="D50" s="552"/>
      <c r="E50" s="552"/>
      <c r="F50" s="553"/>
    </row>
    <row r="51" spans="2:10">
      <c r="B51" s="23" t="s">
        <v>409</v>
      </c>
      <c r="C51" s="551" t="s">
        <v>513</v>
      </c>
      <c r="D51" s="552"/>
      <c r="E51" s="552"/>
      <c r="F51" s="553"/>
    </row>
    <row r="52" spans="2:10">
      <c r="B52" s="23" t="s">
        <v>407</v>
      </c>
      <c r="C52" s="551" t="s">
        <v>514</v>
      </c>
      <c r="D52" s="552"/>
      <c r="E52" s="552"/>
      <c r="F52" s="553"/>
    </row>
    <row r="53" spans="2:10">
      <c r="B53" s="23" t="s">
        <v>463</v>
      </c>
      <c r="C53" s="551" t="s">
        <v>536</v>
      </c>
      <c r="D53" s="552"/>
      <c r="E53" s="552"/>
      <c r="F53" s="553"/>
    </row>
    <row r="54" spans="2:10">
      <c r="B54" s="30" t="s">
        <v>464</v>
      </c>
      <c r="C54" s="551"/>
      <c r="D54" s="552"/>
      <c r="E54" s="552"/>
      <c r="F54" s="553"/>
    </row>
    <row r="56" spans="2:10">
      <c r="B56" s="98"/>
      <c r="C56" s="98"/>
      <c r="D56" s="98"/>
      <c r="E56" s="98"/>
      <c r="F56" s="89"/>
      <c r="G56" s="89"/>
    </row>
    <row r="57" spans="2:10" ht="15.75">
      <c r="B57" s="173" t="s">
        <v>174</v>
      </c>
      <c r="C57" s="98"/>
      <c r="D57" s="98"/>
      <c r="E57" s="98"/>
      <c r="F57" s="89"/>
      <c r="G57" s="89"/>
    </row>
    <row r="58" spans="2:10">
      <c r="B58" s="98"/>
      <c r="C58" s="98"/>
      <c r="D58" s="98"/>
      <c r="E58" s="98"/>
      <c r="F58" s="89"/>
      <c r="G58" s="89"/>
    </row>
    <row r="59" spans="2:10" ht="51">
      <c r="B59" s="39" t="s">
        <v>175</v>
      </c>
      <c r="C59" s="336" t="s">
        <v>159</v>
      </c>
      <c r="D59" s="336" t="s">
        <v>35</v>
      </c>
      <c r="E59" s="337" t="s">
        <v>168</v>
      </c>
      <c r="F59" s="337" t="s">
        <v>291</v>
      </c>
      <c r="G59" s="337" t="s">
        <v>169</v>
      </c>
      <c r="H59" s="338" t="s">
        <v>269</v>
      </c>
      <c r="I59" s="338" t="s">
        <v>170</v>
      </c>
      <c r="J59" s="338" t="s">
        <v>247</v>
      </c>
    </row>
    <row r="60" spans="2:10">
      <c r="B60" s="33" t="s">
        <v>300</v>
      </c>
      <c r="C60" s="241">
        <v>328.98939100000001</v>
      </c>
      <c r="D60" s="241">
        <v>-2.9946316000000155</v>
      </c>
      <c r="E60" s="241">
        <v>194.30013478430988</v>
      </c>
      <c r="F60" s="452">
        <f t="shared" ref="F60:F103" ca="1" si="4">E60*LOOKUP(Reporting_Year,Available_Reporting_Years,Inflation_Conversion_Midyear)</f>
        <v>188.67633313026187</v>
      </c>
      <c r="G60" s="241">
        <v>346.38022235602972</v>
      </c>
      <c r="H60" s="241">
        <v>2.3976318560297281</v>
      </c>
      <c r="I60" s="290">
        <f ca="1">IF(F60=0,1,((G60-F60)/F60)*1)</f>
        <v>0.83584351364773091</v>
      </c>
      <c r="J60" s="335" t="str">
        <f t="shared" ref="J60:J103" si="5">IF(G60-SUM(C60:D60)=0, "OK","Explain")</f>
        <v>Explain</v>
      </c>
    </row>
    <row r="61" spans="2:10">
      <c r="B61" s="33" t="s">
        <v>301</v>
      </c>
      <c r="C61" s="241">
        <v>10.241830799999997</v>
      </c>
      <c r="D61" s="241">
        <v>-0.98010480000000133</v>
      </c>
      <c r="E61" s="241">
        <v>83.138438223988445</v>
      </c>
      <c r="F61" s="452">
        <f t="shared" ca="1" si="4"/>
        <v>80.73208844498258</v>
      </c>
      <c r="G61" s="241">
        <v>27.215745035582774</v>
      </c>
      <c r="H61" s="241">
        <v>0.21634293558276657</v>
      </c>
      <c r="I61" s="290">
        <f t="shared" ref="I61:I103" ca="1" si="6">IF(F61=0,1,((G61-F61)/F61)*1)</f>
        <v>-0.66288813333337959</v>
      </c>
      <c r="J61" s="335" t="str">
        <f t="shared" si="5"/>
        <v>Explain</v>
      </c>
    </row>
    <row r="62" spans="2:10">
      <c r="B62" s="33" t="s">
        <v>302</v>
      </c>
      <c r="C62" s="241">
        <v>2215.5313815999998</v>
      </c>
      <c r="D62" s="241">
        <v>-2834.2099978000001</v>
      </c>
      <c r="E62" s="241">
        <v>3966.8100618900785</v>
      </c>
      <c r="F62" s="452">
        <f t="shared" ca="1" si="4"/>
        <v>3851.9951493213553</v>
      </c>
      <c r="G62" s="241">
        <v>3869.2244004314985</v>
      </c>
      <c r="H62" s="241">
        <v>7.5174517314995315</v>
      </c>
      <c r="I62" s="290">
        <f t="shared" ca="1" si="6"/>
        <v>4.472812255015079E-3</v>
      </c>
      <c r="J62" s="335" t="str">
        <f t="shared" si="5"/>
        <v>Explain</v>
      </c>
    </row>
    <row r="63" spans="2:10">
      <c r="B63" s="33" t="s">
        <v>303</v>
      </c>
      <c r="C63" s="241">
        <v>443.15872189999993</v>
      </c>
      <c r="D63" s="241">
        <v>62.552051299999974</v>
      </c>
      <c r="E63" s="241">
        <v>243.66101790142946</v>
      </c>
      <c r="F63" s="452">
        <f t="shared" ca="1" si="4"/>
        <v>236.60852029497008</v>
      </c>
      <c r="G63" s="241">
        <v>193.79321315292501</v>
      </c>
      <c r="H63" s="241">
        <v>1.270326852924972</v>
      </c>
      <c r="I63" s="290">
        <f t="shared" ca="1" si="6"/>
        <v>-0.18095420692656797</v>
      </c>
      <c r="J63" s="335" t="str">
        <f t="shared" si="5"/>
        <v>Explain</v>
      </c>
    </row>
    <row r="64" spans="2:10">
      <c r="B64" s="33" t="s">
        <v>304</v>
      </c>
      <c r="C64" s="241">
        <v>2409.3834310000002</v>
      </c>
      <c r="D64" s="241">
        <v>-734.85104129999991</v>
      </c>
      <c r="E64" s="241">
        <v>281.75284904580536</v>
      </c>
      <c r="F64" s="452">
        <f t="shared" ca="1" si="4"/>
        <v>273.59782568333833</v>
      </c>
      <c r="G64" s="241">
        <v>1510.3859893570545</v>
      </c>
      <c r="H64" s="241">
        <v>4.4707783570544493</v>
      </c>
      <c r="I64" s="290">
        <f t="shared" ca="1" si="6"/>
        <v>4.5204604992189257</v>
      </c>
      <c r="J64" s="335" t="str">
        <f t="shared" si="5"/>
        <v>Explain</v>
      </c>
    </row>
    <row r="65" spans="2:11">
      <c r="B65" s="33" t="s">
        <v>305</v>
      </c>
      <c r="C65" s="241">
        <v>214.00589500000001</v>
      </c>
      <c r="D65" s="241">
        <v>-7.9820513999999916</v>
      </c>
      <c r="E65" s="241">
        <v>921.98974489809689</v>
      </c>
      <c r="F65" s="452">
        <f t="shared" ca="1" si="4"/>
        <v>895.30377549241882</v>
      </c>
      <c r="G65" s="241">
        <v>184.55768196975919</v>
      </c>
      <c r="H65" s="241">
        <v>1.0940580697591638</v>
      </c>
      <c r="I65" s="290">
        <f t="shared" ca="1" si="6"/>
        <v>-0.79386026617808902</v>
      </c>
      <c r="J65" s="335" t="str">
        <f t="shared" si="5"/>
        <v>Explain</v>
      </c>
    </row>
    <row r="66" spans="2:11">
      <c r="B66" s="33" t="s">
        <v>300</v>
      </c>
      <c r="C66" s="241">
        <v>6321.2524697999988</v>
      </c>
      <c r="D66" s="241">
        <v>-758.48838244999979</v>
      </c>
      <c r="E66" s="241">
        <v>5019.4296344068116</v>
      </c>
      <c r="F66" s="452">
        <f t="shared" ca="1" si="4"/>
        <v>4874.1478171209383</v>
      </c>
      <c r="G66" s="241">
        <v>7090.2099736118389</v>
      </c>
      <c r="H66" s="241">
        <v>29.450718711838736</v>
      </c>
      <c r="I66" s="290">
        <f t="shared" ca="1" si="6"/>
        <v>0.45465632960632785</v>
      </c>
      <c r="J66" s="335" t="str">
        <f t="shared" si="5"/>
        <v>Explain</v>
      </c>
    </row>
    <row r="67" spans="2:11">
      <c r="B67" s="33" t="s">
        <v>306</v>
      </c>
      <c r="C67" s="241">
        <v>18552.779135199999</v>
      </c>
      <c r="D67" s="241">
        <v>-280.26752979999895</v>
      </c>
      <c r="E67" s="241">
        <v>21097.112882247518</v>
      </c>
      <c r="F67" s="452">
        <f t="shared" ca="1" si="4"/>
        <v>20486.480375715659</v>
      </c>
      <c r="G67" s="241">
        <v>18199.621906167096</v>
      </c>
      <c r="H67" s="241">
        <v>71.080563617095564</v>
      </c>
      <c r="I67" s="290">
        <f t="shared" ca="1" si="6"/>
        <v>-0.11162768946194229</v>
      </c>
      <c r="J67" s="335" t="str">
        <f t="shared" si="5"/>
        <v>Explain</v>
      </c>
    </row>
    <row r="68" spans="2:11">
      <c r="B68" s="33" t="s">
        <v>307</v>
      </c>
      <c r="C68" s="241">
        <v>1046.6409031999999</v>
      </c>
      <c r="D68" s="241">
        <v>235.13089609999992</v>
      </c>
      <c r="E68" s="241">
        <v>1223.0012512761916</v>
      </c>
      <c r="F68" s="452">
        <f t="shared" ca="1" si="4"/>
        <v>1187.602838056021</v>
      </c>
      <c r="G68" s="241">
        <v>596.32399862456759</v>
      </c>
      <c r="H68" s="241">
        <v>3.3405588245677031</v>
      </c>
      <c r="I68" s="290">
        <f t="shared" ca="1" si="6"/>
        <v>-0.49787590639250551</v>
      </c>
      <c r="J68" s="335" t="str">
        <f t="shared" si="5"/>
        <v>Explain</v>
      </c>
    </row>
    <row r="69" spans="2:11">
      <c r="B69" s="33" t="s">
        <v>308</v>
      </c>
      <c r="C69" s="241">
        <v>6403.8795584</v>
      </c>
      <c r="D69" s="241">
        <v>109.62273389999989</v>
      </c>
      <c r="E69" s="241">
        <v>15475.214553503612</v>
      </c>
      <c r="F69" s="452">
        <f t="shared" ca="1" si="4"/>
        <v>15027.301651645095</v>
      </c>
      <c r="G69" s="241">
        <v>6016.5856872687173</v>
      </c>
      <c r="H69" s="241">
        <v>12.358943468717586</v>
      </c>
      <c r="I69" s="290">
        <f t="shared" ca="1" si="6"/>
        <v>-0.59962301770856785</v>
      </c>
      <c r="J69" s="335" t="str">
        <f t="shared" si="5"/>
        <v>Explain</v>
      </c>
    </row>
    <row r="70" spans="2:11">
      <c r="B70" s="33" t="s">
        <v>309</v>
      </c>
      <c r="C70" s="241">
        <v>31.6565388</v>
      </c>
      <c r="D70" s="241">
        <v>-9.0000001655425857E-7</v>
      </c>
      <c r="E70" s="241">
        <v>288.08399028062149</v>
      </c>
      <c r="F70" s="452">
        <f t="shared" ca="1" si="4"/>
        <v>279.7457190650951</v>
      </c>
      <c r="G70" s="241">
        <v>36.870354320506095</v>
      </c>
      <c r="H70" s="241">
        <v>0.3007317205060982</v>
      </c>
      <c r="I70" s="290">
        <f t="shared" ca="1" si="6"/>
        <v>-0.86820046989914224</v>
      </c>
      <c r="J70" s="335" t="str">
        <f t="shared" si="5"/>
        <v>Explain</v>
      </c>
    </row>
    <row r="71" spans="2:11">
      <c r="B71" s="33" t="s">
        <v>310</v>
      </c>
      <c r="C71" s="241">
        <v>183.93141759999997</v>
      </c>
      <c r="D71" s="241">
        <v>-0.82978039999999209</v>
      </c>
      <c r="E71" s="241">
        <v>163.14431822204392</v>
      </c>
      <c r="F71" s="452">
        <f t="shared" ca="1" si="4"/>
        <v>158.42228708354696</v>
      </c>
      <c r="G71" s="241">
        <v>115.87809320260898</v>
      </c>
      <c r="H71" s="241">
        <v>0.27772400260893948</v>
      </c>
      <c r="I71" s="290">
        <f t="shared" ca="1" si="6"/>
        <v>-0.26854929735045108</v>
      </c>
      <c r="J71" s="335" t="str">
        <f t="shared" si="5"/>
        <v>Explain</v>
      </c>
    </row>
    <row r="72" spans="2:11">
      <c r="B72" s="33" t="s">
        <v>311</v>
      </c>
      <c r="C72" s="241">
        <v>3016.1259135999999</v>
      </c>
      <c r="D72" s="241">
        <v>2211.9567366999995</v>
      </c>
      <c r="E72" s="241">
        <v>3368.3475705006599</v>
      </c>
      <c r="F72" s="452">
        <f t="shared" ca="1" si="4"/>
        <v>3270.8544902234976</v>
      </c>
      <c r="G72" s="241">
        <v>3685.731477640164</v>
      </c>
      <c r="H72" s="241">
        <v>10.759495040163486</v>
      </c>
      <c r="I72" s="290">
        <f t="shared" ca="1" si="6"/>
        <v>0.12684055150014267</v>
      </c>
      <c r="J72" s="335" t="str">
        <f t="shared" si="5"/>
        <v>Explain</v>
      </c>
    </row>
    <row r="73" spans="2:11">
      <c r="B73" s="33" t="s">
        <v>312</v>
      </c>
      <c r="C73" s="241">
        <v>6042.2133920000006</v>
      </c>
      <c r="D73" s="241">
        <v>-17.163125999999558</v>
      </c>
      <c r="E73" s="241">
        <v>10502.237590768487</v>
      </c>
      <c r="F73" s="452">
        <f t="shared" ca="1" si="4"/>
        <v>10198.261985194495</v>
      </c>
      <c r="G73" s="241">
        <v>7852.7076500311478</v>
      </c>
      <c r="H73" s="241">
        <v>20.449477831147611</v>
      </c>
      <c r="I73" s="290">
        <f t="shared" ca="1" si="6"/>
        <v>-0.22999549713162365</v>
      </c>
      <c r="J73" s="335" t="str">
        <f t="shared" si="5"/>
        <v>Explain</v>
      </c>
    </row>
    <row r="74" spans="2:11">
      <c r="B74" s="33" t="s">
        <v>313</v>
      </c>
      <c r="C74" s="241">
        <v>5453.9416652000018</v>
      </c>
      <c r="D74" s="241">
        <v>1761.345710100001</v>
      </c>
      <c r="E74" s="241">
        <v>5005.2257381356676</v>
      </c>
      <c r="F74" s="452">
        <f t="shared" ca="1" si="4"/>
        <v>4860.3550368556189</v>
      </c>
      <c r="G74" s="241">
        <v>6327.803693016006</v>
      </c>
      <c r="H74" s="241">
        <v>11.532672216005505</v>
      </c>
      <c r="I74" s="290">
        <f t="shared" ca="1" si="6"/>
        <v>0.30192211166321409</v>
      </c>
      <c r="J74" s="335" t="str">
        <f t="shared" si="5"/>
        <v>Explain</v>
      </c>
    </row>
    <row r="75" spans="2:11">
      <c r="B75" s="33" t="s">
        <v>314</v>
      </c>
      <c r="C75" s="241">
        <v>4190.5774988000003</v>
      </c>
      <c r="D75" s="241">
        <v>-60.906295349999866</v>
      </c>
      <c r="E75" s="241">
        <v>2655.4254877198941</v>
      </c>
      <c r="F75" s="452">
        <f t="shared" ca="1" si="4"/>
        <v>2578.5671455132974</v>
      </c>
      <c r="G75" s="241">
        <v>3855.3286432944419</v>
      </c>
      <c r="H75" s="241">
        <v>14.627665844441179</v>
      </c>
      <c r="I75" s="290">
        <f t="shared" ca="1" si="6"/>
        <v>0.49514378557204042</v>
      </c>
      <c r="J75" s="335" t="str">
        <f t="shared" si="5"/>
        <v>Explain</v>
      </c>
    </row>
    <row r="76" spans="2:11">
      <c r="B76" s="33" t="s">
        <v>315</v>
      </c>
      <c r="C76" s="241">
        <v>3670.3742115</v>
      </c>
      <c r="D76" s="241">
        <v>-94.964024099999833</v>
      </c>
      <c r="E76" s="241">
        <v>2574.9907000958819</v>
      </c>
      <c r="F76" s="452">
        <f t="shared" ca="1" si="4"/>
        <v>2500.4604535037583</v>
      </c>
      <c r="G76" s="241">
        <v>3708.3941971210079</v>
      </c>
      <c r="H76" s="241">
        <v>12.825031621007248</v>
      </c>
      <c r="I76" s="290">
        <f t="shared" ca="1" si="6"/>
        <v>0.48308452226254495</v>
      </c>
      <c r="J76" s="335" t="str">
        <f t="shared" si="5"/>
        <v>Explain</v>
      </c>
    </row>
    <row r="77" spans="2:11">
      <c r="B77" s="33" t="s">
        <v>316</v>
      </c>
      <c r="C77" s="241">
        <v>4987.2698527999992</v>
      </c>
      <c r="D77" s="241">
        <v>-52.325856449999947</v>
      </c>
      <c r="E77" s="241">
        <v>3432.0351529001437</v>
      </c>
      <c r="F77" s="452">
        <f t="shared" ca="1" si="4"/>
        <v>3332.6987062679445</v>
      </c>
      <c r="G77" s="241">
        <v>4781.7411604521812</v>
      </c>
      <c r="H77" s="241">
        <v>18.577352102180651</v>
      </c>
      <c r="I77" s="290">
        <f t="shared" ca="1" si="6"/>
        <v>0.4347955161560097</v>
      </c>
      <c r="J77" s="335" t="str">
        <f t="shared" si="5"/>
        <v>Explain</v>
      </c>
    </row>
    <row r="78" spans="2:11">
      <c r="B78" s="33" t="s">
        <v>317</v>
      </c>
      <c r="C78" s="241">
        <v>6823.4647033999991</v>
      </c>
      <c r="D78" s="241">
        <v>-70.324173149999808</v>
      </c>
      <c r="E78" s="241">
        <v>6654.8767948411496</v>
      </c>
      <c r="F78" s="452">
        <f t="shared" ca="1" si="4"/>
        <v>6462.2587754668493</v>
      </c>
      <c r="G78" s="241">
        <v>6882.9919321343168</v>
      </c>
      <c r="H78" s="241">
        <v>26.555146784316051</v>
      </c>
      <c r="I78" s="290">
        <f t="shared" ca="1" si="6"/>
        <v>6.5106206867593705E-2</v>
      </c>
      <c r="J78" s="335" t="str">
        <f t="shared" si="5"/>
        <v>Explain</v>
      </c>
    </row>
    <row r="79" spans="2:11">
      <c r="B79" s="33" t="s">
        <v>318</v>
      </c>
      <c r="C79" s="241">
        <v>4947.5923828999994</v>
      </c>
      <c r="D79" s="241">
        <v>-1214.050983000001</v>
      </c>
      <c r="E79" s="241">
        <v>6547.1059298646796</v>
      </c>
      <c r="F79" s="452">
        <f t="shared" ca="1" si="4"/>
        <v>6357.607218510344</v>
      </c>
      <c r="G79" s="241">
        <v>3781.9837702207669</v>
      </c>
      <c r="H79" s="241">
        <v>8.6748029207662132</v>
      </c>
      <c r="I79" s="290">
        <f t="shared" ca="1" si="6"/>
        <v>-0.40512465771565442</v>
      </c>
      <c r="J79" s="335" t="str">
        <f t="shared" si="5"/>
        <v>Explain</v>
      </c>
    </row>
    <row r="80" spans="2:11">
      <c r="B80" s="33" t="s">
        <v>319</v>
      </c>
      <c r="C80" s="241">
        <v>1806.8943066999996</v>
      </c>
      <c r="D80" s="241">
        <v>-27.982260000000014</v>
      </c>
      <c r="E80" s="241">
        <v>3645.2979010016088</v>
      </c>
      <c r="F80" s="452">
        <f t="shared" ca="1" si="4"/>
        <v>3539.7888009286321</v>
      </c>
      <c r="G80" s="241">
        <v>1946.9677330702943</v>
      </c>
      <c r="H80" s="241">
        <v>2.8976505702941537</v>
      </c>
      <c r="I80" s="290">
        <f t="shared" ca="1" si="6"/>
        <v>-0.44997630012289869</v>
      </c>
      <c r="J80" s="335" t="str">
        <f t="shared" si="5"/>
        <v>Explain</v>
      </c>
      <c r="K80" s="95"/>
    </row>
    <row r="81" spans="2:15">
      <c r="B81" s="33" t="s">
        <v>320</v>
      </c>
      <c r="C81" s="241">
        <v>0</v>
      </c>
      <c r="D81" s="241">
        <v>0</v>
      </c>
      <c r="E81" s="241">
        <v>0</v>
      </c>
      <c r="F81" s="452">
        <f t="shared" ca="1" si="4"/>
        <v>0</v>
      </c>
      <c r="G81" s="241">
        <v>0</v>
      </c>
      <c r="H81" s="241">
        <v>0</v>
      </c>
      <c r="I81" s="290">
        <f t="shared" ca="1" si="6"/>
        <v>1</v>
      </c>
      <c r="J81" s="335" t="str">
        <f t="shared" si="5"/>
        <v>OK</v>
      </c>
      <c r="K81" s="89"/>
    </row>
    <row r="82" spans="2:15">
      <c r="B82" s="33" t="s">
        <v>321</v>
      </c>
      <c r="C82" s="241">
        <v>149.14227513985466</v>
      </c>
      <c r="D82" s="241">
        <v>-1.5803471114131749</v>
      </c>
      <c r="E82" s="241">
        <v>102.82324636817432</v>
      </c>
      <c r="F82" s="452">
        <f t="shared" ca="1" si="4"/>
        <v>99.847141675082682</v>
      </c>
      <c r="G82" s="241">
        <v>154.28334887524267</v>
      </c>
      <c r="H82" s="241">
        <v>0.82665771614819405</v>
      </c>
      <c r="I82" s="290">
        <f t="shared" ca="1" si="6"/>
        <v>0.54519544863190406</v>
      </c>
      <c r="J82" s="335" t="str">
        <f t="shared" si="5"/>
        <v>Explain</v>
      </c>
      <c r="K82" s="89"/>
      <c r="O82" s="89"/>
    </row>
    <row r="83" spans="2:15">
      <c r="B83" s="33" t="s">
        <v>322</v>
      </c>
      <c r="C83" s="241">
        <v>0.83974289999999996</v>
      </c>
      <c r="D83" s="241">
        <v>-4.7197549999999949E-2</v>
      </c>
      <c r="E83" s="241">
        <v>27.456498611822383</v>
      </c>
      <c r="F83" s="452">
        <f t="shared" ca="1" si="4"/>
        <v>26.661800746692531</v>
      </c>
      <c r="G83" s="241">
        <v>6.128669032167867</v>
      </c>
      <c r="H83" s="241">
        <v>7.6298321678665787E-3</v>
      </c>
      <c r="I83" s="290">
        <f t="shared" ca="1" si="6"/>
        <v>-0.77013296699668177</v>
      </c>
      <c r="J83" s="335" t="str">
        <f t="shared" si="5"/>
        <v>Explain</v>
      </c>
      <c r="K83" s="100"/>
    </row>
    <row r="84" spans="2:15">
      <c r="B84" s="33" t="s">
        <v>323</v>
      </c>
      <c r="C84" s="241">
        <v>269.75813098708636</v>
      </c>
      <c r="D84" s="241">
        <v>-2.8584214816750992</v>
      </c>
      <c r="E84" s="241">
        <v>230.93391032858321</v>
      </c>
      <c r="F84" s="452">
        <f t="shared" ca="1" si="4"/>
        <v>224.24978471887451</v>
      </c>
      <c r="G84" s="241">
        <v>279.05694610053814</v>
      </c>
      <c r="H84" s="241">
        <v>1.4952007421442333</v>
      </c>
      <c r="I84" s="290">
        <f t="shared" ca="1" si="6"/>
        <v>0.2444022920707431</v>
      </c>
      <c r="J84" s="335" t="str">
        <f t="shared" si="5"/>
        <v>Explain</v>
      </c>
      <c r="K84" s="100"/>
    </row>
    <row r="85" spans="2:15">
      <c r="B85" s="33" t="s">
        <v>324</v>
      </c>
      <c r="C85" s="241">
        <v>741.79669114828368</v>
      </c>
      <c r="D85" s="241">
        <v>-7.4861122208585202</v>
      </c>
      <c r="E85" s="241">
        <v>496.37648044413834</v>
      </c>
      <c r="F85" s="452">
        <f t="shared" ca="1" si="4"/>
        <v>482.00941438496596</v>
      </c>
      <c r="G85" s="241">
        <v>753.47672646610795</v>
      </c>
      <c r="H85" s="241">
        <v>4.0986735405639898</v>
      </c>
      <c r="I85" s="290">
        <f t="shared" ca="1" si="6"/>
        <v>0.56319919067873114</v>
      </c>
      <c r="J85" s="335" t="str">
        <f t="shared" si="5"/>
        <v>Explain</v>
      </c>
      <c r="K85" s="100"/>
    </row>
    <row r="86" spans="2:15">
      <c r="B86" s="33" t="s">
        <v>325</v>
      </c>
      <c r="C86" s="241">
        <v>245.92013490000002</v>
      </c>
      <c r="D86" s="241">
        <v>8.7512208499999939</v>
      </c>
      <c r="E86" s="241">
        <v>826.41579670161786</v>
      </c>
      <c r="F86" s="452">
        <f t="shared" ca="1" si="4"/>
        <v>802.49610910293859</v>
      </c>
      <c r="G86" s="241">
        <v>422.49292532106318</v>
      </c>
      <c r="H86" s="241">
        <v>1.7106789210631836</v>
      </c>
      <c r="I86" s="290">
        <f t="shared" ca="1" si="6"/>
        <v>-0.47352651242964627</v>
      </c>
      <c r="J86" s="335" t="str">
        <f t="shared" si="5"/>
        <v>Explain</v>
      </c>
      <c r="K86" s="89"/>
    </row>
    <row r="87" spans="2:15">
      <c r="B87" s="33" t="s">
        <v>326</v>
      </c>
      <c r="C87" s="241">
        <v>5967.7055327247754</v>
      </c>
      <c r="D87" s="241">
        <v>-50.16090938605273</v>
      </c>
      <c r="E87" s="241">
        <v>3932.8771130019004</v>
      </c>
      <c r="F87" s="452">
        <f t="shared" ca="1" si="4"/>
        <v>3819.044351960225</v>
      </c>
      <c r="G87" s="241">
        <v>6100.5685786084196</v>
      </c>
      <c r="H87" s="241">
        <v>33.306417851451982</v>
      </c>
      <c r="I87" s="290">
        <f t="shared" ca="1" si="6"/>
        <v>0.59740710407752717</v>
      </c>
      <c r="J87" s="335" t="str">
        <f t="shared" si="5"/>
        <v>Explain</v>
      </c>
    </row>
    <row r="88" spans="2:15">
      <c r="B88" s="33" t="s">
        <v>327</v>
      </c>
      <c r="C88" s="241">
        <v>138.34857099999999</v>
      </c>
      <c r="D88" s="241">
        <v>4.9419873000000027</v>
      </c>
      <c r="E88" s="241">
        <v>703.37972140760587</v>
      </c>
      <c r="F88" s="452">
        <f t="shared" ca="1" si="4"/>
        <v>683.0211763913245</v>
      </c>
      <c r="G88" s="241">
        <v>451.69690827451717</v>
      </c>
      <c r="H88" s="241">
        <v>0.76378147451719269</v>
      </c>
      <c r="I88" s="290">
        <f t="shared" ca="1" si="6"/>
        <v>-0.33867803241326494</v>
      </c>
      <c r="J88" s="335" t="str">
        <f t="shared" si="5"/>
        <v>Explain</v>
      </c>
    </row>
    <row r="89" spans="2:15">
      <c r="B89" s="33" t="s">
        <v>328</v>
      </c>
      <c r="C89" s="241">
        <v>0</v>
      </c>
      <c r="D89" s="241">
        <v>0</v>
      </c>
      <c r="E89" s="241">
        <v>0</v>
      </c>
      <c r="F89" s="452">
        <f t="shared" ca="1" si="4"/>
        <v>0</v>
      </c>
      <c r="G89" s="241">
        <v>0</v>
      </c>
      <c r="H89" s="241">
        <v>0</v>
      </c>
      <c r="I89" s="290">
        <f t="shared" ca="1" si="6"/>
        <v>1</v>
      </c>
      <c r="J89" s="335" t="str">
        <f t="shared" si="5"/>
        <v>OK</v>
      </c>
    </row>
    <row r="90" spans="2:15">
      <c r="B90" s="33" t="s">
        <v>329</v>
      </c>
      <c r="C90" s="241">
        <v>0</v>
      </c>
      <c r="D90" s="241">
        <v>0</v>
      </c>
      <c r="E90" s="241">
        <v>0</v>
      </c>
      <c r="F90" s="452">
        <f t="shared" ca="1" si="4"/>
        <v>0</v>
      </c>
      <c r="G90" s="241">
        <v>0</v>
      </c>
      <c r="H90" s="241">
        <v>0</v>
      </c>
      <c r="I90" s="290">
        <f t="shared" ca="1" si="6"/>
        <v>1</v>
      </c>
      <c r="J90" s="335" t="str">
        <f t="shared" si="5"/>
        <v>OK</v>
      </c>
    </row>
    <row r="91" spans="2:15">
      <c r="B91" s="33" t="s">
        <v>330</v>
      </c>
      <c r="C91" s="241">
        <v>0</v>
      </c>
      <c r="D91" s="241">
        <v>0</v>
      </c>
      <c r="E91" s="241">
        <v>0</v>
      </c>
      <c r="F91" s="452">
        <f t="shared" ca="1" si="4"/>
        <v>0</v>
      </c>
      <c r="G91" s="241">
        <v>0</v>
      </c>
      <c r="H91" s="241">
        <v>0</v>
      </c>
      <c r="I91" s="290">
        <f t="shared" ca="1" si="6"/>
        <v>1</v>
      </c>
      <c r="J91" s="335" t="str">
        <f t="shared" si="5"/>
        <v>OK</v>
      </c>
    </row>
    <row r="92" spans="2:15">
      <c r="B92" s="33" t="s">
        <v>331</v>
      </c>
      <c r="C92" s="241">
        <v>0</v>
      </c>
      <c r="D92" s="241">
        <v>0</v>
      </c>
      <c r="E92" s="241">
        <v>0</v>
      </c>
      <c r="F92" s="452">
        <f t="shared" ca="1" si="4"/>
        <v>0</v>
      </c>
      <c r="G92" s="241">
        <v>0</v>
      </c>
      <c r="H92" s="241">
        <v>0</v>
      </c>
      <c r="I92" s="290">
        <f t="shared" ca="1" si="6"/>
        <v>1</v>
      </c>
      <c r="J92" s="335" t="str">
        <f t="shared" si="5"/>
        <v>OK</v>
      </c>
    </row>
    <row r="93" spans="2:15">
      <c r="B93" s="33" t="s">
        <v>332</v>
      </c>
      <c r="C93" s="241">
        <v>0</v>
      </c>
      <c r="D93" s="241">
        <v>0</v>
      </c>
      <c r="E93" s="241">
        <v>0</v>
      </c>
      <c r="F93" s="452">
        <f t="shared" ca="1" si="4"/>
        <v>0</v>
      </c>
      <c r="G93" s="241">
        <v>0</v>
      </c>
      <c r="H93" s="241">
        <v>0</v>
      </c>
      <c r="I93" s="290">
        <f t="shared" ca="1" si="6"/>
        <v>1</v>
      </c>
      <c r="J93" s="335" t="str">
        <f t="shared" si="5"/>
        <v>OK</v>
      </c>
    </row>
    <row r="94" spans="2:15">
      <c r="B94" s="33" t="s">
        <v>333</v>
      </c>
      <c r="C94" s="241">
        <v>0</v>
      </c>
      <c r="D94" s="241">
        <v>0</v>
      </c>
      <c r="E94" s="241">
        <v>0</v>
      </c>
      <c r="F94" s="452">
        <f t="shared" ca="1" si="4"/>
        <v>0</v>
      </c>
      <c r="G94" s="241">
        <v>0</v>
      </c>
      <c r="H94" s="241">
        <v>0</v>
      </c>
      <c r="I94" s="290">
        <f t="shared" ca="1" si="6"/>
        <v>1</v>
      </c>
      <c r="J94" s="335" t="str">
        <f t="shared" si="5"/>
        <v>OK</v>
      </c>
    </row>
    <row r="95" spans="2:15">
      <c r="B95" s="33" t="s">
        <v>334</v>
      </c>
      <c r="C95" s="241">
        <v>0</v>
      </c>
      <c r="D95" s="241">
        <v>0</v>
      </c>
      <c r="E95" s="241">
        <v>73.319568933721882</v>
      </c>
      <c r="F95" s="452">
        <f t="shared" ca="1" si="4"/>
        <v>71.197415423631526</v>
      </c>
      <c r="G95" s="241">
        <v>0</v>
      </c>
      <c r="H95" s="241">
        <v>0</v>
      </c>
      <c r="I95" s="290">
        <f t="shared" ca="1" si="6"/>
        <v>-1</v>
      </c>
      <c r="J95" s="335" t="str">
        <f t="shared" si="5"/>
        <v>OK</v>
      </c>
    </row>
    <row r="96" spans="2:15">
      <c r="B96" s="33" t="s">
        <v>341</v>
      </c>
      <c r="C96" s="241">
        <v>2573.9309769482652</v>
      </c>
      <c r="D96" s="241">
        <v>0</v>
      </c>
      <c r="E96" s="241">
        <v>4001.9362979722196</v>
      </c>
      <c r="F96" s="452">
        <f t="shared" ca="1" si="4"/>
        <v>3886.1046955036231</v>
      </c>
      <c r="G96" s="241">
        <v>2679.1157250037741</v>
      </c>
      <c r="H96" s="241">
        <v>0</v>
      </c>
      <c r="I96" s="290">
        <f t="shared" ca="1" si="6"/>
        <v>-0.31059095548722171</v>
      </c>
      <c r="J96" s="335" t="str">
        <f t="shared" si="5"/>
        <v>Explain</v>
      </c>
    </row>
    <row r="97" spans="2:10">
      <c r="B97" s="33" t="s">
        <v>340</v>
      </c>
      <c r="C97" s="241">
        <v>8416.2714518604862</v>
      </c>
      <c r="D97" s="241">
        <v>434.04040499753296</v>
      </c>
      <c r="E97" s="241">
        <v>13657.094370546589</v>
      </c>
      <c r="F97" s="452">
        <f t="shared" ca="1" si="4"/>
        <v>13261.804938576664</v>
      </c>
      <c r="G97" s="241">
        <v>22224.990117933117</v>
      </c>
      <c r="H97" s="241">
        <v>0.67115818282358075</v>
      </c>
      <c r="I97" s="290">
        <f t="shared" ca="1" si="6"/>
        <v>0.67586465197386891</v>
      </c>
      <c r="J97" s="335" t="str">
        <f t="shared" si="5"/>
        <v>Explain</v>
      </c>
    </row>
    <row r="98" spans="2:10">
      <c r="B98" s="33" t="s">
        <v>339</v>
      </c>
      <c r="C98" s="241">
        <v>0</v>
      </c>
      <c r="D98" s="241">
        <v>0</v>
      </c>
      <c r="E98" s="241">
        <v>547.9912891082023</v>
      </c>
      <c r="F98" s="452">
        <f t="shared" ca="1" si="4"/>
        <v>532.13028972437962</v>
      </c>
      <c r="G98" s="241">
        <v>0</v>
      </c>
      <c r="H98" s="241">
        <v>0</v>
      </c>
      <c r="I98" s="290">
        <f t="shared" ca="1" si="6"/>
        <v>-1</v>
      </c>
      <c r="J98" s="335" t="str">
        <f t="shared" si="5"/>
        <v>OK</v>
      </c>
    </row>
    <row r="99" spans="2:10">
      <c r="B99" s="23" t="s">
        <v>338</v>
      </c>
      <c r="C99" s="241">
        <v>0</v>
      </c>
      <c r="D99" s="241">
        <v>0</v>
      </c>
      <c r="E99" s="241">
        <v>0</v>
      </c>
      <c r="F99" s="452">
        <f t="shared" ca="1" si="4"/>
        <v>0</v>
      </c>
      <c r="G99" s="241">
        <v>0</v>
      </c>
      <c r="H99" s="241">
        <v>0</v>
      </c>
      <c r="I99" s="290">
        <f t="shared" ca="1" si="6"/>
        <v>1</v>
      </c>
      <c r="J99" s="335" t="str">
        <f t="shared" si="5"/>
        <v>OK</v>
      </c>
    </row>
    <row r="100" spans="2:10">
      <c r="B100" s="23" t="s">
        <v>337</v>
      </c>
      <c r="C100" s="241">
        <v>-3.6643860392350541E-2</v>
      </c>
      <c r="D100" s="241">
        <v>0</v>
      </c>
      <c r="E100" s="241">
        <v>0</v>
      </c>
      <c r="F100" s="452">
        <f t="shared" ca="1" si="4"/>
        <v>0</v>
      </c>
      <c r="G100" s="241">
        <v>0</v>
      </c>
      <c r="H100" s="241">
        <v>0</v>
      </c>
      <c r="I100" s="290">
        <f t="shared" ca="1" si="6"/>
        <v>1</v>
      </c>
      <c r="J100" s="335" t="str">
        <f t="shared" si="5"/>
        <v>Explain</v>
      </c>
    </row>
    <row r="101" spans="2:10" ht="12.75" customHeight="1">
      <c r="B101" s="23" t="s">
        <v>177</v>
      </c>
      <c r="C101" s="241">
        <v>0</v>
      </c>
      <c r="D101" s="241">
        <v>0</v>
      </c>
      <c r="E101" s="241">
        <v>0</v>
      </c>
      <c r="F101" s="452">
        <f t="shared" ca="1" si="4"/>
        <v>0</v>
      </c>
      <c r="G101" s="241">
        <v>0</v>
      </c>
      <c r="H101" s="241">
        <v>0</v>
      </c>
      <c r="I101" s="290">
        <f t="shared" ca="1" si="6"/>
        <v>1</v>
      </c>
      <c r="J101" s="335" t="str">
        <f t="shared" si="5"/>
        <v>OK</v>
      </c>
    </row>
    <row r="102" spans="2:10">
      <c r="B102" s="23" t="s">
        <v>336</v>
      </c>
      <c r="C102" s="241">
        <v>0</v>
      </c>
      <c r="D102" s="241">
        <v>0</v>
      </c>
      <c r="E102" s="241">
        <v>895.71344843315728</v>
      </c>
      <c r="F102" s="452">
        <f t="shared" ca="1" si="4"/>
        <v>869.78801725194228</v>
      </c>
      <c r="G102" s="241">
        <v>0</v>
      </c>
      <c r="H102" s="241">
        <v>0</v>
      </c>
      <c r="I102" s="290">
        <f t="shared" ca="1" si="6"/>
        <v>-1</v>
      </c>
      <c r="J102" s="335" t="str">
        <f t="shared" si="5"/>
        <v>OK</v>
      </c>
    </row>
    <row r="103" spans="2:10">
      <c r="B103" s="23" t="s">
        <v>335</v>
      </c>
      <c r="C103" s="241">
        <v>480.65590999999995</v>
      </c>
      <c r="D103" s="241">
        <v>7.6332200000000006</v>
      </c>
      <c r="E103" s="241">
        <v>614.90979197604543</v>
      </c>
      <c r="F103" s="452">
        <f t="shared" ca="1" si="4"/>
        <v>597.11191083178358</v>
      </c>
      <c r="G103" s="241">
        <v>713.62128399863832</v>
      </c>
      <c r="H103" s="241">
        <v>2.6639986381463612E-3</v>
      </c>
      <c r="I103" s="290">
        <f t="shared" ca="1" si="6"/>
        <v>0.19512150244090071</v>
      </c>
      <c r="J103" s="335" t="str">
        <f t="shared" si="5"/>
        <v>Explain</v>
      </c>
    </row>
    <row r="104" spans="2:10">
      <c r="B104" s="174" t="s">
        <v>178</v>
      </c>
      <c r="C104" s="463">
        <f>SUM(C60:C103)</f>
        <v>98084.237374948338</v>
      </c>
      <c r="D104" s="463">
        <f>SUM(D60:D103)</f>
        <v>-1384.4782650024645</v>
      </c>
      <c r="E104" s="463">
        <f>SUM(E60:E103)</f>
        <v>119454.40927634249</v>
      </c>
      <c r="F104" s="463">
        <f t="shared" ref="F104:G104" ca="1" si="7">SUM(F60:F103)</f>
        <v>115996.93403981024</v>
      </c>
      <c r="G104" s="463">
        <f t="shared" si="7"/>
        <v>114796.1287520921</v>
      </c>
      <c r="H104" s="463">
        <f t="shared" ref="H104:J104" si="8">SUM(H60:H103)</f>
        <v>303.55798733802567</v>
      </c>
      <c r="I104" s="463"/>
      <c r="J104" s="463">
        <f t="shared" si="8"/>
        <v>0</v>
      </c>
    </row>
    <row r="105" spans="2:10">
      <c r="B105" s="98"/>
      <c r="C105" s="98"/>
      <c r="D105" s="98"/>
      <c r="E105" s="98"/>
      <c r="F105" s="89"/>
      <c r="G105" s="89"/>
    </row>
    <row r="106" spans="2:10" ht="15.75">
      <c r="B106" s="173" t="s">
        <v>479</v>
      </c>
      <c r="C106" s="173"/>
      <c r="E106" s="88"/>
      <c r="F106" s="89"/>
      <c r="G106" s="89"/>
    </row>
    <row r="107" spans="2:10">
      <c r="B107" s="90"/>
      <c r="C107" s="90"/>
      <c r="D107" s="90"/>
      <c r="E107" s="90"/>
      <c r="F107" s="91"/>
      <c r="G107" s="91"/>
      <c r="H107" s="92"/>
      <c r="I107" s="92"/>
    </row>
    <row r="108" spans="2:10" ht="25.5">
      <c r="B108" s="40"/>
      <c r="C108" s="35" t="s">
        <v>168</v>
      </c>
      <c r="D108" s="35" t="s">
        <v>291</v>
      </c>
      <c r="E108" s="36" t="s">
        <v>189</v>
      </c>
      <c r="F108" s="36" t="s">
        <v>170</v>
      </c>
    </row>
    <row r="109" spans="2:10">
      <c r="B109" s="41" t="s">
        <v>179</v>
      </c>
      <c r="C109" s="243"/>
      <c r="D109" s="243"/>
      <c r="E109" s="243"/>
      <c r="F109" s="243"/>
    </row>
    <row r="110" spans="2:10">
      <c r="B110" s="23" t="s">
        <v>299</v>
      </c>
      <c r="C110" s="241"/>
      <c r="D110" s="452">
        <f ca="1">C110*LOOKUP(Reporting_Year,Available_Reporting_Years,Inflation_Conversion_Midyear)</f>
        <v>0</v>
      </c>
      <c r="E110" s="241">
        <v>5658.8888800674349</v>
      </c>
      <c r="F110" s="290">
        <f ca="1">IF(D110=0,1,((E110-D110)/D110)*1)</f>
        <v>1</v>
      </c>
    </row>
    <row r="111" spans="2:10">
      <c r="B111" s="24" t="s">
        <v>342</v>
      </c>
      <c r="C111" s="242">
        <f>SUM(C110:C110)</f>
        <v>0</v>
      </c>
      <c r="D111" s="242">
        <f t="shared" ref="D111:E111" ca="1" si="9">SUM(D110:D110)</f>
        <v>0</v>
      </c>
      <c r="E111" s="242">
        <f t="shared" si="9"/>
        <v>5658.8888800674349</v>
      </c>
      <c r="F111" s="242"/>
    </row>
    <row r="112" spans="2:10">
      <c r="B112" s="23" t="s">
        <v>343</v>
      </c>
      <c r="C112" s="241">
        <v>1796.9014082073477</v>
      </c>
      <c r="D112" s="452">
        <f ca="1">C112*LOOKUP(Reporting_Year,Available_Reporting_Years,Inflation_Conversion_Midyear)</f>
        <v>1744.8920921929478</v>
      </c>
      <c r="E112" s="241">
        <v>1874.003805758965</v>
      </c>
      <c r="F112" s="290">
        <f t="shared" ref="F112:F118" ca="1" si="10">IF(D112=0,1,((E112-D112)/D112)*1)</f>
        <v>7.3994096336210693E-2</v>
      </c>
    </row>
    <row r="113" spans="2:10">
      <c r="B113" s="24" t="s">
        <v>180</v>
      </c>
      <c r="C113" s="242">
        <f>SUM(C112:C112)</f>
        <v>1796.9014082073477</v>
      </c>
      <c r="D113" s="242">
        <f t="shared" ref="D113:E113" ca="1" si="11">SUM(D112:D112)</f>
        <v>1744.8920921929478</v>
      </c>
      <c r="E113" s="242">
        <f t="shared" si="11"/>
        <v>1874.003805758965</v>
      </c>
      <c r="F113" s="242"/>
    </row>
    <row r="114" spans="2:10">
      <c r="B114" s="23" t="s">
        <v>96</v>
      </c>
      <c r="C114" s="241"/>
      <c r="D114" s="452">
        <f ca="1">C114*LOOKUP(Reporting_Year,Available_Reporting_Years,Inflation_Conversion_Midyear)</f>
        <v>0</v>
      </c>
      <c r="E114" s="241"/>
      <c r="F114" s="290">
        <f t="shared" ca="1" si="10"/>
        <v>1</v>
      </c>
    </row>
    <row r="115" spans="2:10">
      <c r="B115" s="23" t="s">
        <v>95</v>
      </c>
      <c r="C115" s="241"/>
      <c r="D115" s="452">
        <f ca="1">C115*LOOKUP(Reporting_Year,Available_Reporting_Years,Inflation_Conversion_Midyear)</f>
        <v>0</v>
      </c>
      <c r="E115" s="241">
        <v>1.416052433375784</v>
      </c>
      <c r="F115" s="290">
        <f t="shared" ca="1" si="10"/>
        <v>1</v>
      </c>
    </row>
    <row r="116" spans="2:10">
      <c r="B116" s="24" t="s">
        <v>181</v>
      </c>
      <c r="C116" s="242">
        <f>SUM(C114:C115)</f>
        <v>0</v>
      </c>
      <c r="D116" s="242">
        <f t="shared" ref="D116:E116" ca="1" si="12">SUM(D114:D115)</f>
        <v>0</v>
      </c>
      <c r="E116" s="242">
        <f t="shared" si="12"/>
        <v>1.416052433375784</v>
      </c>
      <c r="F116" s="242"/>
    </row>
    <row r="117" spans="2:10">
      <c r="B117" s="23" t="s">
        <v>30</v>
      </c>
      <c r="C117" s="241"/>
      <c r="D117" s="452">
        <f ca="1">C117*LOOKUP(Reporting_Year,Available_Reporting_Years,Inflation_Conversion_Midyear)</f>
        <v>0</v>
      </c>
      <c r="E117" s="241">
        <v>225.47953539879637</v>
      </c>
      <c r="F117" s="290">
        <f t="shared" ca="1" si="10"/>
        <v>1</v>
      </c>
    </row>
    <row r="118" spans="2:10">
      <c r="B118" s="23" t="s">
        <v>62</v>
      </c>
      <c r="C118" s="241"/>
      <c r="D118" s="452">
        <f ca="1">C118*LOOKUP(Reporting_Year,Available_Reporting_Years,Inflation_Conversion_Midyear)</f>
        <v>0</v>
      </c>
      <c r="E118" s="241">
        <v>152.13545711491469</v>
      </c>
      <c r="F118" s="290">
        <f t="shared" ca="1" si="10"/>
        <v>1</v>
      </c>
    </row>
    <row r="119" spans="2:10">
      <c r="B119" s="24" t="s">
        <v>480</v>
      </c>
      <c r="C119" s="242">
        <f>C118+C117+C116+C113+C111</f>
        <v>1796.9014082073477</v>
      </c>
      <c r="D119" s="242">
        <f t="shared" ref="D119:E119" ca="1" si="13">D118+D117+D116+D113+D111</f>
        <v>1744.8920921929478</v>
      </c>
      <c r="E119" s="242">
        <f t="shared" si="13"/>
        <v>7911.9237307734866</v>
      </c>
      <c r="F119" s="242"/>
    </row>
    <row r="120" spans="2:10">
      <c r="B120" s="94"/>
      <c r="C120" s="94"/>
      <c r="D120" s="312"/>
      <c r="E120" s="94"/>
      <c r="F120" s="94"/>
      <c r="G120" s="312"/>
    </row>
    <row r="121" spans="2:10">
      <c r="B121" s="94"/>
      <c r="C121" s="94"/>
      <c r="D121" s="312"/>
      <c r="E121" s="94"/>
      <c r="F121" s="94"/>
      <c r="G121" s="312"/>
    </row>
    <row r="122" spans="2:10" ht="15.75">
      <c r="B122" s="173" t="s">
        <v>398</v>
      </c>
      <c r="C122" s="173"/>
      <c r="F122" s="94"/>
      <c r="G122" s="312"/>
    </row>
    <row r="123" spans="2:10">
      <c r="B123" s="94"/>
      <c r="C123" s="94"/>
      <c r="D123" s="312"/>
      <c r="E123" s="94"/>
      <c r="F123" s="94"/>
      <c r="G123" s="312"/>
    </row>
    <row r="124" spans="2:10" ht="38.25">
      <c r="B124" s="42"/>
      <c r="C124" s="336" t="s">
        <v>159</v>
      </c>
      <c r="D124" s="336" t="s">
        <v>35</v>
      </c>
      <c r="E124" s="337" t="s">
        <v>168</v>
      </c>
      <c r="F124" s="337" t="s">
        <v>291</v>
      </c>
      <c r="G124" s="337" t="s">
        <v>189</v>
      </c>
      <c r="H124" s="338" t="s">
        <v>170</v>
      </c>
      <c r="I124" s="338" t="s">
        <v>247</v>
      </c>
    </row>
    <row r="125" spans="2:10">
      <c r="B125" s="33" t="s">
        <v>300</v>
      </c>
      <c r="C125" s="241">
        <v>0</v>
      </c>
      <c r="D125" s="241">
        <v>0</v>
      </c>
      <c r="E125" s="241">
        <v>103.17529874239904</v>
      </c>
      <c r="F125" s="452">
        <f t="shared" ref="F125:F168" ca="1" si="14">E125*LOOKUP(Reporting_Year,Available_Reporting_Years,Inflation_Conversion_Midyear)</f>
        <v>100.18900428424791</v>
      </c>
      <c r="G125" s="241">
        <v>0</v>
      </c>
      <c r="H125" s="290">
        <f ca="1">IF(F125=0,1,((G125-F125)/F125)*1)</f>
        <v>-1</v>
      </c>
      <c r="I125" s="334" t="str">
        <f>IF(G125-SUM(C125:D125)=0, "OK","Explain")</f>
        <v>OK</v>
      </c>
      <c r="J125" s="89"/>
    </row>
    <row r="126" spans="2:10">
      <c r="B126" s="33" t="s">
        <v>301</v>
      </c>
      <c r="C126" s="241">
        <v>0</v>
      </c>
      <c r="D126" s="241">
        <v>0</v>
      </c>
      <c r="E126" s="241">
        <v>29.431107154348396</v>
      </c>
      <c r="F126" s="452">
        <f t="shared" ca="1" si="14"/>
        <v>28.579256437524013</v>
      </c>
      <c r="G126" s="241">
        <v>0</v>
      </c>
      <c r="H126" s="290">
        <f t="shared" ref="H126:H168" ca="1" si="15">IF(F126=0,1,((G126-F126)/F126)*1)</f>
        <v>-1</v>
      </c>
      <c r="I126" s="334" t="str">
        <f t="shared" ref="I126:I168" si="16">IF(G126-SUM(C126:D126)=0, "OK","Explain")</f>
        <v>OK</v>
      </c>
      <c r="J126" s="89"/>
    </row>
    <row r="127" spans="2:10">
      <c r="B127" s="33" t="s">
        <v>302</v>
      </c>
      <c r="C127" s="241">
        <v>0</v>
      </c>
      <c r="D127" s="241">
        <v>0</v>
      </c>
      <c r="E127" s="241">
        <v>926.36809228266577</v>
      </c>
      <c r="F127" s="452">
        <f t="shared" ca="1" si="14"/>
        <v>899.5553964735775</v>
      </c>
      <c r="G127" s="241">
        <v>0</v>
      </c>
      <c r="H127" s="290">
        <f t="shared" ca="1" si="15"/>
        <v>-1</v>
      </c>
      <c r="I127" s="334" t="str">
        <f t="shared" si="16"/>
        <v>OK</v>
      </c>
      <c r="J127" s="89"/>
    </row>
    <row r="128" spans="2:10">
      <c r="B128" s="33" t="s">
        <v>303</v>
      </c>
      <c r="C128" s="241">
        <v>0</v>
      </c>
      <c r="D128" s="241">
        <v>0</v>
      </c>
      <c r="E128" s="241">
        <v>90.238629626300678</v>
      </c>
      <c r="F128" s="452">
        <f t="shared" ca="1" si="14"/>
        <v>87.626772691076383</v>
      </c>
      <c r="G128" s="241">
        <v>0</v>
      </c>
      <c r="H128" s="290">
        <f t="shared" ca="1" si="15"/>
        <v>-1</v>
      </c>
      <c r="I128" s="334" t="str">
        <f t="shared" si="16"/>
        <v>OK</v>
      </c>
      <c r="J128" s="89"/>
    </row>
    <row r="129" spans="2:10">
      <c r="B129" s="33" t="s">
        <v>304</v>
      </c>
      <c r="C129" s="241">
        <v>0</v>
      </c>
      <c r="D129" s="241">
        <v>0</v>
      </c>
      <c r="E129" s="241">
        <v>91.691257061623546</v>
      </c>
      <c r="F129" s="452">
        <f t="shared" ca="1" si="14"/>
        <v>89.037355438254522</v>
      </c>
      <c r="G129" s="241">
        <v>0</v>
      </c>
      <c r="H129" s="290">
        <f t="shared" ca="1" si="15"/>
        <v>-1</v>
      </c>
      <c r="I129" s="334" t="str">
        <f t="shared" si="16"/>
        <v>OK</v>
      </c>
      <c r="J129" s="89"/>
    </row>
    <row r="130" spans="2:10">
      <c r="B130" s="33" t="s">
        <v>305</v>
      </c>
      <c r="C130" s="241">
        <v>0</v>
      </c>
      <c r="D130" s="241">
        <v>0</v>
      </c>
      <c r="E130" s="241">
        <v>543.53275678813282</v>
      </c>
      <c r="F130" s="452">
        <f t="shared" ca="1" si="14"/>
        <v>527.80080467164248</v>
      </c>
      <c r="G130" s="241">
        <v>0</v>
      </c>
      <c r="H130" s="290">
        <f t="shared" ca="1" si="15"/>
        <v>-1</v>
      </c>
      <c r="I130" s="334" t="str">
        <f t="shared" si="16"/>
        <v>OK</v>
      </c>
      <c r="J130" s="89"/>
    </row>
    <row r="131" spans="2:10">
      <c r="B131" s="33" t="s">
        <v>352</v>
      </c>
      <c r="C131" s="241">
        <v>151.67952261989223</v>
      </c>
      <c r="D131" s="241">
        <v>0</v>
      </c>
      <c r="E131" s="241">
        <v>1189.0588716813579</v>
      </c>
      <c r="F131" s="452">
        <f t="shared" ca="1" si="14"/>
        <v>1154.642882949568</v>
      </c>
      <c r="G131" s="241">
        <v>151.67952261989223</v>
      </c>
      <c r="H131" s="290">
        <f t="shared" ca="1" si="15"/>
        <v>-0.86863512098873163</v>
      </c>
      <c r="I131" s="334" t="str">
        <f t="shared" si="16"/>
        <v>OK</v>
      </c>
      <c r="J131" s="89"/>
    </row>
    <row r="132" spans="2:10">
      <c r="B132" s="33" t="s">
        <v>351</v>
      </c>
      <c r="C132" s="241">
        <v>953.51079165463671</v>
      </c>
      <c r="D132" s="241">
        <v>0</v>
      </c>
      <c r="E132" s="241">
        <v>4083.9246628203314</v>
      </c>
      <c r="F132" s="452">
        <f t="shared" ca="1" si="14"/>
        <v>3965.7199981695735</v>
      </c>
      <c r="G132" s="241">
        <v>953.51079165463671</v>
      </c>
      <c r="H132" s="290">
        <f t="shared" ca="1" si="15"/>
        <v>-0.75956174614074079</v>
      </c>
      <c r="I132" s="334" t="str">
        <f t="shared" si="16"/>
        <v>OK</v>
      </c>
      <c r="J132" s="89"/>
    </row>
    <row r="133" spans="2:10">
      <c r="B133" s="33" t="s">
        <v>307</v>
      </c>
      <c r="C133" s="241">
        <v>0</v>
      </c>
      <c r="D133" s="241">
        <v>0</v>
      </c>
      <c r="E133" s="241">
        <v>13.349547829683608</v>
      </c>
      <c r="F133" s="452">
        <f t="shared" ca="1" si="14"/>
        <v>12.963159990844959</v>
      </c>
      <c r="G133" s="241">
        <v>0</v>
      </c>
      <c r="H133" s="290">
        <f t="shared" ca="1" si="15"/>
        <v>-1</v>
      </c>
      <c r="I133" s="334" t="str">
        <f t="shared" si="16"/>
        <v>OK</v>
      </c>
      <c r="J133" s="89"/>
    </row>
    <row r="134" spans="2:10">
      <c r="B134" s="33" t="s">
        <v>350</v>
      </c>
      <c r="C134" s="241">
        <v>3050.2335281481924</v>
      </c>
      <c r="D134" s="241">
        <v>8.6700499999999998</v>
      </c>
      <c r="E134" s="241">
        <v>2479.666220105004</v>
      </c>
      <c r="F134" s="452">
        <f t="shared" ca="1" si="14"/>
        <v>2407.8950347396731</v>
      </c>
      <c r="G134" s="241">
        <v>3058.9035781481925</v>
      </c>
      <c r="H134" s="290">
        <f t="shared" ca="1" si="15"/>
        <v>0.27036417037128141</v>
      </c>
      <c r="I134" s="334" t="str">
        <f t="shared" si="16"/>
        <v>OK</v>
      </c>
      <c r="J134" s="89"/>
    </row>
    <row r="135" spans="2:10">
      <c r="B135" s="33" t="s">
        <v>309</v>
      </c>
      <c r="C135" s="241">
        <v>0</v>
      </c>
      <c r="D135" s="241">
        <v>0</v>
      </c>
      <c r="E135" s="241">
        <v>0</v>
      </c>
      <c r="F135" s="452">
        <f t="shared" ca="1" si="14"/>
        <v>0</v>
      </c>
      <c r="G135" s="241">
        <v>0</v>
      </c>
      <c r="H135" s="290">
        <f t="shared" ca="1" si="15"/>
        <v>1</v>
      </c>
      <c r="I135" s="334" t="str">
        <f t="shared" si="16"/>
        <v>OK</v>
      </c>
      <c r="J135" s="89"/>
    </row>
    <row r="136" spans="2:10">
      <c r="B136" s="33" t="s">
        <v>349</v>
      </c>
      <c r="C136" s="241">
        <v>0</v>
      </c>
      <c r="D136" s="241">
        <v>0</v>
      </c>
      <c r="E136" s="241">
        <v>16.793417849385342</v>
      </c>
      <c r="F136" s="452">
        <f t="shared" ca="1" si="14"/>
        <v>16.30735101683614</v>
      </c>
      <c r="G136" s="241">
        <v>0</v>
      </c>
      <c r="H136" s="290">
        <f t="shared" ca="1" si="15"/>
        <v>-1</v>
      </c>
      <c r="I136" s="334" t="str">
        <f t="shared" si="16"/>
        <v>OK</v>
      </c>
      <c r="J136" s="89"/>
    </row>
    <row r="137" spans="2:10">
      <c r="B137" s="33" t="s">
        <v>348</v>
      </c>
      <c r="C137" s="241">
        <v>139.70299434754779</v>
      </c>
      <c r="D137" s="241">
        <v>0</v>
      </c>
      <c r="E137" s="241">
        <v>136.01865097506965</v>
      </c>
      <c r="F137" s="452">
        <f t="shared" ca="1" si="14"/>
        <v>132.08174215519605</v>
      </c>
      <c r="G137" s="241">
        <v>139.70299434754779</v>
      </c>
      <c r="H137" s="290">
        <f t="shared" ca="1" si="15"/>
        <v>5.7701027166924865E-2</v>
      </c>
      <c r="I137" s="334" t="str">
        <f t="shared" si="16"/>
        <v>OK</v>
      </c>
      <c r="J137" s="89"/>
    </row>
    <row r="138" spans="2:10">
      <c r="B138" s="33" t="s">
        <v>312</v>
      </c>
      <c r="C138" s="241">
        <v>352.50060434255363</v>
      </c>
      <c r="D138" s="241">
        <v>0</v>
      </c>
      <c r="E138" s="241">
        <v>1807.1022037874957</v>
      </c>
      <c r="F138" s="452">
        <f t="shared" ca="1" si="14"/>
        <v>1754.7976370718036</v>
      </c>
      <c r="G138" s="241">
        <v>352.50060434255363</v>
      </c>
      <c r="H138" s="290">
        <f t="shared" ca="1" si="15"/>
        <v>-0.79912179222513413</v>
      </c>
      <c r="I138" s="334" t="str">
        <f t="shared" si="16"/>
        <v>OK</v>
      </c>
      <c r="J138" s="89"/>
    </row>
    <row r="139" spans="2:10">
      <c r="B139" s="33" t="s">
        <v>313</v>
      </c>
      <c r="C139" s="241">
        <v>2658.3437245284417</v>
      </c>
      <c r="D139" s="241">
        <v>0</v>
      </c>
      <c r="E139" s="241">
        <v>1133.8912160526299</v>
      </c>
      <c r="F139" s="452">
        <f t="shared" ca="1" si="14"/>
        <v>1101.0719938558668</v>
      </c>
      <c r="G139" s="241">
        <v>2658.3437245284417</v>
      </c>
      <c r="H139" s="290">
        <f t="shared" ca="1" si="15"/>
        <v>1.4143232589352608</v>
      </c>
      <c r="I139" s="334" t="str">
        <f t="shared" si="16"/>
        <v>OK</v>
      </c>
      <c r="J139" s="89"/>
    </row>
    <row r="140" spans="2:10">
      <c r="B140" s="33" t="s">
        <v>314</v>
      </c>
      <c r="C140" s="241">
        <v>4.7787664966702534</v>
      </c>
      <c r="D140" s="241">
        <v>0</v>
      </c>
      <c r="E140" s="241">
        <v>398.75732960790657</v>
      </c>
      <c r="F140" s="452">
        <f t="shared" ca="1" si="14"/>
        <v>387.21574147518544</v>
      </c>
      <c r="G140" s="241">
        <v>4.7787664966702534</v>
      </c>
      <c r="H140" s="290">
        <f t="shared" ca="1" si="15"/>
        <v>-0.98765864611168841</v>
      </c>
      <c r="I140" s="334" t="str">
        <f t="shared" si="16"/>
        <v>OK</v>
      </c>
      <c r="J140" s="89"/>
    </row>
    <row r="141" spans="2:10">
      <c r="B141" s="33" t="s">
        <v>315</v>
      </c>
      <c r="C141" s="241">
        <v>121.24825156820505</v>
      </c>
      <c r="D141" s="241">
        <v>0</v>
      </c>
      <c r="E141" s="241">
        <v>441.17580963295069</v>
      </c>
      <c r="F141" s="452">
        <f t="shared" ca="1" si="14"/>
        <v>428.40646569660203</v>
      </c>
      <c r="G141" s="241">
        <v>121.24825156820505</v>
      </c>
      <c r="H141" s="290">
        <f t="shared" ca="1" si="15"/>
        <v>-0.71697847423695704</v>
      </c>
      <c r="I141" s="334" t="str">
        <f t="shared" si="16"/>
        <v>OK</v>
      </c>
      <c r="J141" s="89"/>
    </row>
    <row r="142" spans="2:10">
      <c r="B142" s="33" t="s">
        <v>316</v>
      </c>
      <c r="C142" s="241">
        <v>138.43141071798706</v>
      </c>
      <c r="D142" s="241">
        <v>0</v>
      </c>
      <c r="E142" s="241">
        <v>590.18556432828859</v>
      </c>
      <c r="F142" s="452">
        <f t="shared" ca="1" si="14"/>
        <v>573.10329849996504</v>
      </c>
      <c r="G142" s="241">
        <v>138.43141071798706</v>
      </c>
      <c r="H142" s="290">
        <f t="shared" ca="1" si="15"/>
        <v>-0.75845295066296758</v>
      </c>
      <c r="I142" s="334" t="str">
        <f t="shared" si="16"/>
        <v>OK</v>
      </c>
      <c r="J142" s="89"/>
    </row>
    <row r="143" spans="2:10">
      <c r="B143" s="33" t="s">
        <v>317</v>
      </c>
      <c r="C143" s="241">
        <v>305.09796336778498</v>
      </c>
      <c r="D143" s="241">
        <v>0</v>
      </c>
      <c r="E143" s="241">
        <v>979.36295391001534</v>
      </c>
      <c r="F143" s="452">
        <f t="shared" ca="1" si="14"/>
        <v>951.01638067563977</v>
      </c>
      <c r="G143" s="241">
        <v>305.09796336778498</v>
      </c>
      <c r="H143" s="290">
        <f t="shared" ca="1" si="15"/>
        <v>-0.67918747818935432</v>
      </c>
      <c r="I143" s="334" t="str">
        <f t="shared" si="16"/>
        <v>OK</v>
      </c>
      <c r="J143" s="89"/>
    </row>
    <row r="144" spans="2:10">
      <c r="B144" s="33" t="s">
        <v>318</v>
      </c>
      <c r="C144" s="241">
        <v>1337.2991908307454</v>
      </c>
      <c r="D144" s="241">
        <v>0</v>
      </c>
      <c r="E144" s="241">
        <v>922.58573272527008</v>
      </c>
      <c r="F144" s="452">
        <f t="shared" ca="1" si="14"/>
        <v>895.88251311370834</v>
      </c>
      <c r="G144" s="241">
        <v>1337.2991908307454</v>
      </c>
      <c r="H144" s="290">
        <f t="shared" ca="1" si="15"/>
        <v>0.49271714901863589</v>
      </c>
      <c r="I144" s="334" t="str">
        <f t="shared" si="16"/>
        <v>OK</v>
      </c>
      <c r="J144" s="89"/>
    </row>
    <row r="145" spans="2:14">
      <c r="B145" s="33" t="s">
        <v>319</v>
      </c>
      <c r="C145" s="241">
        <v>1337.2991908307454</v>
      </c>
      <c r="D145" s="241">
        <v>0</v>
      </c>
      <c r="E145" s="241">
        <v>651.3712384346378</v>
      </c>
      <c r="F145" s="452">
        <f t="shared" ca="1" si="14"/>
        <v>632.51802120874925</v>
      </c>
      <c r="G145" s="241">
        <v>1337.2991908307454</v>
      </c>
      <c r="H145" s="290">
        <f t="shared" ca="1" si="15"/>
        <v>1.1142467818942947</v>
      </c>
      <c r="I145" s="334" t="str">
        <f t="shared" si="16"/>
        <v>OK</v>
      </c>
      <c r="J145" s="89"/>
    </row>
    <row r="146" spans="2:14">
      <c r="B146" s="33" t="s">
        <v>320</v>
      </c>
      <c r="C146" s="241">
        <v>0</v>
      </c>
      <c r="D146" s="241">
        <v>0</v>
      </c>
      <c r="E146" s="241">
        <v>0</v>
      </c>
      <c r="F146" s="452">
        <f t="shared" ca="1" si="14"/>
        <v>0</v>
      </c>
      <c r="G146" s="241">
        <v>0</v>
      </c>
      <c r="H146" s="290">
        <f t="shared" ca="1" si="15"/>
        <v>1</v>
      </c>
      <c r="I146" s="334" t="str">
        <f t="shared" si="16"/>
        <v>OK</v>
      </c>
      <c r="J146" s="89"/>
    </row>
    <row r="147" spans="2:14">
      <c r="B147" s="33" t="s">
        <v>321</v>
      </c>
      <c r="C147" s="241">
        <v>3.0494980705303876</v>
      </c>
      <c r="D147" s="241">
        <v>30.552962911069578</v>
      </c>
      <c r="E147" s="241">
        <v>0</v>
      </c>
      <c r="F147" s="452">
        <f t="shared" ca="1" si="14"/>
        <v>0</v>
      </c>
      <c r="G147" s="241">
        <v>33.602460981599968</v>
      </c>
      <c r="H147" s="290">
        <f t="shared" ca="1" si="15"/>
        <v>1</v>
      </c>
      <c r="I147" s="334" t="str">
        <f t="shared" si="16"/>
        <v>OK</v>
      </c>
      <c r="J147" s="89"/>
      <c r="N147" s="89"/>
    </row>
    <row r="148" spans="2:14">
      <c r="B148" s="33" t="s">
        <v>322</v>
      </c>
      <c r="C148" s="241">
        <v>0</v>
      </c>
      <c r="D148" s="241">
        <v>0</v>
      </c>
      <c r="E148" s="241">
        <v>0</v>
      </c>
      <c r="F148" s="452">
        <f t="shared" ca="1" si="14"/>
        <v>0</v>
      </c>
      <c r="G148" s="241">
        <v>0</v>
      </c>
      <c r="H148" s="290">
        <f t="shared" ca="1" si="15"/>
        <v>1</v>
      </c>
      <c r="I148" s="334" t="str">
        <f t="shared" si="16"/>
        <v>OK</v>
      </c>
      <c r="J148" s="89"/>
    </row>
    <row r="149" spans="2:14">
      <c r="B149" s="33" t="s">
        <v>323</v>
      </c>
      <c r="C149" s="241">
        <v>5.5157191291577394</v>
      </c>
      <c r="D149" s="241">
        <v>55.262065455815524</v>
      </c>
      <c r="E149" s="241">
        <v>0</v>
      </c>
      <c r="F149" s="452">
        <f t="shared" ca="1" si="14"/>
        <v>0</v>
      </c>
      <c r="G149" s="241">
        <v>60.777784584973261</v>
      </c>
      <c r="H149" s="290">
        <f t="shared" ca="1" si="15"/>
        <v>1</v>
      </c>
      <c r="I149" s="334" t="str">
        <f t="shared" si="16"/>
        <v>OK</v>
      </c>
      <c r="J149" s="89"/>
    </row>
    <row r="150" spans="2:14">
      <c r="B150" s="33" t="s">
        <v>324</v>
      </c>
      <c r="C150" s="241">
        <v>14.445492146793983</v>
      </c>
      <c r="D150" s="241">
        <v>144.72958355286994</v>
      </c>
      <c r="E150" s="241">
        <v>0</v>
      </c>
      <c r="F150" s="452">
        <f t="shared" ca="1" si="14"/>
        <v>0</v>
      </c>
      <c r="G150" s="241">
        <v>159.17507569966392</v>
      </c>
      <c r="H150" s="290">
        <f t="shared" ca="1" si="15"/>
        <v>1</v>
      </c>
      <c r="I150" s="334" t="str">
        <f t="shared" si="16"/>
        <v>OK</v>
      </c>
      <c r="J150" s="89"/>
    </row>
    <row r="151" spans="2:14">
      <c r="B151" s="33" t="s">
        <v>325</v>
      </c>
      <c r="C151" s="241">
        <v>0</v>
      </c>
      <c r="D151" s="241">
        <v>0</v>
      </c>
      <c r="E151" s="241">
        <v>0</v>
      </c>
      <c r="F151" s="452">
        <f t="shared" ca="1" si="14"/>
        <v>0</v>
      </c>
      <c r="G151" s="241">
        <v>0</v>
      </c>
      <c r="H151" s="290">
        <f t="shared" ca="1" si="15"/>
        <v>1</v>
      </c>
      <c r="I151" s="334" t="str">
        <f t="shared" si="16"/>
        <v>OK</v>
      </c>
      <c r="J151" s="89"/>
    </row>
    <row r="152" spans="2:14">
      <c r="B152" s="33" t="s">
        <v>326</v>
      </c>
      <c r="C152" s="241">
        <v>115.86488492741006</v>
      </c>
      <c r="D152" s="241">
        <v>1160.8518680803111</v>
      </c>
      <c r="E152" s="241">
        <v>0</v>
      </c>
      <c r="F152" s="452">
        <f t="shared" ca="1" si="14"/>
        <v>0</v>
      </c>
      <c r="G152" s="241">
        <v>1276.7167530077211</v>
      </c>
      <c r="H152" s="290">
        <f t="shared" ca="1" si="15"/>
        <v>1</v>
      </c>
      <c r="I152" s="334" t="str">
        <f t="shared" si="16"/>
        <v>OK</v>
      </c>
      <c r="J152" s="89"/>
    </row>
    <row r="153" spans="2:14">
      <c r="B153" s="33" t="s">
        <v>327</v>
      </c>
      <c r="C153" s="241">
        <v>0</v>
      </c>
      <c r="D153" s="241">
        <v>0</v>
      </c>
      <c r="E153" s="241">
        <v>0</v>
      </c>
      <c r="F153" s="452">
        <f t="shared" ca="1" si="14"/>
        <v>0</v>
      </c>
      <c r="G153" s="241">
        <v>0</v>
      </c>
      <c r="H153" s="290">
        <f t="shared" ca="1" si="15"/>
        <v>1</v>
      </c>
      <c r="I153" s="334" t="str">
        <f t="shared" si="16"/>
        <v>OK</v>
      </c>
      <c r="J153" s="89"/>
    </row>
    <row r="154" spans="2:14">
      <c r="B154" s="33" t="s">
        <v>328</v>
      </c>
      <c r="C154" s="241">
        <v>0</v>
      </c>
      <c r="D154" s="241">
        <v>0</v>
      </c>
      <c r="E154" s="241">
        <v>0</v>
      </c>
      <c r="F154" s="452">
        <f t="shared" ca="1" si="14"/>
        <v>0</v>
      </c>
      <c r="G154" s="241">
        <v>0</v>
      </c>
      <c r="H154" s="290">
        <f t="shared" ca="1" si="15"/>
        <v>1</v>
      </c>
      <c r="I154" s="334" t="str">
        <f t="shared" si="16"/>
        <v>OK</v>
      </c>
      <c r="J154" s="89"/>
    </row>
    <row r="155" spans="2:14">
      <c r="B155" s="33" t="s">
        <v>353</v>
      </c>
      <c r="C155" s="241">
        <v>0</v>
      </c>
      <c r="D155" s="241">
        <v>0</v>
      </c>
      <c r="E155" s="241">
        <v>0</v>
      </c>
      <c r="F155" s="452">
        <f t="shared" ca="1" si="14"/>
        <v>0</v>
      </c>
      <c r="G155" s="241">
        <v>0</v>
      </c>
      <c r="H155" s="290">
        <f t="shared" ca="1" si="15"/>
        <v>1</v>
      </c>
      <c r="I155" s="334" t="str">
        <f t="shared" si="16"/>
        <v>OK</v>
      </c>
      <c r="J155" s="89"/>
    </row>
    <row r="156" spans="2:14">
      <c r="B156" s="33" t="s">
        <v>330</v>
      </c>
      <c r="C156" s="241">
        <v>0</v>
      </c>
      <c r="D156" s="241">
        <v>0</v>
      </c>
      <c r="E156" s="241">
        <v>0</v>
      </c>
      <c r="F156" s="452">
        <f t="shared" ca="1" si="14"/>
        <v>0</v>
      </c>
      <c r="G156" s="241">
        <v>0</v>
      </c>
      <c r="H156" s="290">
        <f t="shared" ca="1" si="15"/>
        <v>1</v>
      </c>
      <c r="I156" s="334" t="str">
        <f t="shared" si="16"/>
        <v>OK</v>
      </c>
      <c r="J156" s="89"/>
    </row>
    <row r="157" spans="2:14">
      <c r="B157" s="33" t="s">
        <v>347</v>
      </c>
      <c r="C157" s="241">
        <v>0</v>
      </c>
      <c r="D157" s="241">
        <v>0</v>
      </c>
      <c r="E157" s="241">
        <v>0</v>
      </c>
      <c r="F157" s="452">
        <f t="shared" ca="1" si="14"/>
        <v>0</v>
      </c>
      <c r="G157" s="241">
        <v>0</v>
      </c>
      <c r="H157" s="290">
        <f t="shared" ca="1" si="15"/>
        <v>1</v>
      </c>
      <c r="I157" s="334" t="str">
        <f t="shared" si="16"/>
        <v>OK</v>
      </c>
      <c r="J157" s="89"/>
    </row>
    <row r="158" spans="2:14">
      <c r="B158" s="33" t="s">
        <v>346</v>
      </c>
      <c r="C158" s="241">
        <v>0</v>
      </c>
      <c r="D158" s="241">
        <v>0</v>
      </c>
      <c r="E158" s="241">
        <v>0</v>
      </c>
      <c r="F158" s="452">
        <f t="shared" ca="1" si="14"/>
        <v>0</v>
      </c>
      <c r="G158" s="241">
        <v>0</v>
      </c>
      <c r="H158" s="290">
        <f t="shared" ca="1" si="15"/>
        <v>1</v>
      </c>
      <c r="I158" s="334" t="str">
        <f t="shared" si="16"/>
        <v>OK</v>
      </c>
      <c r="J158" s="89"/>
    </row>
    <row r="159" spans="2:14">
      <c r="B159" s="33" t="s">
        <v>333</v>
      </c>
      <c r="C159" s="241">
        <v>0</v>
      </c>
      <c r="D159" s="241">
        <v>0</v>
      </c>
      <c r="E159" s="241">
        <v>0</v>
      </c>
      <c r="F159" s="452">
        <f t="shared" ca="1" si="14"/>
        <v>0</v>
      </c>
      <c r="G159" s="241">
        <v>0</v>
      </c>
      <c r="H159" s="290">
        <f t="shared" ca="1" si="15"/>
        <v>1</v>
      </c>
      <c r="I159" s="334" t="str">
        <f t="shared" si="16"/>
        <v>OK</v>
      </c>
      <c r="J159" s="89"/>
    </row>
    <row r="160" spans="2:14">
      <c r="B160" s="33" t="s">
        <v>334</v>
      </c>
      <c r="C160" s="241">
        <v>0</v>
      </c>
      <c r="D160" s="241">
        <v>0</v>
      </c>
      <c r="E160" s="241">
        <v>0</v>
      </c>
      <c r="F160" s="452">
        <f t="shared" ca="1" si="14"/>
        <v>0</v>
      </c>
      <c r="G160" s="241">
        <v>0</v>
      </c>
      <c r="H160" s="290">
        <f t="shared" ca="1" si="15"/>
        <v>1</v>
      </c>
      <c r="I160" s="334" t="str">
        <f t="shared" si="16"/>
        <v>OK</v>
      </c>
      <c r="J160" s="89"/>
    </row>
    <row r="161" spans="2:10">
      <c r="B161" s="33" t="s">
        <v>341</v>
      </c>
      <c r="C161" s="241">
        <v>0</v>
      </c>
      <c r="D161" s="241">
        <v>0</v>
      </c>
      <c r="E161" s="241">
        <v>0</v>
      </c>
      <c r="F161" s="452">
        <f t="shared" ca="1" si="14"/>
        <v>0</v>
      </c>
      <c r="G161" s="241">
        <v>0</v>
      </c>
      <c r="H161" s="290">
        <f t="shared" ca="1" si="15"/>
        <v>1</v>
      </c>
      <c r="I161" s="334" t="str">
        <f t="shared" si="16"/>
        <v>OK</v>
      </c>
      <c r="J161" s="89"/>
    </row>
    <row r="162" spans="2:10">
      <c r="B162" s="33" t="s">
        <v>340</v>
      </c>
      <c r="C162" s="241">
        <v>0</v>
      </c>
      <c r="D162" s="241">
        <v>0</v>
      </c>
      <c r="E162" s="241">
        <v>0</v>
      </c>
      <c r="F162" s="452">
        <f t="shared" ca="1" si="14"/>
        <v>0</v>
      </c>
      <c r="G162" s="241">
        <v>0</v>
      </c>
      <c r="H162" s="290">
        <f t="shared" ca="1" si="15"/>
        <v>1</v>
      </c>
      <c r="I162" s="334" t="str">
        <f t="shared" si="16"/>
        <v>OK</v>
      </c>
      <c r="J162" s="89"/>
    </row>
    <row r="163" spans="2:10">
      <c r="B163" s="33" t="s">
        <v>339</v>
      </c>
      <c r="C163" s="241">
        <v>0</v>
      </c>
      <c r="D163" s="241">
        <v>0</v>
      </c>
      <c r="E163" s="241">
        <v>0</v>
      </c>
      <c r="F163" s="452">
        <f t="shared" ca="1" si="14"/>
        <v>0</v>
      </c>
      <c r="G163" s="241">
        <v>0</v>
      </c>
      <c r="H163" s="290">
        <f t="shared" ca="1" si="15"/>
        <v>1</v>
      </c>
      <c r="I163" s="334" t="str">
        <f t="shared" si="16"/>
        <v>OK</v>
      </c>
      <c r="J163" s="89"/>
    </row>
    <row r="164" spans="2:10">
      <c r="B164" s="23" t="s">
        <v>338</v>
      </c>
      <c r="C164" s="241">
        <v>0</v>
      </c>
      <c r="D164" s="241">
        <v>0</v>
      </c>
      <c r="E164" s="241">
        <v>0</v>
      </c>
      <c r="F164" s="452">
        <f t="shared" ca="1" si="14"/>
        <v>0</v>
      </c>
      <c r="G164" s="241">
        <v>0</v>
      </c>
      <c r="H164" s="290">
        <f t="shared" ca="1" si="15"/>
        <v>1</v>
      </c>
      <c r="I164" s="334" t="str">
        <f t="shared" si="16"/>
        <v>OK</v>
      </c>
    </row>
    <row r="165" spans="2:10">
      <c r="B165" s="23" t="s">
        <v>345</v>
      </c>
      <c r="C165" s="241">
        <v>0</v>
      </c>
      <c r="D165" s="241">
        <v>0</v>
      </c>
      <c r="E165" s="241">
        <v>0</v>
      </c>
      <c r="F165" s="452">
        <f t="shared" ca="1" si="14"/>
        <v>0</v>
      </c>
      <c r="G165" s="241">
        <v>0</v>
      </c>
      <c r="H165" s="290">
        <f t="shared" ca="1" si="15"/>
        <v>1</v>
      </c>
      <c r="I165" s="334" t="str">
        <f t="shared" si="16"/>
        <v>OK</v>
      </c>
      <c r="J165" s="89"/>
    </row>
    <row r="166" spans="2:10">
      <c r="B166" s="23" t="s">
        <v>177</v>
      </c>
      <c r="C166" s="241">
        <v>0</v>
      </c>
      <c r="D166" s="241">
        <v>0</v>
      </c>
      <c r="E166" s="241">
        <v>0</v>
      </c>
      <c r="F166" s="452">
        <f t="shared" ca="1" si="14"/>
        <v>0</v>
      </c>
      <c r="G166" s="241">
        <v>0</v>
      </c>
      <c r="H166" s="290">
        <f t="shared" ca="1" si="15"/>
        <v>1</v>
      </c>
      <c r="I166" s="334" t="str">
        <f t="shared" si="16"/>
        <v>OK</v>
      </c>
    </row>
    <row r="167" spans="2:10">
      <c r="B167" s="23" t="s">
        <v>344</v>
      </c>
      <c r="C167" s="241">
        <v>0</v>
      </c>
      <c r="D167" s="241">
        <v>0</v>
      </c>
      <c r="E167" s="241">
        <v>0</v>
      </c>
      <c r="F167" s="452">
        <f t="shared" ca="1" si="14"/>
        <v>0</v>
      </c>
      <c r="G167" s="241">
        <v>0</v>
      </c>
      <c r="H167" s="290">
        <f t="shared" ca="1" si="15"/>
        <v>1</v>
      </c>
      <c r="I167" s="334" t="str">
        <f t="shared" si="16"/>
        <v>OK</v>
      </c>
    </row>
    <row r="168" spans="2:10">
      <c r="B168" s="23" t="s">
        <v>335</v>
      </c>
      <c r="C168" s="241">
        <v>163.49810871046668</v>
      </c>
      <c r="D168" s="241">
        <v>0</v>
      </c>
      <c r="E168" s="241">
        <v>91.865883603168385</v>
      </c>
      <c r="F168" s="452">
        <f t="shared" ca="1" si="14"/>
        <v>89.206927608456439</v>
      </c>
      <c r="G168" s="241">
        <v>163.49810871046668</v>
      </c>
      <c r="H168" s="290">
        <f t="shared" ca="1" si="15"/>
        <v>0.83279609660010023</v>
      </c>
      <c r="I168" s="334" t="str">
        <f t="shared" si="16"/>
        <v>OK</v>
      </c>
    </row>
    <row r="169" spans="2:10">
      <c r="B169" s="24" t="s">
        <v>399</v>
      </c>
      <c r="C169" s="463">
        <f>SUM(C125:C168)</f>
        <v>10852.49964243776</v>
      </c>
      <c r="D169" s="463">
        <f t="shared" ref="D169:I169" si="17">SUM(D125:D168)</f>
        <v>1400.066530000066</v>
      </c>
      <c r="E169" s="463">
        <f t="shared" si="17"/>
        <v>16719.546444998665</v>
      </c>
      <c r="F169" s="463">
        <f t="shared" ca="1" si="17"/>
        <v>16235.617738223995</v>
      </c>
      <c r="G169" s="463">
        <f t="shared" si="17"/>
        <v>12252.566172437826</v>
      </c>
      <c r="H169" s="463"/>
      <c r="I169" s="463">
        <f t="shared" si="17"/>
        <v>0</v>
      </c>
    </row>
    <row r="172" spans="2:10" ht="15.75">
      <c r="B172" s="173" t="s">
        <v>182</v>
      </c>
    </row>
    <row r="173" spans="2:10">
      <c r="B173" s="312"/>
      <c r="C173" s="312"/>
      <c r="D173" s="312"/>
      <c r="E173" s="312"/>
      <c r="F173" s="312"/>
      <c r="G173" s="312"/>
    </row>
    <row r="174" spans="2:10" ht="38.25">
      <c r="B174" s="42"/>
      <c r="C174" s="336" t="s">
        <v>159</v>
      </c>
      <c r="D174" s="336" t="s">
        <v>35</v>
      </c>
      <c r="E174" s="337" t="s">
        <v>168</v>
      </c>
      <c r="F174" s="337" t="s">
        <v>291</v>
      </c>
      <c r="G174" s="337" t="s">
        <v>189</v>
      </c>
      <c r="H174" s="338" t="s">
        <v>170</v>
      </c>
      <c r="I174" s="338" t="s">
        <v>247</v>
      </c>
    </row>
    <row r="175" spans="2:10">
      <c r="B175" s="33" t="s">
        <v>300</v>
      </c>
      <c r="C175" s="241">
        <v>0</v>
      </c>
      <c r="D175" s="241">
        <v>0</v>
      </c>
      <c r="E175" s="241">
        <v>0</v>
      </c>
      <c r="F175" s="452">
        <f t="shared" ref="F175:F218" ca="1" si="18">E175*LOOKUP(Reporting_Year,Available_Reporting_Years,Inflation_Conversion_Midyear)</f>
        <v>0</v>
      </c>
      <c r="G175" s="241">
        <v>0</v>
      </c>
      <c r="H175" s="290">
        <f ca="1">IF(F175=0,1,((G175-F175)/F175)*1)</f>
        <v>1</v>
      </c>
      <c r="I175" s="334" t="str">
        <f>IF(G175-SUM(C175:D175)=0, "OK","Explain")</f>
        <v>OK</v>
      </c>
    </row>
    <row r="176" spans="2:10">
      <c r="B176" s="33" t="s">
        <v>301</v>
      </c>
      <c r="C176" s="241">
        <v>0</v>
      </c>
      <c r="D176" s="241">
        <v>0</v>
      </c>
      <c r="E176" s="241">
        <v>0</v>
      </c>
      <c r="F176" s="452">
        <f t="shared" ca="1" si="18"/>
        <v>0</v>
      </c>
      <c r="G176" s="241">
        <v>0</v>
      </c>
      <c r="H176" s="290">
        <f t="shared" ref="H176:H218" ca="1" si="19">IF(F176=0,1,((G176-F176)/F176)*1)</f>
        <v>1</v>
      </c>
      <c r="I176" s="334" t="str">
        <f t="shared" ref="I176:I218" si="20">IF(G176-SUM(C176:D176)=0, "OK","Explain")</f>
        <v>OK</v>
      </c>
    </row>
    <row r="177" spans="2:9">
      <c r="B177" s="33" t="s">
        <v>302</v>
      </c>
      <c r="C177" s="241">
        <v>0</v>
      </c>
      <c r="D177" s="241">
        <v>0</v>
      </c>
      <c r="E177" s="241">
        <v>0</v>
      </c>
      <c r="F177" s="452">
        <f t="shared" ca="1" si="18"/>
        <v>0</v>
      </c>
      <c r="G177" s="241">
        <v>0</v>
      </c>
      <c r="H177" s="290">
        <f t="shared" ca="1" si="19"/>
        <v>1</v>
      </c>
      <c r="I177" s="334" t="str">
        <f t="shared" si="20"/>
        <v>OK</v>
      </c>
    </row>
    <row r="178" spans="2:9">
      <c r="B178" s="33" t="s">
        <v>303</v>
      </c>
      <c r="C178" s="241">
        <v>0</v>
      </c>
      <c r="D178" s="241">
        <v>0</v>
      </c>
      <c r="E178" s="241">
        <v>0</v>
      </c>
      <c r="F178" s="452">
        <f t="shared" ca="1" si="18"/>
        <v>0</v>
      </c>
      <c r="G178" s="241">
        <v>0</v>
      </c>
      <c r="H178" s="290">
        <f t="shared" ca="1" si="19"/>
        <v>1</v>
      </c>
      <c r="I178" s="334" t="str">
        <f t="shared" si="20"/>
        <v>OK</v>
      </c>
    </row>
    <row r="179" spans="2:9">
      <c r="B179" s="33" t="s">
        <v>304</v>
      </c>
      <c r="C179" s="241">
        <v>0</v>
      </c>
      <c r="D179" s="241">
        <v>0</v>
      </c>
      <c r="E179" s="241">
        <v>0</v>
      </c>
      <c r="F179" s="452">
        <f t="shared" ca="1" si="18"/>
        <v>0</v>
      </c>
      <c r="G179" s="241">
        <v>0</v>
      </c>
      <c r="H179" s="290">
        <f t="shared" ca="1" si="19"/>
        <v>1</v>
      </c>
      <c r="I179" s="334" t="str">
        <f t="shared" si="20"/>
        <v>OK</v>
      </c>
    </row>
    <row r="180" spans="2:9">
      <c r="B180" s="33" t="s">
        <v>305</v>
      </c>
      <c r="C180" s="241">
        <v>0</v>
      </c>
      <c r="D180" s="241">
        <v>0</v>
      </c>
      <c r="E180" s="241">
        <v>0</v>
      </c>
      <c r="F180" s="452">
        <f t="shared" ca="1" si="18"/>
        <v>0</v>
      </c>
      <c r="G180" s="241">
        <v>0</v>
      </c>
      <c r="H180" s="290">
        <f t="shared" ca="1" si="19"/>
        <v>1</v>
      </c>
      <c r="I180" s="334" t="str">
        <f t="shared" si="20"/>
        <v>OK</v>
      </c>
    </row>
    <row r="181" spans="2:9">
      <c r="B181" s="33" t="s">
        <v>352</v>
      </c>
      <c r="C181" s="241">
        <v>0</v>
      </c>
      <c r="D181" s="241">
        <v>0</v>
      </c>
      <c r="E181" s="241">
        <v>0</v>
      </c>
      <c r="F181" s="452">
        <f t="shared" ca="1" si="18"/>
        <v>0</v>
      </c>
      <c r="G181" s="241">
        <v>0</v>
      </c>
      <c r="H181" s="290">
        <f t="shared" ca="1" si="19"/>
        <v>1</v>
      </c>
      <c r="I181" s="334" t="str">
        <f t="shared" si="20"/>
        <v>OK</v>
      </c>
    </row>
    <row r="182" spans="2:9">
      <c r="B182" s="33" t="s">
        <v>351</v>
      </c>
      <c r="C182" s="241">
        <v>0</v>
      </c>
      <c r="D182" s="241">
        <v>0</v>
      </c>
      <c r="E182" s="241">
        <v>0</v>
      </c>
      <c r="F182" s="452">
        <f t="shared" ca="1" si="18"/>
        <v>0</v>
      </c>
      <c r="G182" s="241">
        <v>0</v>
      </c>
      <c r="H182" s="290">
        <f t="shared" ca="1" si="19"/>
        <v>1</v>
      </c>
      <c r="I182" s="334" t="str">
        <f t="shared" si="20"/>
        <v>OK</v>
      </c>
    </row>
    <row r="183" spans="2:9">
      <c r="B183" s="33" t="s">
        <v>307</v>
      </c>
      <c r="C183" s="241">
        <v>0</v>
      </c>
      <c r="D183" s="241">
        <v>0</v>
      </c>
      <c r="E183" s="241">
        <v>0</v>
      </c>
      <c r="F183" s="452">
        <f t="shared" ca="1" si="18"/>
        <v>0</v>
      </c>
      <c r="G183" s="241">
        <v>0</v>
      </c>
      <c r="H183" s="290">
        <f t="shared" ca="1" si="19"/>
        <v>1</v>
      </c>
      <c r="I183" s="334" t="str">
        <f t="shared" si="20"/>
        <v>OK</v>
      </c>
    </row>
    <row r="184" spans="2:9">
      <c r="B184" s="33" t="s">
        <v>350</v>
      </c>
      <c r="C184" s="241">
        <v>0</v>
      </c>
      <c r="D184" s="241">
        <v>0</v>
      </c>
      <c r="E184" s="241">
        <v>0</v>
      </c>
      <c r="F184" s="452">
        <f t="shared" ca="1" si="18"/>
        <v>0</v>
      </c>
      <c r="G184" s="241">
        <v>0</v>
      </c>
      <c r="H184" s="290">
        <f t="shared" ca="1" si="19"/>
        <v>1</v>
      </c>
      <c r="I184" s="334" t="str">
        <f t="shared" si="20"/>
        <v>OK</v>
      </c>
    </row>
    <row r="185" spans="2:9">
      <c r="B185" s="33" t="s">
        <v>309</v>
      </c>
      <c r="C185" s="241">
        <v>0</v>
      </c>
      <c r="D185" s="241">
        <v>0</v>
      </c>
      <c r="E185" s="241">
        <v>0</v>
      </c>
      <c r="F185" s="452">
        <f t="shared" ca="1" si="18"/>
        <v>0</v>
      </c>
      <c r="G185" s="241">
        <v>0</v>
      </c>
      <c r="H185" s="290">
        <f t="shared" ca="1" si="19"/>
        <v>1</v>
      </c>
      <c r="I185" s="334" t="str">
        <f t="shared" si="20"/>
        <v>OK</v>
      </c>
    </row>
    <row r="186" spans="2:9">
      <c r="B186" s="33" t="s">
        <v>349</v>
      </c>
      <c r="C186" s="241">
        <v>0</v>
      </c>
      <c r="D186" s="241">
        <v>0</v>
      </c>
      <c r="E186" s="241">
        <v>0</v>
      </c>
      <c r="F186" s="452">
        <f t="shared" ca="1" si="18"/>
        <v>0</v>
      </c>
      <c r="G186" s="241">
        <v>0</v>
      </c>
      <c r="H186" s="290">
        <f t="shared" ca="1" si="19"/>
        <v>1</v>
      </c>
      <c r="I186" s="334" t="str">
        <f t="shared" si="20"/>
        <v>OK</v>
      </c>
    </row>
    <row r="187" spans="2:9">
      <c r="B187" s="33" t="s">
        <v>348</v>
      </c>
      <c r="C187" s="241">
        <v>8.2470200000000009</v>
      </c>
      <c r="D187" s="241">
        <v>0</v>
      </c>
      <c r="E187" s="241">
        <v>0</v>
      </c>
      <c r="F187" s="452">
        <f t="shared" ca="1" si="18"/>
        <v>0</v>
      </c>
      <c r="G187" s="241">
        <v>8.2470200000000009</v>
      </c>
      <c r="H187" s="290">
        <f t="shared" ca="1" si="19"/>
        <v>1</v>
      </c>
      <c r="I187" s="334" t="str">
        <f t="shared" si="20"/>
        <v>OK</v>
      </c>
    </row>
    <row r="188" spans="2:9">
      <c r="B188" s="33" t="s">
        <v>312</v>
      </c>
      <c r="C188" s="241">
        <v>0</v>
      </c>
      <c r="D188" s="241">
        <v>0</v>
      </c>
      <c r="E188" s="241">
        <v>0</v>
      </c>
      <c r="F188" s="452">
        <f t="shared" ca="1" si="18"/>
        <v>0</v>
      </c>
      <c r="G188" s="241">
        <v>0</v>
      </c>
      <c r="H188" s="290">
        <f t="shared" ca="1" si="19"/>
        <v>1</v>
      </c>
      <c r="I188" s="334" t="str">
        <f t="shared" si="20"/>
        <v>OK</v>
      </c>
    </row>
    <row r="189" spans="2:9">
      <c r="B189" s="33" t="s">
        <v>313</v>
      </c>
      <c r="C189" s="241">
        <v>0</v>
      </c>
      <c r="D189" s="241">
        <v>0</v>
      </c>
      <c r="E189" s="241">
        <v>0</v>
      </c>
      <c r="F189" s="452">
        <f t="shared" ca="1" si="18"/>
        <v>0</v>
      </c>
      <c r="G189" s="241">
        <v>0</v>
      </c>
      <c r="H189" s="290">
        <f t="shared" ca="1" si="19"/>
        <v>1</v>
      </c>
      <c r="I189" s="334" t="str">
        <f t="shared" si="20"/>
        <v>OK</v>
      </c>
    </row>
    <row r="190" spans="2:9">
      <c r="B190" s="33" t="s">
        <v>314</v>
      </c>
      <c r="C190" s="241">
        <v>0</v>
      </c>
      <c r="D190" s="241">
        <v>0</v>
      </c>
      <c r="E190" s="241">
        <v>0</v>
      </c>
      <c r="F190" s="452">
        <f t="shared" ca="1" si="18"/>
        <v>0</v>
      </c>
      <c r="G190" s="241">
        <v>0</v>
      </c>
      <c r="H190" s="290">
        <f t="shared" ca="1" si="19"/>
        <v>1</v>
      </c>
      <c r="I190" s="334" t="str">
        <f t="shared" si="20"/>
        <v>OK</v>
      </c>
    </row>
    <row r="191" spans="2:9">
      <c r="B191" s="33" t="s">
        <v>315</v>
      </c>
      <c r="C191" s="241">
        <v>0</v>
      </c>
      <c r="D191" s="241">
        <v>0</v>
      </c>
      <c r="E191" s="241">
        <v>0</v>
      </c>
      <c r="F191" s="452">
        <f t="shared" ca="1" si="18"/>
        <v>0</v>
      </c>
      <c r="G191" s="241">
        <v>0</v>
      </c>
      <c r="H191" s="290">
        <f t="shared" ca="1" si="19"/>
        <v>1</v>
      </c>
      <c r="I191" s="334" t="str">
        <f t="shared" si="20"/>
        <v>OK</v>
      </c>
    </row>
    <row r="192" spans="2:9">
      <c r="B192" s="33" t="s">
        <v>316</v>
      </c>
      <c r="C192" s="241">
        <v>0</v>
      </c>
      <c r="D192" s="241">
        <v>0</v>
      </c>
      <c r="E192" s="241">
        <v>0</v>
      </c>
      <c r="F192" s="452">
        <f t="shared" ca="1" si="18"/>
        <v>0</v>
      </c>
      <c r="G192" s="241">
        <v>0</v>
      </c>
      <c r="H192" s="290">
        <f t="shared" ca="1" si="19"/>
        <v>1</v>
      </c>
      <c r="I192" s="334" t="str">
        <f t="shared" si="20"/>
        <v>OK</v>
      </c>
    </row>
    <row r="193" spans="2:9">
      <c r="B193" s="33" t="s">
        <v>317</v>
      </c>
      <c r="C193" s="241">
        <v>0</v>
      </c>
      <c r="D193" s="241">
        <v>0</v>
      </c>
      <c r="E193" s="241">
        <v>0</v>
      </c>
      <c r="F193" s="452">
        <f t="shared" ca="1" si="18"/>
        <v>0</v>
      </c>
      <c r="G193" s="241">
        <v>0</v>
      </c>
      <c r="H193" s="290">
        <f t="shared" ca="1" si="19"/>
        <v>1</v>
      </c>
      <c r="I193" s="334" t="str">
        <f t="shared" si="20"/>
        <v>OK</v>
      </c>
    </row>
    <row r="194" spans="2:9">
      <c r="B194" s="33" t="s">
        <v>318</v>
      </c>
      <c r="C194" s="241">
        <v>0</v>
      </c>
      <c r="D194" s="241">
        <v>0</v>
      </c>
      <c r="E194" s="241">
        <v>0</v>
      </c>
      <c r="F194" s="452">
        <f t="shared" ca="1" si="18"/>
        <v>0</v>
      </c>
      <c r="G194" s="241">
        <v>0</v>
      </c>
      <c r="H194" s="290">
        <f t="shared" ca="1" si="19"/>
        <v>1</v>
      </c>
      <c r="I194" s="334" t="str">
        <f t="shared" si="20"/>
        <v>OK</v>
      </c>
    </row>
    <row r="195" spans="2:9">
      <c r="B195" s="33" t="s">
        <v>319</v>
      </c>
      <c r="C195" s="241">
        <v>0</v>
      </c>
      <c r="D195" s="241">
        <v>0</v>
      </c>
      <c r="E195" s="241">
        <v>0</v>
      </c>
      <c r="F195" s="452">
        <f t="shared" ca="1" si="18"/>
        <v>0</v>
      </c>
      <c r="G195" s="241">
        <v>0</v>
      </c>
      <c r="H195" s="290">
        <f t="shared" ca="1" si="19"/>
        <v>1</v>
      </c>
      <c r="I195" s="334" t="str">
        <f t="shared" si="20"/>
        <v>OK</v>
      </c>
    </row>
    <row r="196" spans="2:9">
      <c r="B196" s="33" t="s">
        <v>320</v>
      </c>
      <c r="C196" s="241">
        <v>0</v>
      </c>
      <c r="D196" s="241">
        <v>0</v>
      </c>
      <c r="E196" s="241">
        <v>0</v>
      </c>
      <c r="F196" s="452">
        <f t="shared" ca="1" si="18"/>
        <v>0</v>
      </c>
      <c r="G196" s="241">
        <v>0</v>
      </c>
      <c r="H196" s="290">
        <f t="shared" ca="1" si="19"/>
        <v>1</v>
      </c>
      <c r="I196" s="334" t="str">
        <f t="shared" si="20"/>
        <v>OK</v>
      </c>
    </row>
    <row r="197" spans="2:9">
      <c r="B197" s="33" t="s">
        <v>321</v>
      </c>
      <c r="C197" s="241">
        <v>0</v>
      </c>
      <c r="D197" s="241">
        <v>0</v>
      </c>
      <c r="E197" s="241">
        <v>0</v>
      </c>
      <c r="F197" s="452">
        <f t="shared" ca="1" si="18"/>
        <v>0</v>
      </c>
      <c r="G197" s="241">
        <v>0</v>
      </c>
      <c r="H197" s="290">
        <f t="shared" ca="1" si="19"/>
        <v>1</v>
      </c>
      <c r="I197" s="334" t="str">
        <f t="shared" si="20"/>
        <v>OK</v>
      </c>
    </row>
    <row r="198" spans="2:9">
      <c r="B198" s="33" t="s">
        <v>322</v>
      </c>
      <c r="C198" s="241">
        <v>0</v>
      </c>
      <c r="D198" s="241">
        <v>0</v>
      </c>
      <c r="E198" s="241">
        <v>0</v>
      </c>
      <c r="F198" s="452">
        <f t="shared" ca="1" si="18"/>
        <v>0</v>
      </c>
      <c r="G198" s="241">
        <v>0</v>
      </c>
      <c r="H198" s="290">
        <f t="shared" ca="1" si="19"/>
        <v>1</v>
      </c>
      <c r="I198" s="334" t="str">
        <f t="shared" si="20"/>
        <v>OK</v>
      </c>
    </row>
    <row r="199" spans="2:9">
      <c r="B199" s="33" t="s">
        <v>323</v>
      </c>
      <c r="C199" s="241">
        <v>0</v>
      </c>
      <c r="D199" s="241">
        <v>0</v>
      </c>
      <c r="E199" s="241">
        <v>0</v>
      </c>
      <c r="F199" s="452">
        <f t="shared" ca="1" si="18"/>
        <v>0</v>
      </c>
      <c r="G199" s="241">
        <v>0</v>
      </c>
      <c r="H199" s="290">
        <f t="shared" ca="1" si="19"/>
        <v>1</v>
      </c>
      <c r="I199" s="334" t="str">
        <f t="shared" si="20"/>
        <v>OK</v>
      </c>
    </row>
    <row r="200" spans="2:9">
      <c r="B200" s="33" t="s">
        <v>324</v>
      </c>
      <c r="C200" s="241">
        <v>0</v>
      </c>
      <c r="D200" s="241">
        <v>0</v>
      </c>
      <c r="E200" s="241">
        <v>0</v>
      </c>
      <c r="F200" s="452">
        <f t="shared" ca="1" si="18"/>
        <v>0</v>
      </c>
      <c r="G200" s="241">
        <v>0</v>
      </c>
      <c r="H200" s="290">
        <f t="shared" ca="1" si="19"/>
        <v>1</v>
      </c>
      <c r="I200" s="334" t="str">
        <f t="shared" si="20"/>
        <v>OK</v>
      </c>
    </row>
    <row r="201" spans="2:9">
      <c r="B201" s="33" t="s">
        <v>325</v>
      </c>
      <c r="C201" s="241">
        <v>0</v>
      </c>
      <c r="D201" s="241">
        <v>0</v>
      </c>
      <c r="E201" s="241">
        <v>0</v>
      </c>
      <c r="F201" s="452">
        <f t="shared" ca="1" si="18"/>
        <v>0</v>
      </c>
      <c r="G201" s="241">
        <v>0</v>
      </c>
      <c r="H201" s="290">
        <f t="shared" ca="1" si="19"/>
        <v>1</v>
      </c>
      <c r="I201" s="334" t="str">
        <f t="shared" si="20"/>
        <v>OK</v>
      </c>
    </row>
    <row r="202" spans="2:9">
      <c r="B202" s="33" t="s">
        <v>326</v>
      </c>
      <c r="C202" s="241">
        <v>0</v>
      </c>
      <c r="D202" s="241">
        <v>0</v>
      </c>
      <c r="E202" s="241">
        <v>0</v>
      </c>
      <c r="F202" s="452">
        <f t="shared" ca="1" si="18"/>
        <v>0</v>
      </c>
      <c r="G202" s="241">
        <v>0</v>
      </c>
      <c r="H202" s="290">
        <f t="shared" ca="1" si="19"/>
        <v>1</v>
      </c>
      <c r="I202" s="334" t="str">
        <f t="shared" si="20"/>
        <v>OK</v>
      </c>
    </row>
    <row r="203" spans="2:9">
      <c r="B203" s="33" t="s">
        <v>327</v>
      </c>
      <c r="C203" s="241">
        <v>0</v>
      </c>
      <c r="D203" s="241">
        <v>0</v>
      </c>
      <c r="E203" s="241">
        <v>0</v>
      </c>
      <c r="F203" s="452">
        <f t="shared" ca="1" si="18"/>
        <v>0</v>
      </c>
      <c r="G203" s="241">
        <v>0</v>
      </c>
      <c r="H203" s="290">
        <f t="shared" ca="1" si="19"/>
        <v>1</v>
      </c>
      <c r="I203" s="334" t="str">
        <f t="shared" si="20"/>
        <v>OK</v>
      </c>
    </row>
    <row r="204" spans="2:9">
      <c r="B204" s="33" t="s">
        <v>328</v>
      </c>
      <c r="C204" s="241">
        <v>0</v>
      </c>
      <c r="D204" s="241">
        <v>0</v>
      </c>
      <c r="E204" s="241">
        <v>0</v>
      </c>
      <c r="F204" s="452">
        <f t="shared" ca="1" si="18"/>
        <v>0</v>
      </c>
      <c r="G204" s="241">
        <v>0</v>
      </c>
      <c r="H204" s="290">
        <f t="shared" ca="1" si="19"/>
        <v>1</v>
      </c>
      <c r="I204" s="334" t="str">
        <f t="shared" si="20"/>
        <v>OK</v>
      </c>
    </row>
    <row r="205" spans="2:9">
      <c r="B205" s="33" t="s">
        <v>353</v>
      </c>
      <c r="C205" s="241">
        <v>0</v>
      </c>
      <c r="D205" s="241">
        <v>0</v>
      </c>
      <c r="E205" s="241">
        <v>0</v>
      </c>
      <c r="F205" s="452">
        <f t="shared" ca="1" si="18"/>
        <v>0</v>
      </c>
      <c r="G205" s="241">
        <v>0</v>
      </c>
      <c r="H205" s="290">
        <f t="shared" ca="1" si="19"/>
        <v>1</v>
      </c>
      <c r="I205" s="334" t="str">
        <f t="shared" si="20"/>
        <v>OK</v>
      </c>
    </row>
    <row r="206" spans="2:9">
      <c r="B206" s="33" t="s">
        <v>330</v>
      </c>
      <c r="C206" s="241">
        <v>0</v>
      </c>
      <c r="D206" s="241">
        <v>0</v>
      </c>
      <c r="E206" s="241">
        <v>0</v>
      </c>
      <c r="F206" s="452">
        <f t="shared" ca="1" si="18"/>
        <v>0</v>
      </c>
      <c r="G206" s="241">
        <v>0</v>
      </c>
      <c r="H206" s="290">
        <f t="shared" ca="1" si="19"/>
        <v>1</v>
      </c>
      <c r="I206" s="334" t="str">
        <f t="shared" si="20"/>
        <v>OK</v>
      </c>
    </row>
    <row r="207" spans="2:9" ht="12" customHeight="1">
      <c r="B207" s="33" t="s">
        <v>347</v>
      </c>
      <c r="C207" s="241">
        <v>0</v>
      </c>
      <c r="D207" s="241">
        <v>0</v>
      </c>
      <c r="E207" s="241">
        <v>0</v>
      </c>
      <c r="F207" s="452">
        <f t="shared" ca="1" si="18"/>
        <v>0</v>
      </c>
      <c r="G207" s="241">
        <v>0</v>
      </c>
      <c r="H207" s="290">
        <f t="shared" ca="1" si="19"/>
        <v>1</v>
      </c>
      <c r="I207" s="334" t="str">
        <f t="shared" si="20"/>
        <v>OK</v>
      </c>
    </row>
    <row r="208" spans="2:9" ht="15.75" customHeight="1">
      <c r="B208" s="33" t="s">
        <v>346</v>
      </c>
      <c r="C208" s="241">
        <v>0</v>
      </c>
      <c r="D208" s="241">
        <v>0</v>
      </c>
      <c r="E208" s="241">
        <v>0</v>
      </c>
      <c r="F208" s="452">
        <f t="shared" ca="1" si="18"/>
        <v>0</v>
      </c>
      <c r="G208" s="241">
        <v>0</v>
      </c>
      <c r="H208" s="290">
        <f t="shared" ca="1" si="19"/>
        <v>1</v>
      </c>
      <c r="I208" s="334" t="str">
        <f t="shared" si="20"/>
        <v>OK</v>
      </c>
    </row>
    <row r="209" spans="2:9">
      <c r="B209" s="33" t="s">
        <v>333</v>
      </c>
      <c r="C209" s="241">
        <v>0</v>
      </c>
      <c r="D209" s="241">
        <v>0</v>
      </c>
      <c r="E209" s="241">
        <v>0</v>
      </c>
      <c r="F209" s="452">
        <f t="shared" ca="1" si="18"/>
        <v>0</v>
      </c>
      <c r="G209" s="241">
        <v>0</v>
      </c>
      <c r="H209" s="290">
        <f t="shared" ca="1" si="19"/>
        <v>1</v>
      </c>
      <c r="I209" s="334" t="str">
        <f t="shared" si="20"/>
        <v>OK</v>
      </c>
    </row>
    <row r="210" spans="2:9" ht="14.25" customHeight="1">
      <c r="B210" s="33" t="s">
        <v>334</v>
      </c>
      <c r="C210" s="241">
        <v>0</v>
      </c>
      <c r="D210" s="241">
        <v>0</v>
      </c>
      <c r="E210" s="241">
        <v>0</v>
      </c>
      <c r="F210" s="452">
        <f t="shared" ca="1" si="18"/>
        <v>0</v>
      </c>
      <c r="G210" s="241">
        <v>0</v>
      </c>
      <c r="H210" s="290">
        <f t="shared" ca="1" si="19"/>
        <v>1</v>
      </c>
      <c r="I210" s="334" t="str">
        <f t="shared" si="20"/>
        <v>OK</v>
      </c>
    </row>
    <row r="211" spans="2:9">
      <c r="B211" s="33" t="s">
        <v>341</v>
      </c>
      <c r="C211" s="241">
        <v>748.89392566912466</v>
      </c>
      <c r="D211" s="241">
        <v>0</v>
      </c>
      <c r="E211" s="241">
        <v>1498.332424797987</v>
      </c>
      <c r="F211" s="452">
        <f t="shared" ca="1" si="18"/>
        <v>1454.9648564828819</v>
      </c>
      <c r="G211" s="241">
        <v>748.89392566912466</v>
      </c>
      <c r="H211" s="290">
        <f t="shared" ca="1" si="19"/>
        <v>-0.48528383875921088</v>
      </c>
      <c r="I211" s="334" t="str">
        <f t="shared" si="20"/>
        <v>OK</v>
      </c>
    </row>
    <row r="212" spans="2:9">
      <c r="B212" s="33" t="s">
        <v>340</v>
      </c>
      <c r="C212" s="241">
        <v>0</v>
      </c>
      <c r="D212" s="241">
        <v>0</v>
      </c>
      <c r="E212" s="241">
        <v>0</v>
      </c>
      <c r="F212" s="452">
        <f t="shared" ca="1" si="18"/>
        <v>0</v>
      </c>
      <c r="G212" s="241">
        <v>0</v>
      </c>
      <c r="H212" s="290">
        <f t="shared" ca="1" si="19"/>
        <v>1</v>
      </c>
      <c r="I212" s="334" t="str">
        <f t="shared" si="20"/>
        <v>OK</v>
      </c>
    </row>
    <row r="213" spans="2:9">
      <c r="B213" s="33" t="s">
        <v>339</v>
      </c>
      <c r="C213" s="241">
        <v>0</v>
      </c>
      <c r="D213" s="241">
        <v>0</v>
      </c>
      <c r="E213" s="241">
        <v>0</v>
      </c>
      <c r="F213" s="452">
        <f t="shared" ca="1" si="18"/>
        <v>0</v>
      </c>
      <c r="G213" s="241">
        <v>0</v>
      </c>
      <c r="H213" s="290">
        <f t="shared" ca="1" si="19"/>
        <v>1</v>
      </c>
      <c r="I213" s="334" t="str">
        <f t="shared" si="20"/>
        <v>OK</v>
      </c>
    </row>
    <row r="214" spans="2:9">
      <c r="B214" s="23" t="s">
        <v>338</v>
      </c>
      <c r="C214" s="241">
        <v>0</v>
      </c>
      <c r="D214" s="241">
        <v>0</v>
      </c>
      <c r="E214" s="241">
        <v>0</v>
      </c>
      <c r="F214" s="452">
        <f t="shared" ca="1" si="18"/>
        <v>0</v>
      </c>
      <c r="G214" s="241">
        <v>0</v>
      </c>
      <c r="H214" s="290">
        <f t="shared" ca="1" si="19"/>
        <v>1</v>
      </c>
      <c r="I214" s="334" t="str">
        <f t="shared" si="20"/>
        <v>OK</v>
      </c>
    </row>
    <row r="215" spans="2:9" ht="12.75" customHeight="1">
      <c r="B215" s="23" t="s">
        <v>345</v>
      </c>
      <c r="C215" s="241">
        <v>0</v>
      </c>
      <c r="D215" s="241">
        <v>0</v>
      </c>
      <c r="E215" s="241">
        <v>0</v>
      </c>
      <c r="F215" s="452">
        <f t="shared" ca="1" si="18"/>
        <v>0</v>
      </c>
      <c r="G215" s="241">
        <v>0</v>
      </c>
      <c r="H215" s="290">
        <f t="shared" ca="1" si="19"/>
        <v>1</v>
      </c>
      <c r="I215" s="334" t="str">
        <f t="shared" si="20"/>
        <v>OK</v>
      </c>
    </row>
    <row r="216" spans="2:9" ht="12.75" customHeight="1">
      <c r="B216" s="23" t="s">
        <v>177</v>
      </c>
      <c r="C216" s="241">
        <v>0</v>
      </c>
      <c r="D216" s="241">
        <v>0</v>
      </c>
      <c r="E216" s="241">
        <v>0</v>
      </c>
      <c r="F216" s="452">
        <f t="shared" ca="1" si="18"/>
        <v>0</v>
      </c>
      <c r="G216" s="241">
        <v>0</v>
      </c>
      <c r="H216" s="290">
        <f t="shared" ca="1" si="19"/>
        <v>1</v>
      </c>
      <c r="I216" s="334" t="str">
        <f t="shared" si="20"/>
        <v>OK</v>
      </c>
    </row>
    <row r="217" spans="2:9">
      <c r="B217" s="23" t="s">
        <v>344</v>
      </c>
      <c r="C217" s="241">
        <v>0</v>
      </c>
      <c r="D217" s="241">
        <v>0</v>
      </c>
      <c r="E217" s="241">
        <v>0</v>
      </c>
      <c r="F217" s="452">
        <f t="shared" ca="1" si="18"/>
        <v>0</v>
      </c>
      <c r="G217" s="241">
        <v>0</v>
      </c>
      <c r="H217" s="290">
        <f t="shared" ca="1" si="19"/>
        <v>1</v>
      </c>
      <c r="I217" s="334" t="str">
        <f t="shared" si="20"/>
        <v>OK</v>
      </c>
    </row>
    <row r="218" spans="2:9">
      <c r="B218" s="23" t="s">
        <v>335</v>
      </c>
      <c r="C218" s="241">
        <v>0</v>
      </c>
      <c r="D218" s="241">
        <v>0</v>
      </c>
      <c r="E218" s="241">
        <v>0</v>
      </c>
      <c r="F218" s="452">
        <f t="shared" ca="1" si="18"/>
        <v>0</v>
      </c>
      <c r="G218" s="241">
        <v>0</v>
      </c>
      <c r="H218" s="290">
        <f t="shared" ca="1" si="19"/>
        <v>1</v>
      </c>
      <c r="I218" s="334" t="str">
        <f t="shared" si="20"/>
        <v>OK</v>
      </c>
    </row>
    <row r="219" spans="2:9">
      <c r="B219" s="24" t="s">
        <v>183</v>
      </c>
      <c r="C219" s="461">
        <f>SUM(C175:C218)</f>
        <v>757.14094566912468</v>
      </c>
      <c r="D219" s="461">
        <f t="shared" ref="D219:I219" si="21">SUM(D175:D218)</f>
        <v>0</v>
      </c>
      <c r="E219" s="461">
        <f t="shared" si="21"/>
        <v>1498.332424797987</v>
      </c>
      <c r="F219" s="461">
        <f t="shared" ca="1" si="21"/>
        <v>1454.9648564828819</v>
      </c>
      <c r="G219" s="461">
        <f t="shared" si="21"/>
        <v>757.14094566912468</v>
      </c>
      <c r="H219" s="461"/>
      <c r="I219" s="461">
        <f t="shared" si="21"/>
        <v>0</v>
      </c>
    </row>
    <row r="220" spans="2:9">
      <c r="B220" s="97"/>
      <c r="C220" s="97"/>
      <c r="D220" s="97"/>
      <c r="E220" s="97"/>
    </row>
    <row r="221" spans="2:9">
      <c r="B221" s="99"/>
      <c r="C221" s="99"/>
      <c r="D221" s="99"/>
      <c r="E221" s="99"/>
    </row>
    <row r="223" spans="2:9" ht="12.75" customHeight="1"/>
    <row r="224" spans="2:9" ht="12.75" customHeight="1"/>
    <row r="225" ht="12.75" customHeight="1"/>
    <row r="226" ht="12.75" customHeight="1"/>
    <row r="227" ht="12.75" customHeight="1"/>
    <row r="228" ht="12.75" customHeight="1"/>
    <row r="229" ht="12.75" customHeight="1"/>
    <row r="230" ht="12.75" customHeight="1"/>
    <row r="231" ht="12.75" customHeight="1"/>
    <row r="232" ht="12.75" customHeight="1"/>
  </sheetData>
  <customSheetViews>
    <customSheetView guid="{8AFF35FC-108D-4A49-9D9F-1B843A1181FA}" showPageBreaks="1" showGridLines="0" printArea="1" view="pageBreakPreview">
      <selection activeCell="B1" sqref="B1"/>
      <pageMargins left="0.75" right="0.75" top="1" bottom="1" header="0.5" footer="0.5"/>
      <pageSetup paperSize="8" scale="85" fitToHeight="0" orientation="portrait" r:id="rId1"/>
      <headerFooter alignWithMargins="0">
        <oddFooter>&amp;L&amp;D&amp;C&amp;A&amp;RPage &amp;P of &amp;N</oddFooter>
      </headerFooter>
    </customSheetView>
  </customSheetViews>
  <mergeCells count="20">
    <mergeCell ref="C54:F54"/>
    <mergeCell ref="B13:I13"/>
    <mergeCell ref="B14:I14"/>
    <mergeCell ref="C44:F44"/>
    <mergeCell ref="C45:F45"/>
    <mergeCell ref="C47:F47"/>
    <mergeCell ref="C48:F48"/>
    <mergeCell ref="C53:F53"/>
    <mergeCell ref="B11:I11"/>
    <mergeCell ref="C52:F52"/>
    <mergeCell ref="C51:F51"/>
    <mergeCell ref="B12:I12"/>
    <mergeCell ref="B15:I15"/>
    <mergeCell ref="C49:F49"/>
    <mergeCell ref="B38:F38"/>
    <mergeCell ref="C40:F40"/>
    <mergeCell ref="C41:F41"/>
    <mergeCell ref="C42:F42"/>
    <mergeCell ref="C43:F43"/>
    <mergeCell ref="C50:F50"/>
  </mergeCells>
  <pageMargins left="0.75" right="0.75" top="1" bottom="1" header="0.5" footer="0.5"/>
  <pageSetup paperSize="8" scale="85" fitToHeight="0" orientation="portrait" r:id="rId2"/>
  <headerFooter alignWithMargins="0">
    <oddFooter>&amp;L&amp;D&amp;C&amp;A&amp;RPage &amp;P of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J218"/>
  <sheetViews>
    <sheetView showGridLines="0" view="pageBreakPreview" topLeftCell="A25" zoomScaleNormal="100" zoomScaleSheetLayoutView="100" workbookViewId="0">
      <selection activeCell="E57" sqref="E57"/>
    </sheetView>
  </sheetViews>
  <sheetFormatPr defaultRowHeight="12.75"/>
  <cols>
    <col min="1" max="1" width="12.7109375" style="72" customWidth="1"/>
    <col min="2" max="2" width="40.28515625" style="72" customWidth="1"/>
    <col min="3" max="7" width="12.7109375" style="72" customWidth="1"/>
    <col min="8" max="8" width="18.28515625" style="72" customWidth="1"/>
    <col min="9" max="9" width="14.7109375" style="72" customWidth="1"/>
    <col min="10" max="10" width="16.140625" style="72" customWidth="1"/>
    <col min="11" max="249" width="9.140625" style="72"/>
    <col min="250" max="250" width="12.7109375" style="72" customWidth="1"/>
    <col min="251" max="251" width="52.7109375" style="72" customWidth="1"/>
    <col min="252" max="253" width="16" style="72" customWidth="1"/>
    <col min="254" max="254" width="13.42578125" style="72" bestFit="1" customWidth="1"/>
    <col min="255" max="255" width="16.5703125" style="72" customWidth="1"/>
    <col min="256" max="256" width="17.5703125" style="72" customWidth="1"/>
    <col min="257" max="257" width="17.42578125" style="72" customWidth="1"/>
    <col min="258" max="258" width="17.28515625" style="72" customWidth="1"/>
    <col min="259" max="505" width="9.140625" style="72"/>
    <col min="506" max="506" width="12.7109375" style="72" customWidth="1"/>
    <col min="507" max="507" width="52.7109375" style="72" customWidth="1"/>
    <col min="508" max="509" width="16" style="72" customWidth="1"/>
    <col min="510" max="510" width="13.42578125" style="72" bestFit="1" customWidth="1"/>
    <col min="511" max="511" width="16.5703125" style="72" customWidth="1"/>
    <col min="512" max="512" width="17.5703125" style="72" customWidth="1"/>
    <col min="513" max="513" width="17.42578125" style="72" customWidth="1"/>
    <col min="514" max="514" width="17.28515625" style="72" customWidth="1"/>
    <col min="515" max="761" width="9.140625" style="72"/>
    <col min="762" max="762" width="12.7109375" style="72" customWidth="1"/>
    <col min="763" max="763" width="52.7109375" style="72" customWidth="1"/>
    <col min="764" max="765" width="16" style="72" customWidth="1"/>
    <col min="766" max="766" width="13.42578125" style="72" bestFit="1" customWidth="1"/>
    <col min="767" max="767" width="16.5703125" style="72" customWidth="1"/>
    <col min="768" max="768" width="17.5703125" style="72" customWidth="1"/>
    <col min="769" max="769" width="17.42578125" style="72" customWidth="1"/>
    <col min="770" max="770" width="17.28515625" style="72" customWidth="1"/>
    <col min="771" max="1017" width="9.140625" style="72"/>
    <col min="1018" max="1018" width="12.7109375" style="72" customWidth="1"/>
    <col min="1019" max="1019" width="52.7109375" style="72" customWidth="1"/>
    <col min="1020" max="1021" width="16" style="72" customWidth="1"/>
    <col min="1022" max="1022" width="13.42578125" style="72" bestFit="1" customWidth="1"/>
    <col min="1023" max="1023" width="16.5703125" style="72" customWidth="1"/>
    <col min="1024" max="1024" width="17.5703125" style="72" customWidth="1"/>
    <col min="1025" max="1025" width="17.42578125" style="72" customWidth="1"/>
    <col min="1026" max="1026" width="17.28515625" style="72" customWidth="1"/>
    <col min="1027" max="1273" width="9.140625" style="72"/>
    <col min="1274" max="1274" width="12.7109375" style="72" customWidth="1"/>
    <col min="1275" max="1275" width="52.7109375" style="72" customWidth="1"/>
    <col min="1276" max="1277" width="16" style="72" customWidth="1"/>
    <col min="1278" max="1278" width="13.42578125" style="72" bestFit="1" customWidth="1"/>
    <col min="1279" max="1279" width="16.5703125" style="72" customWidth="1"/>
    <col min="1280" max="1280" width="17.5703125" style="72" customWidth="1"/>
    <col min="1281" max="1281" width="17.42578125" style="72" customWidth="1"/>
    <col min="1282" max="1282" width="17.28515625" style="72" customWidth="1"/>
    <col min="1283" max="1529" width="9.140625" style="72"/>
    <col min="1530" max="1530" width="12.7109375" style="72" customWidth="1"/>
    <col min="1531" max="1531" width="52.7109375" style="72" customWidth="1"/>
    <col min="1532" max="1533" width="16" style="72" customWidth="1"/>
    <col min="1534" max="1534" width="13.42578125" style="72" bestFit="1" customWidth="1"/>
    <col min="1535" max="1535" width="16.5703125" style="72" customWidth="1"/>
    <col min="1536" max="1536" width="17.5703125" style="72" customWidth="1"/>
    <col min="1537" max="1537" width="17.42578125" style="72" customWidth="1"/>
    <col min="1538" max="1538" width="17.28515625" style="72" customWidth="1"/>
    <col min="1539" max="1785" width="9.140625" style="72"/>
    <col min="1786" max="1786" width="12.7109375" style="72" customWidth="1"/>
    <col min="1787" max="1787" width="52.7109375" style="72" customWidth="1"/>
    <col min="1788" max="1789" width="16" style="72" customWidth="1"/>
    <col min="1790" max="1790" width="13.42578125" style="72" bestFit="1" customWidth="1"/>
    <col min="1791" max="1791" width="16.5703125" style="72" customWidth="1"/>
    <col min="1792" max="1792" width="17.5703125" style="72" customWidth="1"/>
    <col min="1793" max="1793" width="17.42578125" style="72" customWidth="1"/>
    <col min="1794" max="1794" width="17.28515625" style="72" customWidth="1"/>
    <col min="1795" max="2041" width="9.140625" style="72"/>
    <col min="2042" max="2042" width="12.7109375" style="72" customWidth="1"/>
    <col min="2043" max="2043" width="52.7109375" style="72" customWidth="1"/>
    <col min="2044" max="2045" width="16" style="72" customWidth="1"/>
    <col min="2046" max="2046" width="13.42578125" style="72" bestFit="1" customWidth="1"/>
    <col min="2047" max="2047" width="16.5703125" style="72" customWidth="1"/>
    <col min="2048" max="2048" width="17.5703125" style="72" customWidth="1"/>
    <col min="2049" max="2049" width="17.42578125" style="72" customWidth="1"/>
    <col min="2050" max="2050" width="17.28515625" style="72" customWidth="1"/>
    <col min="2051" max="2297" width="9.140625" style="72"/>
    <col min="2298" max="2298" width="12.7109375" style="72" customWidth="1"/>
    <col min="2299" max="2299" width="52.7109375" style="72" customWidth="1"/>
    <col min="2300" max="2301" width="16" style="72" customWidth="1"/>
    <col min="2302" max="2302" width="13.42578125" style="72" bestFit="1" customWidth="1"/>
    <col min="2303" max="2303" width="16.5703125" style="72" customWidth="1"/>
    <col min="2304" max="2304" width="17.5703125" style="72" customWidth="1"/>
    <col min="2305" max="2305" width="17.42578125" style="72" customWidth="1"/>
    <col min="2306" max="2306" width="17.28515625" style="72" customWidth="1"/>
    <col min="2307" max="2553" width="9.140625" style="72"/>
    <col min="2554" max="2554" width="12.7109375" style="72" customWidth="1"/>
    <col min="2555" max="2555" width="52.7109375" style="72" customWidth="1"/>
    <col min="2556" max="2557" width="16" style="72" customWidth="1"/>
    <col min="2558" max="2558" width="13.42578125" style="72" bestFit="1" customWidth="1"/>
    <col min="2559" max="2559" width="16.5703125" style="72" customWidth="1"/>
    <col min="2560" max="2560" width="17.5703125" style="72" customWidth="1"/>
    <col min="2561" max="2561" width="17.42578125" style="72" customWidth="1"/>
    <col min="2562" max="2562" width="17.28515625" style="72" customWidth="1"/>
    <col min="2563" max="2809" width="9.140625" style="72"/>
    <col min="2810" max="2810" width="12.7109375" style="72" customWidth="1"/>
    <col min="2811" max="2811" width="52.7109375" style="72" customWidth="1"/>
    <col min="2812" max="2813" width="16" style="72" customWidth="1"/>
    <col min="2814" max="2814" width="13.42578125" style="72" bestFit="1" customWidth="1"/>
    <col min="2815" max="2815" width="16.5703125" style="72" customWidth="1"/>
    <col min="2816" max="2816" width="17.5703125" style="72" customWidth="1"/>
    <col min="2817" max="2817" width="17.42578125" style="72" customWidth="1"/>
    <col min="2818" max="2818" width="17.28515625" style="72" customWidth="1"/>
    <col min="2819" max="3065" width="9.140625" style="72"/>
    <col min="3066" max="3066" width="12.7109375" style="72" customWidth="1"/>
    <col min="3067" max="3067" width="52.7109375" style="72" customWidth="1"/>
    <col min="3068" max="3069" width="16" style="72" customWidth="1"/>
    <col min="3070" max="3070" width="13.42578125" style="72" bestFit="1" customWidth="1"/>
    <col min="3071" max="3071" width="16.5703125" style="72" customWidth="1"/>
    <col min="3072" max="3072" width="17.5703125" style="72" customWidth="1"/>
    <col min="3073" max="3073" width="17.42578125" style="72" customWidth="1"/>
    <col min="3074" max="3074" width="17.28515625" style="72" customWidth="1"/>
    <col min="3075" max="3321" width="9.140625" style="72"/>
    <col min="3322" max="3322" width="12.7109375" style="72" customWidth="1"/>
    <col min="3323" max="3323" width="52.7109375" style="72" customWidth="1"/>
    <col min="3324" max="3325" width="16" style="72" customWidth="1"/>
    <col min="3326" max="3326" width="13.42578125" style="72" bestFit="1" customWidth="1"/>
    <col min="3327" max="3327" width="16.5703125" style="72" customWidth="1"/>
    <col min="3328" max="3328" width="17.5703125" style="72" customWidth="1"/>
    <col min="3329" max="3329" width="17.42578125" style="72" customWidth="1"/>
    <col min="3330" max="3330" width="17.28515625" style="72" customWidth="1"/>
    <col min="3331" max="3577" width="9.140625" style="72"/>
    <col min="3578" max="3578" width="12.7109375" style="72" customWidth="1"/>
    <col min="3579" max="3579" width="52.7109375" style="72" customWidth="1"/>
    <col min="3580" max="3581" width="16" style="72" customWidth="1"/>
    <col min="3582" max="3582" width="13.42578125" style="72" bestFit="1" customWidth="1"/>
    <col min="3583" max="3583" width="16.5703125" style="72" customWidth="1"/>
    <col min="3584" max="3584" width="17.5703125" style="72" customWidth="1"/>
    <col min="3585" max="3585" width="17.42578125" style="72" customWidth="1"/>
    <col min="3586" max="3586" width="17.28515625" style="72" customWidth="1"/>
    <col min="3587" max="3833" width="9.140625" style="72"/>
    <col min="3834" max="3834" width="12.7109375" style="72" customWidth="1"/>
    <col min="3835" max="3835" width="52.7109375" style="72" customWidth="1"/>
    <col min="3836" max="3837" width="16" style="72" customWidth="1"/>
    <col min="3838" max="3838" width="13.42578125" style="72" bestFit="1" customWidth="1"/>
    <col min="3839" max="3839" width="16.5703125" style="72" customWidth="1"/>
    <col min="3840" max="3840" width="17.5703125" style="72" customWidth="1"/>
    <col min="3841" max="3841" width="17.42578125" style="72" customWidth="1"/>
    <col min="3842" max="3842" width="17.28515625" style="72" customWidth="1"/>
    <col min="3843" max="4089" width="9.140625" style="72"/>
    <col min="4090" max="4090" width="12.7109375" style="72" customWidth="1"/>
    <col min="4091" max="4091" width="52.7109375" style="72" customWidth="1"/>
    <col min="4092" max="4093" width="16" style="72" customWidth="1"/>
    <col min="4094" max="4094" width="13.42578125" style="72" bestFit="1" customWidth="1"/>
    <col min="4095" max="4095" width="16.5703125" style="72" customWidth="1"/>
    <col min="4096" max="4096" width="17.5703125" style="72" customWidth="1"/>
    <col min="4097" max="4097" width="17.42578125" style="72" customWidth="1"/>
    <col min="4098" max="4098" width="17.28515625" style="72" customWidth="1"/>
    <col min="4099" max="4345" width="9.140625" style="72"/>
    <col min="4346" max="4346" width="12.7109375" style="72" customWidth="1"/>
    <col min="4347" max="4347" width="52.7109375" style="72" customWidth="1"/>
    <col min="4348" max="4349" width="16" style="72" customWidth="1"/>
    <col min="4350" max="4350" width="13.42578125" style="72" bestFit="1" customWidth="1"/>
    <col min="4351" max="4351" width="16.5703125" style="72" customWidth="1"/>
    <col min="4352" max="4352" width="17.5703125" style="72" customWidth="1"/>
    <col min="4353" max="4353" width="17.42578125" style="72" customWidth="1"/>
    <col min="4354" max="4354" width="17.28515625" style="72" customWidth="1"/>
    <col min="4355" max="4601" width="9.140625" style="72"/>
    <col min="4602" max="4602" width="12.7109375" style="72" customWidth="1"/>
    <col min="4603" max="4603" width="52.7109375" style="72" customWidth="1"/>
    <col min="4604" max="4605" width="16" style="72" customWidth="1"/>
    <col min="4606" max="4606" width="13.42578125" style="72" bestFit="1" customWidth="1"/>
    <col min="4607" max="4607" width="16.5703125" style="72" customWidth="1"/>
    <col min="4608" max="4608" width="17.5703125" style="72" customWidth="1"/>
    <col min="4609" max="4609" width="17.42578125" style="72" customWidth="1"/>
    <col min="4610" max="4610" width="17.28515625" style="72" customWidth="1"/>
    <col min="4611" max="4857" width="9.140625" style="72"/>
    <col min="4858" max="4858" width="12.7109375" style="72" customWidth="1"/>
    <col min="4859" max="4859" width="52.7109375" style="72" customWidth="1"/>
    <col min="4860" max="4861" width="16" style="72" customWidth="1"/>
    <col min="4862" max="4862" width="13.42578125" style="72" bestFit="1" customWidth="1"/>
    <col min="4863" max="4863" width="16.5703125" style="72" customWidth="1"/>
    <col min="4864" max="4864" width="17.5703125" style="72" customWidth="1"/>
    <col min="4865" max="4865" width="17.42578125" style="72" customWidth="1"/>
    <col min="4866" max="4866" width="17.28515625" style="72" customWidth="1"/>
    <col min="4867" max="5113" width="9.140625" style="72"/>
    <col min="5114" max="5114" width="12.7109375" style="72" customWidth="1"/>
    <col min="5115" max="5115" width="52.7109375" style="72" customWidth="1"/>
    <col min="5116" max="5117" width="16" style="72" customWidth="1"/>
    <col min="5118" max="5118" width="13.42578125" style="72" bestFit="1" customWidth="1"/>
    <col min="5119" max="5119" width="16.5703125" style="72" customWidth="1"/>
    <col min="5120" max="5120" width="17.5703125" style="72" customWidth="1"/>
    <col min="5121" max="5121" width="17.42578125" style="72" customWidth="1"/>
    <col min="5122" max="5122" width="17.28515625" style="72" customWidth="1"/>
    <col min="5123" max="5369" width="9.140625" style="72"/>
    <col min="5370" max="5370" width="12.7109375" style="72" customWidth="1"/>
    <col min="5371" max="5371" width="52.7109375" style="72" customWidth="1"/>
    <col min="5372" max="5373" width="16" style="72" customWidth="1"/>
    <col min="5374" max="5374" width="13.42578125" style="72" bestFit="1" customWidth="1"/>
    <col min="5375" max="5375" width="16.5703125" style="72" customWidth="1"/>
    <col min="5376" max="5376" width="17.5703125" style="72" customWidth="1"/>
    <col min="5377" max="5377" width="17.42578125" style="72" customWidth="1"/>
    <col min="5378" max="5378" width="17.28515625" style="72" customWidth="1"/>
    <col min="5379" max="5625" width="9.140625" style="72"/>
    <col min="5626" max="5626" width="12.7109375" style="72" customWidth="1"/>
    <col min="5627" max="5627" width="52.7109375" style="72" customWidth="1"/>
    <col min="5628" max="5629" width="16" style="72" customWidth="1"/>
    <col min="5630" max="5630" width="13.42578125" style="72" bestFit="1" customWidth="1"/>
    <col min="5631" max="5631" width="16.5703125" style="72" customWidth="1"/>
    <col min="5632" max="5632" width="17.5703125" style="72" customWidth="1"/>
    <col min="5633" max="5633" width="17.42578125" style="72" customWidth="1"/>
    <col min="5634" max="5634" width="17.28515625" style="72" customWidth="1"/>
    <col min="5635" max="5881" width="9.140625" style="72"/>
    <col min="5882" max="5882" width="12.7109375" style="72" customWidth="1"/>
    <col min="5883" max="5883" width="52.7109375" style="72" customWidth="1"/>
    <col min="5884" max="5885" width="16" style="72" customWidth="1"/>
    <col min="5886" max="5886" width="13.42578125" style="72" bestFit="1" customWidth="1"/>
    <col min="5887" max="5887" width="16.5703125" style="72" customWidth="1"/>
    <col min="5888" max="5888" width="17.5703125" style="72" customWidth="1"/>
    <col min="5889" max="5889" width="17.42578125" style="72" customWidth="1"/>
    <col min="5890" max="5890" width="17.28515625" style="72" customWidth="1"/>
    <col min="5891" max="6137" width="9.140625" style="72"/>
    <col min="6138" max="6138" width="12.7109375" style="72" customWidth="1"/>
    <col min="6139" max="6139" width="52.7109375" style="72" customWidth="1"/>
    <col min="6140" max="6141" width="16" style="72" customWidth="1"/>
    <col min="6142" max="6142" width="13.42578125" style="72" bestFit="1" customWidth="1"/>
    <col min="6143" max="6143" width="16.5703125" style="72" customWidth="1"/>
    <col min="6144" max="6144" width="17.5703125" style="72" customWidth="1"/>
    <col min="6145" max="6145" width="17.42578125" style="72" customWidth="1"/>
    <col min="6146" max="6146" width="17.28515625" style="72" customWidth="1"/>
    <col min="6147" max="6393" width="9.140625" style="72"/>
    <col min="6394" max="6394" width="12.7109375" style="72" customWidth="1"/>
    <col min="6395" max="6395" width="52.7109375" style="72" customWidth="1"/>
    <col min="6396" max="6397" width="16" style="72" customWidth="1"/>
    <col min="6398" max="6398" width="13.42578125" style="72" bestFit="1" customWidth="1"/>
    <col min="6399" max="6399" width="16.5703125" style="72" customWidth="1"/>
    <col min="6400" max="6400" width="17.5703125" style="72" customWidth="1"/>
    <col min="6401" max="6401" width="17.42578125" style="72" customWidth="1"/>
    <col min="6402" max="6402" width="17.28515625" style="72" customWidth="1"/>
    <col min="6403" max="6649" width="9.140625" style="72"/>
    <col min="6650" max="6650" width="12.7109375" style="72" customWidth="1"/>
    <col min="6651" max="6651" width="52.7109375" style="72" customWidth="1"/>
    <col min="6652" max="6653" width="16" style="72" customWidth="1"/>
    <col min="6654" max="6654" width="13.42578125" style="72" bestFit="1" customWidth="1"/>
    <col min="6655" max="6655" width="16.5703125" style="72" customWidth="1"/>
    <col min="6656" max="6656" width="17.5703125" style="72" customWidth="1"/>
    <col min="6657" max="6657" width="17.42578125" style="72" customWidth="1"/>
    <col min="6658" max="6658" width="17.28515625" style="72" customWidth="1"/>
    <col min="6659" max="6905" width="9.140625" style="72"/>
    <col min="6906" max="6906" width="12.7109375" style="72" customWidth="1"/>
    <col min="6907" max="6907" width="52.7109375" style="72" customWidth="1"/>
    <col min="6908" max="6909" width="16" style="72" customWidth="1"/>
    <col min="6910" max="6910" width="13.42578125" style="72" bestFit="1" customWidth="1"/>
    <col min="6911" max="6911" width="16.5703125" style="72" customWidth="1"/>
    <col min="6912" max="6912" width="17.5703125" style="72" customWidth="1"/>
    <col min="6913" max="6913" width="17.42578125" style="72" customWidth="1"/>
    <col min="6914" max="6914" width="17.28515625" style="72" customWidth="1"/>
    <col min="6915" max="7161" width="9.140625" style="72"/>
    <col min="7162" max="7162" width="12.7109375" style="72" customWidth="1"/>
    <col min="7163" max="7163" width="52.7109375" style="72" customWidth="1"/>
    <col min="7164" max="7165" width="16" style="72" customWidth="1"/>
    <col min="7166" max="7166" width="13.42578125" style="72" bestFit="1" customWidth="1"/>
    <col min="7167" max="7167" width="16.5703125" style="72" customWidth="1"/>
    <col min="7168" max="7168" width="17.5703125" style="72" customWidth="1"/>
    <col min="7169" max="7169" width="17.42578125" style="72" customWidth="1"/>
    <col min="7170" max="7170" width="17.28515625" style="72" customWidth="1"/>
    <col min="7171" max="7417" width="9.140625" style="72"/>
    <col min="7418" max="7418" width="12.7109375" style="72" customWidth="1"/>
    <col min="7419" max="7419" width="52.7109375" style="72" customWidth="1"/>
    <col min="7420" max="7421" width="16" style="72" customWidth="1"/>
    <col min="7422" max="7422" width="13.42578125" style="72" bestFit="1" customWidth="1"/>
    <col min="7423" max="7423" width="16.5703125" style="72" customWidth="1"/>
    <col min="7424" max="7424" width="17.5703125" style="72" customWidth="1"/>
    <col min="7425" max="7425" width="17.42578125" style="72" customWidth="1"/>
    <col min="7426" max="7426" width="17.28515625" style="72" customWidth="1"/>
    <col min="7427" max="7673" width="9.140625" style="72"/>
    <col min="7674" max="7674" width="12.7109375" style="72" customWidth="1"/>
    <col min="7675" max="7675" width="52.7109375" style="72" customWidth="1"/>
    <col min="7676" max="7677" width="16" style="72" customWidth="1"/>
    <col min="7678" max="7678" width="13.42578125" style="72" bestFit="1" customWidth="1"/>
    <col min="7679" max="7679" width="16.5703125" style="72" customWidth="1"/>
    <col min="7680" max="7680" width="17.5703125" style="72" customWidth="1"/>
    <col min="7681" max="7681" width="17.42578125" style="72" customWidth="1"/>
    <col min="7682" max="7682" width="17.28515625" style="72" customWidth="1"/>
    <col min="7683" max="7929" width="9.140625" style="72"/>
    <col min="7930" max="7930" width="12.7109375" style="72" customWidth="1"/>
    <col min="7931" max="7931" width="52.7109375" style="72" customWidth="1"/>
    <col min="7932" max="7933" width="16" style="72" customWidth="1"/>
    <col min="7934" max="7934" width="13.42578125" style="72" bestFit="1" customWidth="1"/>
    <col min="7935" max="7935" width="16.5703125" style="72" customWidth="1"/>
    <col min="7936" max="7936" width="17.5703125" style="72" customWidth="1"/>
    <col min="7937" max="7937" width="17.42578125" style="72" customWidth="1"/>
    <col min="7938" max="7938" width="17.28515625" style="72" customWidth="1"/>
    <col min="7939" max="8185" width="9.140625" style="72"/>
    <col min="8186" max="8186" width="12.7109375" style="72" customWidth="1"/>
    <col min="8187" max="8187" width="52.7109375" style="72" customWidth="1"/>
    <col min="8188" max="8189" width="16" style="72" customWidth="1"/>
    <col min="8190" max="8190" width="13.42578125" style="72" bestFit="1" customWidth="1"/>
    <col min="8191" max="8191" width="16.5703125" style="72" customWidth="1"/>
    <col min="8192" max="8192" width="17.5703125" style="72" customWidth="1"/>
    <col min="8193" max="8193" width="17.42578125" style="72" customWidth="1"/>
    <col min="8194" max="8194" width="17.28515625" style="72" customWidth="1"/>
    <col min="8195" max="8441" width="9.140625" style="72"/>
    <col min="8442" max="8442" width="12.7109375" style="72" customWidth="1"/>
    <col min="8443" max="8443" width="52.7109375" style="72" customWidth="1"/>
    <col min="8444" max="8445" width="16" style="72" customWidth="1"/>
    <col min="8446" max="8446" width="13.42578125" style="72" bestFit="1" customWidth="1"/>
    <col min="8447" max="8447" width="16.5703125" style="72" customWidth="1"/>
    <col min="8448" max="8448" width="17.5703125" style="72" customWidth="1"/>
    <col min="8449" max="8449" width="17.42578125" style="72" customWidth="1"/>
    <col min="8450" max="8450" width="17.28515625" style="72" customWidth="1"/>
    <col min="8451" max="8697" width="9.140625" style="72"/>
    <col min="8698" max="8698" width="12.7109375" style="72" customWidth="1"/>
    <col min="8699" max="8699" width="52.7109375" style="72" customWidth="1"/>
    <col min="8700" max="8701" width="16" style="72" customWidth="1"/>
    <col min="8702" max="8702" width="13.42578125" style="72" bestFit="1" customWidth="1"/>
    <col min="8703" max="8703" width="16.5703125" style="72" customWidth="1"/>
    <col min="8704" max="8704" width="17.5703125" style="72" customWidth="1"/>
    <col min="8705" max="8705" width="17.42578125" style="72" customWidth="1"/>
    <col min="8706" max="8706" width="17.28515625" style="72" customWidth="1"/>
    <col min="8707" max="8953" width="9.140625" style="72"/>
    <col min="8954" max="8954" width="12.7109375" style="72" customWidth="1"/>
    <col min="8955" max="8955" width="52.7109375" style="72" customWidth="1"/>
    <col min="8956" max="8957" width="16" style="72" customWidth="1"/>
    <col min="8958" max="8958" width="13.42578125" style="72" bestFit="1" customWidth="1"/>
    <col min="8959" max="8959" width="16.5703125" style="72" customWidth="1"/>
    <col min="8960" max="8960" width="17.5703125" style="72" customWidth="1"/>
    <col min="8961" max="8961" width="17.42578125" style="72" customWidth="1"/>
    <col min="8962" max="8962" width="17.28515625" style="72" customWidth="1"/>
    <col min="8963" max="9209" width="9.140625" style="72"/>
    <col min="9210" max="9210" width="12.7109375" style="72" customWidth="1"/>
    <col min="9211" max="9211" width="52.7109375" style="72" customWidth="1"/>
    <col min="9212" max="9213" width="16" style="72" customWidth="1"/>
    <col min="9214" max="9214" width="13.42578125" style="72" bestFit="1" customWidth="1"/>
    <col min="9215" max="9215" width="16.5703125" style="72" customWidth="1"/>
    <col min="9216" max="9216" width="17.5703125" style="72" customWidth="1"/>
    <col min="9217" max="9217" width="17.42578125" style="72" customWidth="1"/>
    <col min="9218" max="9218" width="17.28515625" style="72" customWidth="1"/>
    <col min="9219" max="9465" width="9.140625" style="72"/>
    <col min="9466" max="9466" width="12.7109375" style="72" customWidth="1"/>
    <col min="9467" max="9467" width="52.7109375" style="72" customWidth="1"/>
    <col min="9468" max="9469" width="16" style="72" customWidth="1"/>
    <col min="9470" max="9470" width="13.42578125" style="72" bestFit="1" customWidth="1"/>
    <col min="9471" max="9471" width="16.5703125" style="72" customWidth="1"/>
    <col min="9472" max="9472" width="17.5703125" style="72" customWidth="1"/>
    <col min="9473" max="9473" width="17.42578125" style="72" customWidth="1"/>
    <col min="9474" max="9474" width="17.28515625" style="72" customWidth="1"/>
    <col min="9475" max="9721" width="9.140625" style="72"/>
    <col min="9722" max="9722" width="12.7109375" style="72" customWidth="1"/>
    <col min="9723" max="9723" width="52.7109375" style="72" customWidth="1"/>
    <col min="9724" max="9725" width="16" style="72" customWidth="1"/>
    <col min="9726" max="9726" width="13.42578125" style="72" bestFit="1" customWidth="1"/>
    <col min="9727" max="9727" width="16.5703125" style="72" customWidth="1"/>
    <col min="9728" max="9728" width="17.5703125" style="72" customWidth="1"/>
    <col min="9729" max="9729" width="17.42578125" style="72" customWidth="1"/>
    <col min="9730" max="9730" width="17.28515625" style="72" customWidth="1"/>
    <col min="9731" max="9977" width="9.140625" style="72"/>
    <col min="9978" max="9978" width="12.7109375" style="72" customWidth="1"/>
    <col min="9979" max="9979" width="52.7109375" style="72" customWidth="1"/>
    <col min="9980" max="9981" width="16" style="72" customWidth="1"/>
    <col min="9982" max="9982" width="13.42578125" style="72" bestFit="1" customWidth="1"/>
    <col min="9983" max="9983" width="16.5703125" style="72" customWidth="1"/>
    <col min="9984" max="9984" width="17.5703125" style="72" customWidth="1"/>
    <col min="9985" max="9985" width="17.42578125" style="72" customWidth="1"/>
    <col min="9986" max="9986" width="17.28515625" style="72" customWidth="1"/>
    <col min="9987" max="10233" width="9.140625" style="72"/>
    <col min="10234" max="10234" width="12.7109375" style="72" customWidth="1"/>
    <col min="10235" max="10235" width="52.7109375" style="72" customWidth="1"/>
    <col min="10236" max="10237" width="16" style="72" customWidth="1"/>
    <col min="10238" max="10238" width="13.42578125" style="72" bestFit="1" customWidth="1"/>
    <col min="10239" max="10239" width="16.5703125" style="72" customWidth="1"/>
    <col min="10240" max="10240" width="17.5703125" style="72" customWidth="1"/>
    <col min="10241" max="10241" width="17.42578125" style="72" customWidth="1"/>
    <col min="10242" max="10242" width="17.28515625" style="72" customWidth="1"/>
    <col min="10243" max="10489" width="9.140625" style="72"/>
    <col min="10490" max="10490" width="12.7109375" style="72" customWidth="1"/>
    <col min="10491" max="10491" width="52.7109375" style="72" customWidth="1"/>
    <col min="10492" max="10493" width="16" style="72" customWidth="1"/>
    <col min="10494" max="10494" width="13.42578125" style="72" bestFit="1" customWidth="1"/>
    <col min="10495" max="10495" width="16.5703125" style="72" customWidth="1"/>
    <col min="10496" max="10496" width="17.5703125" style="72" customWidth="1"/>
    <col min="10497" max="10497" width="17.42578125" style="72" customWidth="1"/>
    <col min="10498" max="10498" width="17.28515625" style="72" customWidth="1"/>
    <col min="10499" max="10745" width="9.140625" style="72"/>
    <col min="10746" max="10746" width="12.7109375" style="72" customWidth="1"/>
    <col min="10747" max="10747" width="52.7109375" style="72" customWidth="1"/>
    <col min="10748" max="10749" width="16" style="72" customWidth="1"/>
    <col min="10750" max="10750" width="13.42578125" style="72" bestFit="1" customWidth="1"/>
    <col min="10751" max="10751" width="16.5703125" style="72" customWidth="1"/>
    <col min="10752" max="10752" width="17.5703125" style="72" customWidth="1"/>
    <col min="10753" max="10753" width="17.42578125" style="72" customWidth="1"/>
    <col min="10754" max="10754" width="17.28515625" style="72" customWidth="1"/>
    <col min="10755" max="11001" width="9.140625" style="72"/>
    <col min="11002" max="11002" width="12.7109375" style="72" customWidth="1"/>
    <col min="11003" max="11003" width="52.7109375" style="72" customWidth="1"/>
    <col min="11004" max="11005" width="16" style="72" customWidth="1"/>
    <col min="11006" max="11006" width="13.42578125" style="72" bestFit="1" customWidth="1"/>
    <col min="11007" max="11007" width="16.5703125" style="72" customWidth="1"/>
    <col min="11008" max="11008" width="17.5703125" style="72" customWidth="1"/>
    <col min="11009" max="11009" width="17.42578125" style="72" customWidth="1"/>
    <col min="11010" max="11010" width="17.28515625" style="72" customWidth="1"/>
    <col min="11011" max="11257" width="9.140625" style="72"/>
    <col min="11258" max="11258" width="12.7109375" style="72" customWidth="1"/>
    <col min="11259" max="11259" width="52.7109375" style="72" customWidth="1"/>
    <col min="11260" max="11261" width="16" style="72" customWidth="1"/>
    <col min="11262" max="11262" width="13.42578125" style="72" bestFit="1" customWidth="1"/>
    <col min="11263" max="11263" width="16.5703125" style="72" customWidth="1"/>
    <col min="11264" max="11264" width="17.5703125" style="72" customWidth="1"/>
    <col min="11265" max="11265" width="17.42578125" style="72" customWidth="1"/>
    <col min="11266" max="11266" width="17.28515625" style="72" customWidth="1"/>
    <col min="11267" max="11513" width="9.140625" style="72"/>
    <col min="11514" max="11514" width="12.7109375" style="72" customWidth="1"/>
    <col min="11515" max="11515" width="52.7109375" style="72" customWidth="1"/>
    <col min="11516" max="11517" width="16" style="72" customWidth="1"/>
    <col min="11518" max="11518" width="13.42578125" style="72" bestFit="1" customWidth="1"/>
    <col min="11519" max="11519" width="16.5703125" style="72" customWidth="1"/>
    <col min="11520" max="11520" width="17.5703125" style="72" customWidth="1"/>
    <col min="11521" max="11521" width="17.42578125" style="72" customWidth="1"/>
    <col min="11522" max="11522" width="17.28515625" style="72" customWidth="1"/>
    <col min="11523" max="11769" width="9.140625" style="72"/>
    <col min="11770" max="11770" width="12.7109375" style="72" customWidth="1"/>
    <col min="11771" max="11771" width="52.7109375" style="72" customWidth="1"/>
    <col min="11772" max="11773" width="16" style="72" customWidth="1"/>
    <col min="11774" max="11774" width="13.42578125" style="72" bestFit="1" customWidth="1"/>
    <col min="11775" max="11775" width="16.5703125" style="72" customWidth="1"/>
    <col min="11776" max="11776" width="17.5703125" style="72" customWidth="1"/>
    <col min="11777" max="11777" width="17.42578125" style="72" customWidth="1"/>
    <col min="11778" max="11778" width="17.28515625" style="72" customWidth="1"/>
    <col min="11779" max="12025" width="9.140625" style="72"/>
    <col min="12026" max="12026" width="12.7109375" style="72" customWidth="1"/>
    <col min="12027" max="12027" width="52.7109375" style="72" customWidth="1"/>
    <col min="12028" max="12029" width="16" style="72" customWidth="1"/>
    <col min="12030" max="12030" width="13.42578125" style="72" bestFit="1" customWidth="1"/>
    <col min="12031" max="12031" width="16.5703125" style="72" customWidth="1"/>
    <col min="12032" max="12032" width="17.5703125" style="72" customWidth="1"/>
    <col min="12033" max="12033" width="17.42578125" style="72" customWidth="1"/>
    <col min="12034" max="12034" width="17.28515625" style="72" customWidth="1"/>
    <col min="12035" max="12281" width="9.140625" style="72"/>
    <col min="12282" max="12282" width="12.7109375" style="72" customWidth="1"/>
    <col min="12283" max="12283" width="52.7109375" style="72" customWidth="1"/>
    <col min="12284" max="12285" width="16" style="72" customWidth="1"/>
    <col min="12286" max="12286" width="13.42578125" style="72" bestFit="1" customWidth="1"/>
    <col min="12287" max="12287" width="16.5703125" style="72" customWidth="1"/>
    <col min="12288" max="12288" width="17.5703125" style="72" customWidth="1"/>
    <col min="12289" max="12289" width="17.42578125" style="72" customWidth="1"/>
    <col min="12290" max="12290" width="17.28515625" style="72" customWidth="1"/>
    <col min="12291" max="12537" width="9.140625" style="72"/>
    <col min="12538" max="12538" width="12.7109375" style="72" customWidth="1"/>
    <col min="12539" max="12539" width="52.7109375" style="72" customWidth="1"/>
    <col min="12540" max="12541" width="16" style="72" customWidth="1"/>
    <col min="12542" max="12542" width="13.42578125" style="72" bestFit="1" customWidth="1"/>
    <col min="12543" max="12543" width="16.5703125" style="72" customWidth="1"/>
    <col min="12544" max="12544" width="17.5703125" style="72" customWidth="1"/>
    <col min="12545" max="12545" width="17.42578125" style="72" customWidth="1"/>
    <col min="12546" max="12546" width="17.28515625" style="72" customWidth="1"/>
    <col min="12547" max="12793" width="9.140625" style="72"/>
    <col min="12794" max="12794" width="12.7109375" style="72" customWidth="1"/>
    <col min="12795" max="12795" width="52.7109375" style="72" customWidth="1"/>
    <col min="12796" max="12797" width="16" style="72" customWidth="1"/>
    <col min="12798" max="12798" width="13.42578125" style="72" bestFit="1" customWidth="1"/>
    <col min="12799" max="12799" width="16.5703125" style="72" customWidth="1"/>
    <col min="12800" max="12800" width="17.5703125" style="72" customWidth="1"/>
    <col min="12801" max="12801" width="17.42578125" style="72" customWidth="1"/>
    <col min="12802" max="12802" width="17.28515625" style="72" customWidth="1"/>
    <col min="12803" max="13049" width="9.140625" style="72"/>
    <col min="13050" max="13050" width="12.7109375" style="72" customWidth="1"/>
    <col min="13051" max="13051" width="52.7109375" style="72" customWidth="1"/>
    <col min="13052" max="13053" width="16" style="72" customWidth="1"/>
    <col min="13054" max="13054" width="13.42578125" style="72" bestFit="1" customWidth="1"/>
    <col min="13055" max="13055" width="16.5703125" style="72" customWidth="1"/>
    <col min="13056" max="13056" width="17.5703125" style="72" customWidth="1"/>
    <col min="13057" max="13057" width="17.42578125" style="72" customWidth="1"/>
    <col min="13058" max="13058" width="17.28515625" style="72" customWidth="1"/>
    <col min="13059" max="13305" width="9.140625" style="72"/>
    <col min="13306" max="13306" width="12.7109375" style="72" customWidth="1"/>
    <col min="13307" max="13307" width="52.7109375" style="72" customWidth="1"/>
    <col min="13308" max="13309" width="16" style="72" customWidth="1"/>
    <col min="13310" max="13310" width="13.42578125" style="72" bestFit="1" customWidth="1"/>
    <col min="13311" max="13311" width="16.5703125" style="72" customWidth="1"/>
    <col min="13312" max="13312" width="17.5703125" style="72" customWidth="1"/>
    <col min="13313" max="13313" width="17.42578125" style="72" customWidth="1"/>
    <col min="13314" max="13314" width="17.28515625" style="72" customWidth="1"/>
    <col min="13315" max="13561" width="9.140625" style="72"/>
    <col min="13562" max="13562" width="12.7109375" style="72" customWidth="1"/>
    <col min="13563" max="13563" width="52.7109375" style="72" customWidth="1"/>
    <col min="13564" max="13565" width="16" style="72" customWidth="1"/>
    <col min="13566" max="13566" width="13.42578125" style="72" bestFit="1" customWidth="1"/>
    <col min="13567" max="13567" width="16.5703125" style="72" customWidth="1"/>
    <col min="13568" max="13568" width="17.5703125" style="72" customWidth="1"/>
    <col min="13569" max="13569" width="17.42578125" style="72" customWidth="1"/>
    <col min="13570" max="13570" width="17.28515625" style="72" customWidth="1"/>
    <col min="13571" max="13817" width="9.140625" style="72"/>
    <col min="13818" max="13818" width="12.7109375" style="72" customWidth="1"/>
    <col min="13819" max="13819" width="52.7109375" style="72" customWidth="1"/>
    <col min="13820" max="13821" width="16" style="72" customWidth="1"/>
    <col min="13822" max="13822" width="13.42578125" style="72" bestFit="1" customWidth="1"/>
    <col min="13823" max="13823" width="16.5703125" style="72" customWidth="1"/>
    <col min="13824" max="13824" width="17.5703125" style="72" customWidth="1"/>
    <col min="13825" max="13825" width="17.42578125" style="72" customWidth="1"/>
    <col min="13826" max="13826" width="17.28515625" style="72" customWidth="1"/>
    <col min="13827" max="14073" width="9.140625" style="72"/>
    <col min="14074" max="14074" width="12.7109375" style="72" customWidth="1"/>
    <col min="14075" max="14075" width="52.7109375" style="72" customWidth="1"/>
    <col min="14076" max="14077" width="16" style="72" customWidth="1"/>
    <col min="14078" max="14078" width="13.42578125" style="72" bestFit="1" customWidth="1"/>
    <col min="14079" max="14079" width="16.5703125" style="72" customWidth="1"/>
    <col min="14080" max="14080" width="17.5703125" style="72" customWidth="1"/>
    <col min="14081" max="14081" width="17.42578125" style="72" customWidth="1"/>
    <col min="14082" max="14082" width="17.28515625" style="72" customWidth="1"/>
    <col min="14083" max="14329" width="9.140625" style="72"/>
    <col min="14330" max="14330" width="12.7109375" style="72" customWidth="1"/>
    <col min="14331" max="14331" width="52.7109375" style="72" customWidth="1"/>
    <col min="14332" max="14333" width="16" style="72" customWidth="1"/>
    <col min="14334" max="14334" width="13.42578125" style="72" bestFit="1" customWidth="1"/>
    <col min="14335" max="14335" width="16.5703125" style="72" customWidth="1"/>
    <col min="14336" max="14336" width="17.5703125" style="72" customWidth="1"/>
    <col min="14337" max="14337" width="17.42578125" style="72" customWidth="1"/>
    <col min="14338" max="14338" width="17.28515625" style="72" customWidth="1"/>
    <col min="14339" max="14585" width="9.140625" style="72"/>
    <col min="14586" max="14586" width="12.7109375" style="72" customWidth="1"/>
    <col min="14587" max="14587" width="52.7109375" style="72" customWidth="1"/>
    <col min="14588" max="14589" width="16" style="72" customWidth="1"/>
    <col min="14590" max="14590" width="13.42578125" style="72" bestFit="1" customWidth="1"/>
    <col min="14591" max="14591" width="16.5703125" style="72" customWidth="1"/>
    <col min="14592" max="14592" width="17.5703125" style="72" customWidth="1"/>
    <col min="14593" max="14593" width="17.42578125" style="72" customWidth="1"/>
    <col min="14594" max="14594" width="17.28515625" style="72" customWidth="1"/>
    <col min="14595" max="14841" width="9.140625" style="72"/>
    <col min="14842" max="14842" width="12.7109375" style="72" customWidth="1"/>
    <col min="14843" max="14843" width="52.7109375" style="72" customWidth="1"/>
    <col min="14844" max="14845" width="16" style="72" customWidth="1"/>
    <col min="14846" max="14846" width="13.42578125" style="72" bestFit="1" customWidth="1"/>
    <col min="14847" max="14847" width="16.5703125" style="72" customWidth="1"/>
    <col min="14848" max="14848" width="17.5703125" style="72" customWidth="1"/>
    <col min="14849" max="14849" width="17.42578125" style="72" customWidth="1"/>
    <col min="14850" max="14850" width="17.28515625" style="72" customWidth="1"/>
    <col min="14851" max="15097" width="9.140625" style="72"/>
    <col min="15098" max="15098" width="12.7109375" style="72" customWidth="1"/>
    <col min="15099" max="15099" width="52.7109375" style="72" customWidth="1"/>
    <col min="15100" max="15101" width="16" style="72" customWidth="1"/>
    <col min="15102" max="15102" width="13.42578125" style="72" bestFit="1" customWidth="1"/>
    <col min="15103" max="15103" width="16.5703125" style="72" customWidth="1"/>
    <col min="15104" max="15104" width="17.5703125" style="72" customWidth="1"/>
    <col min="15105" max="15105" width="17.42578125" style="72" customWidth="1"/>
    <col min="15106" max="15106" width="17.28515625" style="72" customWidth="1"/>
    <col min="15107" max="15353" width="9.140625" style="72"/>
    <col min="15354" max="15354" width="12.7109375" style="72" customWidth="1"/>
    <col min="15355" max="15355" width="52.7109375" style="72" customWidth="1"/>
    <col min="15356" max="15357" width="16" style="72" customWidth="1"/>
    <col min="15358" max="15358" width="13.42578125" style="72" bestFit="1" customWidth="1"/>
    <col min="15359" max="15359" width="16.5703125" style="72" customWidth="1"/>
    <col min="15360" max="15360" width="17.5703125" style="72" customWidth="1"/>
    <col min="15361" max="15361" width="17.42578125" style="72" customWidth="1"/>
    <col min="15362" max="15362" width="17.28515625" style="72" customWidth="1"/>
    <col min="15363" max="15609" width="9.140625" style="72"/>
    <col min="15610" max="15610" width="12.7109375" style="72" customWidth="1"/>
    <col min="15611" max="15611" width="52.7109375" style="72" customWidth="1"/>
    <col min="15612" max="15613" width="16" style="72" customWidth="1"/>
    <col min="15614" max="15614" width="13.42578125" style="72" bestFit="1" customWidth="1"/>
    <col min="15615" max="15615" width="16.5703125" style="72" customWidth="1"/>
    <col min="15616" max="15616" width="17.5703125" style="72" customWidth="1"/>
    <col min="15617" max="15617" width="17.42578125" style="72" customWidth="1"/>
    <col min="15618" max="15618" width="17.28515625" style="72" customWidth="1"/>
    <col min="15619" max="15865" width="9.140625" style="72"/>
    <col min="15866" max="15866" width="12.7109375" style="72" customWidth="1"/>
    <col min="15867" max="15867" width="52.7109375" style="72" customWidth="1"/>
    <col min="15868" max="15869" width="16" style="72" customWidth="1"/>
    <col min="15870" max="15870" width="13.42578125" style="72" bestFit="1" customWidth="1"/>
    <col min="15871" max="15871" width="16.5703125" style="72" customWidth="1"/>
    <col min="15872" max="15872" width="17.5703125" style="72" customWidth="1"/>
    <col min="15873" max="15873" width="17.42578125" style="72" customWidth="1"/>
    <col min="15874" max="15874" width="17.28515625" style="72" customWidth="1"/>
    <col min="15875" max="16121" width="9.140625" style="72"/>
    <col min="16122" max="16122" width="12.7109375" style="72" customWidth="1"/>
    <col min="16123" max="16123" width="52.7109375" style="72" customWidth="1"/>
    <col min="16124" max="16125" width="16" style="72" customWidth="1"/>
    <col min="16126" max="16126" width="13.42578125" style="72" bestFit="1" customWidth="1"/>
    <col min="16127" max="16127" width="16.5703125" style="72" customWidth="1"/>
    <col min="16128" max="16128" width="17.5703125" style="72" customWidth="1"/>
    <col min="16129" max="16129" width="17.42578125" style="72" customWidth="1"/>
    <col min="16130" max="16130" width="17.28515625" style="72" customWidth="1"/>
    <col min="16131" max="16384" width="9.140625" style="72"/>
  </cols>
  <sheetData>
    <row r="1" spans="2:9" ht="24" customHeight="1">
      <c r="B1" s="32" t="str">
        <f>Cover!E22</f>
        <v>TASNETWORKS</v>
      </c>
    </row>
    <row r="2" spans="2:9" ht="21.75" customHeight="1">
      <c r="B2" s="73" t="s">
        <v>184</v>
      </c>
      <c r="C2" s="74"/>
    </row>
    <row r="3" spans="2:9" ht="35.25" customHeight="1">
      <c r="B3" s="163" t="str">
        <f>Cover!E26</f>
        <v>2015-16</v>
      </c>
      <c r="C3" s="74"/>
    </row>
    <row r="4" spans="2:9" ht="18.75" customHeight="1">
      <c r="B4" s="77"/>
      <c r="D4" s="74"/>
    </row>
    <row r="5" spans="2:9" ht="18.75" customHeight="1">
      <c r="B5" s="61" t="s">
        <v>240</v>
      </c>
      <c r="D5" s="74"/>
    </row>
    <row r="6" spans="2:9" ht="18.75" customHeight="1">
      <c r="B6" s="221" t="s">
        <v>241</v>
      </c>
      <c r="D6" s="74"/>
    </row>
    <row r="7" spans="2:9" ht="18.75" customHeight="1">
      <c r="E7" s="74"/>
    </row>
    <row r="8" spans="2:9" ht="15" customHeight="1">
      <c r="B8" s="567" t="s">
        <v>72</v>
      </c>
      <c r="C8" s="568"/>
      <c r="D8" s="568"/>
      <c r="E8" s="568"/>
      <c r="F8" s="568"/>
      <c r="G8" s="568"/>
      <c r="H8" s="568"/>
      <c r="I8" s="569"/>
    </row>
    <row r="9" spans="2:9" ht="24.75" customHeight="1">
      <c r="B9" s="570" t="s">
        <v>461</v>
      </c>
      <c r="C9" s="571"/>
      <c r="D9" s="571"/>
      <c r="E9" s="571"/>
      <c r="F9" s="571"/>
      <c r="G9" s="571"/>
      <c r="H9" s="571"/>
      <c r="I9" s="572"/>
    </row>
    <row r="10" spans="2:9" ht="24.75" customHeight="1">
      <c r="B10" s="539" t="s">
        <v>292</v>
      </c>
      <c r="C10" s="540"/>
      <c r="D10" s="540"/>
      <c r="E10" s="540"/>
      <c r="F10" s="540"/>
      <c r="G10" s="540"/>
      <c r="H10" s="540"/>
      <c r="I10" s="541"/>
    </row>
    <row r="11" spans="2:9" ht="24.75" customHeight="1">
      <c r="B11" s="539" t="s">
        <v>411</v>
      </c>
      <c r="C11" s="540"/>
      <c r="D11" s="540"/>
      <c r="E11" s="540"/>
      <c r="F11" s="540"/>
      <c r="G11" s="540"/>
      <c r="H11" s="540"/>
      <c r="I11" s="541"/>
    </row>
    <row r="12" spans="2:9" ht="24.75" customHeight="1">
      <c r="B12" s="539" t="s">
        <v>152</v>
      </c>
      <c r="C12" s="540"/>
      <c r="D12" s="540"/>
      <c r="E12" s="540"/>
      <c r="F12" s="540"/>
      <c r="G12" s="540"/>
      <c r="H12" s="540"/>
      <c r="I12" s="541"/>
    </row>
    <row r="13" spans="2:9" ht="24.75" customHeight="1">
      <c r="B13" s="542" t="s">
        <v>465</v>
      </c>
      <c r="C13" s="543"/>
      <c r="D13" s="543"/>
      <c r="E13" s="543"/>
      <c r="F13" s="543"/>
      <c r="G13" s="543"/>
      <c r="H13" s="543"/>
      <c r="I13" s="544"/>
    </row>
    <row r="14" spans="2:9" ht="24.75" customHeight="1">
      <c r="I14" s="375"/>
    </row>
    <row r="15" spans="2:9" ht="24.75" customHeight="1">
      <c r="B15" s="173" t="s">
        <v>426</v>
      </c>
      <c r="C15" s="173"/>
      <c r="G15" s="92"/>
    </row>
    <row r="16" spans="2:9" ht="24.75" customHeight="1">
      <c r="B16" s="90"/>
      <c r="C16" s="90"/>
      <c r="D16" s="90"/>
      <c r="E16" s="90"/>
      <c r="F16" s="90"/>
    </row>
    <row r="17" spans="2:6" ht="25.5">
      <c r="B17" s="34"/>
      <c r="C17" s="35" t="s">
        <v>168</v>
      </c>
      <c r="D17" s="35" t="s">
        <v>291</v>
      </c>
      <c r="E17" s="36" t="s">
        <v>169</v>
      </c>
      <c r="F17" s="36" t="s">
        <v>170</v>
      </c>
    </row>
    <row r="18" spans="2:6">
      <c r="B18" s="18" t="s">
        <v>51</v>
      </c>
      <c r="C18" s="18"/>
      <c r="D18" s="35"/>
      <c r="E18" s="23"/>
      <c r="F18" s="23"/>
    </row>
    <row r="19" spans="2:6">
      <c r="B19" s="23" t="s">
        <v>400</v>
      </c>
      <c r="C19" s="241">
        <v>0</v>
      </c>
      <c r="D19" s="452">
        <f ca="1">C19*LOOKUP(Reporting_Year,Available_Reporting_Years,Inflation_Conversion_Midyear)</f>
        <v>0</v>
      </c>
      <c r="E19" s="241">
        <v>0</v>
      </c>
      <c r="F19" s="290">
        <f ca="1">IF(D19=0,1,((E19-D19)/D19)*1)</f>
        <v>1</v>
      </c>
    </row>
    <row r="20" spans="2:6">
      <c r="B20" s="23" t="s">
        <v>401</v>
      </c>
      <c r="C20" s="241">
        <v>0</v>
      </c>
      <c r="D20" s="452">
        <f ca="1">C20*LOOKUP(Reporting_Year,Available_Reporting_Years,Inflation_Conversion_Midyear)</f>
        <v>0</v>
      </c>
      <c r="E20" s="241">
        <v>0</v>
      </c>
      <c r="F20" s="290">
        <f ca="1">IF(D20=0,1,((E20-D20)/D20)*1)</f>
        <v>1</v>
      </c>
    </row>
    <row r="21" spans="2:6">
      <c r="B21" s="18" t="s">
        <v>52</v>
      </c>
      <c r="C21" s="244"/>
      <c r="D21" s="244"/>
      <c r="E21" s="244"/>
      <c r="F21" s="244"/>
    </row>
    <row r="22" spans="2:6">
      <c r="B22" s="23" t="s">
        <v>402</v>
      </c>
      <c r="C22" s="241">
        <v>0</v>
      </c>
      <c r="D22" s="452">
        <f ca="1">C22*LOOKUP(Reporting_Year,Available_Reporting_Years,Inflation_Conversion_Midyear)</f>
        <v>0</v>
      </c>
      <c r="E22" s="241">
        <v>0</v>
      </c>
      <c r="F22" s="290">
        <f t="shared" ref="F22:F31" ca="1" si="0">IF(D22=0,1,((E22-D22)/D22)*1)</f>
        <v>1</v>
      </c>
    </row>
    <row r="23" spans="2:6">
      <c r="B23" s="23" t="s">
        <v>403</v>
      </c>
      <c r="C23" s="241">
        <v>0</v>
      </c>
      <c r="D23" s="452">
        <f ca="1">C23*LOOKUP(Reporting_Year,Available_Reporting_Years,Inflation_Conversion_Midyear)</f>
        <v>0</v>
      </c>
      <c r="E23" s="241">
        <v>0</v>
      </c>
      <c r="F23" s="290">
        <f t="shared" ca="1" si="0"/>
        <v>1</v>
      </c>
    </row>
    <row r="24" spans="2:6">
      <c r="B24" s="23" t="s">
        <v>404</v>
      </c>
      <c r="C24" s="241">
        <v>0</v>
      </c>
      <c r="D24" s="452">
        <f ca="1">C24*LOOKUP(Reporting_Year,Available_Reporting_Years,Inflation_Conversion_Midyear)</f>
        <v>0</v>
      </c>
      <c r="E24" s="241">
        <v>0</v>
      </c>
      <c r="F24" s="290">
        <f t="shared" ca="1" si="0"/>
        <v>1</v>
      </c>
    </row>
    <row r="25" spans="2:6">
      <c r="B25" s="29" t="s">
        <v>261</v>
      </c>
      <c r="C25" s="464">
        <f>C19+C20+C22+C24+C23</f>
        <v>0</v>
      </c>
      <c r="D25" s="464">
        <f ca="1">D19+D20+D22+D24+D23</f>
        <v>0</v>
      </c>
      <c r="E25" s="464">
        <f t="shared" ref="E25" si="1">E19+E20+E22+E24+E23</f>
        <v>0</v>
      </c>
      <c r="F25" s="464"/>
    </row>
    <row r="26" spans="2:6">
      <c r="B26" s="23" t="s">
        <v>462</v>
      </c>
      <c r="C26" s="241">
        <v>0</v>
      </c>
      <c r="D26" s="452">
        <f t="shared" ref="D26:D31" ca="1" si="2">C26*LOOKUP(Reporting_Year,Available_Reporting_Years,Inflation_Conversion_Midyear)</f>
        <v>0</v>
      </c>
      <c r="E26" s="241">
        <v>0</v>
      </c>
      <c r="F26" s="290">
        <f t="shared" ca="1" si="0"/>
        <v>1</v>
      </c>
    </row>
    <row r="27" spans="2:6">
      <c r="B27" s="23" t="s">
        <v>405</v>
      </c>
      <c r="C27" s="241">
        <v>0</v>
      </c>
      <c r="D27" s="452">
        <f t="shared" ca="1" si="2"/>
        <v>0</v>
      </c>
      <c r="E27" s="241">
        <v>0</v>
      </c>
      <c r="F27" s="290">
        <f t="shared" ca="1" si="0"/>
        <v>1</v>
      </c>
    </row>
    <row r="28" spans="2:6">
      <c r="B28" s="23" t="s">
        <v>406</v>
      </c>
      <c r="C28" s="241">
        <v>0</v>
      </c>
      <c r="D28" s="452">
        <f t="shared" ca="1" si="2"/>
        <v>0</v>
      </c>
      <c r="E28" s="241">
        <v>0</v>
      </c>
      <c r="F28" s="290">
        <f t="shared" ca="1" si="0"/>
        <v>1</v>
      </c>
    </row>
    <row r="29" spans="2:6">
      <c r="B29" s="23" t="s">
        <v>407</v>
      </c>
      <c r="C29" s="241">
        <v>0</v>
      </c>
      <c r="D29" s="452">
        <f t="shared" ca="1" si="2"/>
        <v>0</v>
      </c>
      <c r="E29" s="241">
        <v>0</v>
      </c>
      <c r="F29" s="290">
        <f t="shared" ca="1" si="0"/>
        <v>1</v>
      </c>
    </row>
    <row r="30" spans="2:6">
      <c r="B30" s="23" t="s">
        <v>463</v>
      </c>
      <c r="C30" s="241">
        <v>0</v>
      </c>
      <c r="D30" s="452">
        <f t="shared" ca="1" si="2"/>
        <v>0</v>
      </c>
      <c r="E30" s="241">
        <v>0</v>
      </c>
      <c r="F30" s="290">
        <f t="shared" ca="1" si="0"/>
        <v>1</v>
      </c>
    </row>
    <row r="31" spans="2:6">
      <c r="B31" s="30" t="s">
        <v>464</v>
      </c>
      <c r="C31" s="241">
        <v>0</v>
      </c>
      <c r="D31" s="452">
        <f t="shared" ca="1" si="2"/>
        <v>0</v>
      </c>
      <c r="E31" s="241">
        <v>0</v>
      </c>
      <c r="F31" s="290">
        <f t="shared" ca="1" si="0"/>
        <v>1</v>
      </c>
    </row>
    <row r="32" spans="2:6">
      <c r="B32" s="29" t="s">
        <v>171</v>
      </c>
      <c r="C32" s="461">
        <f>SUM(C25:C31)</f>
        <v>0</v>
      </c>
      <c r="D32" s="461">
        <f t="shared" ref="D32:E32" ca="1" si="3">SUM(D25:D31)</f>
        <v>0</v>
      </c>
      <c r="E32" s="461">
        <f t="shared" si="3"/>
        <v>0</v>
      </c>
      <c r="F32" s="461"/>
    </row>
    <row r="33" spans="2:7" ht="15.75">
      <c r="B33" s="374"/>
    </row>
    <row r="34" spans="2:7" ht="12.75" customHeight="1"/>
    <row r="35" spans="2:7" ht="15.75">
      <c r="B35" s="164" t="s">
        <v>172</v>
      </c>
    </row>
    <row r="36" spans="2:7">
      <c r="B36" s="557" t="s">
        <v>293</v>
      </c>
      <c r="C36" s="558"/>
      <c r="D36" s="558"/>
      <c r="E36" s="558"/>
      <c r="F36" s="558"/>
      <c r="G36" s="559"/>
    </row>
    <row r="37" spans="2:7">
      <c r="B37" s="96"/>
      <c r="C37" s="96"/>
      <c r="D37" s="96"/>
      <c r="E37" s="96"/>
      <c r="F37" s="96"/>
      <c r="G37" s="95"/>
    </row>
    <row r="38" spans="2:7">
      <c r="B38" s="37"/>
      <c r="C38" s="560" t="s">
        <v>173</v>
      </c>
      <c r="D38" s="561"/>
      <c r="E38" s="561"/>
      <c r="F38" s="561"/>
      <c r="G38" s="562"/>
    </row>
    <row r="39" spans="2:7">
      <c r="B39" s="18" t="s">
        <v>51</v>
      </c>
      <c r="C39" s="563"/>
      <c r="D39" s="564"/>
      <c r="E39" s="564"/>
      <c r="F39" s="564"/>
      <c r="G39" s="565"/>
    </row>
    <row r="40" spans="2:7">
      <c r="B40" s="23" t="s">
        <v>408</v>
      </c>
      <c r="C40" s="551"/>
      <c r="D40" s="552"/>
      <c r="E40" s="552"/>
      <c r="F40" s="552"/>
      <c r="G40" s="553"/>
    </row>
    <row r="41" spans="2:7">
      <c r="B41" s="23" t="s">
        <v>401</v>
      </c>
      <c r="C41" s="551"/>
      <c r="D41" s="552"/>
      <c r="E41" s="552"/>
      <c r="F41" s="552"/>
      <c r="G41" s="553"/>
    </row>
    <row r="42" spans="2:7">
      <c r="B42" s="18" t="s">
        <v>52</v>
      </c>
      <c r="C42" s="563"/>
      <c r="D42" s="564"/>
      <c r="E42" s="564"/>
      <c r="F42" s="564"/>
      <c r="G42" s="565"/>
    </row>
    <row r="43" spans="2:7">
      <c r="B43" s="23" t="s">
        <v>402</v>
      </c>
      <c r="C43" s="551"/>
      <c r="D43" s="552"/>
      <c r="E43" s="552"/>
      <c r="F43" s="552"/>
      <c r="G43" s="553"/>
    </row>
    <row r="44" spans="2:7">
      <c r="B44" s="23" t="s">
        <v>403</v>
      </c>
      <c r="C44" s="389"/>
      <c r="D44" s="390"/>
      <c r="E44" s="390"/>
      <c r="F44" s="390"/>
      <c r="G44" s="391"/>
    </row>
    <row r="45" spans="2:7">
      <c r="B45" s="23" t="s">
        <v>404</v>
      </c>
      <c r="C45" s="551"/>
      <c r="D45" s="552"/>
      <c r="E45" s="552"/>
      <c r="F45" s="552"/>
      <c r="G45" s="553"/>
    </row>
    <row r="46" spans="2:7">
      <c r="B46" s="38" t="s">
        <v>32</v>
      </c>
      <c r="C46" s="563"/>
      <c r="D46" s="564"/>
      <c r="E46" s="564"/>
      <c r="F46" s="564"/>
      <c r="G46" s="565"/>
    </row>
    <row r="47" spans="2:7">
      <c r="B47" s="23" t="s">
        <v>462</v>
      </c>
      <c r="C47" s="551"/>
      <c r="D47" s="552"/>
      <c r="E47" s="552"/>
      <c r="F47" s="552"/>
      <c r="G47" s="553"/>
    </row>
    <row r="48" spans="2:7">
      <c r="B48" s="23" t="s">
        <v>405</v>
      </c>
      <c r="C48" s="389"/>
      <c r="D48" s="390"/>
      <c r="E48" s="390"/>
      <c r="F48" s="390"/>
      <c r="G48" s="391"/>
    </row>
    <row r="49" spans="2:10">
      <c r="B49" s="23" t="s">
        <v>409</v>
      </c>
      <c r="C49" s="551"/>
      <c r="D49" s="552"/>
      <c r="E49" s="552"/>
      <c r="F49" s="552"/>
      <c r="G49" s="553"/>
    </row>
    <row r="50" spans="2:10">
      <c r="B50" s="23" t="s">
        <v>407</v>
      </c>
      <c r="C50" s="551"/>
      <c r="D50" s="552"/>
      <c r="E50" s="552"/>
      <c r="F50" s="552"/>
      <c r="G50" s="553"/>
    </row>
    <row r="51" spans="2:10">
      <c r="B51" s="23" t="s">
        <v>463</v>
      </c>
      <c r="C51" s="389"/>
      <c r="D51" s="390"/>
      <c r="E51" s="390"/>
      <c r="F51" s="390"/>
      <c r="G51" s="391"/>
    </row>
    <row r="52" spans="2:10">
      <c r="B52" s="30" t="s">
        <v>464</v>
      </c>
      <c r="C52" s="551"/>
      <c r="D52" s="552"/>
      <c r="E52" s="552"/>
      <c r="F52" s="552"/>
      <c r="G52" s="553"/>
    </row>
    <row r="54" spans="2:10">
      <c r="B54" s="98"/>
      <c r="C54" s="98"/>
      <c r="D54" s="98"/>
      <c r="E54" s="98"/>
      <c r="F54" s="98"/>
      <c r="G54" s="89"/>
    </row>
    <row r="55" spans="2:10" ht="15.75">
      <c r="B55" s="173" t="s">
        <v>174</v>
      </c>
      <c r="C55" s="98"/>
      <c r="D55" s="98"/>
      <c r="E55" s="98"/>
      <c r="F55" s="98"/>
      <c r="G55" s="89"/>
    </row>
    <row r="56" spans="2:10">
      <c r="B56" s="98"/>
      <c r="C56" s="98"/>
      <c r="D56" s="98"/>
      <c r="E56" s="98"/>
      <c r="F56" s="98"/>
      <c r="G56" s="89"/>
    </row>
    <row r="57" spans="2:10" ht="75.75" customHeight="1">
      <c r="B57" s="39" t="s">
        <v>175</v>
      </c>
      <c r="C57" s="336" t="s">
        <v>159</v>
      </c>
      <c r="D57" s="336" t="s">
        <v>35</v>
      </c>
      <c r="E57" s="377" t="s">
        <v>168</v>
      </c>
      <c r="F57" s="337" t="s">
        <v>291</v>
      </c>
      <c r="G57" s="337" t="s">
        <v>189</v>
      </c>
      <c r="H57" s="338" t="s">
        <v>269</v>
      </c>
      <c r="I57" s="338" t="s">
        <v>170</v>
      </c>
      <c r="J57" s="338" t="s">
        <v>247</v>
      </c>
    </row>
    <row r="58" spans="2:10">
      <c r="B58" s="33" t="s">
        <v>300</v>
      </c>
      <c r="C58" s="241">
        <v>0</v>
      </c>
      <c r="D58" s="241">
        <v>0</v>
      </c>
      <c r="E58" s="241">
        <v>0</v>
      </c>
      <c r="F58" s="465">
        <f t="shared" ref="F58:F101" ca="1" si="4">E58*LOOKUP(Reporting_Year,Available_Reporting_Years,Inflation_Conversion_Midyear)</f>
        <v>0</v>
      </c>
      <c r="G58" s="241">
        <v>0</v>
      </c>
      <c r="H58" s="241">
        <v>0</v>
      </c>
      <c r="I58" s="290">
        <f ca="1">IF(F58=0,1,((G58-F58)/F58)*1)</f>
        <v>1</v>
      </c>
      <c r="J58" s="335" t="str">
        <f>IF(G58-SUM(C58:D58)=0, "OK","Explain")</f>
        <v>OK</v>
      </c>
    </row>
    <row r="59" spans="2:10">
      <c r="B59" s="33" t="s">
        <v>301</v>
      </c>
      <c r="C59" s="241">
        <v>0</v>
      </c>
      <c r="D59" s="241">
        <v>0</v>
      </c>
      <c r="E59" s="241">
        <v>0</v>
      </c>
      <c r="F59" s="465">
        <f t="shared" ca="1" si="4"/>
        <v>0</v>
      </c>
      <c r="G59" s="241">
        <v>0</v>
      </c>
      <c r="H59" s="241">
        <v>0</v>
      </c>
      <c r="I59" s="290">
        <f t="shared" ref="I59:I101" ca="1" si="5">IF(F59=0,1,((G59-F59)/F59)*1)</f>
        <v>1</v>
      </c>
      <c r="J59" s="335" t="str">
        <f t="shared" ref="J59:J101" si="6">IF(G59-SUM(C59:D59)=0, "OK","Explain")</f>
        <v>OK</v>
      </c>
    </row>
    <row r="60" spans="2:10">
      <c r="B60" s="33" t="s">
        <v>302</v>
      </c>
      <c r="C60" s="241">
        <v>0</v>
      </c>
      <c r="D60" s="241">
        <v>0</v>
      </c>
      <c r="E60" s="241">
        <v>0</v>
      </c>
      <c r="F60" s="465">
        <f t="shared" ca="1" si="4"/>
        <v>0</v>
      </c>
      <c r="G60" s="241">
        <v>0</v>
      </c>
      <c r="H60" s="241">
        <v>0</v>
      </c>
      <c r="I60" s="290">
        <f t="shared" ca="1" si="5"/>
        <v>1</v>
      </c>
      <c r="J60" s="335" t="str">
        <f t="shared" si="6"/>
        <v>OK</v>
      </c>
    </row>
    <row r="61" spans="2:10">
      <c r="B61" s="33" t="s">
        <v>303</v>
      </c>
      <c r="C61" s="241">
        <v>0</v>
      </c>
      <c r="D61" s="241">
        <v>0</v>
      </c>
      <c r="E61" s="241">
        <v>0</v>
      </c>
      <c r="F61" s="465">
        <f t="shared" ca="1" si="4"/>
        <v>0</v>
      </c>
      <c r="G61" s="241">
        <v>0</v>
      </c>
      <c r="H61" s="241">
        <v>0</v>
      </c>
      <c r="I61" s="290">
        <f t="shared" ca="1" si="5"/>
        <v>1</v>
      </c>
      <c r="J61" s="335" t="str">
        <f t="shared" si="6"/>
        <v>OK</v>
      </c>
    </row>
    <row r="62" spans="2:10">
      <c r="B62" s="33" t="s">
        <v>304</v>
      </c>
      <c r="C62" s="241">
        <v>0</v>
      </c>
      <c r="D62" s="241">
        <v>0</v>
      </c>
      <c r="E62" s="241">
        <v>0</v>
      </c>
      <c r="F62" s="465">
        <f t="shared" ca="1" si="4"/>
        <v>0</v>
      </c>
      <c r="G62" s="241">
        <v>0</v>
      </c>
      <c r="H62" s="241">
        <v>0</v>
      </c>
      <c r="I62" s="290">
        <f t="shared" ca="1" si="5"/>
        <v>1</v>
      </c>
      <c r="J62" s="335" t="str">
        <f t="shared" si="6"/>
        <v>OK</v>
      </c>
    </row>
    <row r="63" spans="2:10">
      <c r="B63" s="33" t="s">
        <v>305</v>
      </c>
      <c r="C63" s="241">
        <v>0</v>
      </c>
      <c r="D63" s="241">
        <v>0</v>
      </c>
      <c r="E63" s="241">
        <v>0</v>
      </c>
      <c r="F63" s="465">
        <f t="shared" ca="1" si="4"/>
        <v>0</v>
      </c>
      <c r="G63" s="241">
        <v>0</v>
      </c>
      <c r="H63" s="241">
        <v>0</v>
      </c>
      <c r="I63" s="290">
        <f t="shared" ca="1" si="5"/>
        <v>1</v>
      </c>
      <c r="J63" s="335" t="str">
        <f t="shared" si="6"/>
        <v>OK</v>
      </c>
    </row>
    <row r="64" spans="2:10">
      <c r="B64" s="33" t="s">
        <v>300</v>
      </c>
      <c r="C64" s="241">
        <v>0</v>
      </c>
      <c r="D64" s="241">
        <v>0</v>
      </c>
      <c r="E64" s="241">
        <v>0</v>
      </c>
      <c r="F64" s="465">
        <f t="shared" ca="1" si="4"/>
        <v>0</v>
      </c>
      <c r="G64" s="241">
        <v>0</v>
      </c>
      <c r="H64" s="241">
        <v>0</v>
      </c>
      <c r="I64" s="290">
        <f t="shared" ca="1" si="5"/>
        <v>1</v>
      </c>
      <c r="J64" s="335" t="str">
        <f t="shared" si="6"/>
        <v>OK</v>
      </c>
    </row>
    <row r="65" spans="2:10">
      <c r="B65" s="33" t="s">
        <v>306</v>
      </c>
      <c r="C65" s="241">
        <v>0</v>
      </c>
      <c r="D65" s="241">
        <v>0</v>
      </c>
      <c r="E65" s="241">
        <v>0</v>
      </c>
      <c r="F65" s="465">
        <f t="shared" ca="1" si="4"/>
        <v>0</v>
      </c>
      <c r="G65" s="241">
        <v>0</v>
      </c>
      <c r="H65" s="241">
        <v>0</v>
      </c>
      <c r="I65" s="290">
        <f t="shared" ca="1" si="5"/>
        <v>1</v>
      </c>
      <c r="J65" s="335" t="str">
        <f t="shared" si="6"/>
        <v>OK</v>
      </c>
    </row>
    <row r="66" spans="2:10">
      <c r="B66" s="33" t="s">
        <v>307</v>
      </c>
      <c r="C66" s="241">
        <v>0</v>
      </c>
      <c r="D66" s="241">
        <v>0</v>
      </c>
      <c r="E66" s="241">
        <v>0</v>
      </c>
      <c r="F66" s="465">
        <f t="shared" ca="1" si="4"/>
        <v>0</v>
      </c>
      <c r="G66" s="241">
        <v>0</v>
      </c>
      <c r="H66" s="241">
        <v>0</v>
      </c>
      <c r="I66" s="290">
        <f t="shared" ca="1" si="5"/>
        <v>1</v>
      </c>
      <c r="J66" s="335" t="str">
        <f t="shared" si="6"/>
        <v>OK</v>
      </c>
    </row>
    <row r="67" spans="2:10">
      <c r="B67" s="33" t="s">
        <v>308</v>
      </c>
      <c r="C67" s="241">
        <v>0</v>
      </c>
      <c r="D67" s="241">
        <v>0</v>
      </c>
      <c r="E67" s="241">
        <v>0</v>
      </c>
      <c r="F67" s="465">
        <f t="shared" ca="1" si="4"/>
        <v>0</v>
      </c>
      <c r="G67" s="241">
        <v>0</v>
      </c>
      <c r="H67" s="241">
        <v>0</v>
      </c>
      <c r="I67" s="290">
        <f t="shared" ca="1" si="5"/>
        <v>1</v>
      </c>
      <c r="J67" s="335" t="str">
        <f t="shared" si="6"/>
        <v>OK</v>
      </c>
    </row>
    <row r="68" spans="2:10">
      <c r="B68" s="33" t="s">
        <v>309</v>
      </c>
      <c r="C68" s="241">
        <v>0</v>
      </c>
      <c r="D68" s="241">
        <v>0</v>
      </c>
      <c r="E68" s="241">
        <v>0</v>
      </c>
      <c r="F68" s="465">
        <f t="shared" ca="1" si="4"/>
        <v>0</v>
      </c>
      <c r="G68" s="241">
        <v>0</v>
      </c>
      <c r="H68" s="241">
        <v>0</v>
      </c>
      <c r="I68" s="290">
        <f t="shared" ca="1" si="5"/>
        <v>1</v>
      </c>
      <c r="J68" s="335" t="str">
        <f t="shared" si="6"/>
        <v>OK</v>
      </c>
    </row>
    <row r="69" spans="2:10">
      <c r="B69" s="33" t="s">
        <v>310</v>
      </c>
      <c r="C69" s="241">
        <v>0</v>
      </c>
      <c r="D69" s="241">
        <v>0</v>
      </c>
      <c r="E69" s="241">
        <v>0</v>
      </c>
      <c r="F69" s="465">
        <f t="shared" ca="1" si="4"/>
        <v>0</v>
      </c>
      <c r="G69" s="241">
        <v>0</v>
      </c>
      <c r="H69" s="241">
        <v>0</v>
      </c>
      <c r="I69" s="290">
        <f t="shared" ca="1" si="5"/>
        <v>1</v>
      </c>
      <c r="J69" s="335" t="str">
        <f t="shared" si="6"/>
        <v>OK</v>
      </c>
    </row>
    <row r="70" spans="2:10">
      <c r="B70" s="33" t="s">
        <v>311</v>
      </c>
      <c r="C70" s="241">
        <v>0</v>
      </c>
      <c r="D70" s="241">
        <v>0</v>
      </c>
      <c r="E70" s="241">
        <v>0</v>
      </c>
      <c r="F70" s="465">
        <f t="shared" ca="1" si="4"/>
        <v>0</v>
      </c>
      <c r="G70" s="241">
        <v>0</v>
      </c>
      <c r="H70" s="241">
        <v>0</v>
      </c>
      <c r="I70" s="290">
        <f t="shared" ca="1" si="5"/>
        <v>1</v>
      </c>
      <c r="J70" s="335" t="str">
        <f t="shared" si="6"/>
        <v>OK</v>
      </c>
    </row>
    <row r="71" spans="2:10">
      <c r="B71" s="33" t="s">
        <v>312</v>
      </c>
      <c r="C71" s="241">
        <v>0</v>
      </c>
      <c r="D71" s="241">
        <v>0</v>
      </c>
      <c r="E71" s="241">
        <v>0</v>
      </c>
      <c r="F71" s="465">
        <f t="shared" ca="1" si="4"/>
        <v>0</v>
      </c>
      <c r="G71" s="241">
        <v>0</v>
      </c>
      <c r="H71" s="241">
        <v>0</v>
      </c>
      <c r="I71" s="290">
        <f t="shared" ca="1" si="5"/>
        <v>1</v>
      </c>
      <c r="J71" s="335" t="str">
        <f t="shared" si="6"/>
        <v>OK</v>
      </c>
    </row>
    <row r="72" spans="2:10">
      <c r="B72" s="33" t="s">
        <v>313</v>
      </c>
      <c r="C72" s="241">
        <v>0</v>
      </c>
      <c r="D72" s="241">
        <v>0</v>
      </c>
      <c r="E72" s="241">
        <v>0</v>
      </c>
      <c r="F72" s="465">
        <f t="shared" ca="1" si="4"/>
        <v>0</v>
      </c>
      <c r="G72" s="241">
        <v>0</v>
      </c>
      <c r="H72" s="241">
        <v>0</v>
      </c>
      <c r="I72" s="290">
        <f t="shared" ca="1" si="5"/>
        <v>1</v>
      </c>
      <c r="J72" s="335" t="str">
        <f t="shared" si="6"/>
        <v>OK</v>
      </c>
    </row>
    <row r="73" spans="2:10">
      <c r="B73" s="33" t="s">
        <v>314</v>
      </c>
      <c r="C73" s="241">
        <v>0</v>
      </c>
      <c r="D73" s="241">
        <v>0</v>
      </c>
      <c r="E73" s="241">
        <v>0</v>
      </c>
      <c r="F73" s="465">
        <f t="shared" ca="1" si="4"/>
        <v>0</v>
      </c>
      <c r="G73" s="241">
        <v>0</v>
      </c>
      <c r="H73" s="241">
        <v>0</v>
      </c>
      <c r="I73" s="290">
        <f t="shared" ca="1" si="5"/>
        <v>1</v>
      </c>
      <c r="J73" s="335" t="str">
        <f t="shared" si="6"/>
        <v>OK</v>
      </c>
    </row>
    <row r="74" spans="2:10">
      <c r="B74" s="33" t="s">
        <v>315</v>
      </c>
      <c r="C74" s="241">
        <v>0</v>
      </c>
      <c r="D74" s="241">
        <v>0</v>
      </c>
      <c r="E74" s="241">
        <v>0</v>
      </c>
      <c r="F74" s="465">
        <f t="shared" ca="1" si="4"/>
        <v>0</v>
      </c>
      <c r="G74" s="241">
        <v>0</v>
      </c>
      <c r="H74" s="241">
        <v>0</v>
      </c>
      <c r="I74" s="290">
        <f t="shared" ca="1" si="5"/>
        <v>1</v>
      </c>
      <c r="J74" s="335" t="str">
        <f t="shared" si="6"/>
        <v>OK</v>
      </c>
    </row>
    <row r="75" spans="2:10">
      <c r="B75" s="33" t="s">
        <v>316</v>
      </c>
      <c r="C75" s="241">
        <v>0</v>
      </c>
      <c r="D75" s="241">
        <v>0</v>
      </c>
      <c r="E75" s="241">
        <v>0</v>
      </c>
      <c r="F75" s="465">
        <f t="shared" ca="1" si="4"/>
        <v>0</v>
      </c>
      <c r="G75" s="241">
        <v>0</v>
      </c>
      <c r="H75" s="241">
        <v>0</v>
      </c>
      <c r="I75" s="290">
        <f t="shared" ca="1" si="5"/>
        <v>1</v>
      </c>
      <c r="J75" s="335" t="str">
        <f t="shared" si="6"/>
        <v>OK</v>
      </c>
    </row>
    <row r="76" spans="2:10">
      <c r="B76" s="33" t="s">
        <v>317</v>
      </c>
      <c r="C76" s="241">
        <v>0</v>
      </c>
      <c r="D76" s="241">
        <v>0</v>
      </c>
      <c r="E76" s="241">
        <v>0</v>
      </c>
      <c r="F76" s="465">
        <f t="shared" ca="1" si="4"/>
        <v>0</v>
      </c>
      <c r="G76" s="241">
        <v>0</v>
      </c>
      <c r="H76" s="241">
        <v>0</v>
      </c>
      <c r="I76" s="290">
        <f t="shared" ca="1" si="5"/>
        <v>1</v>
      </c>
      <c r="J76" s="335" t="str">
        <f t="shared" si="6"/>
        <v>OK</v>
      </c>
    </row>
    <row r="77" spans="2:10">
      <c r="B77" s="33" t="s">
        <v>318</v>
      </c>
      <c r="C77" s="241">
        <v>0</v>
      </c>
      <c r="D77" s="241">
        <v>0</v>
      </c>
      <c r="E77" s="241">
        <v>0</v>
      </c>
      <c r="F77" s="465">
        <f t="shared" ca="1" si="4"/>
        <v>0</v>
      </c>
      <c r="G77" s="241">
        <v>0</v>
      </c>
      <c r="H77" s="241">
        <v>0</v>
      </c>
      <c r="I77" s="290">
        <f t="shared" ca="1" si="5"/>
        <v>1</v>
      </c>
      <c r="J77" s="335" t="str">
        <f t="shared" si="6"/>
        <v>OK</v>
      </c>
    </row>
    <row r="78" spans="2:10">
      <c r="B78" s="33" t="s">
        <v>319</v>
      </c>
      <c r="C78" s="241">
        <v>0</v>
      </c>
      <c r="D78" s="241">
        <v>0</v>
      </c>
      <c r="E78" s="241">
        <v>0</v>
      </c>
      <c r="F78" s="465">
        <f t="shared" ca="1" si="4"/>
        <v>0</v>
      </c>
      <c r="G78" s="241">
        <v>0</v>
      </c>
      <c r="H78" s="241">
        <v>0</v>
      </c>
      <c r="I78" s="290">
        <f t="shared" ca="1" si="5"/>
        <v>1</v>
      </c>
      <c r="J78" s="335" t="str">
        <f t="shared" si="6"/>
        <v>OK</v>
      </c>
    </row>
    <row r="79" spans="2:10">
      <c r="B79" s="33" t="s">
        <v>320</v>
      </c>
      <c r="C79" s="241">
        <v>0</v>
      </c>
      <c r="D79" s="241">
        <v>0</v>
      </c>
      <c r="E79" s="241">
        <v>0</v>
      </c>
      <c r="F79" s="465">
        <f t="shared" ca="1" si="4"/>
        <v>0</v>
      </c>
      <c r="G79" s="241">
        <v>0</v>
      </c>
      <c r="H79" s="241">
        <v>0</v>
      </c>
      <c r="I79" s="290">
        <f t="shared" ca="1" si="5"/>
        <v>1</v>
      </c>
      <c r="J79" s="335" t="str">
        <f t="shared" si="6"/>
        <v>OK</v>
      </c>
    </row>
    <row r="80" spans="2:10">
      <c r="B80" s="33" t="s">
        <v>321</v>
      </c>
      <c r="C80" s="241">
        <v>0</v>
      </c>
      <c r="D80" s="241">
        <v>0</v>
      </c>
      <c r="E80" s="241">
        <v>0</v>
      </c>
      <c r="F80" s="465">
        <f t="shared" ca="1" si="4"/>
        <v>0</v>
      </c>
      <c r="G80" s="241">
        <v>0</v>
      </c>
      <c r="H80" s="241">
        <v>0</v>
      </c>
      <c r="I80" s="290">
        <f t="shared" ca="1" si="5"/>
        <v>1</v>
      </c>
      <c r="J80" s="335" t="str">
        <f t="shared" si="6"/>
        <v>OK</v>
      </c>
    </row>
    <row r="81" spans="2:10">
      <c r="B81" s="33" t="s">
        <v>322</v>
      </c>
      <c r="C81" s="241">
        <v>0</v>
      </c>
      <c r="D81" s="241">
        <v>0</v>
      </c>
      <c r="E81" s="241">
        <v>0</v>
      </c>
      <c r="F81" s="465">
        <f t="shared" ca="1" si="4"/>
        <v>0</v>
      </c>
      <c r="G81" s="241">
        <v>0</v>
      </c>
      <c r="H81" s="241">
        <v>0</v>
      </c>
      <c r="I81" s="290">
        <f t="shared" ca="1" si="5"/>
        <v>1</v>
      </c>
      <c r="J81" s="335" t="str">
        <f t="shared" si="6"/>
        <v>OK</v>
      </c>
    </row>
    <row r="82" spans="2:10">
      <c r="B82" s="33" t="s">
        <v>323</v>
      </c>
      <c r="C82" s="241">
        <v>0</v>
      </c>
      <c r="D82" s="241">
        <v>0</v>
      </c>
      <c r="E82" s="241">
        <v>0</v>
      </c>
      <c r="F82" s="465">
        <f t="shared" ca="1" si="4"/>
        <v>0</v>
      </c>
      <c r="G82" s="241">
        <v>0</v>
      </c>
      <c r="H82" s="241">
        <v>0</v>
      </c>
      <c r="I82" s="290">
        <f t="shared" ca="1" si="5"/>
        <v>1</v>
      </c>
      <c r="J82" s="335" t="str">
        <f t="shared" si="6"/>
        <v>OK</v>
      </c>
    </row>
    <row r="83" spans="2:10">
      <c r="B83" s="33" t="s">
        <v>324</v>
      </c>
      <c r="C83" s="241">
        <v>0</v>
      </c>
      <c r="D83" s="241">
        <v>0</v>
      </c>
      <c r="E83" s="241">
        <v>0</v>
      </c>
      <c r="F83" s="465">
        <f t="shared" ca="1" si="4"/>
        <v>0</v>
      </c>
      <c r="G83" s="241">
        <v>0</v>
      </c>
      <c r="H83" s="241">
        <v>0</v>
      </c>
      <c r="I83" s="290">
        <f t="shared" ca="1" si="5"/>
        <v>1</v>
      </c>
      <c r="J83" s="335" t="str">
        <f t="shared" si="6"/>
        <v>OK</v>
      </c>
    </row>
    <row r="84" spans="2:10">
      <c r="B84" s="33" t="s">
        <v>325</v>
      </c>
      <c r="C84" s="241">
        <v>0</v>
      </c>
      <c r="D84" s="241">
        <v>0</v>
      </c>
      <c r="E84" s="241">
        <v>0</v>
      </c>
      <c r="F84" s="465">
        <f t="shared" ca="1" si="4"/>
        <v>0</v>
      </c>
      <c r="G84" s="241">
        <v>0</v>
      </c>
      <c r="H84" s="241">
        <v>0</v>
      </c>
      <c r="I84" s="290">
        <f t="shared" ca="1" si="5"/>
        <v>1</v>
      </c>
      <c r="J84" s="335" t="str">
        <f t="shared" si="6"/>
        <v>OK</v>
      </c>
    </row>
    <row r="85" spans="2:10">
      <c r="B85" s="33" t="s">
        <v>326</v>
      </c>
      <c r="C85" s="241">
        <v>0</v>
      </c>
      <c r="D85" s="241">
        <v>0</v>
      </c>
      <c r="E85" s="241">
        <v>0</v>
      </c>
      <c r="F85" s="465">
        <f t="shared" ca="1" si="4"/>
        <v>0</v>
      </c>
      <c r="G85" s="241">
        <v>0</v>
      </c>
      <c r="H85" s="241">
        <v>0</v>
      </c>
      <c r="I85" s="290">
        <f t="shared" ca="1" si="5"/>
        <v>1</v>
      </c>
      <c r="J85" s="335" t="str">
        <f t="shared" si="6"/>
        <v>OK</v>
      </c>
    </row>
    <row r="86" spans="2:10">
      <c r="B86" s="33" t="s">
        <v>327</v>
      </c>
      <c r="C86" s="241">
        <v>0</v>
      </c>
      <c r="D86" s="241">
        <v>0</v>
      </c>
      <c r="E86" s="241">
        <v>0</v>
      </c>
      <c r="F86" s="465">
        <f t="shared" ca="1" si="4"/>
        <v>0</v>
      </c>
      <c r="G86" s="241">
        <v>0</v>
      </c>
      <c r="H86" s="241">
        <v>0</v>
      </c>
      <c r="I86" s="290">
        <f t="shared" ca="1" si="5"/>
        <v>1</v>
      </c>
      <c r="J86" s="335" t="str">
        <f t="shared" si="6"/>
        <v>OK</v>
      </c>
    </row>
    <row r="87" spans="2:10">
      <c r="B87" s="33" t="s">
        <v>328</v>
      </c>
      <c r="C87" s="241">
        <v>0</v>
      </c>
      <c r="D87" s="241">
        <v>0</v>
      </c>
      <c r="E87" s="241">
        <v>0</v>
      </c>
      <c r="F87" s="465">
        <f t="shared" ca="1" si="4"/>
        <v>0</v>
      </c>
      <c r="G87" s="241">
        <v>0</v>
      </c>
      <c r="H87" s="241">
        <v>0</v>
      </c>
      <c r="I87" s="290">
        <f t="shared" ca="1" si="5"/>
        <v>1</v>
      </c>
      <c r="J87" s="335" t="str">
        <f t="shared" si="6"/>
        <v>OK</v>
      </c>
    </row>
    <row r="88" spans="2:10">
      <c r="B88" s="33" t="s">
        <v>329</v>
      </c>
      <c r="C88" s="241">
        <v>0</v>
      </c>
      <c r="D88" s="241">
        <v>0</v>
      </c>
      <c r="E88" s="241">
        <v>0</v>
      </c>
      <c r="F88" s="465">
        <f t="shared" ca="1" si="4"/>
        <v>0</v>
      </c>
      <c r="G88" s="241">
        <v>0</v>
      </c>
      <c r="H88" s="241">
        <v>0</v>
      </c>
      <c r="I88" s="290">
        <f t="shared" ca="1" si="5"/>
        <v>1</v>
      </c>
      <c r="J88" s="335" t="str">
        <f t="shared" si="6"/>
        <v>OK</v>
      </c>
    </row>
    <row r="89" spans="2:10">
      <c r="B89" s="33" t="s">
        <v>330</v>
      </c>
      <c r="C89" s="241">
        <v>0</v>
      </c>
      <c r="D89" s="241">
        <v>0</v>
      </c>
      <c r="E89" s="241">
        <v>0</v>
      </c>
      <c r="F89" s="465">
        <f t="shared" ca="1" si="4"/>
        <v>0</v>
      </c>
      <c r="G89" s="241">
        <v>0</v>
      </c>
      <c r="H89" s="241">
        <v>0</v>
      </c>
      <c r="I89" s="290">
        <f t="shared" ca="1" si="5"/>
        <v>1</v>
      </c>
      <c r="J89" s="335" t="str">
        <f t="shared" si="6"/>
        <v>OK</v>
      </c>
    </row>
    <row r="90" spans="2:10">
      <c r="B90" s="33" t="s">
        <v>331</v>
      </c>
      <c r="C90" s="241">
        <v>0</v>
      </c>
      <c r="D90" s="241">
        <v>0</v>
      </c>
      <c r="E90" s="241">
        <v>0</v>
      </c>
      <c r="F90" s="465">
        <f t="shared" ca="1" si="4"/>
        <v>0</v>
      </c>
      <c r="G90" s="241">
        <v>0</v>
      </c>
      <c r="H90" s="241">
        <v>0</v>
      </c>
      <c r="I90" s="290">
        <f t="shared" ca="1" si="5"/>
        <v>1</v>
      </c>
      <c r="J90" s="335" t="str">
        <f t="shared" si="6"/>
        <v>OK</v>
      </c>
    </row>
    <row r="91" spans="2:10">
      <c r="B91" s="33" t="s">
        <v>332</v>
      </c>
      <c r="C91" s="241">
        <v>0</v>
      </c>
      <c r="D91" s="241">
        <v>0</v>
      </c>
      <c r="E91" s="241">
        <v>0</v>
      </c>
      <c r="F91" s="465">
        <f t="shared" ca="1" si="4"/>
        <v>0</v>
      </c>
      <c r="G91" s="241">
        <v>0</v>
      </c>
      <c r="H91" s="241">
        <v>0</v>
      </c>
      <c r="I91" s="290">
        <f t="shared" ca="1" si="5"/>
        <v>1</v>
      </c>
      <c r="J91" s="335" t="str">
        <f t="shared" si="6"/>
        <v>OK</v>
      </c>
    </row>
    <row r="92" spans="2:10">
      <c r="B92" s="33" t="s">
        <v>333</v>
      </c>
      <c r="C92" s="241">
        <v>0</v>
      </c>
      <c r="D92" s="241">
        <v>0</v>
      </c>
      <c r="E92" s="241">
        <v>0</v>
      </c>
      <c r="F92" s="465">
        <f t="shared" ca="1" si="4"/>
        <v>0</v>
      </c>
      <c r="G92" s="241">
        <v>0</v>
      </c>
      <c r="H92" s="241">
        <v>0</v>
      </c>
      <c r="I92" s="290">
        <f t="shared" ca="1" si="5"/>
        <v>1</v>
      </c>
      <c r="J92" s="335" t="str">
        <f t="shared" si="6"/>
        <v>OK</v>
      </c>
    </row>
    <row r="93" spans="2:10">
      <c r="B93" s="33" t="s">
        <v>334</v>
      </c>
      <c r="C93" s="241">
        <v>0</v>
      </c>
      <c r="D93" s="241">
        <v>0</v>
      </c>
      <c r="E93" s="241">
        <v>0</v>
      </c>
      <c r="F93" s="465">
        <f t="shared" ca="1" si="4"/>
        <v>0</v>
      </c>
      <c r="G93" s="241">
        <v>0</v>
      </c>
      <c r="H93" s="241">
        <v>0</v>
      </c>
      <c r="I93" s="290">
        <f t="shared" ca="1" si="5"/>
        <v>1</v>
      </c>
      <c r="J93" s="335" t="str">
        <f t="shared" si="6"/>
        <v>OK</v>
      </c>
    </row>
    <row r="94" spans="2:10">
      <c r="B94" s="33" t="s">
        <v>341</v>
      </c>
      <c r="C94" s="241">
        <v>0</v>
      </c>
      <c r="D94" s="241">
        <v>0</v>
      </c>
      <c r="E94" s="241">
        <v>0</v>
      </c>
      <c r="F94" s="465">
        <f t="shared" ca="1" si="4"/>
        <v>0</v>
      </c>
      <c r="G94" s="241">
        <v>0</v>
      </c>
      <c r="H94" s="241">
        <v>0</v>
      </c>
      <c r="I94" s="290">
        <f t="shared" ca="1" si="5"/>
        <v>1</v>
      </c>
      <c r="J94" s="335" t="str">
        <f t="shared" si="6"/>
        <v>OK</v>
      </c>
    </row>
    <row r="95" spans="2:10">
      <c r="B95" s="33" t="s">
        <v>340</v>
      </c>
      <c r="C95" s="241">
        <v>0</v>
      </c>
      <c r="D95" s="241">
        <v>0</v>
      </c>
      <c r="E95" s="241">
        <v>0</v>
      </c>
      <c r="F95" s="465">
        <f t="shared" ca="1" si="4"/>
        <v>0</v>
      </c>
      <c r="G95" s="241">
        <v>0</v>
      </c>
      <c r="H95" s="241">
        <v>0</v>
      </c>
      <c r="I95" s="290">
        <f t="shared" ca="1" si="5"/>
        <v>1</v>
      </c>
      <c r="J95" s="335" t="str">
        <f t="shared" si="6"/>
        <v>OK</v>
      </c>
    </row>
    <row r="96" spans="2:10">
      <c r="B96" s="33" t="s">
        <v>339</v>
      </c>
      <c r="C96" s="241">
        <v>0</v>
      </c>
      <c r="D96" s="241">
        <v>0</v>
      </c>
      <c r="E96" s="241">
        <v>0</v>
      </c>
      <c r="F96" s="465">
        <f t="shared" ca="1" si="4"/>
        <v>0</v>
      </c>
      <c r="G96" s="241">
        <v>0</v>
      </c>
      <c r="H96" s="241">
        <v>0</v>
      </c>
      <c r="I96" s="290">
        <f t="shared" ca="1" si="5"/>
        <v>1</v>
      </c>
      <c r="J96" s="335" t="str">
        <f t="shared" si="6"/>
        <v>OK</v>
      </c>
    </row>
    <row r="97" spans="2:10">
      <c r="B97" s="23" t="s">
        <v>338</v>
      </c>
      <c r="C97" s="241">
        <v>0</v>
      </c>
      <c r="D97" s="241">
        <v>0</v>
      </c>
      <c r="E97" s="241">
        <v>0</v>
      </c>
      <c r="F97" s="465">
        <f t="shared" ca="1" si="4"/>
        <v>0</v>
      </c>
      <c r="G97" s="241">
        <v>0</v>
      </c>
      <c r="H97" s="241">
        <v>0</v>
      </c>
      <c r="I97" s="290">
        <f t="shared" ca="1" si="5"/>
        <v>1</v>
      </c>
      <c r="J97" s="335" t="str">
        <f t="shared" si="6"/>
        <v>OK</v>
      </c>
    </row>
    <row r="98" spans="2:10">
      <c r="B98" s="23" t="s">
        <v>337</v>
      </c>
      <c r="C98" s="241">
        <v>0</v>
      </c>
      <c r="D98" s="241">
        <v>0</v>
      </c>
      <c r="E98" s="241">
        <v>0</v>
      </c>
      <c r="F98" s="465">
        <f t="shared" ca="1" si="4"/>
        <v>0</v>
      </c>
      <c r="G98" s="241">
        <v>0</v>
      </c>
      <c r="H98" s="241">
        <v>0</v>
      </c>
      <c r="I98" s="290">
        <f t="shared" ca="1" si="5"/>
        <v>1</v>
      </c>
      <c r="J98" s="335" t="str">
        <f t="shared" si="6"/>
        <v>OK</v>
      </c>
    </row>
    <row r="99" spans="2:10">
      <c r="B99" s="23" t="s">
        <v>177</v>
      </c>
      <c r="C99" s="241">
        <v>0</v>
      </c>
      <c r="D99" s="241">
        <v>0</v>
      </c>
      <c r="E99" s="241">
        <v>0</v>
      </c>
      <c r="F99" s="465">
        <f t="shared" ca="1" si="4"/>
        <v>0</v>
      </c>
      <c r="G99" s="241">
        <v>0</v>
      </c>
      <c r="H99" s="241">
        <v>0</v>
      </c>
      <c r="I99" s="290">
        <f t="shared" ca="1" si="5"/>
        <v>1</v>
      </c>
      <c r="J99" s="335" t="str">
        <f t="shared" si="6"/>
        <v>OK</v>
      </c>
    </row>
    <row r="100" spans="2:10">
      <c r="B100" s="23" t="s">
        <v>336</v>
      </c>
      <c r="C100" s="241">
        <v>0</v>
      </c>
      <c r="D100" s="241">
        <v>0</v>
      </c>
      <c r="E100" s="241">
        <v>0</v>
      </c>
      <c r="F100" s="465">
        <f t="shared" ca="1" si="4"/>
        <v>0</v>
      </c>
      <c r="G100" s="241">
        <v>0</v>
      </c>
      <c r="H100" s="241">
        <v>0</v>
      </c>
      <c r="I100" s="290">
        <f t="shared" ca="1" si="5"/>
        <v>1</v>
      </c>
      <c r="J100" s="335" t="str">
        <f t="shared" si="6"/>
        <v>OK</v>
      </c>
    </row>
    <row r="101" spans="2:10">
      <c r="B101" s="23" t="s">
        <v>335</v>
      </c>
      <c r="C101" s="241">
        <v>0</v>
      </c>
      <c r="D101" s="241">
        <v>0</v>
      </c>
      <c r="E101" s="241">
        <v>0</v>
      </c>
      <c r="F101" s="465">
        <f t="shared" ca="1" si="4"/>
        <v>0</v>
      </c>
      <c r="G101" s="241">
        <v>0</v>
      </c>
      <c r="H101" s="241">
        <v>0</v>
      </c>
      <c r="I101" s="290">
        <f t="shared" ca="1" si="5"/>
        <v>1</v>
      </c>
      <c r="J101" s="335" t="str">
        <f t="shared" si="6"/>
        <v>OK</v>
      </c>
    </row>
    <row r="102" spans="2:10">
      <c r="B102" s="174" t="s">
        <v>178</v>
      </c>
      <c r="C102" s="463">
        <f>SUM(C58:C101)</f>
        <v>0</v>
      </c>
      <c r="D102" s="463">
        <f>SUM(D58:D101)</f>
        <v>0</v>
      </c>
      <c r="E102" s="463">
        <f t="shared" ref="E102:J102" si="7">SUM(E58:E101)</f>
        <v>0</v>
      </c>
      <c r="F102" s="463">
        <f t="shared" ca="1" si="7"/>
        <v>0</v>
      </c>
      <c r="G102" s="463">
        <f t="shared" si="7"/>
        <v>0</v>
      </c>
      <c r="H102" s="463">
        <f t="shared" si="7"/>
        <v>0</v>
      </c>
      <c r="I102" s="463"/>
      <c r="J102" s="463">
        <f t="shared" si="7"/>
        <v>0</v>
      </c>
    </row>
    <row r="103" spans="2:10">
      <c r="B103" s="98"/>
      <c r="C103" s="98"/>
      <c r="D103" s="98"/>
      <c r="E103" s="98"/>
      <c r="F103" s="98"/>
      <c r="G103" s="89"/>
    </row>
    <row r="104" spans="2:10" ht="15.75">
      <c r="B104" s="173" t="s">
        <v>479</v>
      </c>
      <c r="F104" s="88"/>
      <c r="G104" s="89"/>
    </row>
    <row r="105" spans="2:10">
      <c r="B105" s="90"/>
      <c r="C105" s="90"/>
      <c r="D105" s="90"/>
      <c r="E105" s="90"/>
      <c r="F105" s="90"/>
      <c r="G105" s="91"/>
      <c r="H105" s="92"/>
      <c r="I105" s="92"/>
    </row>
    <row r="106" spans="2:10" ht="25.5">
      <c r="B106" s="40"/>
      <c r="C106" s="35" t="s">
        <v>168</v>
      </c>
      <c r="D106" s="35" t="s">
        <v>291</v>
      </c>
      <c r="E106" s="36" t="s">
        <v>169</v>
      </c>
      <c r="F106" s="36" t="s">
        <v>170</v>
      </c>
    </row>
    <row r="107" spans="2:10">
      <c r="B107" s="41" t="s">
        <v>179</v>
      </c>
      <c r="C107" s="243"/>
      <c r="D107" s="243"/>
      <c r="E107" s="243"/>
      <c r="F107" s="243"/>
    </row>
    <row r="108" spans="2:10">
      <c r="B108" s="23" t="s">
        <v>299</v>
      </c>
      <c r="C108" s="241">
        <v>0</v>
      </c>
      <c r="D108" s="452">
        <f ca="1">C108*LOOKUP(Reporting_Year,Available_Reporting_Years,Inflation_Conversion_Midyear)</f>
        <v>0</v>
      </c>
      <c r="E108" s="241">
        <v>0</v>
      </c>
      <c r="F108" s="290">
        <f t="shared" ref="F108:F116" ca="1" si="8">IF(D108=0,1,((E108-D108)/D108)*1)</f>
        <v>1</v>
      </c>
    </row>
    <row r="109" spans="2:10">
      <c r="B109" s="24" t="s">
        <v>342</v>
      </c>
      <c r="C109" s="461">
        <f>SUM(C108:C108)</f>
        <v>0</v>
      </c>
      <c r="D109" s="461">
        <f t="shared" ref="D109:E109" ca="1" si="9">SUM(D108:D108)</f>
        <v>0</v>
      </c>
      <c r="E109" s="461">
        <f t="shared" si="9"/>
        <v>0</v>
      </c>
      <c r="F109" s="461"/>
    </row>
    <row r="110" spans="2:10">
      <c r="B110" s="23" t="s">
        <v>343</v>
      </c>
      <c r="C110" s="241">
        <v>0</v>
      </c>
      <c r="D110" s="452">
        <f ca="1">C110*LOOKUP(Reporting_Year,Available_Reporting_Years,Inflation_Conversion_Midyear)</f>
        <v>0</v>
      </c>
      <c r="E110" s="241">
        <v>0</v>
      </c>
      <c r="F110" s="290">
        <f t="shared" ca="1" si="8"/>
        <v>1</v>
      </c>
    </row>
    <row r="111" spans="2:10">
      <c r="B111" s="24" t="s">
        <v>180</v>
      </c>
      <c r="C111" s="461">
        <f>SUM(C110:C110)</f>
        <v>0</v>
      </c>
      <c r="D111" s="461">
        <f t="shared" ref="D111:E111" ca="1" si="10">SUM(D110:D110)</f>
        <v>0</v>
      </c>
      <c r="E111" s="461">
        <f t="shared" si="10"/>
        <v>0</v>
      </c>
      <c r="F111" s="461"/>
    </row>
    <row r="112" spans="2:10">
      <c r="B112" s="23" t="s">
        <v>96</v>
      </c>
      <c r="C112" s="241">
        <v>0</v>
      </c>
      <c r="D112" s="452">
        <f ca="1">C112*LOOKUP(Reporting_Year,Available_Reporting_Years,Inflation_Conversion_Midyear)</f>
        <v>0</v>
      </c>
      <c r="E112" s="241">
        <v>0</v>
      </c>
      <c r="F112" s="290">
        <f t="shared" ca="1" si="8"/>
        <v>1</v>
      </c>
    </row>
    <row r="113" spans="2:10">
      <c r="B113" s="23" t="s">
        <v>95</v>
      </c>
      <c r="C113" s="241">
        <v>0</v>
      </c>
      <c r="D113" s="452">
        <f ca="1">C113*LOOKUP(Reporting_Year,Available_Reporting_Years,Inflation_Conversion_Midyear)</f>
        <v>0</v>
      </c>
      <c r="E113" s="241">
        <v>0</v>
      </c>
      <c r="F113" s="290">
        <f t="shared" ca="1" si="8"/>
        <v>1</v>
      </c>
    </row>
    <row r="114" spans="2:10">
      <c r="B114" s="24" t="s">
        <v>181</v>
      </c>
      <c r="C114" s="461">
        <f>SUM(C112:C113)</f>
        <v>0</v>
      </c>
      <c r="D114" s="461">
        <f t="shared" ref="D114:E114" ca="1" si="11">SUM(D112:D113)</f>
        <v>0</v>
      </c>
      <c r="E114" s="461">
        <f t="shared" si="11"/>
        <v>0</v>
      </c>
      <c r="F114" s="461"/>
    </row>
    <row r="115" spans="2:10">
      <c r="B115" s="23" t="s">
        <v>30</v>
      </c>
      <c r="C115" s="241">
        <v>0</v>
      </c>
      <c r="D115" s="452">
        <f ca="1">C115*LOOKUP(Reporting_Year,Available_Reporting_Years,Inflation_Conversion_Midyear)</f>
        <v>0</v>
      </c>
      <c r="E115" s="241">
        <v>0</v>
      </c>
      <c r="F115" s="290">
        <f t="shared" ca="1" si="8"/>
        <v>1</v>
      </c>
    </row>
    <row r="116" spans="2:10">
      <c r="B116" s="23" t="s">
        <v>62</v>
      </c>
      <c r="C116" s="241">
        <v>0</v>
      </c>
      <c r="D116" s="452">
        <f ca="1">C116*LOOKUP(Reporting_Year,Available_Reporting_Years,Inflation_Conversion_Midyear)</f>
        <v>0</v>
      </c>
      <c r="E116" s="241">
        <v>0</v>
      </c>
      <c r="F116" s="290">
        <f t="shared" ca="1" si="8"/>
        <v>1</v>
      </c>
    </row>
    <row r="117" spans="2:10">
      <c r="B117" s="24" t="s">
        <v>481</v>
      </c>
      <c r="C117" s="461">
        <f>C116+C115+C114+C111+C109</f>
        <v>0</v>
      </c>
      <c r="D117" s="461">
        <f t="shared" ref="D117:E117" ca="1" si="12">D116+D115+D114+D111+D109</f>
        <v>0</v>
      </c>
      <c r="E117" s="461">
        <f t="shared" si="12"/>
        <v>0</v>
      </c>
      <c r="F117" s="461"/>
    </row>
    <row r="118" spans="2:10">
      <c r="B118" s="312"/>
      <c r="C118" s="312"/>
      <c r="D118" s="312"/>
      <c r="E118" s="312"/>
      <c r="F118" s="312"/>
      <c r="G118" s="312"/>
    </row>
    <row r="119" spans="2:10">
      <c r="B119" s="312"/>
      <c r="G119" s="312"/>
    </row>
    <row r="120" spans="2:10" ht="15.75">
      <c r="B120" s="173" t="s">
        <v>398</v>
      </c>
      <c r="C120" s="173"/>
      <c r="F120" s="312"/>
      <c r="G120" s="312"/>
    </row>
    <row r="121" spans="2:10">
      <c r="B121" s="312"/>
      <c r="C121" s="312"/>
      <c r="D121" s="312"/>
      <c r="E121" s="312"/>
      <c r="F121" s="312"/>
      <c r="G121" s="312"/>
    </row>
    <row r="122" spans="2:10" ht="38.25">
      <c r="B122" s="42"/>
      <c r="C122" s="336" t="s">
        <v>159</v>
      </c>
      <c r="D122" s="336" t="s">
        <v>35</v>
      </c>
      <c r="E122" s="337" t="s">
        <v>168</v>
      </c>
      <c r="F122" s="337" t="s">
        <v>291</v>
      </c>
      <c r="G122" s="337" t="s">
        <v>189</v>
      </c>
      <c r="H122" s="338" t="s">
        <v>170</v>
      </c>
      <c r="I122" s="338" t="s">
        <v>247</v>
      </c>
    </row>
    <row r="123" spans="2:10">
      <c r="B123" s="33" t="s">
        <v>300</v>
      </c>
      <c r="C123" s="241">
        <v>0</v>
      </c>
      <c r="D123" s="241">
        <v>0</v>
      </c>
      <c r="E123" s="241">
        <v>0</v>
      </c>
      <c r="F123" s="452">
        <f t="shared" ref="F123:F166" ca="1" si="13">E123*LOOKUP(Reporting_Year,Available_Reporting_Years,Inflation_Conversion_Midyear)</f>
        <v>0</v>
      </c>
      <c r="G123" s="241">
        <v>0</v>
      </c>
      <c r="H123" s="290">
        <f ca="1">IF(F123=0,1,((G123-F123)/F123)*1)</f>
        <v>1</v>
      </c>
      <c r="I123" s="334" t="str">
        <f>IF(G123-SUM(C123:D123)=0, "OK","Explain")</f>
        <v>OK</v>
      </c>
      <c r="J123" s="89"/>
    </row>
    <row r="124" spans="2:10">
      <c r="B124" s="33" t="s">
        <v>301</v>
      </c>
      <c r="C124" s="241">
        <v>0</v>
      </c>
      <c r="D124" s="241">
        <v>0</v>
      </c>
      <c r="E124" s="241">
        <v>0</v>
      </c>
      <c r="F124" s="452">
        <f t="shared" ca="1" si="13"/>
        <v>0</v>
      </c>
      <c r="G124" s="241">
        <v>0</v>
      </c>
      <c r="H124" s="290">
        <f t="shared" ref="H124:H166" ca="1" si="14">IF(F124=0,1,((G124-F124)/F124)*1)</f>
        <v>1</v>
      </c>
      <c r="I124" s="334" t="str">
        <f t="shared" ref="I124:I166" si="15">IF(G124-SUM(C124:D124)=0, "OK","Explain")</f>
        <v>OK</v>
      </c>
      <c r="J124" s="89"/>
    </row>
    <row r="125" spans="2:10">
      <c r="B125" s="33" t="s">
        <v>302</v>
      </c>
      <c r="C125" s="241">
        <v>0</v>
      </c>
      <c r="D125" s="241">
        <v>0</v>
      </c>
      <c r="E125" s="241">
        <v>0</v>
      </c>
      <c r="F125" s="452">
        <f t="shared" ca="1" si="13"/>
        <v>0</v>
      </c>
      <c r="G125" s="241">
        <v>0</v>
      </c>
      <c r="H125" s="290">
        <f t="shared" ca="1" si="14"/>
        <v>1</v>
      </c>
      <c r="I125" s="334" t="str">
        <f t="shared" si="15"/>
        <v>OK</v>
      </c>
      <c r="J125" s="89"/>
    </row>
    <row r="126" spans="2:10">
      <c r="B126" s="33" t="s">
        <v>303</v>
      </c>
      <c r="C126" s="241">
        <v>0</v>
      </c>
      <c r="D126" s="241">
        <v>0</v>
      </c>
      <c r="E126" s="241">
        <v>0</v>
      </c>
      <c r="F126" s="452">
        <f t="shared" ca="1" si="13"/>
        <v>0</v>
      </c>
      <c r="G126" s="241">
        <v>0</v>
      </c>
      <c r="H126" s="290">
        <f t="shared" ca="1" si="14"/>
        <v>1</v>
      </c>
      <c r="I126" s="334" t="str">
        <f t="shared" si="15"/>
        <v>OK</v>
      </c>
      <c r="J126" s="89"/>
    </row>
    <row r="127" spans="2:10">
      <c r="B127" s="33" t="s">
        <v>304</v>
      </c>
      <c r="C127" s="241">
        <v>0</v>
      </c>
      <c r="D127" s="241">
        <v>0</v>
      </c>
      <c r="E127" s="241">
        <v>0</v>
      </c>
      <c r="F127" s="452">
        <f t="shared" ca="1" si="13"/>
        <v>0</v>
      </c>
      <c r="G127" s="241">
        <v>0</v>
      </c>
      <c r="H127" s="290">
        <f t="shared" ca="1" si="14"/>
        <v>1</v>
      </c>
      <c r="I127" s="334" t="str">
        <f t="shared" si="15"/>
        <v>OK</v>
      </c>
      <c r="J127" s="89"/>
    </row>
    <row r="128" spans="2:10">
      <c r="B128" s="33" t="s">
        <v>305</v>
      </c>
      <c r="C128" s="241">
        <v>0</v>
      </c>
      <c r="D128" s="241">
        <v>0</v>
      </c>
      <c r="E128" s="241">
        <v>0</v>
      </c>
      <c r="F128" s="452">
        <f t="shared" ca="1" si="13"/>
        <v>0</v>
      </c>
      <c r="G128" s="241">
        <v>0</v>
      </c>
      <c r="H128" s="290">
        <f t="shared" ca="1" si="14"/>
        <v>1</v>
      </c>
      <c r="I128" s="334" t="str">
        <f t="shared" si="15"/>
        <v>OK</v>
      </c>
      <c r="J128" s="89"/>
    </row>
    <row r="129" spans="2:10">
      <c r="B129" s="33" t="s">
        <v>352</v>
      </c>
      <c r="C129" s="241">
        <v>0</v>
      </c>
      <c r="D129" s="241">
        <v>0</v>
      </c>
      <c r="E129" s="241">
        <v>0</v>
      </c>
      <c r="F129" s="452">
        <f t="shared" ca="1" si="13"/>
        <v>0</v>
      </c>
      <c r="G129" s="241">
        <v>0</v>
      </c>
      <c r="H129" s="290">
        <f t="shared" ca="1" si="14"/>
        <v>1</v>
      </c>
      <c r="I129" s="334" t="str">
        <f t="shared" si="15"/>
        <v>OK</v>
      </c>
      <c r="J129" s="89"/>
    </row>
    <row r="130" spans="2:10">
      <c r="B130" s="33" t="s">
        <v>351</v>
      </c>
      <c r="C130" s="241">
        <v>0</v>
      </c>
      <c r="D130" s="241">
        <v>0</v>
      </c>
      <c r="E130" s="241">
        <v>0</v>
      </c>
      <c r="F130" s="452">
        <f t="shared" ca="1" si="13"/>
        <v>0</v>
      </c>
      <c r="G130" s="241">
        <v>0</v>
      </c>
      <c r="H130" s="290">
        <f t="shared" ca="1" si="14"/>
        <v>1</v>
      </c>
      <c r="I130" s="334" t="str">
        <f t="shared" si="15"/>
        <v>OK</v>
      </c>
      <c r="J130" s="89"/>
    </row>
    <row r="131" spans="2:10">
      <c r="B131" s="33" t="s">
        <v>307</v>
      </c>
      <c r="C131" s="241">
        <v>0</v>
      </c>
      <c r="D131" s="241">
        <v>0</v>
      </c>
      <c r="E131" s="241">
        <v>0</v>
      </c>
      <c r="F131" s="452">
        <f t="shared" ca="1" si="13"/>
        <v>0</v>
      </c>
      <c r="G131" s="241">
        <v>0</v>
      </c>
      <c r="H131" s="290">
        <f t="shared" ca="1" si="14"/>
        <v>1</v>
      </c>
      <c r="I131" s="334" t="str">
        <f t="shared" si="15"/>
        <v>OK</v>
      </c>
      <c r="J131" s="89"/>
    </row>
    <row r="132" spans="2:10">
      <c r="B132" s="33" t="s">
        <v>350</v>
      </c>
      <c r="C132" s="241">
        <v>0</v>
      </c>
      <c r="D132" s="241">
        <v>0</v>
      </c>
      <c r="E132" s="241">
        <v>0</v>
      </c>
      <c r="F132" s="452">
        <f t="shared" ca="1" si="13"/>
        <v>0</v>
      </c>
      <c r="G132" s="241">
        <v>0</v>
      </c>
      <c r="H132" s="290">
        <f t="shared" ca="1" si="14"/>
        <v>1</v>
      </c>
      <c r="I132" s="334" t="str">
        <f t="shared" si="15"/>
        <v>OK</v>
      </c>
      <c r="J132" s="89"/>
    </row>
    <row r="133" spans="2:10">
      <c r="B133" s="33" t="s">
        <v>309</v>
      </c>
      <c r="C133" s="241">
        <v>0</v>
      </c>
      <c r="D133" s="241">
        <v>0</v>
      </c>
      <c r="E133" s="241">
        <v>0</v>
      </c>
      <c r="F133" s="452">
        <f t="shared" ca="1" si="13"/>
        <v>0</v>
      </c>
      <c r="G133" s="241">
        <v>0</v>
      </c>
      <c r="H133" s="290">
        <f t="shared" ca="1" si="14"/>
        <v>1</v>
      </c>
      <c r="I133" s="334" t="str">
        <f t="shared" si="15"/>
        <v>OK</v>
      </c>
      <c r="J133" s="89"/>
    </row>
    <row r="134" spans="2:10">
      <c r="B134" s="33" t="s">
        <v>349</v>
      </c>
      <c r="C134" s="241">
        <v>0</v>
      </c>
      <c r="D134" s="241">
        <v>0</v>
      </c>
      <c r="E134" s="241">
        <v>0</v>
      </c>
      <c r="F134" s="452">
        <f t="shared" ca="1" si="13"/>
        <v>0</v>
      </c>
      <c r="G134" s="241">
        <v>0</v>
      </c>
      <c r="H134" s="290">
        <f t="shared" ca="1" si="14"/>
        <v>1</v>
      </c>
      <c r="I134" s="334" t="str">
        <f t="shared" si="15"/>
        <v>OK</v>
      </c>
      <c r="J134" s="89"/>
    </row>
    <row r="135" spans="2:10">
      <c r="B135" s="33" t="s">
        <v>348</v>
      </c>
      <c r="C135" s="241">
        <v>0</v>
      </c>
      <c r="D135" s="241">
        <v>0</v>
      </c>
      <c r="E135" s="241">
        <v>0</v>
      </c>
      <c r="F135" s="452">
        <f t="shared" ca="1" si="13"/>
        <v>0</v>
      </c>
      <c r="G135" s="241">
        <v>0</v>
      </c>
      <c r="H135" s="290">
        <f t="shared" ca="1" si="14"/>
        <v>1</v>
      </c>
      <c r="I135" s="334" t="str">
        <f t="shared" si="15"/>
        <v>OK</v>
      </c>
      <c r="J135" s="89"/>
    </row>
    <row r="136" spans="2:10">
      <c r="B136" s="33" t="s">
        <v>312</v>
      </c>
      <c r="C136" s="241">
        <v>0</v>
      </c>
      <c r="D136" s="241">
        <v>0</v>
      </c>
      <c r="E136" s="241">
        <v>0</v>
      </c>
      <c r="F136" s="452">
        <f t="shared" ca="1" si="13"/>
        <v>0</v>
      </c>
      <c r="G136" s="241">
        <v>0</v>
      </c>
      <c r="H136" s="290">
        <f t="shared" ca="1" si="14"/>
        <v>1</v>
      </c>
      <c r="I136" s="334" t="str">
        <f t="shared" si="15"/>
        <v>OK</v>
      </c>
      <c r="J136" s="89"/>
    </row>
    <row r="137" spans="2:10">
      <c r="B137" s="33" t="s">
        <v>313</v>
      </c>
      <c r="C137" s="241">
        <v>0</v>
      </c>
      <c r="D137" s="241">
        <v>0</v>
      </c>
      <c r="E137" s="241">
        <v>0</v>
      </c>
      <c r="F137" s="452">
        <f t="shared" ca="1" si="13"/>
        <v>0</v>
      </c>
      <c r="G137" s="241">
        <v>0</v>
      </c>
      <c r="H137" s="290">
        <f t="shared" ca="1" si="14"/>
        <v>1</v>
      </c>
      <c r="I137" s="334" t="str">
        <f t="shared" si="15"/>
        <v>OK</v>
      </c>
      <c r="J137" s="89"/>
    </row>
    <row r="138" spans="2:10">
      <c r="B138" s="33" t="s">
        <v>314</v>
      </c>
      <c r="C138" s="241">
        <v>0</v>
      </c>
      <c r="D138" s="241">
        <v>0</v>
      </c>
      <c r="E138" s="241">
        <v>0</v>
      </c>
      <c r="F138" s="452">
        <f t="shared" ca="1" si="13"/>
        <v>0</v>
      </c>
      <c r="G138" s="241">
        <v>0</v>
      </c>
      <c r="H138" s="290">
        <f t="shared" ca="1" si="14"/>
        <v>1</v>
      </c>
      <c r="I138" s="334" t="str">
        <f t="shared" si="15"/>
        <v>OK</v>
      </c>
      <c r="J138" s="89"/>
    </row>
    <row r="139" spans="2:10">
      <c r="B139" s="33" t="s">
        <v>315</v>
      </c>
      <c r="C139" s="241">
        <v>0</v>
      </c>
      <c r="D139" s="241">
        <v>0</v>
      </c>
      <c r="E139" s="241">
        <v>0</v>
      </c>
      <c r="F139" s="452">
        <f t="shared" ca="1" si="13"/>
        <v>0</v>
      </c>
      <c r="G139" s="241">
        <v>0</v>
      </c>
      <c r="H139" s="290">
        <f t="shared" ca="1" si="14"/>
        <v>1</v>
      </c>
      <c r="I139" s="334" t="str">
        <f t="shared" si="15"/>
        <v>OK</v>
      </c>
      <c r="J139" s="89"/>
    </row>
    <row r="140" spans="2:10">
      <c r="B140" s="33" t="s">
        <v>316</v>
      </c>
      <c r="C140" s="241">
        <v>0</v>
      </c>
      <c r="D140" s="241">
        <v>0</v>
      </c>
      <c r="E140" s="241">
        <v>0</v>
      </c>
      <c r="F140" s="452">
        <f t="shared" ca="1" si="13"/>
        <v>0</v>
      </c>
      <c r="G140" s="241">
        <v>0</v>
      </c>
      <c r="H140" s="290">
        <f t="shared" ca="1" si="14"/>
        <v>1</v>
      </c>
      <c r="I140" s="334" t="str">
        <f t="shared" si="15"/>
        <v>OK</v>
      </c>
      <c r="J140" s="89"/>
    </row>
    <row r="141" spans="2:10">
      <c r="B141" s="33" t="s">
        <v>317</v>
      </c>
      <c r="C141" s="241">
        <v>0</v>
      </c>
      <c r="D141" s="241">
        <v>0</v>
      </c>
      <c r="E141" s="241">
        <v>0</v>
      </c>
      <c r="F141" s="452">
        <f t="shared" ca="1" si="13"/>
        <v>0</v>
      </c>
      <c r="G141" s="241">
        <v>0</v>
      </c>
      <c r="H141" s="290">
        <f t="shared" ca="1" si="14"/>
        <v>1</v>
      </c>
      <c r="I141" s="334" t="str">
        <f t="shared" si="15"/>
        <v>OK</v>
      </c>
      <c r="J141" s="89"/>
    </row>
    <row r="142" spans="2:10">
      <c r="B142" s="33" t="s">
        <v>318</v>
      </c>
      <c r="C142" s="241">
        <v>0</v>
      </c>
      <c r="D142" s="241">
        <v>0</v>
      </c>
      <c r="E142" s="241">
        <v>0</v>
      </c>
      <c r="F142" s="452">
        <f t="shared" ca="1" si="13"/>
        <v>0</v>
      </c>
      <c r="G142" s="241">
        <v>0</v>
      </c>
      <c r="H142" s="290">
        <f t="shared" ca="1" si="14"/>
        <v>1</v>
      </c>
      <c r="I142" s="334" t="str">
        <f t="shared" si="15"/>
        <v>OK</v>
      </c>
      <c r="J142" s="89"/>
    </row>
    <row r="143" spans="2:10">
      <c r="B143" s="33" t="s">
        <v>319</v>
      </c>
      <c r="C143" s="241">
        <v>0</v>
      </c>
      <c r="D143" s="241">
        <v>0</v>
      </c>
      <c r="E143" s="241">
        <v>0</v>
      </c>
      <c r="F143" s="452">
        <f t="shared" ca="1" si="13"/>
        <v>0</v>
      </c>
      <c r="G143" s="241">
        <v>0</v>
      </c>
      <c r="H143" s="290">
        <f t="shared" ca="1" si="14"/>
        <v>1</v>
      </c>
      <c r="I143" s="334" t="str">
        <f t="shared" si="15"/>
        <v>OK</v>
      </c>
      <c r="J143" s="89"/>
    </row>
    <row r="144" spans="2:10">
      <c r="B144" s="33" t="s">
        <v>320</v>
      </c>
      <c r="C144" s="241">
        <v>0</v>
      </c>
      <c r="D144" s="241">
        <v>0</v>
      </c>
      <c r="E144" s="241">
        <v>0</v>
      </c>
      <c r="F144" s="452">
        <f t="shared" ca="1" si="13"/>
        <v>0</v>
      </c>
      <c r="G144" s="241">
        <v>0</v>
      </c>
      <c r="H144" s="290">
        <f t="shared" ca="1" si="14"/>
        <v>1</v>
      </c>
      <c r="I144" s="334" t="str">
        <f t="shared" si="15"/>
        <v>OK</v>
      </c>
      <c r="J144" s="89"/>
    </row>
    <row r="145" spans="2:10">
      <c r="B145" s="33" t="s">
        <v>321</v>
      </c>
      <c r="C145" s="241">
        <v>0</v>
      </c>
      <c r="D145" s="241">
        <v>0</v>
      </c>
      <c r="E145" s="241">
        <v>0</v>
      </c>
      <c r="F145" s="452">
        <f t="shared" ca="1" si="13"/>
        <v>0</v>
      </c>
      <c r="G145" s="241">
        <v>0</v>
      </c>
      <c r="H145" s="290">
        <f t="shared" ca="1" si="14"/>
        <v>1</v>
      </c>
      <c r="I145" s="334" t="str">
        <f t="shared" si="15"/>
        <v>OK</v>
      </c>
      <c r="J145" s="89"/>
    </row>
    <row r="146" spans="2:10">
      <c r="B146" s="33" t="s">
        <v>322</v>
      </c>
      <c r="C146" s="241">
        <v>0</v>
      </c>
      <c r="D146" s="241">
        <v>0</v>
      </c>
      <c r="E146" s="241">
        <v>0</v>
      </c>
      <c r="F146" s="452">
        <f t="shared" ca="1" si="13"/>
        <v>0</v>
      </c>
      <c r="G146" s="241">
        <v>0</v>
      </c>
      <c r="H146" s="290">
        <f t="shared" ca="1" si="14"/>
        <v>1</v>
      </c>
      <c r="I146" s="334" t="str">
        <f t="shared" si="15"/>
        <v>OK</v>
      </c>
      <c r="J146" s="89"/>
    </row>
    <row r="147" spans="2:10">
      <c r="B147" s="33" t="s">
        <v>323</v>
      </c>
      <c r="C147" s="241">
        <v>0</v>
      </c>
      <c r="D147" s="241">
        <v>0</v>
      </c>
      <c r="E147" s="241">
        <v>0</v>
      </c>
      <c r="F147" s="452">
        <f t="shared" ca="1" si="13"/>
        <v>0</v>
      </c>
      <c r="G147" s="241">
        <v>0</v>
      </c>
      <c r="H147" s="290">
        <f t="shared" ca="1" si="14"/>
        <v>1</v>
      </c>
      <c r="I147" s="334" t="str">
        <f t="shared" si="15"/>
        <v>OK</v>
      </c>
      <c r="J147" s="89"/>
    </row>
    <row r="148" spans="2:10">
      <c r="B148" s="33" t="s">
        <v>324</v>
      </c>
      <c r="C148" s="241">
        <v>0</v>
      </c>
      <c r="D148" s="241">
        <v>0</v>
      </c>
      <c r="E148" s="241">
        <v>0</v>
      </c>
      <c r="F148" s="452">
        <f t="shared" ca="1" si="13"/>
        <v>0</v>
      </c>
      <c r="G148" s="241">
        <v>0</v>
      </c>
      <c r="H148" s="290">
        <f t="shared" ca="1" si="14"/>
        <v>1</v>
      </c>
      <c r="I148" s="334" t="str">
        <f t="shared" si="15"/>
        <v>OK</v>
      </c>
      <c r="J148" s="89"/>
    </row>
    <row r="149" spans="2:10">
      <c r="B149" s="33" t="s">
        <v>325</v>
      </c>
      <c r="C149" s="241">
        <v>0</v>
      </c>
      <c r="D149" s="241">
        <v>0</v>
      </c>
      <c r="E149" s="241">
        <v>0</v>
      </c>
      <c r="F149" s="452">
        <f t="shared" ca="1" si="13"/>
        <v>0</v>
      </c>
      <c r="G149" s="241">
        <v>0</v>
      </c>
      <c r="H149" s="290">
        <f t="shared" ca="1" si="14"/>
        <v>1</v>
      </c>
      <c r="I149" s="334" t="str">
        <f t="shared" si="15"/>
        <v>OK</v>
      </c>
      <c r="J149" s="89"/>
    </row>
    <row r="150" spans="2:10">
      <c r="B150" s="33" t="s">
        <v>326</v>
      </c>
      <c r="C150" s="241">
        <v>0</v>
      </c>
      <c r="D150" s="241">
        <v>0</v>
      </c>
      <c r="E150" s="241">
        <v>0</v>
      </c>
      <c r="F150" s="452">
        <f t="shared" ca="1" si="13"/>
        <v>0</v>
      </c>
      <c r="G150" s="241">
        <v>0</v>
      </c>
      <c r="H150" s="290">
        <f t="shared" ca="1" si="14"/>
        <v>1</v>
      </c>
      <c r="I150" s="334" t="str">
        <f t="shared" si="15"/>
        <v>OK</v>
      </c>
      <c r="J150" s="89"/>
    </row>
    <row r="151" spans="2:10">
      <c r="B151" s="33" t="s">
        <v>327</v>
      </c>
      <c r="C151" s="241">
        <v>0</v>
      </c>
      <c r="D151" s="241">
        <v>0</v>
      </c>
      <c r="E151" s="241">
        <v>0</v>
      </c>
      <c r="F151" s="452">
        <f t="shared" ca="1" si="13"/>
        <v>0</v>
      </c>
      <c r="G151" s="241">
        <v>0</v>
      </c>
      <c r="H151" s="290">
        <f t="shared" ca="1" si="14"/>
        <v>1</v>
      </c>
      <c r="I151" s="334" t="str">
        <f t="shared" si="15"/>
        <v>OK</v>
      </c>
      <c r="J151" s="89"/>
    </row>
    <row r="152" spans="2:10">
      <c r="B152" s="33" t="s">
        <v>328</v>
      </c>
      <c r="C152" s="241">
        <v>0</v>
      </c>
      <c r="D152" s="241">
        <v>0</v>
      </c>
      <c r="E152" s="241">
        <v>0</v>
      </c>
      <c r="F152" s="452">
        <f t="shared" ca="1" si="13"/>
        <v>0</v>
      </c>
      <c r="G152" s="241">
        <v>0</v>
      </c>
      <c r="H152" s="290">
        <f t="shared" ca="1" si="14"/>
        <v>1</v>
      </c>
      <c r="I152" s="334" t="str">
        <f t="shared" si="15"/>
        <v>OK</v>
      </c>
      <c r="J152" s="89"/>
    </row>
    <row r="153" spans="2:10">
      <c r="B153" s="33" t="s">
        <v>353</v>
      </c>
      <c r="C153" s="241">
        <v>0</v>
      </c>
      <c r="D153" s="241">
        <v>0</v>
      </c>
      <c r="E153" s="241">
        <v>0</v>
      </c>
      <c r="F153" s="452">
        <f t="shared" ca="1" si="13"/>
        <v>0</v>
      </c>
      <c r="G153" s="241">
        <v>0</v>
      </c>
      <c r="H153" s="290">
        <f t="shared" ca="1" si="14"/>
        <v>1</v>
      </c>
      <c r="I153" s="334" t="str">
        <f t="shared" si="15"/>
        <v>OK</v>
      </c>
      <c r="J153" s="89"/>
    </row>
    <row r="154" spans="2:10">
      <c r="B154" s="33" t="s">
        <v>330</v>
      </c>
      <c r="C154" s="241">
        <v>0</v>
      </c>
      <c r="D154" s="241">
        <v>0</v>
      </c>
      <c r="E154" s="241">
        <v>0</v>
      </c>
      <c r="F154" s="452">
        <f t="shared" ca="1" si="13"/>
        <v>0</v>
      </c>
      <c r="G154" s="241">
        <v>0</v>
      </c>
      <c r="H154" s="290">
        <f t="shared" ca="1" si="14"/>
        <v>1</v>
      </c>
      <c r="I154" s="334" t="str">
        <f t="shared" si="15"/>
        <v>OK</v>
      </c>
      <c r="J154" s="89"/>
    </row>
    <row r="155" spans="2:10">
      <c r="B155" s="33" t="s">
        <v>347</v>
      </c>
      <c r="C155" s="241">
        <v>0</v>
      </c>
      <c r="D155" s="241">
        <v>0</v>
      </c>
      <c r="E155" s="241">
        <v>0</v>
      </c>
      <c r="F155" s="452">
        <f t="shared" ca="1" si="13"/>
        <v>0</v>
      </c>
      <c r="G155" s="241">
        <v>0</v>
      </c>
      <c r="H155" s="290">
        <f t="shared" ca="1" si="14"/>
        <v>1</v>
      </c>
      <c r="I155" s="334" t="str">
        <f t="shared" si="15"/>
        <v>OK</v>
      </c>
      <c r="J155" s="89"/>
    </row>
    <row r="156" spans="2:10">
      <c r="B156" s="33" t="s">
        <v>346</v>
      </c>
      <c r="C156" s="241">
        <v>0</v>
      </c>
      <c r="D156" s="241">
        <v>0</v>
      </c>
      <c r="E156" s="241">
        <v>0</v>
      </c>
      <c r="F156" s="452">
        <f t="shared" ca="1" si="13"/>
        <v>0</v>
      </c>
      <c r="G156" s="241">
        <v>0</v>
      </c>
      <c r="H156" s="290">
        <f t="shared" ca="1" si="14"/>
        <v>1</v>
      </c>
      <c r="I156" s="334" t="str">
        <f t="shared" si="15"/>
        <v>OK</v>
      </c>
      <c r="J156" s="89"/>
    </row>
    <row r="157" spans="2:10">
      <c r="B157" s="33" t="s">
        <v>333</v>
      </c>
      <c r="C157" s="241">
        <v>0</v>
      </c>
      <c r="D157" s="241">
        <v>0</v>
      </c>
      <c r="E157" s="241">
        <v>0</v>
      </c>
      <c r="F157" s="452">
        <f t="shared" ca="1" si="13"/>
        <v>0</v>
      </c>
      <c r="G157" s="241">
        <v>0</v>
      </c>
      <c r="H157" s="290">
        <f t="shared" ca="1" si="14"/>
        <v>1</v>
      </c>
      <c r="I157" s="334" t="str">
        <f t="shared" si="15"/>
        <v>OK</v>
      </c>
      <c r="J157" s="89"/>
    </row>
    <row r="158" spans="2:10">
      <c r="B158" s="33" t="s">
        <v>334</v>
      </c>
      <c r="C158" s="241">
        <v>0</v>
      </c>
      <c r="D158" s="241">
        <v>0</v>
      </c>
      <c r="E158" s="241">
        <v>0</v>
      </c>
      <c r="F158" s="452">
        <f t="shared" ca="1" si="13"/>
        <v>0</v>
      </c>
      <c r="G158" s="241">
        <v>0</v>
      </c>
      <c r="H158" s="290">
        <f t="shared" ca="1" si="14"/>
        <v>1</v>
      </c>
      <c r="I158" s="334" t="str">
        <f t="shared" si="15"/>
        <v>OK</v>
      </c>
      <c r="J158" s="89"/>
    </row>
    <row r="159" spans="2:10">
      <c r="B159" s="33" t="s">
        <v>341</v>
      </c>
      <c r="C159" s="241">
        <v>0</v>
      </c>
      <c r="D159" s="241">
        <v>0</v>
      </c>
      <c r="E159" s="241">
        <v>0</v>
      </c>
      <c r="F159" s="452">
        <f t="shared" ca="1" si="13"/>
        <v>0</v>
      </c>
      <c r="G159" s="241">
        <v>0</v>
      </c>
      <c r="H159" s="290">
        <f t="shared" ca="1" si="14"/>
        <v>1</v>
      </c>
      <c r="I159" s="334" t="str">
        <f t="shared" si="15"/>
        <v>OK</v>
      </c>
      <c r="J159" s="89"/>
    </row>
    <row r="160" spans="2:10">
      <c r="B160" s="33" t="s">
        <v>340</v>
      </c>
      <c r="C160" s="241">
        <v>0</v>
      </c>
      <c r="D160" s="241">
        <v>0</v>
      </c>
      <c r="E160" s="241">
        <v>0</v>
      </c>
      <c r="F160" s="452">
        <f t="shared" ca="1" si="13"/>
        <v>0</v>
      </c>
      <c r="G160" s="241">
        <v>0</v>
      </c>
      <c r="H160" s="290">
        <f t="shared" ca="1" si="14"/>
        <v>1</v>
      </c>
      <c r="I160" s="334" t="str">
        <f t="shared" si="15"/>
        <v>OK</v>
      </c>
      <c r="J160" s="89"/>
    </row>
    <row r="161" spans="2:10">
      <c r="B161" s="33" t="s">
        <v>339</v>
      </c>
      <c r="C161" s="241">
        <v>0</v>
      </c>
      <c r="D161" s="241">
        <v>0</v>
      </c>
      <c r="E161" s="241">
        <v>0</v>
      </c>
      <c r="F161" s="452">
        <f t="shared" ca="1" si="13"/>
        <v>0</v>
      </c>
      <c r="G161" s="241">
        <v>0</v>
      </c>
      <c r="H161" s="290">
        <f t="shared" ca="1" si="14"/>
        <v>1</v>
      </c>
      <c r="I161" s="334" t="str">
        <f t="shared" si="15"/>
        <v>OK</v>
      </c>
      <c r="J161" s="89"/>
    </row>
    <row r="162" spans="2:10">
      <c r="B162" s="23" t="s">
        <v>338</v>
      </c>
      <c r="C162" s="241">
        <v>0</v>
      </c>
      <c r="D162" s="241">
        <v>0</v>
      </c>
      <c r="E162" s="241">
        <v>0</v>
      </c>
      <c r="F162" s="452">
        <f t="shared" ca="1" si="13"/>
        <v>0</v>
      </c>
      <c r="G162" s="241">
        <v>0</v>
      </c>
      <c r="H162" s="290">
        <f t="shared" ca="1" si="14"/>
        <v>1</v>
      </c>
      <c r="I162" s="334" t="str">
        <f t="shared" si="15"/>
        <v>OK</v>
      </c>
    </row>
    <row r="163" spans="2:10">
      <c r="B163" s="23" t="s">
        <v>345</v>
      </c>
      <c r="C163" s="241">
        <v>0</v>
      </c>
      <c r="D163" s="241">
        <v>0</v>
      </c>
      <c r="E163" s="241">
        <v>0</v>
      </c>
      <c r="F163" s="452">
        <f t="shared" ca="1" si="13"/>
        <v>0</v>
      </c>
      <c r="G163" s="241">
        <v>0</v>
      </c>
      <c r="H163" s="290">
        <f t="shared" ca="1" si="14"/>
        <v>1</v>
      </c>
      <c r="I163" s="334" t="str">
        <f t="shared" si="15"/>
        <v>OK</v>
      </c>
      <c r="J163" s="89"/>
    </row>
    <row r="164" spans="2:10">
      <c r="B164" s="23" t="s">
        <v>177</v>
      </c>
      <c r="C164" s="241">
        <v>0</v>
      </c>
      <c r="D164" s="241">
        <v>0</v>
      </c>
      <c r="E164" s="241">
        <v>0</v>
      </c>
      <c r="F164" s="452">
        <f t="shared" ca="1" si="13"/>
        <v>0</v>
      </c>
      <c r="G164" s="241">
        <v>0</v>
      </c>
      <c r="H164" s="290">
        <f t="shared" ca="1" si="14"/>
        <v>1</v>
      </c>
      <c r="I164" s="334" t="str">
        <f t="shared" si="15"/>
        <v>OK</v>
      </c>
    </row>
    <row r="165" spans="2:10">
      <c r="B165" s="23" t="s">
        <v>344</v>
      </c>
      <c r="C165" s="241">
        <v>0</v>
      </c>
      <c r="D165" s="241">
        <v>0</v>
      </c>
      <c r="E165" s="241">
        <v>0</v>
      </c>
      <c r="F165" s="452">
        <f t="shared" ca="1" si="13"/>
        <v>0</v>
      </c>
      <c r="G165" s="241">
        <v>0</v>
      </c>
      <c r="H165" s="290">
        <f t="shared" ca="1" si="14"/>
        <v>1</v>
      </c>
      <c r="I165" s="334" t="str">
        <f t="shared" si="15"/>
        <v>OK</v>
      </c>
    </row>
    <row r="166" spans="2:10">
      <c r="B166" s="23" t="s">
        <v>335</v>
      </c>
      <c r="C166" s="241">
        <v>0</v>
      </c>
      <c r="D166" s="241">
        <v>0</v>
      </c>
      <c r="E166" s="241">
        <v>0</v>
      </c>
      <c r="F166" s="452">
        <f t="shared" ca="1" si="13"/>
        <v>0</v>
      </c>
      <c r="G166" s="241">
        <v>0</v>
      </c>
      <c r="H166" s="290">
        <f t="shared" ca="1" si="14"/>
        <v>1</v>
      </c>
      <c r="I166" s="334" t="str">
        <f t="shared" si="15"/>
        <v>OK</v>
      </c>
    </row>
    <row r="167" spans="2:10">
      <c r="B167" s="24" t="s">
        <v>399</v>
      </c>
      <c r="C167" s="463">
        <f>SUM(C123:C166)</f>
        <v>0</v>
      </c>
      <c r="D167" s="463">
        <f t="shared" ref="D167:I167" si="16">SUM(D123:D166)</f>
        <v>0</v>
      </c>
      <c r="E167" s="463">
        <f t="shared" si="16"/>
        <v>0</v>
      </c>
      <c r="F167" s="463">
        <f t="shared" ca="1" si="16"/>
        <v>0</v>
      </c>
      <c r="G167" s="463">
        <f t="shared" si="16"/>
        <v>0</v>
      </c>
      <c r="H167" s="463"/>
      <c r="I167" s="463">
        <f t="shared" si="16"/>
        <v>0</v>
      </c>
    </row>
    <row r="170" spans="2:10" ht="15.75">
      <c r="B170" s="173" t="s">
        <v>182</v>
      </c>
    </row>
    <row r="171" spans="2:10">
      <c r="B171" s="312"/>
      <c r="C171" s="312"/>
      <c r="D171" s="312"/>
      <c r="E171" s="312"/>
      <c r="F171" s="312"/>
      <c r="G171" s="312"/>
    </row>
    <row r="172" spans="2:10" ht="38.25">
      <c r="B172" s="42"/>
      <c r="C172" s="336" t="s">
        <v>159</v>
      </c>
      <c r="D172" s="336" t="s">
        <v>35</v>
      </c>
      <c r="E172" s="337" t="s">
        <v>168</v>
      </c>
      <c r="F172" s="337" t="s">
        <v>291</v>
      </c>
      <c r="G172" s="337" t="s">
        <v>189</v>
      </c>
      <c r="H172" s="338" t="s">
        <v>170</v>
      </c>
      <c r="I172" s="338" t="s">
        <v>247</v>
      </c>
    </row>
    <row r="173" spans="2:10">
      <c r="B173" s="33" t="s">
        <v>300</v>
      </c>
      <c r="C173" s="241">
        <v>0</v>
      </c>
      <c r="D173" s="241">
        <v>0</v>
      </c>
      <c r="E173" s="241">
        <v>0</v>
      </c>
      <c r="F173" s="452">
        <f t="shared" ref="F173:F216" ca="1" si="17">E173*LOOKUP(Reporting_Year,Available_Reporting_Years,Inflation_Conversion_Midyear)</f>
        <v>0</v>
      </c>
      <c r="G173" s="241">
        <v>0</v>
      </c>
      <c r="H173" s="290">
        <f t="shared" ref="H173:H216" ca="1" si="18">IF(F173=0,1,((G173-F173)/F173)*1)</f>
        <v>1</v>
      </c>
      <c r="I173" s="334" t="str">
        <f>IF(G173-SUM(C173:D173)=0, "OK","Explain")</f>
        <v>OK</v>
      </c>
    </row>
    <row r="174" spans="2:10">
      <c r="B174" s="33" t="s">
        <v>301</v>
      </c>
      <c r="C174" s="241">
        <v>0</v>
      </c>
      <c r="D174" s="241">
        <v>0</v>
      </c>
      <c r="E174" s="241">
        <v>0</v>
      </c>
      <c r="F174" s="452">
        <f t="shared" ca="1" si="17"/>
        <v>0</v>
      </c>
      <c r="G174" s="241">
        <v>0</v>
      </c>
      <c r="H174" s="290">
        <f t="shared" ca="1" si="18"/>
        <v>1</v>
      </c>
      <c r="I174" s="334" t="str">
        <f t="shared" ref="I174:I216" si="19">IF(G174-SUM(C174:D174)=0, "OK","Explain")</f>
        <v>OK</v>
      </c>
    </row>
    <row r="175" spans="2:10">
      <c r="B175" s="33" t="s">
        <v>302</v>
      </c>
      <c r="C175" s="241">
        <v>0</v>
      </c>
      <c r="D175" s="241">
        <v>0</v>
      </c>
      <c r="E175" s="241">
        <v>0</v>
      </c>
      <c r="F175" s="452">
        <f t="shared" ca="1" si="17"/>
        <v>0</v>
      </c>
      <c r="G175" s="241">
        <v>0</v>
      </c>
      <c r="H175" s="290">
        <f t="shared" ca="1" si="18"/>
        <v>1</v>
      </c>
      <c r="I175" s="334" t="str">
        <f t="shared" si="19"/>
        <v>OK</v>
      </c>
    </row>
    <row r="176" spans="2:10">
      <c r="B176" s="33" t="s">
        <v>303</v>
      </c>
      <c r="C176" s="241">
        <v>0</v>
      </c>
      <c r="D176" s="241">
        <v>0</v>
      </c>
      <c r="E176" s="241">
        <v>0</v>
      </c>
      <c r="F176" s="452">
        <f t="shared" ca="1" si="17"/>
        <v>0</v>
      </c>
      <c r="G176" s="241">
        <v>0</v>
      </c>
      <c r="H176" s="290">
        <f t="shared" ca="1" si="18"/>
        <v>1</v>
      </c>
      <c r="I176" s="334" t="str">
        <f t="shared" si="19"/>
        <v>OK</v>
      </c>
    </row>
    <row r="177" spans="2:9">
      <c r="B177" s="33" t="s">
        <v>304</v>
      </c>
      <c r="C177" s="241">
        <v>0</v>
      </c>
      <c r="D177" s="241">
        <v>0</v>
      </c>
      <c r="E177" s="241">
        <v>0</v>
      </c>
      <c r="F177" s="452">
        <f t="shared" ca="1" si="17"/>
        <v>0</v>
      </c>
      <c r="G177" s="241">
        <v>0</v>
      </c>
      <c r="H177" s="290">
        <f t="shared" ca="1" si="18"/>
        <v>1</v>
      </c>
      <c r="I177" s="334" t="str">
        <f t="shared" si="19"/>
        <v>OK</v>
      </c>
    </row>
    <row r="178" spans="2:9">
      <c r="B178" s="33" t="s">
        <v>305</v>
      </c>
      <c r="C178" s="241">
        <v>0</v>
      </c>
      <c r="D178" s="241">
        <v>0</v>
      </c>
      <c r="E178" s="241">
        <v>0</v>
      </c>
      <c r="F178" s="452">
        <f t="shared" ca="1" si="17"/>
        <v>0</v>
      </c>
      <c r="G178" s="241">
        <v>0</v>
      </c>
      <c r="H178" s="290">
        <f t="shared" ca="1" si="18"/>
        <v>1</v>
      </c>
      <c r="I178" s="334" t="str">
        <f t="shared" si="19"/>
        <v>OK</v>
      </c>
    </row>
    <row r="179" spans="2:9">
      <c r="B179" s="33" t="s">
        <v>352</v>
      </c>
      <c r="C179" s="241">
        <v>0</v>
      </c>
      <c r="D179" s="241">
        <v>0</v>
      </c>
      <c r="E179" s="241">
        <v>0</v>
      </c>
      <c r="F179" s="452">
        <f t="shared" ca="1" si="17"/>
        <v>0</v>
      </c>
      <c r="G179" s="241">
        <v>0</v>
      </c>
      <c r="H179" s="290">
        <f t="shared" ca="1" si="18"/>
        <v>1</v>
      </c>
      <c r="I179" s="334" t="str">
        <f t="shared" si="19"/>
        <v>OK</v>
      </c>
    </row>
    <row r="180" spans="2:9">
      <c r="B180" s="33" t="s">
        <v>351</v>
      </c>
      <c r="C180" s="241">
        <v>0</v>
      </c>
      <c r="D180" s="241">
        <v>0</v>
      </c>
      <c r="E180" s="241">
        <v>0</v>
      </c>
      <c r="F180" s="452">
        <f t="shared" ca="1" si="17"/>
        <v>0</v>
      </c>
      <c r="G180" s="241">
        <v>0</v>
      </c>
      <c r="H180" s="290">
        <f t="shared" ca="1" si="18"/>
        <v>1</v>
      </c>
      <c r="I180" s="334" t="str">
        <f t="shared" si="19"/>
        <v>OK</v>
      </c>
    </row>
    <row r="181" spans="2:9">
      <c r="B181" s="33" t="s">
        <v>307</v>
      </c>
      <c r="C181" s="241">
        <v>0</v>
      </c>
      <c r="D181" s="241">
        <v>0</v>
      </c>
      <c r="E181" s="241">
        <v>0</v>
      </c>
      <c r="F181" s="452">
        <f t="shared" ca="1" si="17"/>
        <v>0</v>
      </c>
      <c r="G181" s="241">
        <v>0</v>
      </c>
      <c r="H181" s="290">
        <f t="shared" ca="1" si="18"/>
        <v>1</v>
      </c>
      <c r="I181" s="334" t="str">
        <f t="shared" si="19"/>
        <v>OK</v>
      </c>
    </row>
    <row r="182" spans="2:9">
      <c r="B182" s="33" t="s">
        <v>350</v>
      </c>
      <c r="C182" s="241">
        <v>0</v>
      </c>
      <c r="D182" s="241">
        <v>0</v>
      </c>
      <c r="E182" s="241">
        <v>0</v>
      </c>
      <c r="F182" s="452">
        <f t="shared" ca="1" si="17"/>
        <v>0</v>
      </c>
      <c r="G182" s="241">
        <v>0</v>
      </c>
      <c r="H182" s="290">
        <f t="shared" ca="1" si="18"/>
        <v>1</v>
      </c>
      <c r="I182" s="334" t="str">
        <f t="shared" si="19"/>
        <v>OK</v>
      </c>
    </row>
    <row r="183" spans="2:9">
      <c r="B183" s="33" t="s">
        <v>309</v>
      </c>
      <c r="C183" s="241">
        <v>0</v>
      </c>
      <c r="D183" s="241">
        <v>0</v>
      </c>
      <c r="E183" s="241">
        <v>0</v>
      </c>
      <c r="F183" s="452">
        <f t="shared" ca="1" si="17"/>
        <v>0</v>
      </c>
      <c r="G183" s="241">
        <v>0</v>
      </c>
      <c r="H183" s="290">
        <f t="shared" ca="1" si="18"/>
        <v>1</v>
      </c>
      <c r="I183" s="334" t="str">
        <f t="shared" si="19"/>
        <v>OK</v>
      </c>
    </row>
    <row r="184" spans="2:9">
      <c r="B184" s="33" t="s">
        <v>349</v>
      </c>
      <c r="C184" s="241">
        <v>0</v>
      </c>
      <c r="D184" s="241">
        <v>0</v>
      </c>
      <c r="E184" s="241">
        <v>0</v>
      </c>
      <c r="F184" s="452">
        <f t="shared" ca="1" si="17"/>
        <v>0</v>
      </c>
      <c r="G184" s="241">
        <v>0</v>
      </c>
      <c r="H184" s="290">
        <f t="shared" ca="1" si="18"/>
        <v>1</v>
      </c>
      <c r="I184" s="334" t="str">
        <f t="shared" si="19"/>
        <v>OK</v>
      </c>
    </row>
    <row r="185" spans="2:9">
      <c r="B185" s="33" t="s">
        <v>348</v>
      </c>
      <c r="C185" s="241">
        <v>0</v>
      </c>
      <c r="D185" s="241">
        <v>0</v>
      </c>
      <c r="E185" s="241">
        <v>0</v>
      </c>
      <c r="F185" s="452">
        <f t="shared" ca="1" si="17"/>
        <v>0</v>
      </c>
      <c r="G185" s="241">
        <v>0</v>
      </c>
      <c r="H185" s="290">
        <f t="shared" ca="1" si="18"/>
        <v>1</v>
      </c>
      <c r="I185" s="334" t="str">
        <f t="shared" si="19"/>
        <v>OK</v>
      </c>
    </row>
    <row r="186" spans="2:9">
      <c r="B186" s="33" t="s">
        <v>312</v>
      </c>
      <c r="C186" s="241">
        <v>0</v>
      </c>
      <c r="D186" s="241">
        <v>0</v>
      </c>
      <c r="E186" s="241">
        <v>0</v>
      </c>
      <c r="F186" s="452">
        <f t="shared" ca="1" si="17"/>
        <v>0</v>
      </c>
      <c r="G186" s="241">
        <v>0</v>
      </c>
      <c r="H186" s="290">
        <f t="shared" ca="1" si="18"/>
        <v>1</v>
      </c>
      <c r="I186" s="334" t="str">
        <f t="shared" si="19"/>
        <v>OK</v>
      </c>
    </row>
    <row r="187" spans="2:9">
      <c r="B187" s="33" t="s">
        <v>313</v>
      </c>
      <c r="C187" s="241">
        <v>0</v>
      </c>
      <c r="D187" s="241">
        <v>0</v>
      </c>
      <c r="E187" s="241">
        <v>0</v>
      </c>
      <c r="F187" s="452">
        <f t="shared" ca="1" si="17"/>
        <v>0</v>
      </c>
      <c r="G187" s="241">
        <v>0</v>
      </c>
      <c r="H187" s="290">
        <f t="shared" ca="1" si="18"/>
        <v>1</v>
      </c>
      <c r="I187" s="334" t="str">
        <f t="shared" si="19"/>
        <v>OK</v>
      </c>
    </row>
    <row r="188" spans="2:9">
      <c r="B188" s="33" t="s">
        <v>314</v>
      </c>
      <c r="C188" s="241">
        <v>0</v>
      </c>
      <c r="D188" s="241">
        <v>0</v>
      </c>
      <c r="E188" s="241">
        <v>0</v>
      </c>
      <c r="F188" s="452">
        <f t="shared" ca="1" si="17"/>
        <v>0</v>
      </c>
      <c r="G188" s="241">
        <v>0</v>
      </c>
      <c r="H188" s="290">
        <f t="shared" ca="1" si="18"/>
        <v>1</v>
      </c>
      <c r="I188" s="334" t="str">
        <f t="shared" si="19"/>
        <v>OK</v>
      </c>
    </row>
    <row r="189" spans="2:9">
      <c r="B189" s="33" t="s">
        <v>315</v>
      </c>
      <c r="C189" s="241">
        <v>0</v>
      </c>
      <c r="D189" s="241">
        <v>0</v>
      </c>
      <c r="E189" s="241">
        <v>0</v>
      </c>
      <c r="F189" s="452">
        <f t="shared" ca="1" si="17"/>
        <v>0</v>
      </c>
      <c r="G189" s="241">
        <v>0</v>
      </c>
      <c r="H189" s="290">
        <f t="shared" ca="1" si="18"/>
        <v>1</v>
      </c>
      <c r="I189" s="334" t="str">
        <f t="shared" si="19"/>
        <v>OK</v>
      </c>
    </row>
    <row r="190" spans="2:9">
      <c r="B190" s="33" t="s">
        <v>316</v>
      </c>
      <c r="C190" s="241">
        <v>0</v>
      </c>
      <c r="D190" s="241">
        <v>0</v>
      </c>
      <c r="E190" s="241">
        <v>0</v>
      </c>
      <c r="F190" s="452">
        <f t="shared" ca="1" si="17"/>
        <v>0</v>
      </c>
      <c r="G190" s="241">
        <v>0</v>
      </c>
      <c r="H190" s="290">
        <f t="shared" ca="1" si="18"/>
        <v>1</v>
      </c>
      <c r="I190" s="334" t="str">
        <f t="shared" si="19"/>
        <v>OK</v>
      </c>
    </row>
    <row r="191" spans="2:9">
      <c r="B191" s="33" t="s">
        <v>317</v>
      </c>
      <c r="C191" s="241">
        <v>0</v>
      </c>
      <c r="D191" s="241">
        <v>0</v>
      </c>
      <c r="E191" s="241">
        <v>0</v>
      </c>
      <c r="F191" s="452">
        <f t="shared" ca="1" si="17"/>
        <v>0</v>
      </c>
      <c r="G191" s="241">
        <v>0</v>
      </c>
      <c r="H191" s="290">
        <f t="shared" ca="1" si="18"/>
        <v>1</v>
      </c>
      <c r="I191" s="334" t="str">
        <f t="shared" si="19"/>
        <v>OK</v>
      </c>
    </row>
    <row r="192" spans="2:9">
      <c r="B192" s="33" t="s">
        <v>318</v>
      </c>
      <c r="C192" s="241">
        <v>0</v>
      </c>
      <c r="D192" s="241">
        <v>0</v>
      </c>
      <c r="E192" s="241">
        <v>0</v>
      </c>
      <c r="F192" s="452">
        <f t="shared" ca="1" si="17"/>
        <v>0</v>
      </c>
      <c r="G192" s="241">
        <v>0</v>
      </c>
      <c r="H192" s="290">
        <f t="shared" ca="1" si="18"/>
        <v>1</v>
      </c>
      <c r="I192" s="334" t="str">
        <f t="shared" si="19"/>
        <v>OK</v>
      </c>
    </row>
    <row r="193" spans="2:9">
      <c r="B193" s="33" t="s">
        <v>319</v>
      </c>
      <c r="C193" s="241">
        <v>0</v>
      </c>
      <c r="D193" s="241">
        <v>0</v>
      </c>
      <c r="E193" s="241">
        <v>0</v>
      </c>
      <c r="F193" s="452">
        <f t="shared" ca="1" si="17"/>
        <v>0</v>
      </c>
      <c r="G193" s="241">
        <v>0</v>
      </c>
      <c r="H193" s="290">
        <f t="shared" ca="1" si="18"/>
        <v>1</v>
      </c>
      <c r="I193" s="334" t="str">
        <f t="shared" si="19"/>
        <v>OK</v>
      </c>
    </row>
    <row r="194" spans="2:9">
      <c r="B194" s="33" t="s">
        <v>320</v>
      </c>
      <c r="C194" s="241">
        <v>0</v>
      </c>
      <c r="D194" s="241">
        <v>0</v>
      </c>
      <c r="E194" s="241">
        <v>0</v>
      </c>
      <c r="F194" s="452">
        <f t="shared" ca="1" si="17"/>
        <v>0</v>
      </c>
      <c r="G194" s="241">
        <v>0</v>
      </c>
      <c r="H194" s="290">
        <f t="shared" ca="1" si="18"/>
        <v>1</v>
      </c>
      <c r="I194" s="334" t="str">
        <f t="shared" si="19"/>
        <v>OK</v>
      </c>
    </row>
    <row r="195" spans="2:9">
      <c r="B195" s="33" t="s">
        <v>321</v>
      </c>
      <c r="C195" s="241">
        <v>0</v>
      </c>
      <c r="D195" s="241">
        <v>0</v>
      </c>
      <c r="E195" s="241">
        <v>0</v>
      </c>
      <c r="F195" s="452">
        <f t="shared" ca="1" si="17"/>
        <v>0</v>
      </c>
      <c r="G195" s="241">
        <v>0</v>
      </c>
      <c r="H195" s="290">
        <f t="shared" ca="1" si="18"/>
        <v>1</v>
      </c>
      <c r="I195" s="334" t="str">
        <f t="shared" si="19"/>
        <v>OK</v>
      </c>
    </row>
    <row r="196" spans="2:9">
      <c r="B196" s="33" t="s">
        <v>322</v>
      </c>
      <c r="C196" s="241">
        <v>0</v>
      </c>
      <c r="D196" s="241">
        <v>0</v>
      </c>
      <c r="E196" s="241">
        <v>0</v>
      </c>
      <c r="F196" s="452">
        <f t="shared" ca="1" si="17"/>
        <v>0</v>
      </c>
      <c r="G196" s="241">
        <v>0</v>
      </c>
      <c r="H196" s="290">
        <f t="shared" ca="1" si="18"/>
        <v>1</v>
      </c>
      <c r="I196" s="334" t="str">
        <f t="shared" si="19"/>
        <v>OK</v>
      </c>
    </row>
    <row r="197" spans="2:9">
      <c r="B197" s="33" t="s">
        <v>323</v>
      </c>
      <c r="C197" s="241">
        <v>0</v>
      </c>
      <c r="D197" s="241">
        <v>0</v>
      </c>
      <c r="E197" s="241">
        <v>0</v>
      </c>
      <c r="F197" s="452">
        <f t="shared" ca="1" si="17"/>
        <v>0</v>
      </c>
      <c r="G197" s="241">
        <v>0</v>
      </c>
      <c r="H197" s="290">
        <f t="shared" ca="1" si="18"/>
        <v>1</v>
      </c>
      <c r="I197" s="334" t="str">
        <f t="shared" si="19"/>
        <v>OK</v>
      </c>
    </row>
    <row r="198" spans="2:9">
      <c r="B198" s="33" t="s">
        <v>324</v>
      </c>
      <c r="C198" s="241">
        <v>0</v>
      </c>
      <c r="D198" s="241">
        <v>0</v>
      </c>
      <c r="E198" s="241">
        <v>0</v>
      </c>
      <c r="F198" s="452">
        <f t="shared" ca="1" si="17"/>
        <v>0</v>
      </c>
      <c r="G198" s="241">
        <v>0</v>
      </c>
      <c r="H198" s="290">
        <f t="shared" ca="1" si="18"/>
        <v>1</v>
      </c>
      <c r="I198" s="334" t="str">
        <f t="shared" si="19"/>
        <v>OK</v>
      </c>
    </row>
    <row r="199" spans="2:9">
      <c r="B199" s="33" t="s">
        <v>325</v>
      </c>
      <c r="C199" s="241">
        <v>0</v>
      </c>
      <c r="D199" s="241">
        <v>0</v>
      </c>
      <c r="E199" s="241">
        <v>0</v>
      </c>
      <c r="F199" s="452">
        <f t="shared" ca="1" si="17"/>
        <v>0</v>
      </c>
      <c r="G199" s="241">
        <v>0</v>
      </c>
      <c r="H199" s="290">
        <f t="shared" ca="1" si="18"/>
        <v>1</v>
      </c>
      <c r="I199" s="334" t="str">
        <f t="shared" si="19"/>
        <v>OK</v>
      </c>
    </row>
    <row r="200" spans="2:9">
      <c r="B200" s="33" t="s">
        <v>326</v>
      </c>
      <c r="C200" s="241">
        <v>0</v>
      </c>
      <c r="D200" s="241">
        <v>0</v>
      </c>
      <c r="E200" s="241">
        <v>0</v>
      </c>
      <c r="F200" s="452">
        <f t="shared" ca="1" si="17"/>
        <v>0</v>
      </c>
      <c r="G200" s="241">
        <v>0</v>
      </c>
      <c r="H200" s="290">
        <f t="shared" ca="1" si="18"/>
        <v>1</v>
      </c>
      <c r="I200" s="334" t="str">
        <f t="shared" si="19"/>
        <v>OK</v>
      </c>
    </row>
    <row r="201" spans="2:9">
      <c r="B201" s="33" t="s">
        <v>327</v>
      </c>
      <c r="C201" s="241">
        <v>0</v>
      </c>
      <c r="D201" s="241">
        <v>0</v>
      </c>
      <c r="E201" s="241">
        <v>0</v>
      </c>
      <c r="F201" s="452">
        <f t="shared" ca="1" si="17"/>
        <v>0</v>
      </c>
      <c r="G201" s="241">
        <v>0</v>
      </c>
      <c r="H201" s="290">
        <f t="shared" ca="1" si="18"/>
        <v>1</v>
      </c>
      <c r="I201" s="334" t="str">
        <f t="shared" si="19"/>
        <v>OK</v>
      </c>
    </row>
    <row r="202" spans="2:9">
      <c r="B202" s="33" t="s">
        <v>328</v>
      </c>
      <c r="C202" s="241">
        <v>0</v>
      </c>
      <c r="D202" s="241">
        <v>0</v>
      </c>
      <c r="E202" s="241">
        <v>0</v>
      </c>
      <c r="F202" s="452">
        <f t="shared" ca="1" si="17"/>
        <v>0</v>
      </c>
      <c r="G202" s="241">
        <v>0</v>
      </c>
      <c r="H202" s="290">
        <f t="shared" ca="1" si="18"/>
        <v>1</v>
      </c>
      <c r="I202" s="334" t="str">
        <f t="shared" si="19"/>
        <v>OK</v>
      </c>
    </row>
    <row r="203" spans="2:9">
      <c r="B203" s="33" t="s">
        <v>353</v>
      </c>
      <c r="C203" s="241">
        <v>0</v>
      </c>
      <c r="D203" s="241">
        <v>0</v>
      </c>
      <c r="E203" s="241">
        <v>0</v>
      </c>
      <c r="F203" s="452">
        <f t="shared" ca="1" si="17"/>
        <v>0</v>
      </c>
      <c r="G203" s="241">
        <v>0</v>
      </c>
      <c r="H203" s="290">
        <f t="shared" ca="1" si="18"/>
        <v>1</v>
      </c>
      <c r="I203" s="334" t="str">
        <f t="shared" si="19"/>
        <v>OK</v>
      </c>
    </row>
    <row r="204" spans="2:9">
      <c r="B204" s="33" t="s">
        <v>330</v>
      </c>
      <c r="C204" s="241">
        <v>0</v>
      </c>
      <c r="D204" s="241">
        <v>0</v>
      </c>
      <c r="E204" s="241">
        <v>0</v>
      </c>
      <c r="F204" s="452">
        <f t="shared" ca="1" si="17"/>
        <v>0</v>
      </c>
      <c r="G204" s="241">
        <v>0</v>
      </c>
      <c r="H204" s="290">
        <f t="shared" ca="1" si="18"/>
        <v>1</v>
      </c>
      <c r="I204" s="334" t="str">
        <f t="shared" si="19"/>
        <v>OK</v>
      </c>
    </row>
    <row r="205" spans="2:9">
      <c r="B205" s="33" t="s">
        <v>347</v>
      </c>
      <c r="C205" s="241">
        <v>0</v>
      </c>
      <c r="D205" s="241">
        <v>0</v>
      </c>
      <c r="E205" s="241">
        <v>0</v>
      </c>
      <c r="F205" s="452">
        <f t="shared" ca="1" si="17"/>
        <v>0</v>
      </c>
      <c r="G205" s="241">
        <v>0</v>
      </c>
      <c r="H205" s="290">
        <f t="shared" ca="1" si="18"/>
        <v>1</v>
      </c>
      <c r="I205" s="334" t="str">
        <f t="shared" si="19"/>
        <v>OK</v>
      </c>
    </row>
    <row r="206" spans="2:9">
      <c r="B206" s="33" t="s">
        <v>346</v>
      </c>
      <c r="C206" s="241">
        <v>0</v>
      </c>
      <c r="D206" s="241">
        <v>0</v>
      </c>
      <c r="E206" s="241">
        <v>0</v>
      </c>
      <c r="F206" s="452">
        <f t="shared" ca="1" si="17"/>
        <v>0</v>
      </c>
      <c r="G206" s="241">
        <v>0</v>
      </c>
      <c r="H206" s="290">
        <f t="shared" ca="1" si="18"/>
        <v>1</v>
      </c>
      <c r="I206" s="334" t="str">
        <f t="shared" si="19"/>
        <v>OK</v>
      </c>
    </row>
    <row r="207" spans="2:9">
      <c r="B207" s="33" t="s">
        <v>333</v>
      </c>
      <c r="C207" s="241">
        <v>0</v>
      </c>
      <c r="D207" s="241">
        <v>0</v>
      </c>
      <c r="E207" s="241">
        <v>0</v>
      </c>
      <c r="F207" s="452">
        <f t="shared" ca="1" si="17"/>
        <v>0</v>
      </c>
      <c r="G207" s="241">
        <v>0</v>
      </c>
      <c r="H207" s="290">
        <f t="shared" ca="1" si="18"/>
        <v>1</v>
      </c>
      <c r="I207" s="334" t="str">
        <f t="shared" si="19"/>
        <v>OK</v>
      </c>
    </row>
    <row r="208" spans="2:9">
      <c r="B208" s="33" t="s">
        <v>334</v>
      </c>
      <c r="C208" s="241">
        <v>0</v>
      </c>
      <c r="D208" s="241">
        <v>0</v>
      </c>
      <c r="E208" s="241">
        <v>0</v>
      </c>
      <c r="F208" s="452">
        <f t="shared" ca="1" si="17"/>
        <v>0</v>
      </c>
      <c r="G208" s="241">
        <v>0</v>
      </c>
      <c r="H208" s="290">
        <f t="shared" ca="1" si="18"/>
        <v>1</v>
      </c>
      <c r="I208" s="334" t="str">
        <f t="shared" si="19"/>
        <v>OK</v>
      </c>
    </row>
    <row r="209" spans="2:9">
      <c r="B209" s="33" t="s">
        <v>341</v>
      </c>
      <c r="C209" s="241">
        <v>0</v>
      </c>
      <c r="D209" s="241">
        <v>0</v>
      </c>
      <c r="E209" s="241">
        <v>0</v>
      </c>
      <c r="F209" s="452">
        <f t="shared" ca="1" si="17"/>
        <v>0</v>
      </c>
      <c r="G209" s="241">
        <v>0</v>
      </c>
      <c r="H209" s="290">
        <f t="shared" ca="1" si="18"/>
        <v>1</v>
      </c>
      <c r="I209" s="334" t="str">
        <f t="shared" si="19"/>
        <v>OK</v>
      </c>
    </row>
    <row r="210" spans="2:9">
      <c r="B210" s="33" t="s">
        <v>340</v>
      </c>
      <c r="C210" s="241">
        <v>0</v>
      </c>
      <c r="D210" s="241">
        <v>0</v>
      </c>
      <c r="E210" s="241">
        <v>0</v>
      </c>
      <c r="F210" s="452">
        <f t="shared" ca="1" si="17"/>
        <v>0</v>
      </c>
      <c r="G210" s="241">
        <v>0</v>
      </c>
      <c r="H210" s="290">
        <f t="shared" ca="1" si="18"/>
        <v>1</v>
      </c>
      <c r="I210" s="334" t="str">
        <f t="shared" si="19"/>
        <v>OK</v>
      </c>
    </row>
    <row r="211" spans="2:9">
      <c r="B211" s="33" t="s">
        <v>339</v>
      </c>
      <c r="C211" s="241">
        <v>0</v>
      </c>
      <c r="D211" s="241">
        <v>0</v>
      </c>
      <c r="E211" s="241">
        <v>0</v>
      </c>
      <c r="F211" s="452">
        <f t="shared" ca="1" si="17"/>
        <v>0</v>
      </c>
      <c r="G211" s="241">
        <v>0</v>
      </c>
      <c r="H211" s="290">
        <f t="shared" ca="1" si="18"/>
        <v>1</v>
      </c>
      <c r="I211" s="334" t="str">
        <f t="shared" si="19"/>
        <v>OK</v>
      </c>
    </row>
    <row r="212" spans="2:9">
      <c r="B212" s="23" t="s">
        <v>338</v>
      </c>
      <c r="C212" s="241">
        <v>0</v>
      </c>
      <c r="D212" s="241">
        <v>0</v>
      </c>
      <c r="E212" s="241">
        <v>0</v>
      </c>
      <c r="F212" s="452">
        <f t="shared" ca="1" si="17"/>
        <v>0</v>
      </c>
      <c r="G212" s="241">
        <v>0</v>
      </c>
      <c r="H212" s="290">
        <f t="shared" ca="1" si="18"/>
        <v>1</v>
      </c>
      <c r="I212" s="334" t="str">
        <f t="shared" si="19"/>
        <v>OK</v>
      </c>
    </row>
    <row r="213" spans="2:9">
      <c r="B213" s="23" t="s">
        <v>345</v>
      </c>
      <c r="C213" s="241">
        <v>0</v>
      </c>
      <c r="D213" s="241">
        <v>0</v>
      </c>
      <c r="E213" s="241">
        <v>0</v>
      </c>
      <c r="F213" s="452">
        <f t="shared" ca="1" si="17"/>
        <v>0</v>
      </c>
      <c r="G213" s="241">
        <v>0</v>
      </c>
      <c r="H213" s="290">
        <f t="shared" ca="1" si="18"/>
        <v>1</v>
      </c>
      <c r="I213" s="334" t="str">
        <f t="shared" si="19"/>
        <v>OK</v>
      </c>
    </row>
    <row r="214" spans="2:9">
      <c r="B214" s="23" t="s">
        <v>177</v>
      </c>
      <c r="C214" s="241">
        <v>0</v>
      </c>
      <c r="D214" s="241">
        <v>0</v>
      </c>
      <c r="E214" s="241">
        <v>0</v>
      </c>
      <c r="F214" s="452">
        <f t="shared" ca="1" si="17"/>
        <v>0</v>
      </c>
      <c r="G214" s="241">
        <v>0</v>
      </c>
      <c r="H214" s="290">
        <f t="shared" ca="1" si="18"/>
        <v>1</v>
      </c>
      <c r="I214" s="334" t="str">
        <f t="shared" si="19"/>
        <v>OK</v>
      </c>
    </row>
    <row r="215" spans="2:9">
      <c r="B215" s="23" t="s">
        <v>344</v>
      </c>
      <c r="C215" s="241">
        <v>0</v>
      </c>
      <c r="D215" s="241">
        <v>0</v>
      </c>
      <c r="E215" s="241">
        <v>0</v>
      </c>
      <c r="F215" s="452">
        <f t="shared" ca="1" si="17"/>
        <v>0</v>
      </c>
      <c r="G215" s="241">
        <v>0</v>
      </c>
      <c r="H215" s="290">
        <f t="shared" ca="1" si="18"/>
        <v>1</v>
      </c>
      <c r="I215" s="334" t="str">
        <f t="shared" si="19"/>
        <v>OK</v>
      </c>
    </row>
    <row r="216" spans="2:9">
      <c r="B216" s="23" t="s">
        <v>335</v>
      </c>
      <c r="C216" s="241">
        <v>0</v>
      </c>
      <c r="D216" s="241">
        <v>0</v>
      </c>
      <c r="E216" s="241">
        <v>0</v>
      </c>
      <c r="F216" s="452">
        <f t="shared" ca="1" si="17"/>
        <v>0</v>
      </c>
      <c r="G216" s="241">
        <v>0</v>
      </c>
      <c r="H216" s="290">
        <f t="shared" ca="1" si="18"/>
        <v>1</v>
      </c>
      <c r="I216" s="334" t="str">
        <f t="shared" si="19"/>
        <v>OK</v>
      </c>
    </row>
    <row r="217" spans="2:9">
      <c r="B217" s="24" t="s">
        <v>183</v>
      </c>
      <c r="C217" s="461">
        <f>SUM(C173:C216)</f>
        <v>0</v>
      </c>
      <c r="D217" s="461">
        <f t="shared" ref="D217:I217" si="20">SUM(D173:D216)</f>
        <v>0</v>
      </c>
      <c r="E217" s="461">
        <f t="shared" si="20"/>
        <v>0</v>
      </c>
      <c r="F217" s="461">
        <f t="shared" ca="1" si="20"/>
        <v>0</v>
      </c>
      <c r="G217" s="461">
        <f t="shared" si="20"/>
        <v>0</v>
      </c>
      <c r="H217" s="461"/>
      <c r="I217" s="461">
        <f t="shared" si="20"/>
        <v>0</v>
      </c>
    </row>
    <row r="218" spans="2:9">
      <c r="B218" s="97"/>
      <c r="C218" s="97"/>
      <c r="D218" s="97"/>
      <c r="E218" s="97"/>
    </row>
  </sheetData>
  <customSheetViews>
    <customSheetView guid="{8AFF35FC-108D-4A49-9D9F-1B843A1181FA}" scale="85" showPageBreaks="1" showGridLines="0" printArea="1" view="pageBreakPreview">
      <selection activeCell="B1" sqref="B1"/>
      <pageMargins left="0.75" right="0.75" top="1" bottom="1" header="0.5" footer="0.5"/>
      <pageSetup paperSize="8" scale="85" orientation="portrait" r:id="rId1"/>
      <headerFooter alignWithMargins="0">
        <oddFooter>&amp;L&amp;D&amp;C&amp;A&amp;RPage &amp;P of &amp;N</oddFooter>
      </headerFooter>
    </customSheetView>
  </customSheetViews>
  <mergeCells count="19">
    <mergeCell ref="B13:I13"/>
    <mergeCell ref="B36:G36"/>
    <mergeCell ref="C38:G38"/>
    <mergeCell ref="C39:G39"/>
    <mergeCell ref="B8:I8"/>
    <mergeCell ref="B9:I9"/>
    <mergeCell ref="B10:I10"/>
    <mergeCell ref="B11:I11"/>
    <mergeCell ref="B12:I12"/>
    <mergeCell ref="C49:G49"/>
    <mergeCell ref="C50:G50"/>
    <mergeCell ref="C52:G52"/>
    <mergeCell ref="C40:G40"/>
    <mergeCell ref="C41:G41"/>
    <mergeCell ref="C42:G42"/>
    <mergeCell ref="C43:G43"/>
    <mergeCell ref="C45:G45"/>
    <mergeCell ref="C46:G46"/>
    <mergeCell ref="C47:G47"/>
  </mergeCells>
  <pageMargins left="0.75" right="0.75" top="1" bottom="1" header="0.5" footer="0.5"/>
  <pageSetup paperSize="8" scale="85" orientation="portrait" r:id="rId2"/>
  <headerFooter alignWithMargins="0">
    <oddFooter>&amp;L&amp;D&amp;C&amp;A&amp;RPage &amp;P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I72"/>
  <sheetViews>
    <sheetView showGridLines="0" view="pageBreakPreview" zoomScaleNormal="100" workbookViewId="0">
      <selection activeCell="B6" sqref="B6"/>
    </sheetView>
  </sheetViews>
  <sheetFormatPr defaultRowHeight="12.75"/>
  <cols>
    <col min="1" max="1" width="12.7109375" style="72" customWidth="1"/>
    <col min="2" max="2" width="48.42578125" style="72" customWidth="1"/>
    <col min="3" max="3" width="24" style="72" customWidth="1"/>
    <col min="4" max="4" width="25.7109375" style="72" customWidth="1"/>
    <col min="5" max="5" width="24.28515625" style="72" customWidth="1"/>
    <col min="6" max="6" width="23" style="72" customWidth="1"/>
    <col min="7" max="7" width="17.7109375" style="72" customWidth="1"/>
    <col min="8" max="8" width="21.42578125" style="72" customWidth="1"/>
    <col min="9" max="254" width="9.140625" style="72"/>
    <col min="255" max="255" width="12.7109375" style="72" customWidth="1"/>
    <col min="256" max="256" width="48.42578125" style="72" customWidth="1"/>
    <col min="257" max="257" width="24" style="72" customWidth="1"/>
    <col min="258" max="259" width="22.5703125" style="72" customWidth="1"/>
    <col min="260" max="260" width="6.7109375" style="72" customWidth="1"/>
    <col min="261" max="261" width="24.28515625" style="72" customWidth="1"/>
    <col min="262" max="262" width="23" style="72" customWidth="1"/>
    <col min="263" max="263" width="17.7109375" style="72" bestFit="1" customWidth="1"/>
    <col min="264" max="510" width="9.140625" style="72"/>
    <col min="511" max="511" width="12.7109375" style="72" customWidth="1"/>
    <col min="512" max="512" width="48.42578125" style="72" customWidth="1"/>
    <col min="513" max="513" width="24" style="72" customWidth="1"/>
    <col min="514" max="515" width="22.5703125" style="72" customWidth="1"/>
    <col min="516" max="516" width="6.7109375" style="72" customWidth="1"/>
    <col min="517" max="517" width="24.28515625" style="72" customWidth="1"/>
    <col min="518" max="518" width="23" style="72" customWidth="1"/>
    <col min="519" max="519" width="17.7109375" style="72" bestFit="1" customWidth="1"/>
    <col min="520" max="766" width="9.140625" style="72"/>
    <col min="767" max="767" width="12.7109375" style="72" customWidth="1"/>
    <col min="768" max="768" width="48.42578125" style="72" customWidth="1"/>
    <col min="769" max="769" width="24" style="72" customWidth="1"/>
    <col min="770" max="771" width="22.5703125" style="72" customWidth="1"/>
    <col min="772" max="772" width="6.7109375" style="72" customWidth="1"/>
    <col min="773" max="773" width="24.28515625" style="72" customWidth="1"/>
    <col min="774" max="774" width="23" style="72" customWidth="1"/>
    <col min="775" max="775" width="17.7109375" style="72" bestFit="1" customWidth="1"/>
    <col min="776" max="1022" width="9.140625" style="72"/>
    <col min="1023" max="1023" width="12.7109375" style="72" customWidth="1"/>
    <col min="1024" max="1024" width="48.42578125" style="72" customWidth="1"/>
    <col min="1025" max="1025" width="24" style="72" customWidth="1"/>
    <col min="1026" max="1027" width="22.5703125" style="72" customWidth="1"/>
    <col min="1028" max="1028" width="6.7109375" style="72" customWidth="1"/>
    <col min="1029" max="1029" width="24.28515625" style="72" customWidth="1"/>
    <col min="1030" max="1030" width="23" style="72" customWidth="1"/>
    <col min="1031" max="1031" width="17.7109375" style="72" bestFit="1" customWidth="1"/>
    <col min="1032" max="1278" width="9.140625" style="72"/>
    <col min="1279" max="1279" width="12.7109375" style="72" customWidth="1"/>
    <col min="1280" max="1280" width="48.42578125" style="72" customWidth="1"/>
    <col min="1281" max="1281" width="24" style="72" customWidth="1"/>
    <col min="1282" max="1283" width="22.5703125" style="72" customWidth="1"/>
    <col min="1284" max="1284" width="6.7109375" style="72" customWidth="1"/>
    <col min="1285" max="1285" width="24.28515625" style="72" customWidth="1"/>
    <col min="1286" max="1286" width="23" style="72" customWidth="1"/>
    <col min="1287" max="1287" width="17.7109375" style="72" bestFit="1" customWidth="1"/>
    <col min="1288" max="1534" width="9.140625" style="72"/>
    <col min="1535" max="1535" width="12.7109375" style="72" customWidth="1"/>
    <col min="1536" max="1536" width="48.42578125" style="72" customWidth="1"/>
    <col min="1537" max="1537" width="24" style="72" customWidth="1"/>
    <col min="1538" max="1539" width="22.5703125" style="72" customWidth="1"/>
    <col min="1540" max="1540" width="6.7109375" style="72" customWidth="1"/>
    <col min="1541" max="1541" width="24.28515625" style="72" customWidth="1"/>
    <col min="1542" max="1542" width="23" style="72" customWidth="1"/>
    <col min="1543" max="1543" width="17.7109375" style="72" bestFit="1" customWidth="1"/>
    <col min="1544" max="1790" width="9.140625" style="72"/>
    <col min="1791" max="1791" width="12.7109375" style="72" customWidth="1"/>
    <col min="1792" max="1792" width="48.42578125" style="72" customWidth="1"/>
    <col min="1793" max="1793" width="24" style="72" customWidth="1"/>
    <col min="1794" max="1795" width="22.5703125" style="72" customWidth="1"/>
    <col min="1796" max="1796" width="6.7109375" style="72" customWidth="1"/>
    <col min="1797" max="1797" width="24.28515625" style="72" customWidth="1"/>
    <col min="1798" max="1798" width="23" style="72" customWidth="1"/>
    <col min="1799" max="1799" width="17.7109375" style="72" bestFit="1" customWidth="1"/>
    <col min="1800" max="2046" width="9.140625" style="72"/>
    <col min="2047" max="2047" width="12.7109375" style="72" customWidth="1"/>
    <col min="2048" max="2048" width="48.42578125" style="72" customWidth="1"/>
    <col min="2049" max="2049" width="24" style="72" customWidth="1"/>
    <col min="2050" max="2051" width="22.5703125" style="72" customWidth="1"/>
    <col min="2052" max="2052" width="6.7109375" style="72" customWidth="1"/>
    <col min="2053" max="2053" width="24.28515625" style="72" customWidth="1"/>
    <col min="2054" max="2054" width="23" style="72" customWidth="1"/>
    <col min="2055" max="2055" width="17.7109375" style="72" bestFit="1" customWidth="1"/>
    <col min="2056" max="2302" width="9.140625" style="72"/>
    <col min="2303" max="2303" width="12.7109375" style="72" customWidth="1"/>
    <col min="2304" max="2304" width="48.42578125" style="72" customWidth="1"/>
    <col min="2305" max="2305" width="24" style="72" customWidth="1"/>
    <col min="2306" max="2307" width="22.5703125" style="72" customWidth="1"/>
    <col min="2308" max="2308" width="6.7109375" style="72" customWidth="1"/>
    <col min="2309" max="2309" width="24.28515625" style="72" customWidth="1"/>
    <col min="2310" max="2310" width="23" style="72" customWidth="1"/>
    <col min="2311" max="2311" width="17.7109375" style="72" bestFit="1" customWidth="1"/>
    <col min="2312" max="2558" width="9.140625" style="72"/>
    <col min="2559" max="2559" width="12.7109375" style="72" customWidth="1"/>
    <col min="2560" max="2560" width="48.42578125" style="72" customWidth="1"/>
    <col min="2561" max="2561" width="24" style="72" customWidth="1"/>
    <col min="2562" max="2563" width="22.5703125" style="72" customWidth="1"/>
    <col min="2564" max="2564" width="6.7109375" style="72" customWidth="1"/>
    <col min="2565" max="2565" width="24.28515625" style="72" customWidth="1"/>
    <col min="2566" max="2566" width="23" style="72" customWidth="1"/>
    <col min="2567" max="2567" width="17.7109375" style="72" bestFit="1" customWidth="1"/>
    <col min="2568" max="2814" width="9.140625" style="72"/>
    <col min="2815" max="2815" width="12.7109375" style="72" customWidth="1"/>
    <col min="2816" max="2816" width="48.42578125" style="72" customWidth="1"/>
    <col min="2817" max="2817" width="24" style="72" customWidth="1"/>
    <col min="2818" max="2819" width="22.5703125" style="72" customWidth="1"/>
    <col min="2820" max="2820" width="6.7109375" style="72" customWidth="1"/>
    <col min="2821" max="2821" width="24.28515625" style="72" customWidth="1"/>
    <col min="2822" max="2822" width="23" style="72" customWidth="1"/>
    <col min="2823" max="2823" width="17.7109375" style="72" bestFit="1" customWidth="1"/>
    <col min="2824" max="3070" width="9.140625" style="72"/>
    <col min="3071" max="3071" width="12.7109375" style="72" customWidth="1"/>
    <col min="3072" max="3072" width="48.42578125" style="72" customWidth="1"/>
    <col min="3073" max="3073" width="24" style="72" customWidth="1"/>
    <col min="3074" max="3075" width="22.5703125" style="72" customWidth="1"/>
    <col min="3076" max="3076" width="6.7109375" style="72" customWidth="1"/>
    <col min="3077" max="3077" width="24.28515625" style="72" customWidth="1"/>
    <col min="3078" max="3078" width="23" style="72" customWidth="1"/>
    <col min="3079" max="3079" width="17.7109375" style="72" bestFit="1" customWidth="1"/>
    <col min="3080" max="3326" width="9.140625" style="72"/>
    <col min="3327" max="3327" width="12.7109375" style="72" customWidth="1"/>
    <col min="3328" max="3328" width="48.42578125" style="72" customWidth="1"/>
    <col min="3329" max="3329" width="24" style="72" customWidth="1"/>
    <col min="3330" max="3331" width="22.5703125" style="72" customWidth="1"/>
    <col min="3332" max="3332" width="6.7109375" style="72" customWidth="1"/>
    <col min="3333" max="3333" width="24.28515625" style="72" customWidth="1"/>
    <col min="3334" max="3334" width="23" style="72" customWidth="1"/>
    <col min="3335" max="3335" width="17.7109375" style="72" bestFit="1" customWidth="1"/>
    <col min="3336" max="3582" width="9.140625" style="72"/>
    <col min="3583" max="3583" width="12.7109375" style="72" customWidth="1"/>
    <col min="3584" max="3584" width="48.42578125" style="72" customWidth="1"/>
    <col min="3585" max="3585" width="24" style="72" customWidth="1"/>
    <col min="3586" max="3587" width="22.5703125" style="72" customWidth="1"/>
    <col min="3588" max="3588" width="6.7109375" style="72" customWidth="1"/>
    <col min="3589" max="3589" width="24.28515625" style="72" customWidth="1"/>
    <col min="3590" max="3590" width="23" style="72" customWidth="1"/>
    <col min="3591" max="3591" width="17.7109375" style="72" bestFit="1" customWidth="1"/>
    <col min="3592" max="3838" width="9.140625" style="72"/>
    <col min="3839" max="3839" width="12.7109375" style="72" customWidth="1"/>
    <col min="3840" max="3840" width="48.42578125" style="72" customWidth="1"/>
    <col min="3841" max="3841" width="24" style="72" customWidth="1"/>
    <col min="3842" max="3843" width="22.5703125" style="72" customWidth="1"/>
    <col min="3844" max="3844" width="6.7109375" style="72" customWidth="1"/>
    <col min="3845" max="3845" width="24.28515625" style="72" customWidth="1"/>
    <col min="3846" max="3846" width="23" style="72" customWidth="1"/>
    <col min="3847" max="3847" width="17.7109375" style="72" bestFit="1" customWidth="1"/>
    <col min="3848" max="4094" width="9.140625" style="72"/>
    <col min="4095" max="4095" width="12.7109375" style="72" customWidth="1"/>
    <col min="4096" max="4096" width="48.42578125" style="72" customWidth="1"/>
    <col min="4097" max="4097" width="24" style="72" customWidth="1"/>
    <col min="4098" max="4099" width="22.5703125" style="72" customWidth="1"/>
    <col min="4100" max="4100" width="6.7109375" style="72" customWidth="1"/>
    <col min="4101" max="4101" width="24.28515625" style="72" customWidth="1"/>
    <col min="4102" max="4102" width="23" style="72" customWidth="1"/>
    <col min="4103" max="4103" width="17.7109375" style="72" bestFit="1" customWidth="1"/>
    <col min="4104" max="4350" width="9.140625" style="72"/>
    <col min="4351" max="4351" width="12.7109375" style="72" customWidth="1"/>
    <col min="4352" max="4352" width="48.42578125" style="72" customWidth="1"/>
    <col min="4353" max="4353" width="24" style="72" customWidth="1"/>
    <col min="4354" max="4355" width="22.5703125" style="72" customWidth="1"/>
    <col min="4356" max="4356" width="6.7109375" style="72" customWidth="1"/>
    <col min="4357" max="4357" width="24.28515625" style="72" customWidth="1"/>
    <col min="4358" max="4358" width="23" style="72" customWidth="1"/>
    <col min="4359" max="4359" width="17.7109375" style="72" bestFit="1" customWidth="1"/>
    <col min="4360" max="4606" width="9.140625" style="72"/>
    <col min="4607" max="4607" width="12.7109375" style="72" customWidth="1"/>
    <col min="4608" max="4608" width="48.42578125" style="72" customWidth="1"/>
    <col min="4609" max="4609" width="24" style="72" customWidth="1"/>
    <col min="4610" max="4611" width="22.5703125" style="72" customWidth="1"/>
    <col min="4612" max="4612" width="6.7109375" style="72" customWidth="1"/>
    <col min="4613" max="4613" width="24.28515625" style="72" customWidth="1"/>
    <col min="4614" max="4614" width="23" style="72" customWidth="1"/>
    <col min="4615" max="4615" width="17.7109375" style="72" bestFit="1" customWidth="1"/>
    <col min="4616" max="4862" width="9.140625" style="72"/>
    <col min="4863" max="4863" width="12.7109375" style="72" customWidth="1"/>
    <col min="4864" max="4864" width="48.42578125" style="72" customWidth="1"/>
    <col min="4865" max="4865" width="24" style="72" customWidth="1"/>
    <col min="4866" max="4867" width="22.5703125" style="72" customWidth="1"/>
    <col min="4868" max="4868" width="6.7109375" style="72" customWidth="1"/>
    <col min="4869" max="4869" width="24.28515625" style="72" customWidth="1"/>
    <col min="4870" max="4870" width="23" style="72" customWidth="1"/>
    <col min="4871" max="4871" width="17.7109375" style="72" bestFit="1" customWidth="1"/>
    <col min="4872" max="5118" width="9.140625" style="72"/>
    <col min="5119" max="5119" width="12.7109375" style="72" customWidth="1"/>
    <col min="5120" max="5120" width="48.42578125" style="72" customWidth="1"/>
    <col min="5121" max="5121" width="24" style="72" customWidth="1"/>
    <col min="5122" max="5123" width="22.5703125" style="72" customWidth="1"/>
    <col min="5124" max="5124" width="6.7109375" style="72" customWidth="1"/>
    <col min="5125" max="5125" width="24.28515625" style="72" customWidth="1"/>
    <col min="5126" max="5126" width="23" style="72" customWidth="1"/>
    <col min="5127" max="5127" width="17.7109375" style="72" bestFit="1" customWidth="1"/>
    <col min="5128" max="5374" width="9.140625" style="72"/>
    <col min="5375" max="5375" width="12.7109375" style="72" customWidth="1"/>
    <col min="5376" max="5376" width="48.42578125" style="72" customWidth="1"/>
    <col min="5377" max="5377" width="24" style="72" customWidth="1"/>
    <col min="5378" max="5379" width="22.5703125" style="72" customWidth="1"/>
    <col min="5380" max="5380" width="6.7109375" style="72" customWidth="1"/>
    <col min="5381" max="5381" width="24.28515625" style="72" customWidth="1"/>
    <col min="5382" max="5382" width="23" style="72" customWidth="1"/>
    <col min="5383" max="5383" width="17.7109375" style="72" bestFit="1" customWidth="1"/>
    <col min="5384" max="5630" width="9.140625" style="72"/>
    <col min="5631" max="5631" width="12.7109375" style="72" customWidth="1"/>
    <col min="5632" max="5632" width="48.42578125" style="72" customWidth="1"/>
    <col min="5633" max="5633" width="24" style="72" customWidth="1"/>
    <col min="5634" max="5635" width="22.5703125" style="72" customWidth="1"/>
    <col min="5636" max="5636" width="6.7109375" style="72" customWidth="1"/>
    <col min="5637" max="5637" width="24.28515625" style="72" customWidth="1"/>
    <col min="5638" max="5638" width="23" style="72" customWidth="1"/>
    <col min="5639" max="5639" width="17.7109375" style="72" bestFit="1" customWidth="1"/>
    <col min="5640" max="5886" width="9.140625" style="72"/>
    <col min="5887" max="5887" width="12.7109375" style="72" customWidth="1"/>
    <col min="5888" max="5888" width="48.42578125" style="72" customWidth="1"/>
    <col min="5889" max="5889" width="24" style="72" customWidth="1"/>
    <col min="5890" max="5891" width="22.5703125" style="72" customWidth="1"/>
    <col min="5892" max="5892" width="6.7109375" style="72" customWidth="1"/>
    <col min="5893" max="5893" width="24.28515625" style="72" customWidth="1"/>
    <col min="5894" max="5894" width="23" style="72" customWidth="1"/>
    <col min="5895" max="5895" width="17.7109375" style="72" bestFit="1" customWidth="1"/>
    <col min="5896" max="6142" width="9.140625" style="72"/>
    <col min="6143" max="6143" width="12.7109375" style="72" customWidth="1"/>
    <col min="6144" max="6144" width="48.42578125" style="72" customWidth="1"/>
    <col min="6145" max="6145" width="24" style="72" customWidth="1"/>
    <col min="6146" max="6147" width="22.5703125" style="72" customWidth="1"/>
    <col min="6148" max="6148" width="6.7109375" style="72" customWidth="1"/>
    <col min="6149" max="6149" width="24.28515625" style="72" customWidth="1"/>
    <col min="6150" max="6150" width="23" style="72" customWidth="1"/>
    <col min="6151" max="6151" width="17.7109375" style="72" bestFit="1" customWidth="1"/>
    <col min="6152" max="6398" width="9.140625" style="72"/>
    <col min="6399" max="6399" width="12.7109375" style="72" customWidth="1"/>
    <col min="6400" max="6400" width="48.42578125" style="72" customWidth="1"/>
    <col min="6401" max="6401" width="24" style="72" customWidth="1"/>
    <col min="6402" max="6403" width="22.5703125" style="72" customWidth="1"/>
    <col min="6404" max="6404" width="6.7109375" style="72" customWidth="1"/>
    <col min="6405" max="6405" width="24.28515625" style="72" customWidth="1"/>
    <col min="6406" max="6406" width="23" style="72" customWidth="1"/>
    <col min="6407" max="6407" width="17.7109375" style="72" bestFit="1" customWidth="1"/>
    <col min="6408" max="6654" width="9.140625" style="72"/>
    <col min="6655" max="6655" width="12.7109375" style="72" customWidth="1"/>
    <col min="6656" max="6656" width="48.42578125" style="72" customWidth="1"/>
    <col min="6657" max="6657" width="24" style="72" customWidth="1"/>
    <col min="6658" max="6659" width="22.5703125" style="72" customWidth="1"/>
    <col min="6660" max="6660" width="6.7109375" style="72" customWidth="1"/>
    <col min="6661" max="6661" width="24.28515625" style="72" customWidth="1"/>
    <col min="6662" max="6662" width="23" style="72" customWidth="1"/>
    <col min="6663" max="6663" width="17.7109375" style="72" bestFit="1" customWidth="1"/>
    <col min="6664" max="6910" width="9.140625" style="72"/>
    <col min="6911" max="6911" width="12.7109375" style="72" customWidth="1"/>
    <col min="6912" max="6912" width="48.42578125" style="72" customWidth="1"/>
    <col min="6913" max="6913" width="24" style="72" customWidth="1"/>
    <col min="6914" max="6915" width="22.5703125" style="72" customWidth="1"/>
    <col min="6916" max="6916" width="6.7109375" style="72" customWidth="1"/>
    <col min="6917" max="6917" width="24.28515625" style="72" customWidth="1"/>
    <col min="6918" max="6918" width="23" style="72" customWidth="1"/>
    <col min="6919" max="6919" width="17.7109375" style="72" bestFit="1" customWidth="1"/>
    <col min="6920" max="7166" width="9.140625" style="72"/>
    <col min="7167" max="7167" width="12.7109375" style="72" customWidth="1"/>
    <col min="7168" max="7168" width="48.42578125" style="72" customWidth="1"/>
    <col min="7169" max="7169" width="24" style="72" customWidth="1"/>
    <col min="7170" max="7171" width="22.5703125" style="72" customWidth="1"/>
    <col min="7172" max="7172" width="6.7109375" style="72" customWidth="1"/>
    <col min="7173" max="7173" width="24.28515625" style="72" customWidth="1"/>
    <col min="7174" max="7174" width="23" style="72" customWidth="1"/>
    <col min="7175" max="7175" width="17.7109375" style="72" bestFit="1" customWidth="1"/>
    <col min="7176" max="7422" width="9.140625" style="72"/>
    <col min="7423" max="7423" width="12.7109375" style="72" customWidth="1"/>
    <col min="7424" max="7424" width="48.42578125" style="72" customWidth="1"/>
    <col min="7425" max="7425" width="24" style="72" customWidth="1"/>
    <col min="7426" max="7427" width="22.5703125" style="72" customWidth="1"/>
    <col min="7428" max="7428" width="6.7109375" style="72" customWidth="1"/>
    <col min="7429" max="7429" width="24.28515625" style="72" customWidth="1"/>
    <col min="7430" max="7430" width="23" style="72" customWidth="1"/>
    <col min="7431" max="7431" width="17.7109375" style="72" bestFit="1" customWidth="1"/>
    <col min="7432" max="7678" width="9.140625" style="72"/>
    <col min="7679" max="7679" width="12.7109375" style="72" customWidth="1"/>
    <col min="7680" max="7680" width="48.42578125" style="72" customWidth="1"/>
    <col min="7681" max="7681" width="24" style="72" customWidth="1"/>
    <col min="7682" max="7683" width="22.5703125" style="72" customWidth="1"/>
    <col min="7684" max="7684" width="6.7109375" style="72" customWidth="1"/>
    <col min="7685" max="7685" width="24.28515625" style="72" customWidth="1"/>
    <col min="7686" max="7686" width="23" style="72" customWidth="1"/>
    <col min="7687" max="7687" width="17.7109375" style="72" bestFit="1" customWidth="1"/>
    <col min="7688" max="7934" width="9.140625" style="72"/>
    <col min="7935" max="7935" width="12.7109375" style="72" customWidth="1"/>
    <col min="7936" max="7936" width="48.42578125" style="72" customWidth="1"/>
    <col min="7937" max="7937" width="24" style="72" customWidth="1"/>
    <col min="7938" max="7939" width="22.5703125" style="72" customWidth="1"/>
    <col min="7940" max="7940" width="6.7109375" style="72" customWidth="1"/>
    <col min="7941" max="7941" width="24.28515625" style="72" customWidth="1"/>
    <col min="7942" max="7942" width="23" style="72" customWidth="1"/>
    <col min="7943" max="7943" width="17.7109375" style="72" bestFit="1" customWidth="1"/>
    <col min="7944" max="8190" width="9.140625" style="72"/>
    <col min="8191" max="8191" width="12.7109375" style="72" customWidth="1"/>
    <col min="8192" max="8192" width="48.42578125" style="72" customWidth="1"/>
    <col min="8193" max="8193" width="24" style="72" customWidth="1"/>
    <col min="8194" max="8195" width="22.5703125" style="72" customWidth="1"/>
    <col min="8196" max="8196" width="6.7109375" style="72" customWidth="1"/>
    <col min="8197" max="8197" width="24.28515625" style="72" customWidth="1"/>
    <col min="8198" max="8198" width="23" style="72" customWidth="1"/>
    <col min="8199" max="8199" width="17.7109375" style="72" bestFit="1" customWidth="1"/>
    <col min="8200" max="8446" width="9.140625" style="72"/>
    <col min="8447" max="8447" width="12.7109375" style="72" customWidth="1"/>
    <col min="8448" max="8448" width="48.42578125" style="72" customWidth="1"/>
    <col min="8449" max="8449" width="24" style="72" customWidth="1"/>
    <col min="8450" max="8451" width="22.5703125" style="72" customWidth="1"/>
    <col min="8452" max="8452" width="6.7109375" style="72" customWidth="1"/>
    <col min="8453" max="8453" width="24.28515625" style="72" customWidth="1"/>
    <col min="8454" max="8454" width="23" style="72" customWidth="1"/>
    <col min="8455" max="8455" width="17.7109375" style="72" bestFit="1" customWidth="1"/>
    <col min="8456" max="8702" width="9.140625" style="72"/>
    <col min="8703" max="8703" width="12.7109375" style="72" customWidth="1"/>
    <col min="8704" max="8704" width="48.42578125" style="72" customWidth="1"/>
    <col min="8705" max="8705" width="24" style="72" customWidth="1"/>
    <col min="8706" max="8707" width="22.5703125" style="72" customWidth="1"/>
    <col min="8708" max="8708" width="6.7109375" style="72" customWidth="1"/>
    <col min="8709" max="8709" width="24.28515625" style="72" customWidth="1"/>
    <col min="8710" max="8710" width="23" style="72" customWidth="1"/>
    <col min="8711" max="8711" width="17.7109375" style="72" bestFit="1" customWidth="1"/>
    <col min="8712" max="8958" width="9.140625" style="72"/>
    <col min="8959" max="8959" width="12.7109375" style="72" customWidth="1"/>
    <col min="8960" max="8960" width="48.42578125" style="72" customWidth="1"/>
    <col min="8961" max="8961" width="24" style="72" customWidth="1"/>
    <col min="8962" max="8963" width="22.5703125" style="72" customWidth="1"/>
    <col min="8964" max="8964" width="6.7109375" style="72" customWidth="1"/>
    <col min="8965" max="8965" width="24.28515625" style="72" customWidth="1"/>
    <col min="8966" max="8966" width="23" style="72" customWidth="1"/>
    <col min="8967" max="8967" width="17.7109375" style="72" bestFit="1" customWidth="1"/>
    <col min="8968" max="9214" width="9.140625" style="72"/>
    <col min="9215" max="9215" width="12.7109375" style="72" customWidth="1"/>
    <col min="9216" max="9216" width="48.42578125" style="72" customWidth="1"/>
    <col min="9217" max="9217" width="24" style="72" customWidth="1"/>
    <col min="9218" max="9219" width="22.5703125" style="72" customWidth="1"/>
    <col min="9220" max="9220" width="6.7109375" style="72" customWidth="1"/>
    <col min="9221" max="9221" width="24.28515625" style="72" customWidth="1"/>
    <col min="9222" max="9222" width="23" style="72" customWidth="1"/>
    <col min="9223" max="9223" width="17.7109375" style="72" bestFit="1" customWidth="1"/>
    <col min="9224" max="9470" width="9.140625" style="72"/>
    <col min="9471" max="9471" width="12.7109375" style="72" customWidth="1"/>
    <col min="9472" max="9472" width="48.42578125" style="72" customWidth="1"/>
    <col min="9473" max="9473" width="24" style="72" customWidth="1"/>
    <col min="9474" max="9475" width="22.5703125" style="72" customWidth="1"/>
    <col min="9476" max="9476" width="6.7109375" style="72" customWidth="1"/>
    <col min="9477" max="9477" width="24.28515625" style="72" customWidth="1"/>
    <col min="9478" max="9478" width="23" style="72" customWidth="1"/>
    <col min="9479" max="9479" width="17.7109375" style="72" bestFit="1" customWidth="1"/>
    <col min="9480" max="9726" width="9.140625" style="72"/>
    <col min="9727" max="9727" width="12.7109375" style="72" customWidth="1"/>
    <col min="9728" max="9728" width="48.42578125" style="72" customWidth="1"/>
    <col min="9729" max="9729" width="24" style="72" customWidth="1"/>
    <col min="9730" max="9731" width="22.5703125" style="72" customWidth="1"/>
    <col min="9732" max="9732" width="6.7109375" style="72" customWidth="1"/>
    <col min="9733" max="9733" width="24.28515625" style="72" customWidth="1"/>
    <col min="9734" max="9734" width="23" style="72" customWidth="1"/>
    <col min="9735" max="9735" width="17.7109375" style="72" bestFit="1" customWidth="1"/>
    <col min="9736" max="9982" width="9.140625" style="72"/>
    <col min="9983" max="9983" width="12.7109375" style="72" customWidth="1"/>
    <col min="9984" max="9984" width="48.42578125" style="72" customWidth="1"/>
    <col min="9985" max="9985" width="24" style="72" customWidth="1"/>
    <col min="9986" max="9987" width="22.5703125" style="72" customWidth="1"/>
    <col min="9988" max="9988" width="6.7109375" style="72" customWidth="1"/>
    <col min="9989" max="9989" width="24.28515625" style="72" customWidth="1"/>
    <col min="9990" max="9990" width="23" style="72" customWidth="1"/>
    <col min="9991" max="9991" width="17.7109375" style="72" bestFit="1" customWidth="1"/>
    <col min="9992" max="10238" width="9.140625" style="72"/>
    <col min="10239" max="10239" width="12.7109375" style="72" customWidth="1"/>
    <col min="10240" max="10240" width="48.42578125" style="72" customWidth="1"/>
    <col min="10241" max="10241" width="24" style="72" customWidth="1"/>
    <col min="10242" max="10243" width="22.5703125" style="72" customWidth="1"/>
    <col min="10244" max="10244" width="6.7109375" style="72" customWidth="1"/>
    <col min="10245" max="10245" width="24.28515625" style="72" customWidth="1"/>
    <col min="10246" max="10246" width="23" style="72" customWidth="1"/>
    <col min="10247" max="10247" width="17.7109375" style="72" bestFit="1" customWidth="1"/>
    <col min="10248" max="10494" width="9.140625" style="72"/>
    <col min="10495" max="10495" width="12.7109375" style="72" customWidth="1"/>
    <col min="10496" max="10496" width="48.42578125" style="72" customWidth="1"/>
    <col min="10497" max="10497" width="24" style="72" customWidth="1"/>
    <col min="10498" max="10499" width="22.5703125" style="72" customWidth="1"/>
    <col min="10500" max="10500" width="6.7109375" style="72" customWidth="1"/>
    <col min="10501" max="10501" width="24.28515625" style="72" customWidth="1"/>
    <col min="10502" max="10502" width="23" style="72" customWidth="1"/>
    <col min="10503" max="10503" width="17.7109375" style="72" bestFit="1" customWidth="1"/>
    <col min="10504" max="10750" width="9.140625" style="72"/>
    <col min="10751" max="10751" width="12.7109375" style="72" customWidth="1"/>
    <col min="10752" max="10752" width="48.42578125" style="72" customWidth="1"/>
    <col min="10753" max="10753" width="24" style="72" customWidth="1"/>
    <col min="10754" max="10755" width="22.5703125" style="72" customWidth="1"/>
    <col min="10756" max="10756" width="6.7109375" style="72" customWidth="1"/>
    <col min="10757" max="10757" width="24.28515625" style="72" customWidth="1"/>
    <col min="10758" max="10758" width="23" style="72" customWidth="1"/>
    <col min="10759" max="10759" width="17.7109375" style="72" bestFit="1" customWidth="1"/>
    <col min="10760" max="11006" width="9.140625" style="72"/>
    <col min="11007" max="11007" width="12.7109375" style="72" customWidth="1"/>
    <col min="11008" max="11008" width="48.42578125" style="72" customWidth="1"/>
    <col min="11009" max="11009" width="24" style="72" customWidth="1"/>
    <col min="11010" max="11011" width="22.5703125" style="72" customWidth="1"/>
    <col min="11012" max="11012" width="6.7109375" style="72" customWidth="1"/>
    <col min="11013" max="11013" width="24.28515625" style="72" customWidth="1"/>
    <col min="11014" max="11014" width="23" style="72" customWidth="1"/>
    <col min="11015" max="11015" width="17.7109375" style="72" bestFit="1" customWidth="1"/>
    <col min="11016" max="11262" width="9.140625" style="72"/>
    <col min="11263" max="11263" width="12.7109375" style="72" customWidth="1"/>
    <col min="11264" max="11264" width="48.42578125" style="72" customWidth="1"/>
    <col min="11265" max="11265" width="24" style="72" customWidth="1"/>
    <col min="11266" max="11267" width="22.5703125" style="72" customWidth="1"/>
    <col min="11268" max="11268" width="6.7109375" style="72" customWidth="1"/>
    <col min="11269" max="11269" width="24.28515625" style="72" customWidth="1"/>
    <col min="11270" max="11270" width="23" style="72" customWidth="1"/>
    <col min="11271" max="11271" width="17.7109375" style="72" bestFit="1" customWidth="1"/>
    <col min="11272" max="11518" width="9.140625" style="72"/>
    <col min="11519" max="11519" width="12.7109375" style="72" customWidth="1"/>
    <col min="11520" max="11520" width="48.42578125" style="72" customWidth="1"/>
    <col min="11521" max="11521" width="24" style="72" customWidth="1"/>
    <col min="11522" max="11523" width="22.5703125" style="72" customWidth="1"/>
    <col min="11524" max="11524" width="6.7109375" style="72" customWidth="1"/>
    <col min="11525" max="11525" width="24.28515625" style="72" customWidth="1"/>
    <col min="11526" max="11526" width="23" style="72" customWidth="1"/>
    <col min="11527" max="11527" width="17.7109375" style="72" bestFit="1" customWidth="1"/>
    <col min="11528" max="11774" width="9.140625" style="72"/>
    <col min="11775" max="11775" width="12.7109375" style="72" customWidth="1"/>
    <col min="11776" max="11776" width="48.42578125" style="72" customWidth="1"/>
    <col min="11777" max="11777" width="24" style="72" customWidth="1"/>
    <col min="11778" max="11779" width="22.5703125" style="72" customWidth="1"/>
    <col min="11780" max="11780" width="6.7109375" style="72" customWidth="1"/>
    <col min="11781" max="11781" width="24.28515625" style="72" customWidth="1"/>
    <col min="11782" max="11782" width="23" style="72" customWidth="1"/>
    <col min="11783" max="11783" width="17.7109375" style="72" bestFit="1" customWidth="1"/>
    <col min="11784" max="12030" width="9.140625" style="72"/>
    <col min="12031" max="12031" width="12.7109375" style="72" customWidth="1"/>
    <col min="12032" max="12032" width="48.42578125" style="72" customWidth="1"/>
    <col min="12033" max="12033" width="24" style="72" customWidth="1"/>
    <col min="12034" max="12035" width="22.5703125" style="72" customWidth="1"/>
    <col min="12036" max="12036" width="6.7109375" style="72" customWidth="1"/>
    <col min="12037" max="12037" width="24.28515625" style="72" customWidth="1"/>
    <col min="12038" max="12038" width="23" style="72" customWidth="1"/>
    <col min="12039" max="12039" width="17.7109375" style="72" bestFit="1" customWidth="1"/>
    <col min="12040" max="12286" width="9.140625" style="72"/>
    <col min="12287" max="12287" width="12.7109375" style="72" customWidth="1"/>
    <col min="12288" max="12288" width="48.42578125" style="72" customWidth="1"/>
    <col min="12289" max="12289" width="24" style="72" customWidth="1"/>
    <col min="12290" max="12291" width="22.5703125" style="72" customWidth="1"/>
    <col min="12292" max="12292" width="6.7109375" style="72" customWidth="1"/>
    <col min="12293" max="12293" width="24.28515625" style="72" customWidth="1"/>
    <col min="12294" max="12294" width="23" style="72" customWidth="1"/>
    <col min="12295" max="12295" width="17.7109375" style="72" bestFit="1" customWidth="1"/>
    <col min="12296" max="12542" width="9.140625" style="72"/>
    <col min="12543" max="12543" width="12.7109375" style="72" customWidth="1"/>
    <col min="12544" max="12544" width="48.42578125" style="72" customWidth="1"/>
    <col min="12545" max="12545" width="24" style="72" customWidth="1"/>
    <col min="12546" max="12547" width="22.5703125" style="72" customWidth="1"/>
    <col min="12548" max="12548" width="6.7109375" style="72" customWidth="1"/>
    <col min="12549" max="12549" width="24.28515625" style="72" customWidth="1"/>
    <col min="12550" max="12550" width="23" style="72" customWidth="1"/>
    <col min="12551" max="12551" width="17.7109375" style="72" bestFit="1" customWidth="1"/>
    <col min="12552" max="12798" width="9.140625" style="72"/>
    <col min="12799" max="12799" width="12.7109375" style="72" customWidth="1"/>
    <col min="12800" max="12800" width="48.42578125" style="72" customWidth="1"/>
    <col min="12801" max="12801" width="24" style="72" customWidth="1"/>
    <col min="12802" max="12803" width="22.5703125" style="72" customWidth="1"/>
    <col min="12804" max="12804" width="6.7109375" style="72" customWidth="1"/>
    <col min="12805" max="12805" width="24.28515625" style="72" customWidth="1"/>
    <col min="12806" max="12806" width="23" style="72" customWidth="1"/>
    <col min="12807" max="12807" width="17.7109375" style="72" bestFit="1" customWidth="1"/>
    <col min="12808" max="13054" width="9.140625" style="72"/>
    <col min="13055" max="13055" width="12.7109375" style="72" customWidth="1"/>
    <col min="13056" max="13056" width="48.42578125" style="72" customWidth="1"/>
    <col min="13057" max="13057" width="24" style="72" customWidth="1"/>
    <col min="13058" max="13059" width="22.5703125" style="72" customWidth="1"/>
    <col min="13060" max="13060" width="6.7109375" style="72" customWidth="1"/>
    <col min="13061" max="13061" width="24.28515625" style="72" customWidth="1"/>
    <col min="13062" max="13062" width="23" style="72" customWidth="1"/>
    <col min="13063" max="13063" width="17.7109375" style="72" bestFit="1" customWidth="1"/>
    <col min="13064" max="13310" width="9.140625" style="72"/>
    <col min="13311" max="13311" width="12.7109375" style="72" customWidth="1"/>
    <col min="13312" max="13312" width="48.42578125" style="72" customWidth="1"/>
    <col min="13313" max="13313" width="24" style="72" customWidth="1"/>
    <col min="13314" max="13315" width="22.5703125" style="72" customWidth="1"/>
    <col min="13316" max="13316" width="6.7109375" style="72" customWidth="1"/>
    <col min="13317" max="13317" width="24.28515625" style="72" customWidth="1"/>
    <col min="13318" max="13318" width="23" style="72" customWidth="1"/>
    <col min="13319" max="13319" width="17.7109375" style="72" bestFit="1" customWidth="1"/>
    <col min="13320" max="13566" width="9.140625" style="72"/>
    <col min="13567" max="13567" width="12.7109375" style="72" customWidth="1"/>
    <col min="13568" max="13568" width="48.42578125" style="72" customWidth="1"/>
    <col min="13569" max="13569" width="24" style="72" customWidth="1"/>
    <col min="13570" max="13571" width="22.5703125" style="72" customWidth="1"/>
    <col min="13572" max="13572" width="6.7109375" style="72" customWidth="1"/>
    <col min="13573" max="13573" width="24.28515625" style="72" customWidth="1"/>
    <col min="13574" max="13574" width="23" style="72" customWidth="1"/>
    <col min="13575" max="13575" width="17.7109375" style="72" bestFit="1" customWidth="1"/>
    <col min="13576" max="13822" width="9.140625" style="72"/>
    <col min="13823" max="13823" width="12.7109375" style="72" customWidth="1"/>
    <col min="13824" max="13824" width="48.42578125" style="72" customWidth="1"/>
    <col min="13825" max="13825" width="24" style="72" customWidth="1"/>
    <col min="13826" max="13827" width="22.5703125" style="72" customWidth="1"/>
    <col min="13828" max="13828" width="6.7109375" style="72" customWidth="1"/>
    <col min="13829" max="13829" width="24.28515625" style="72" customWidth="1"/>
    <col min="13830" max="13830" width="23" style="72" customWidth="1"/>
    <col min="13831" max="13831" width="17.7109375" style="72" bestFit="1" customWidth="1"/>
    <col min="13832" max="14078" width="9.140625" style="72"/>
    <col min="14079" max="14079" width="12.7109375" style="72" customWidth="1"/>
    <col min="14080" max="14080" width="48.42578125" style="72" customWidth="1"/>
    <col min="14081" max="14081" width="24" style="72" customWidth="1"/>
    <col min="14082" max="14083" width="22.5703125" style="72" customWidth="1"/>
    <col min="14084" max="14084" width="6.7109375" style="72" customWidth="1"/>
    <col min="14085" max="14085" width="24.28515625" style="72" customWidth="1"/>
    <col min="14086" max="14086" width="23" style="72" customWidth="1"/>
    <col min="14087" max="14087" width="17.7109375" style="72" bestFit="1" customWidth="1"/>
    <col min="14088" max="14334" width="9.140625" style="72"/>
    <col min="14335" max="14335" width="12.7109375" style="72" customWidth="1"/>
    <col min="14336" max="14336" width="48.42578125" style="72" customWidth="1"/>
    <col min="14337" max="14337" width="24" style="72" customWidth="1"/>
    <col min="14338" max="14339" width="22.5703125" style="72" customWidth="1"/>
    <col min="14340" max="14340" width="6.7109375" style="72" customWidth="1"/>
    <col min="14341" max="14341" width="24.28515625" style="72" customWidth="1"/>
    <col min="14342" max="14342" width="23" style="72" customWidth="1"/>
    <col min="14343" max="14343" width="17.7109375" style="72" bestFit="1" customWidth="1"/>
    <col min="14344" max="14590" width="9.140625" style="72"/>
    <col min="14591" max="14591" width="12.7109375" style="72" customWidth="1"/>
    <col min="14592" max="14592" width="48.42578125" style="72" customWidth="1"/>
    <col min="14593" max="14593" width="24" style="72" customWidth="1"/>
    <col min="14594" max="14595" width="22.5703125" style="72" customWidth="1"/>
    <col min="14596" max="14596" width="6.7109375" style="72" customWidth="1"/>
    <col min="14597" max="14597" width="24.28515625" style="72" customWidth="1"/>
    <col min="14598" max="14598" width="23" style="72" customWidth="1"/>
    <col min="14599" max="14599" width="17.7109375" style="72" bestFit="1" customWidth="1"/>
    <col min="14600" max="14846" width="9.140625" style="72"/>
    <col min="14847" max="14847" width="12.7109375" style="72" customWidth="1"/>
    <col min="14848" max="14848" width="48.42578125" style="72" customWidth="1"/>
    <col min="14849" max="14849" width="24" style="72" customWidth="1"/>
    <col min="14850" max="14851" width="22.5703125" style="72" customWidth="1"/>
    <col min="14852" max="14852" width="6.7109375" style="72" customWidth="1"/>
    <col min="14853" max="14853" width="24.28515625" style="72" customWidth="1"/>
    <col min="14854" max="14854" width="23" style="72" customWidth="1"/>
    <col min="14855" max="14855" width="17.7109375" style="72" bestFit="1" customWidth="1"/>
    <col min="14856" max="15102" width="9.140625" style="72"/>
    <col min="15103" max="15103" width="12.7109375" style="72" customWidth="1"/>
    <col min="15104" max="15104" width="48.42578125" style="72" customWidth="1"/>
    <col min="15105" max="15105" width="24" style="72" customWidth="1"/>
    <col min="15106" max="15107" width="22.5703125" style="72" customWidth="1"/>
    <col min="15108" max="15108" width="6.7109375" style="72" customWidth="1"/>
    <col min="15109" max="15109" width="24.28515625" style="72" customWidth="1"/>
    <col min="15110" max="15110" width="23" style="72" customWidth="1"/>
    <col min="15111" max="15111" width="17.7109375" style="72" bestFit="1" customWidth="1"/>
    <col min="15112" max="15358" width="9.140625" style="72"/>
    <col min="15359" max="15359" width="12.7109375" style="72" customWidth="1"/>
    <col min="15360" max="15360" width="48.42578125" style="72" customWidth="1"/>
    <col min="15361" max="15361" width="24" style="72" customWidth="1"/>
    <col min="15362" max="15363" width="22.5703125" style="72" customWidth="1"/>
    <col min="15364" max="15364" width="6.7109375" style="72" customWidth="1"/>
    <col min="15365" max="15365" width="24.28515625" style="72" customWidth="1"/>
    <col min="15366" max="15366" width="23" style="72" customWidth="1"/>
    <col min="15367" max="15367" width="17.7109375" style="72" bestFit="1" customWidth="1"/>
    <col min="15368" max="15614" width="9.140625" style="72"/>
    <col min="15615" max="15615" width="12.7109375" style="72" customWidth="1"/>
    <col min="15616" max="15616" width="48.42578125" style="72" customWidth="1"/>
    <col min="15617" max="15617" width="24" style="72" customWidth="1"/>
    <col min="15618" max="15619" width="22.5703125" style="72" customWidth="1"/>
    <col min="15620" max="15620" width="6.7109375" style="72" customWidth="1"/>
    <col min="15621" max="15621" width="24.28515625" style="72" customWidth="1"/>
    <col min="15622" max="15622" width="23" style="72" customWidth="1"/>
    <col min="15623" max="15623" width="17.7109375" style="72" bestFit="1" customWidth="1"/>
    <col min="15624" max="15870" width="9.140625" style="72"/>
    <col min="15871" max="15871" width="12.7109375" style="72" customWidth="1"/>
    <col min="15872" max="15872" width="48.42578125" style="72" customWidth="1"/>
    <col min="15873" max="15873" width="24" style="72" customWidth="1"/>
    <col min="15874" max="15875" width="22.5703125" style="72" customWidth="1"/>
    <col min="15876" max="15876" width="6.7109375" style="72" customWidth="1"/>
    <col min="15877" max="15877" width="24.28515625" style="72" customWidth="1"/>
    <col min="15878" max="15878" width="23" style="72" customWidth="1"/>
    <col min="15879" max="15879" width="17.7109375" style="72" bestFit="1" customWidth="1"/>
    <col min="15880" max="16126" width="9.140625" style="72"/>
    <col min="16127" max="16127" width="12.7109375" style="72" customWidth="1"/>
    <col min="16128" max="16128" width="48.42578125" style="72" customWidth="1"/>
    <col min="16129" max="16129" width="24" style="72" customWidth="1"/>
    <col min="16130" max="16131" width="22.5703125" style="72" customWidth="1"/>
    <col min="16132" max="16132" width="6.7109375" style="72" customWidth="1"/>
    <col min="16133" max="16133" width="24.28515625" style="72" customWidth="1"/>
    <col min="16134" max="16134" width="23" style="72" customWidth="1"/>
    <col min="16135" max="16135" width="17.7109375" style="72" bestFit="1" customWidth="1"/>
    <col min="16136" max="16384" width="9.140625" style="72"/>
  </cols>
  <sheetData>
    <row r="1" spans="2:9" ht="24" customHeight="1">
      <c r="B1" s="32" t="str">
        <f>Cover!E22</f>
        <v>TASNETWORKS</v>
      </c>
      <c r="C1" s="32"/>
      <c r="D1" s="167"/>
    </row>
    <row r="2" spans="2:9" ht="21.75" customHeight="1">
      <c r="B2" s="73" t="s">
        <v>185</v>
      </c>
      <c r="E2" s="74"/>
    </row>
    <row r="3" spans="2:9" ht="18.75" customHeight="1">
      <c r="B3" s="163" t="str">
        <f>Cover!E26</f>
        <v>2015-16</v>
      </c>
      <c r="C3" s="60"/>
      <c r="D3" s="169"/>
      <c r="H3" s="74"/>
      <c r="I3" s="74"/>
    </row>
    <row r="4" spans="2:9" ht="18.75" customHeight="1">
      <c r="B4" s="77"/>
      <c r="C4" s="79"/>
      <c r="D4" s="153" t="s">
        <v>238</v>
      </c>
      <c r="H4" s="74"/>
      <c r="I4" s="74"/>
    </row>
    <row r="5" spans="2:9" ht="18.75" customHeight="1">
      <c r="B5" s="61" t="s">
        <v>240</v>
      </c>
      <c r="C5" s="78"/>
      <c r="D5" s="393" t="s">
        <v>130</v>
      </c>
      <c r="H5" s="74"/>
      <c r="I5" s="74"/>
    </row>
    <row r="6" spans="2:9" ht="18.75" customHeight="1">
      <c r="B6" s="87" t="s">
        <v>550</v>
      </c>
      <c r="C6" s="78"/>
      <c r="D6" s="87" t="s">
        <v>239</v>
      </c>
      <c r="H6" s="74"/>
      <c r="I6" s="74"/>
    </row>
    <row r="7" spans="2:9" ht="18.75" customHeight="1">
      <c r="H7" s="74"/>
      <c r="I7" s="74"/>
    </row>
    <row r="8" spans="2:9" ht="18.75" customHeight="1">
      <c r="B8" s="575" t="s">
        <v>231</v>
      </c>
      <c r="C8" s="576"/>
      <c r="H8" s="74"/>
      <c r="I8" s="74"/>
    </row>
    <row r="9" spans="2:9" ht="18.75" customHeight="1">
      <c r="H9" s="74"/>
      <c r="I9" s="74"/>
    </row>
    <row r="10" spans="2:9">
      <c r="B10" s="573" t="s">
        <v>466</v>
      </c>
      <c r="C10" s="574"/>
      <c r="D10" s="574"/>
    </row>
    <row r="12" spans="2:9">
      <c r="B12" s="43" t="s">
        <v>175</v>
      </c>
      <c r="C12" s="44" t="s">
        <v>186</v>
      </c>
    </row>
    <row r="13" spans="2:9">
      <c r="B13" s="33" t="s">
        <v>300</v>
      </c>
      <c r="C13" s="241">
        <v>44.55</v>
      </c>
    </row>
    <row r="14" spans="2:9">
      <c r="B14" s="33" t="s">
        <v>301</v>
      </c>
      <c r="C14" s="241">
        <v>50</v>
      </c>
    </row>
    <row r="15" spans="2:9">
      <c r="B15" s="33" t="s">
        <v>302</v>
      </c>
      <c r="C15" s="241">
        <v>32.770000000000003</v>
      </c>
    </row>
    <row r="16" spans="2:9">
      <c r="B16" s="33" t="s">
        <v>303</v>
      </c>
      <c r="C16" s="241">
        <v>32.770000000000003</v>
      </c>
    </row>
    <row r="17" spans="2:3">
      <c r="B17" s="33" t="s">
        <v>304</v>
      </c>
      <c r="C17" s="241">
        <v>32.770000000000003</v>
      </c>
    </row>
    <row r="18" spans="2:3">
      <c r="B18" s="33" t="s">
        <v>305</v>
      </c>
      <c r="C18" s="241">
        <v>36.28</v>
      </c>
    </row>
    <row r="19" spans="2:3">
      <c r="B19" s="33" t="s">
        <v>352</v>
      </c>
      <c r="C19" s="241">
        <v>34.89</v>
      </c>
    </row>
    <row r="20" spans="2:3">
      <c r="B20" s="33" t="s">
        <v>351</v>
      </c>
      <c r="C20" s="241">
        <v>33.4</v>
      </c>
    </row>
    <row r="21" spans="2:3">
      <c r="B21" s="33" t="s">
        <v>307</v>
      </c>
      <c r="C21" s="241">
        <v>45.45</v>
      </c>
    </row>
    <row r="22" spans="2:3">
      <c r="B22" s="33" t="s">
        <v>350</v>
      </c>
      <c r="C22" s="241">
        <v>31.37</v>
      </c>
    </row>
    <row r="23" spans="2:3">
      <c r="B23" s="33" t="s">
        <v>309</v>
      </c>
      <c r="C23" s="241">
        <v>31.37</v>
      </c>
    </row>
    <row r="24" spans="2:3">
      <c r="B24" s="33" t="s">
        <v>349</v>
      </c>
      <c r="C24" s="241">
        <v>37.61</v>
      </c>
    </row>
    <row r="25" spans="2:3">
      <c r="B25" s="33" t="s">
        <v>348</v>
      </c>
      <c r="C25" s="241">
        <v>33.25</v>
      </c>
    </row>
    <row r="26" spans="2:3">
      <c r="B26" s="33" t="s">
        <v>312</v>
      </c>
      <c r="C26" s="241">
        <v>36.61</v>
      </c>
    </row>
    <row r="27" spans="2:3">
      <c r="B27" s="33" t="s">
        <v>313</v>
      </c>
      <c r="C27" s="241">
        <v>34.15</v>
      </c>
    </row>
    <row r="28" spans="2:3">
      <c r="B28" s="33" t="s">
        <v>314</v>
      </c>
      <c r="C28" s="241">
        <v>37.409999999999997</v>
      </c>
    </row>
    <row r="29" spans="2:3">
      <c r="B29" s="33" t="s">
        <v>315</v>
      </c>
      <c r="C29" s="241">
        <v>38.69</v>
      </c>
    </row>
    <row r="30" spans="2:3">
      <c r="B30" s="33" t="s">
        <v>316</v>
      </c>
      <c r="C30" s="241">
        <v>35.28</v>
      </c>
    </row>
    <row r="31" spans="2:3">
      <c r="B31" s="33" t="s">
        <v>317</v>
      </c>
      <c r="C31" s="241">
        <v>36.71</v>
      </c>
    </row>
    <row r="32" spans="2:3">
      <c r="B32" s="33" t="s">
        <v>318</v>
      </c>
      <c r="C32" s="241">
        <v>42.48</v>
      </c>
    </row>
    <row r="33" spans="2:3">
      <c r="B33" s="33" t="s">
        <v>319</v>
      </c>
      <c r="C33" s="241">
        <v>43.07</v>
      </c>
    </row>
    <row r="34" spans="2:3">
      <c r="B34" s="33" t="s">
        <v>320</v>
      </c>
      <c r="C34" s="241">
        <v>36.4</v>
      </c>
    </row>
    <row r="35" spans="2:3">
      <c r="B35" s="33" t="s">
        <v>321</v>
      </c>
      <c r="C35" s="241">
        <v>36.4</v>
      </c>
    </row>
    <row r="36" spans="2:3">
      <c r="B36" s="33" t="s">
        <v>322</v>
      </c>
      <c r="C36" s="241">
        <v>36.4</v>
      </c>
    </row>
    <row r="37" spans="2:3">
      <c r="B37" s="33" t="s">
        <v>323</v>
      </c>
      <c r="C37" s="241">
        <v>36.409999999999997</v>
      </c>
    </row>
    <row r="38" spans="2:3">
      <c r="B38" s="33" t="s">
        <v>324</v>
      </c>
      <c r="C38" s="241">
        <v>36.340000000000003</v>
      </c>
    </row>
    <row r="39" spans="2:3">
      <c r="B39" s="33" t="s">
        <v>325</v>
      </c>
      <c r="C39" s="241">
        <v>36.4</v>
      </c>
    </row>
    <row r="40" spans="2:3">
      <c r="B40" s="33" t="s">
        <v>326</v>
      </c>
      <c r="C40" s="241">
        <v>36.409999999999997</v>
      </c>
    </row>
    <row r="41" spans="2:3">
      <c r="B41" s="33" t="s">
        <v>327</v>
      </c>
      <c r="C41" s="241">
        <v>36.4</v>
      </c>
    </row>
    <row r="42" spans="2:3">
      <c r="B42" s="33" t="s">
        <v>328</v>
      </c>
      <c r="C42" s="477" t="s">
        <v>503</v>
      </c>
    </row>
    <row r="43" spans="2:3">
      <c r="B43" s="33" t="s">
        <v>353</v>
      </c>
      <c r="C43" s="477" t="s">
        <v>503</v>
      </c>
    </row>
    <row r="44" spans="2:3">
      <c r="B44" s="33" t="s">
        <v>330</v>
      </c>
      <c r="C44" s="477" t="s">
        <v>503</v>
      </c>
    </row>
    <row r="45" spans="2:3">
      <c r="B45" s="33" t="s">
        <v>347</v>
      </c>
      <c r="C45" s="477" t="s">
        <v>503</v>
      </c>
    </row>
    <row r="46" spans="2:3">
      <c r="B46" s="33" t="s">
        <v>346</v>
      </c>
      <c r="C46" s="477" t="s">
        <v>503</v>
      </c>
    </row>
    <row r="47" spans="2:3">
      <c r="B47" s="33" t="s">
        <v>333</v>
      </c>
      <c r="C47" s="477" t="s">
        <v>503</v>
      </c>
    </row>
    <row r="48" spans="2:3">
      <c r="B48" s="33" t="s">
        <v>334</v>
      </c>
      <c r="C48" s="477" t="s">
        <v>503</v>
      </c>
    </row>
    <row r="49" spans="1:7">
      <c r="B49" s="171" t="s">
        <v>187</v>
      </c>
      <c r="C49" s="170"/>
    </row>
    <row r="50" spans="1:7">
      <c r="B50" s="33" t="s">
        <v>341</v>
      </c>
      <c r="C50" s="241">
        <v>9.23</v>
      </c>
    </row>
    <row r="51" spans="1:7">
      <c r="B51" s="33" t="s">
        <v>340</v>
      </c>
      <c r="C51" s="241">
        <v>5.22</v>
      </c>
    </row>
    <row r="52" spans="1:7">
      <c r="B52" s="33" t="s">
        <v>339</v>
      </c>
      <c r="C52" s="241">
        <v>34.54</v>
      </c>
    </row>
    <row r="53" spans="1:7">
      <c r="B53" s="23" t="s">
        <v>338</v>
      </c>
      <c r="C53" s="477" t="s">
        <v>503</v>
      </c>
    </row>
    <row r="54" spans="1:7">
      <c r="B54" s="23" t="s">
        <v>345</v>
      </c>
      <c r="C54" s="241">
        <v>3.02</v>
      </c>
    </row>
    <row r="55" spans="1:7">
      <c r="B55" s="23" t="s">
        <v>177</v>
      </c>
      <c r="C55" s="241">
        <v>5</v>
      </c>
    </row>
    <row r="56" spans="1:7">
      <c r="B56" s="23" t="s">
        <v>344</v>
      </c>
      <c r="C56" s="477" t="s">
        <v>503</v>
      </c>
    </row>
    <row r="57" spans="1:7">
      <c r="B57" s="23" t="s">
        <v>335</v>
      </c>
      <c r="C57" s="477" t="s">
        <v>503</v>
      </c>
    </row>
    <row r="58" spans="1:7">
      <c r="D58" s="355"/>
    </row>
    <row r="59" spans="1:7">
      <c r="A59" s="74"/>
      <c r="D59" s="89"/>
    </row>
    <row r="60" spans="1:7">
      <c r="B60" s="90"/>
      <c r="C60" s="90"/>
      <c r="D60" s="91"/>
      <c r="E60" s="92"/>
      <c r="F60" s="92"/>
      <c r="G60" s="92"/>
    </row>
    <row r="62" spans="1:7" ht="12.75" customHeight="1"/>
    <row r="63" spans="1:7" ht="12.75" customHeight="1"/>
    <row r="64" spans="1:7" ht="12.75" customHeight="1"/>
    <row r="65" spans="2:7" ht="12.75" customHeight="1"/>
    <row r="66" spans="2:7" ht="12.75" customHeight="1"/>
    <row r="67" spans="2:7" ht="12.75" customHeight="1"/>
    <row r="68" spans="2:7" ht="12.75" customHeight="1"/>
    <row r="69" spans="2:7" ht="12.75" customHeight="1"/>
    <row r="70" spans="2:7" ht="12.75" customHeight="1"/>
    <row r="71" spans="2:7" ht="12.75" customHeight="1"/>
    <row r="72" spans="2:7" ht="20.25">
      <c r="B72" s="163"/>
      <c r="C72" s="163"/>
      <c r="D72" s="163"/>
      <c r="E72" s="163"/>
      <c r="F72" s="163"/>
      <c r="G72" s="163"/>
    </row>
  </sheetData>
  <customSheetViews>
    <customSheetView guid="{8AFF35FC-108D-4A49-9D9F-1B843A1181FA}" showPageBreaks="1" showGridLines="0" printArea="1" view="pageBreakPreview">
      <selection activeCell="C30" sqref="C30"/>
      <pageMargins left="0.75" right="0.75" top="1" bottom="1" header="0.5" footer="0.5"/>
      <pageSetup paperSize="9" scale="70" orientation="portrait" r:id="rId1"/>
      <headerFooter alignWithMargins="0">
        <oddFooter>&amp;L&amp;D&amp;C&amp;A&amp;RPage &amp;P of &amp;N</oddFooter>
      </headerFooter>
    </customSheetView>
  </customSheetViews>
  <mergeCells count="2">
    <mergeCell ref="B10:D10"/>
    <mergeCell ref="B8:C8"/>
  </mergeCells>
  <pageMargins left="0.75" right="0.75" top="1" bottom="1" header="0.5" footer="0.5"/>
  <pageSetup paperSize="9" scale="70" orientation="portrait" r:id="rId2"/>
  <headerFooter alignWithMargins="0">
    <oddFooter>&amp;L&amp;D&amp;C&amp;A&amp;RPage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5A340D0812B9E0429EA7DC5B6765C99D" ma:contentTypeVersion="14" ma:contentTypeDescription="" ma:contentTypeScope="" ma:versionID="dca1e29a9575e5dd42194b5e7588a14a">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b3b35be9c87d9a7914a6fe55871a9898"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minOccurs="0"/>
                <xsd:element ref="ns2:RIN_x0020_Document_x0020_Stage" minOccurs="0"/>
                <xsd:element ref="ns2:Owning_x0020_Group" minOccurs="0"/>
                <xsd:element ref="ns2:Yea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nillable="true" ma:displayName="RIN Document Type" ma:default="Working Document" ma:format="RadioButtons" ma:internalName="RIN_x0020_Document_x0020_Type">
      <xsd:simpleType>
        <xsd:restriction base="dms:Choice">
          <xsd:enumeration value="Working Document"/>
          <xsd:enumeration value="Basis of Preparation"/>
          <xsd:enumeration value="Submission"/>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Post Audit"/>
          <xsd:enumeration value="Final"/>
        </xsd:restriction>
      </xsd:simpleType>
    </xsd:element>
    <xsd:element name="Owning_x0020_Group" ma:index="13" nillable="true" ma:displayName="RIN Group" ma:default="N/A" ma:format="Dropdown" ma:internalName="Owning_x0020_Group" ma:readOnly="false">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5-16" ma:format="RadioButtons" ma:internalName="Year">
      <xsd:simpleType>
        <xsd:restriction base="dms:Choice">
          <xsd:enumeration value="13-14"/>
          <xsd:enumeration value="14-15"/>
          <xsd:enumeration value="15-16"/>
          <xsd:enumeration value="16-17"/>
          <xsd:enumeration value="17-18"/>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cord_x0020_Number xmlns="8f493e50-f4fa-4672-bec5-6587e791f720">R0000524933</Record_x0020_Number>
    <TaxCatchAll xmlns="8f493e50-f4fa-4672-bec5-6587e791f720"/>
    <RIN_x0020_Document_x0020_Type xmlns="8f493e50-f4fa-4672-bec5-6587e791f720">Submission</RIN_x0020_Document_x0020_Type>
    <Owning_x0020_Group xmlns="8f493e50-f4fa-4672-bec5-6587e791f720">N/A</Owning_x0020_Group>
    <RIN_x0020_Document_x0020_Stage xmlns="8f493e50-f4fa-4672-bec5-6587e791f720">Working</RIN_x0020_Document_x0020_Stage>
    <Year xmlns="8f493e50-f4fa-4672-bec5-6587e791f720">15-16</Year>
  </documentManagement>
</p:properties>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BC3E7F46-B861-4D48-8445-ACEE23FAE956}">
  <ds:schemaRefs>
    <ds:schemaRef ds:uri="http://schemas.microsoft.com/sharepoint/v3/contenttype/forms"/>
  </ds:schemaRefs>
</ds:datastoreItem>
</file>

<file path=customXml/itemProps2.xml><?xml version="1.0" encoding="utf-8"?>
<ds:datastoreItem xmlns:ds="http://schemas.openxmlformats.org/officeDocument/2006/customXml" ds:itemID="{9C5319FC-FF8C-4D62-9B25-1D3927767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72F72-7FA9-4128-96BC-1B77A980A193}">
  <ds:schemaRefs>
    <ds:schemaRef ds:uri="http://schemas.microsoft.com/office/2006/documentManagement/types"/>
    <ds:schemaRef ds:uri="http://purl.org/dc/dcmitype/"/>
    <ds:schemaRef ds:uri="http://schemas.microsoft.com/sharepoint/v4"/>
    <ds:schemaRef ds:uri="http://purl.org/dc/elements/1.1/"/>
    <ds:schemaRef ds:uri="8f493e50-f4fa-4672-bec5-6587e791f72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60B91FCA-5FC1-4660-9340-CA338A4778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Cover</vt:lpstr>
      <vt:lpstr>Contents</vt:lpstr>
      <vt:lpstr>CPI</vt:lpstr>
      <vt:lpstr>Reconciliation</vt:lpstr>
      <vt:lpstr>1. Income</vt:lpstr>
      <vt:lpstr>2. Metering and TARC</vt:lpstr>
      <vt:lpstr>3a. Capex - total</vt:lpstr>
      <vt:lpstr>3b. Capex - margins</vt:lpstr>
      <vt:lpstr>4. Capex Tax</vt:lpstr>
      <vt:lpstr>5a. Maintenance - total </vt:lpstr>
      <vt:lpstr>5b. Maintenance - margin</vt:lpstr>
      <vt:lpstr>6a. Operating Activities (T)</vt:lpstr>
      <vt:lpstr>6b. Operating Activities  (M) </vt:lpstr>
      <vt:lpstr>7. Avoided Cost Payments</vt:lpstr>
      <vt:lpstr>8. Alt Control&amp;Others </vt:lpstr>
      <vt:lpstr>9. EBSS</vt:lpstr>
      <vt:lpstr>10. Juris Scheme</vt:lpstr>
      <vt:lpstr>11.DMIS-DMIA</vt:lpstr>
      <vt:lpstr>12. Self Insurance</vt:lpstr>
      <vt:lpstr>13. CHAP</vt:lpstr>
      <vt:lpstr>14. Related Party</vt:lpstr>
      <vt:lpstr>15. Shared assets</vt:lpstr>
      <vt:lpstr>Available_Reporting_Years</vt:lpstr>
      <vt:lpstr>Inflation_Conversion_Midyear</vt:lpstr>
      <vt:lpstr>'1. Income'!Print_Area</vt:lpstr>
      <vt:lpstr>'10. Juris Scheme'!Print_Area</vt:lpstr>
      <vt:lpstr>'11.DMIS-DMIA'!Print_Area</vt:lpstr>
      <vt:lpstr>'12. Self Insurance'!Print_Area</vt:lpstr>
      <vt:lpstr>'13. CHAP'!Print_Area</vt:lpstr>
      <vt:lpstr>'14. Related Party'!Print_Area</vt:lpstr>
      <vt:lpstr>'15. Shared assets'!Print_Area</vt:lpstr>
      <vt:lpstr>'2. Metering and TARC'!Print_Area</vt:lpstr>
      <vt:lpstr>'3a. Capex - total'!Print_Area</vt:lpstr>
      <vt:lpstr>'3b. Capex - margins'!Print_Area</vt:lpstr>
      <vt:lpstr>'4. Capex Tax'!Print_Area</vt:lpstr>
      <vt:lpstr>'5a. Maintenance - total '!Print_Area</vt:lpstr>
      <vt:lpstr>'5b. Maintenance - margin'!Print_Area</vt:lpstr>
      <vt:lpstr>'6a. Operating Activities (T)'!Print_Area</vt:lpstr>
      <vt:lpstr>'6b. Operating Activities  (M) '!Print_Area</vt:lpstr>
      <vt:lpstr>'7. Avoided Cost Payments'!Print_Area</vt:lpstr>
      <vt:lpstr>'8. Alt Control&amp;Others '!Print_Area</vt:lpstr>
      <vt:lpstr>'9. EBSS'!Print_Area</vt:lpstr>
      <vt:lpstr>Contents!Print_Area</vt:lpstr>
      <vt:lpstr>Cover!Print_Area</vt:lpstr>
      <vt:lpstr>CPI!Print_Area</vt:lpstr>
      <vt:lpstr>Reconciliation!Print_Area</vt:lpstr>
      <vt:lpstr>Reporting_Year</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2014-02-10T23:53:15Z</cp:lastPrinted>
  <dcterms:created xsi:type="dcterms:W3CDTF">2011-05-25T23:37:43Z</dcterms:created>
  <dcterms:modified xsi:type="dcterms:W3CDTF">2016-11-03T03:15:32Z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H:\TRIMDATA\TRIM\TEMP\HPTRIM.1688\D14 101078(V2)  Aurora 2013-2017 - Annual Reporting RIN development process - Final TasNetworks Annual Reporting RIN - Appendix B (Financial Information Templates)(2).XLSX</vt:lpwstr>
  </property>
  <property fmtid="{D5CDD505-2E9C-101B-9397-08002B2CF9AE}" pid="3" name="ContentTypeId">
    <vt:lpwstr>0x01010001E02CCC3410964E993CCD35D068A93E0201005A340D0812B9E0429EA7DC5B6765C99D</vt:lpwstr>
  </property>
  <property fmtid="{D5CDD505-2E9C-101B-9397-08002B2CF9AE}" pid="4" name="RecordPoint_WorkflowType">
    <vt:lpwstr>ActiveSubmitStub</vt:lpwstr>
  </property>
  <property fmtid="{D5CDD505-2E9C-101B-9397-08002B2CF9AE}" pid="5" name="RecordPoint_ActiveItemSiteId">
    <vt:lpwstr>{813152b7-69c2-464f-b7a1-05afac6a8a9a}</vt:lpwstr>
  </property>
  <property fmtid="{D5CDD505-2E9C-101B-9397-08002B2CF9AE}" pid="6" name="RecordPoint_ActiveItemListId">
    <vt:lpwstr>{967f896d-a151-4865-8ce7-3bb3be4be899}</vt:lpwstr>
  </property>
  <property fmtid="{D5CDD505-2E9C-101B-9397-08002B2CF9AE}" pid="7" name="RecordPoint_ActiveItemUniqueId">
    <vt:lpwstr>{12770ee5-cbc8-4029-b71a-3b0b6296688a}</vt:lpwstr>
  </property>
  <property fmtid="{D5CDD505-2E9C-101B-9397-08002B2CF9AE}" pid="8" name="RecordPoint_ActiveItemWebId">
    <vt:lpwstr>{a8fa1380-8a7a-420d-a986-d134a0a2f7f3}</vt:lpwstr>
  </property>
  <property fmtid="{D5CDD505-2E9C-101B-9397-08002B2CF9AE}" pid="9" name="RecordPoint_RecordNumberSubmitted">
    <vt:lpwstr>R0000524933</vt:lpwstr>
  </property>
  <property fmtid="{D5CDD505-2E9C-101B-9397-08002B2CF9AE}" pid="10" name="RecordPoint_SubmissionCompleted">
    <vt:lpwstr>2016-10-25T17:33:23.2172907+11:00</vt:lpwstr>
  </property>
  <property fmtid="{D5CDD505-2E9C-101B-9397-08002B2CF9AE}" pid="11" name="RecordPoint_SubmissionDate">
    <vt:lpwstr/>
  </property>
  <property fmtid="{D5CDD505-2E9C-101B-9397-08002B2CF9AE}" pid="12" name="RecordPoint_ActiveItemMoved">
    <vt:lpwstr/>
  </property>
  <property fmtid="{D5CDD505-2E9C-101B-9397-08002B2CF9AE}" pid="13" name="RecordPoint_RecordFormat">
    <vt:lpwstr/>
  </property>
</Properties>
</file>