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ustomProperty7.bin" ContentType="application/vnd.openxmlformats-officedocument.spreadsheetml.customProperty"/>
  <Override PartName="/xl/drawings/drawing7.xml" ContentType="application/vnd.openxmlformats-officedocument.drawing+xml"/>
  <Override PartName="/xl/customProperty8.bin" ContentType="application/vnd.openxmlformats-officedocument.spreadsheetml.customProperty"/>
  <Override PartName="/xl/drawings/drawing8.xml" ContentType="application/vnd.openxmlformats-officedocument.drawing+xml"/>
  <Override PartName="/xl/customProperty9.bin" ContentType="application/vnd.openxmlformats-officedocument.spreadsheetml.customProperty"/>
  <Override PartName="/xl/drawings/drawing9.xml" ContentType="application/vnd.openxmlformats-officedocument.drawing+xml"/>
  <Override PartName="/xl/customProperty10.bin" ContentType="application/vnd.openxmlformats-officedocument.spreadsheetml.customProperty"/>
  <Override PartName="/xl/drawings/drawing10.xml" ContentType="application/vnd.openxmlformats-officedocument.drawing+xml"/>
  <Override PartName="/xl/customProperty11.bin" ContentType="application/vnd.openxmlformats-officedocument.spreadsheetml.customProperty"/>
  <Override PartName="/xl/drawings/drawing11.xml" ContentType="application/vnd.openxmlformats-officedocument.drawing+xml"/>
  <Override PartName="/xl/customProperty1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25" yWindow="150" windowWidth="25650" windowHeight="10785" tabRatio="879" activeTab="6"/>
  </bookViews>
  <sheets>
    <sheet name="Cover" sheetId="31" r:id="rId1"/>
    <sheet name="Contents" sheetId="32" r:id="rId2"/>
    <sheet name="Definitions" sheetId="72" r:id="rId3"/>
    <sheet name="1a. STPIS Reliability" sheetId="47" r:id="rId4"/>
    <sheet name="1b. STPIS Customer Service" sheetId="68" r:id="rId5"/>
    <sheet name="1c. STPIS Daily Performance" sheetId="60" r:id="rId6"/>
    <sheet name="1e. STPIS Exclusions" sheetId="50" r:id="rId7"/>
    <sheet name="1f. STPIS - GSL" sheetId="71" r:id="rId8"/>
    <sheet name="2. Customer Service" sheetId="58" r:id="rId9"/>
    <sheet name="4a. Network perf - Feeders" sheetId="63" r:id="rId10"/>
    <sheet name="4c. Network perf - reliability" sheetId="70" r:id="rId11"/>
    <sheet name="Amendments" sheetId="73" r:id="rId12"/>
  </sheets>
  <externalReferences>
    <externalReference r:id="rId13"/>
    <externalReference r:id="rId14"/>
  </externalReferences>
  <definedNames>
    <definedName name="_xlnm._FilterDatabase" localSheetId="6" hidden="1">'1e. STPIS Exclusions'!$B$10:$L$35</definedName>
    <definedName name="_xlnm._FilterDatabase" localSheetId="9" hidden="1">'4a. Network perf - Feeders'!$B$6:$X$6</definedName>
    <definedName name="abc" localSheetId="3">#REF!</definedName>
    <definedName name="abc" localSheetId="4">#REF!</definedName>
    <definedName name="abc" localSheetId="6">#REF!</definedName>
    <definedName name="abc" localSheetId="1">#REF!</definedName>
    <definedName name="abc">#REF!</definedName>
    <definedName name="Asset1" localSheetId="3">#REF!</definedName>
    <definedName name="Asset1" localSheetId="4">#REF!</definedName>
    <definedName name="Asset1" localSheetId="6">#REF!</definedName>
    <definedName name="Asset1" localSheetId="1">'[1]4. RAB'!#REF!</definedName>
    <definedName name="Asset1" localSheetId="0">#REF!</definedName>
    <definedName name="Asset1">#REF!</definedName>
    <definedName name="Asset10" localSheetId="3">#REF!</definedName>
    <definedName name="Asset10" localSheetId="4">#REF!</definedName>
    <definedName name="Asset10" localSheetId="6">#REF!</definedName>
    <definedName name="Asset10" localSheetId="1">'[1]4. RAB'!#REF!</definedName>
    <definedName name="Asset10" localSheetId="0">#REF!</definedName>
    <definedName name="Asset10">#REF!</definedName>
    <definedName name="Asset11" localSheetId="3">#REF!</definedName>
    <definedName name="Asset11" localSheetId="4">#REF!</definedName>
    <definedName name="Asset11" localSheetId="6">#REF!</definedName>
    <definedName name="Asset11" localSheetId="1">'[1]4. RAB'!#REF!</definedName>
    <definedName name="Asset11" localSheetId="0">#REF!</definedName>
    <definedName name="Asset11">#REF!</definedName>
    <definedName name="asset11a" localSheetId="3">#REF!</definedName>
    <definedName name="asset11a" localSheetId="4">#REF!</definedName>
    <definedName name="asset11a" localSheetId="6">#REF!</definedName>
    <definedName name="asset11a" localSheetId="1">#REF!</definedName>
    <definedName name="asset11a" localSheetId="0">#REF!</definedName>
    <definedName name="asset11a">#REF!</definedName>
    <definedName name="Asset12" localSheetId="3">#REF!</definedName>
    <definedName name="Asset12" localSheetId="4">#REF!</definedName>
    <definedName name="Asset12" localSheetId="6">#REF!</definedName>
    <definedName name="Asset12" localSheetId="1">'[1]4. RAB'!#REF!</definedName>
    <definedName name="Asset12" localSheetId="0">#REF!</definedName>
    <definedName name="Asset12">#REF!</definedName>
    <definedName name="Asset13" localSheetId="3">#REF!</definedName>
    <definedName name="Asset13" localSheetId="4">#REF!</definedName>
    <definedName name="Asset13" localSheetId="6">#REF!</definedName>
    <definedName name="Asset13" localSheetId="1">'[1]4. RAB'!#REF!</definedName>
    <definedName name="Asset13" localSheetId="0">#REF!</definedName>
    <definedName name="Asset13">#REF!</definedName>
    <definedName name="Asset14" localSheetId="3">#REF!</definedName>
    <definedName name="Asset14" localSheetId="4">#REF!</definedName>
    <definedName name="Asset14" localSheetId="6">#REF!</definedName>
    <definedName name="Asset14" localSheetId="1">'[1]4. RAB'!#REF!</definedName>
    <definedName name="Asset14" localSheetId="0">#REF!</definedName>
    <definedName name="Asset14">#REF!</definedName>
    <definedName name="Asset15" localSheetId="3">#REF!</definedName>
    <definedName name="Asset15" localSheetId="4">#REF!</definedName>
    <definedName name="Asset15" localSheetId="6">#REF!</definedName>
    <definedName name="Asset15" localSheetId="1">'[1]4. RAB'!#REF!</definedName>
    <definedName name="Asset15" localSheetId="0">#REF!</definedName>
    <definedName name="Asset15">#REF!</definedName>
    <definedName name="Asset16" localSheetId="3">#REF!</definedName>
    <definedName name="Asset16" localSheetId="4">#REF!</definedName>
    <definedName name="Asset16" localSheetId="6">#REF!</definedName>
    <definedName name="Asset16" localSheetId="1">'[1]4. RAB'!#REF!</definedName>
    <definedName name="Asset16" localSheetId="0">#REF!</definedName>
    <definedName name="Asset16">#REF!</definedName>
    <definedName name="Asset17" localSheetId="3">#REF!</definedName>
    <definedName name="Asset17" localSheetId="4">#REF!</definedName>
    <definedName name="Asset17" localSheetId="6">#REF!</definedName>
    <definedName name="Asset17" localSheetId="1">'[1]4. RAB'!#REF!</definedName>
    <definedName name="Asset17" localSheetId="0">#REF!</definedName>
    <definedName name="Asset17">#REF!</definedName>
    <definedName name="Asset18" localSheetId="3">#REF!</definedName>
    <definedName name="Asset18" localSheetId="4">#REF!</definedName>
    <definedName name="Asset18" localSheetId="6">#REF!</definedName>
    <definedName name="Asset18" localSheetId="1">'[1]4. RAB'!#REF!</definedName>
    <definedName name="Asset18" localSheetId="0">#REF!</definedName>
    <definedName name="Asset18">#REF!</definedName>
    <definedName name="Asset19" localSheetId="3">#REF!</definedName>
    <definedName name="Asset19" localSheetId="4">#REF!</definedName>
    <definedName name="Asset19" localSheetId="6">#REF!</definedName>
    <definedName name="Asset19" localSheetId="1">'[1]4. RAB'!#REF!</definedName>
    <definedName name="Asset19" localSheetId="0">#REF!</definedName>
    <definedName name="Asset19">#REF!</definedName>
    <definedName name="Asset2" localSheetId="3">#REF!</definedName>
    <definedName name="Asset2" localSheetId="4">#REF!</definedName>
    <definedName name="Asset2" localSheetId="6">#REF!</definedName>
    <definedName name="Asset2" localSheetId="1">'[1]4. RAB'!#REF!</definedName>
    <definedName name="Asset2" localSheetId="0">#REF!</definedName>
    <definedName name="Asset2">#REF!</definedName>
    <definedName name="Asset20" localSheetId="3">#REF!</definedName>
    <definedName name="Asset20" localSheetId="4">#REF!</definedName>
    <definedName name="Asset20" localSheetId="6">#REF!</definedName>
    <definedName name="Asset20" localSheetId="1">'[1]4. RAB'!#REF!</definedName>
    <definedName name="Asset20" localSheetId="0">#REF!</definedName>
    <definedName name="Asset20">#REF!</definedName>
    <definedName name="Asset3" localSheetId="3">#REF!</definedName>
    <definedName name="Asset3" localSheetId="4">#REF!</definedName>
    <definedName name="Asset3" localSheetId="6">#REF!</definedName>
    <definedName name="Asset3" localSheetId="1">'[1]4. RAB'!#REF!</definedName>
    <definedName name="Asset3" localSheetId="0">#REF!</definedName>
    <definedName name="Asset3">#REF!</definedName>
    <definedName name="Asset4" localSheetId="3">#REF!</definedName>
    <definedName name="Asset4" localSheetId="4">#REF!</definedName>
    <definedName name="Asset4" localSheetId="6">#REF!</definedName>
    <definedName name="Asset4" localSheetId="1">'[1]4. RAB'!#REF!</definedName>
    <definedName name="Asset4" localSheetId="0">#REF!</definedName>
    <definedName name="Asset4">#REF!</definedName>
    <definedName name="Asset5" localSheetId="3">#REF!</definedName>
    <definedName name="Asset5" localSheetId="4">#REF!</definedName>
    <definedName name="Asset5" localSheetId="6">#REF!</definedName>
    <definedName name="Asset5" localSheetId="1">'[1]4. RAB'!#REF!</definedName>
    <definedName name="Asset5" localSheetId="0">#REF!</definedName>
    <definedName name="Asset5">#REF!</definedName>
    <definedName name="Asset6" localSheetId="3">#REF!</definedName>
    <definedName name="Asset6" localSheetId="4">#REF!</definedName>
    <definedName name="Asset6" localSheetId="6">#REF!</definedName>
    <definedName name="Asset6" localSheetId="1">'[1]4. RAB'!#REF!</definedName>
    <definedName name="Asset6" localSheetId="0">#REF!</definedName>
    <definedName name="Asset6">#REF!</definedName>
    <definedName name="Asset7" localSheetId="3">#REF!</definedName>
    <definedName name="Asset7" localSheetId="4">#REF!</definedName>
    <definedName name="Asset7" localSheetId="6">#REF!</definedName>
    <definedName name="Asset7" localSheetId="1">'[1]4. RAB'!#REF!</definedName>
    <definedName name="Asset7" localSheetId="0">#REF!</definedName>
    <definedName name="Asset7">#REF!</definedName>
    <definedName name="Asset8" localSheetId="3">#REF!</definedName>
    <definedName name="Asset8" localSheetId="4">#REF!</definedName>
    <definedName name="Asset8" localSheetId="6">#REF!</definedName>
    <definedName name="Asset8" localSheetId="1">'[1]4. RAB'!#REF!</definedName>
    <definedName name="Asset8" localSheetId="0">#REF!</definedName>
    <definedName name="Asset8">#REF!</definedName>
    <definedName name="Asset9" localSheetId="3">#REF!</definedName>
    <definedName name="Asset9" localSheetId="4">#REF!</definedName>
    <definedName name="Asset9" localSheetId="6">#REF!</definedName>
    <definedName name="Asset9" localSheetId="1">'[1]4. RAB'!#REF!</definedName>
    <definedName name="Asset9" localSheetId="0">#REF!</definedName>
    <definedName name="Asset9">#REF!</definedName>
    <definedName name="DNSP" localSheetId="3">[2]Outcomes!$B$2</definedName>
    <definedName name="DNSP" localSheetId="4">[2]Outcomes!$B$2</definedName>
    <definedName name="DNSP" localSheetId="6">[2]Outcomes!$B$2</definedName>
    <definedName name="DNSP">[2]Outcomes!$B$2</definedName>
    <definedName name="_xlnm.Print_Area" localSheetId="3">'1a. STPIS Reliability'!$A$1:$G$36</definedName>
    <definedName name="_xlnm.Print_Area" localSheetId="4">'1b. STPIS Customer Service'!$A$1:$E$32</definedName>
    <definedName name="_xlnm.Print_Area" localSheetId="5">'1c. STPIS Daily Performance'!$A$1:$N$378</definedName>
    <definedName name="_xlnm.Print_Area" localSheetId="6">'1e. STPIS Exclusions'!$A$1:$O$35</definedName>
    <definedName name="_xlnm.Print_Area" localSheetId="8">'2. Customer Service'!$A$1:$K$68</definedName>
    <definedName name="_xlnm.Print_Area" localSheetId="9">'4a. Network perf - Feeders'!$A$1:$X$354</definedName>
    <definedName name="_xlnm.Print_Area" localSheetId="1">Contents!$A$1:$G$18</definedName>
    <definedName name="_xlnm.Print_Area" localSheetId="0">Cover!$A$1:$I$44</definedName>
    <definedName name="_xlnm.Print_Titles" localSheetId="5">'1c. STPIS Daily Performance'!$1:$13</definedName>
    <definedName name="_xlnm.Print_Titles" localSheetId="7">'1f. STPIS - GSL'!$1:$7</definedName>
    <definedName name="_xlnm.Print_Titles" localSheetId="9">'4a. Network perf - Feeders'!$1:$6</definedName>
    <definedName name="_xlnm.Print_Titles" localSheetId="2">Definitions!$1:$5</definedName>
    <definedName name="YEAR" localSheetId="3">[2]Outcomes!$B$3</definedName>
    <definedName name="YEAR" localSheetId="4">[2]Outcomes!$B$3</definedName>
    <definedName name="YEAR" localSheetId="6">[2]Outcomes!$B$3</definedName>
    <definedName name="YEAR">[2]Outcomes!$B$3</definedName>
  </definedNames>
  <calcPr calcId="145621"/>
</workbook>
</file>

<file path=xl/calcChain.xml><?xml version="1.0" encoding="utf-8"?>
<calcChain xmlns="http://schemas.openxmlformats.org/spreadsheetml/2006/main">
  <c r="C41" i="71" l="1"/>
  <c r="C46" i="71"/>
  <c r="C40" i="71"/>
  <c r="C12" i="68"/>
  <c r="C11" i="68"/>
  <c r="D11" i="68"/>
  <c r="D12" i="68"/>
  <c r="H56" i="58"/>
  <c r="B3" i="72"/>
  <c r="B1" i="72"/>
  <c r="B3" i="70"/>
  <c r="B1" i="70"/>
  <c r="H63" i="58"/>
  <c r="H54" i="58"/>
  <c r="H49" i="58"/>
  <c r="H48" i="58"/>
  <c r="B3" i="71"/>
  <c r="B1" i="71"/>
  <c r="H57" i="58"/>
  <c r="C49" i="71"/>
  <c r="B3" i="68"/>
  <c r="B3" i="60"/>
  <c r="B14" i="60"/>
  <c r="B15" i="60"/>
  <c r="B16" i="60"/>
  <c r="B17" i="60"/>
  <c r="B18" i="60"/>
  <c r="B19" i="60"/>
  <c r="B20" i="60"/>
  <c r="B21" i="60"/>
  <c r="B22" i="60"/>
  <c r="B23" i="60"/>
  <c r="B24" i="60"/>
  <c r="B25" i="60"/>
  <c r="B26" i="60"/>
  <c r="B27" i="60"/>
  <c r="B28" i="60"/>
  <c r="B29" i="60"/>
  <c r="B30" i="60"/>
  <c r="B31" i="60"/>
  <c r="B32" i="60"/>
  <c r="B33" i="60"/>
  <c r="B34" i="60"/>
  <c r="B35" i="60"/>
  <c r="B36" i="60"/>
  <c r="B37" i="60"/>
  <c r="B38" i="60"/>
  <c r="B39" i="60"/>
  <c r="B40" i="60"/>
  <c r="B41" i="60"/>
  <c r="B42" i="60"/>
  <c r="B43" i="60"/>
  <c r="B44" i="60"/>
  <c r="B45" i="60"/>
  <c r="B46" i="60"/>
  <c r="B47" i="60"/>
  <c r="B48" i="60"/>
  <c r="B49" i="60"/>
  <c r="B50" i="60"/>
  <c r="B51" i="60"/>
  <c r="B52" i="60"/>
  <c r="B53" i="60"/>
  <c r="B54" i="60"/>
  <c r="B55" i="60"/>
  <c r="B56" i="60"/>
  <c r="B57" i="60"/>
  <c r="B58" i="60"/>
  <c r="B59" i="60"/>
  <c r="B60" i="60"/>
  <c r="B61" i="60"/>
  <c r="B62" i="60"/>
  <c r="B63" i="60"/>
  <c r="B64" i="60"/>
  <c r="B65" i="60"/>
  <c r="B66" i="60"/>
  <c r="B67" i="60"/>
  <c r="B68" i="60"/>
  <c r="B69" i="60"/>
  <c r="B70" i="60"/>
  <c r="B71" i="60"/>
  <c r="B72" i="60"/>
  <c r="B73" i="60"/>
  <c r="B74" i="60"/>
  <c r="B75" i="60"/>
  <c r="B76" i="60"/>
  <c r="B77" i="60"/>
  <c r="B78" i="60"/>
  <c r="B79" i="60"/>
  <c r="B80" i="60"/>
  <c r="B81" i="60"/>
  <c r="B82" i="60"/>
  <c r="B83" i="60"/>
  <c r="B84" i="60"/>
  <c r="B85" i="60"/>
  <c r="B86" i="60"/>
  <c r="B87" i="60"/>
  <c r="B88" i="60"/>
  <c r="B89" i="60"/>
  <c r="B90" i="60"/>
  <c r="B91" i="60"/>
  <c r="B92" i="60"/>
  <c r="B93" i="60"/>
  <c r="B94" i="60"/>
  <c r="B95" i="60"/>
  <c r="B96" i="60"/>
  <c r="B97" i="60"/>
  <c r="B98" i="60"/>
  <c r="B99" i="60"/>
  <c r="B100" i="60"/>
  <c r="B101" i="60"/>
  <c r="B102" i="60"/>
  <c r="B103" i="60"/>
  <c r="B104" i="60"/>
  <c r="B105" i="60"/>
  <c r="B106" i="60"/>
  <c r="B107" i="60"/>
  <c r="B108" i="60"/>
  <c r="B109" i="60"/>
  <c r="B110" i="60"/>
  <c r="B111" i="60"/>
  <c r="B112" i="60"/>
  <c r="B113" i="60"/>
  <c r="B114" i="60"/>
  <c r="B115" i="60"/>
  <c r="B116" i="60"/>
  <c r="B117" i="60"/>
  <c r="B118" i="60"/>
  <c r="B119" i="60"/>
  <c r="B120" i="60"/>
  <c r="B121" i="60"/>
  <c r="B122" i="60"/>
  <c r="B123" i="60"/>
  <c r="B124" i="60"/>
  <c r="B125" i="60"/>
  <c r="B126" i="60"/>
  <c r="B127" i="60"/>
  <c r="B128" i="60"/>
  <c r="B129" i="60"/>
  <c r="B130" i="60"/>
  <c r="B131" i="60"/>
  <c r="B132" i="60"/>
  <c r="B133" i="60"/>
  <c r="B134" i="60"/>
  <c r="B135" i="60"/>
  <c r="B136" i="60"/>
  <c r="B137" i="60"/>
  <c r="B138" i="60"/>
  <c r="B139" i="60"/>
  <c r="B140" i="60"/>
  <c r="B141" i="60"/>
  <c r="B142" i="60"/>
  <c r="B143" i="60"/>
  <c r="B144" i="60"/>
  <c r="B145" i="60"/>
  <c r="B146" i="60"/>
  <c r="B147" i="60"/>
  <c r="B148" i="60"/>
  <c r="B149" i="60"/>
  <c r="B150" i="60"/>
  <c r="B151" i="60"/>
  <c r="B152" i="60"/>
  <c r="B153" i="60"/>
  <c r="B154" i="60"/>
  <c r="B155" i="60"/>
  <c r="B156" i="60"/>
  <c r="B157" i="60"/>
  <c r="B158" i="60"/>
  <c r="B159" i="60"/>
  <c r="B160" i="60"/>
  <c r="B161" i="60"/>
  <c r="B162" i="60"/>
  <c r="B163" i="60"/>
  <c r="B164" i="60"/>
  <c r="B165" i="60"/>
  <c r="B166" i="60"/>
  <c r="B167" i="60"/>
  <c r="B168" i="60"/>
  <c r="B169" i="60"/>
  <c r="B170" i="60"/>
  <c r="B171" i="60"/>
  <c r="B172" i="60"/>
  <c r="B173" i="60"/>
  <c r="B174" i="60"/>
  <c r="B175" i="60"/>
  <c r="B176" i="60"/>
  <c r="B177" i="60"/>
  <c r="B178" i="60"/>
  <c r="B179" i="60"/>
  <c r="B180" i="60"/>
  <c r="B181" i="60"/>
  <c r="B182" i="60"/>
  <c r="B183" i="60"/>
  <c r="B184" i="60"/>
  <c r="B185" i="60"/>
  <c r="B186" i="60"/>
  <c r="B187" i="60"/>
  <c r="B188" i="60"/>
  <c r="B189" i="60"/>
  <c r="B190" i="60"/>
  <c r="B191" i="60"/>
  <c r="B192" i="60"/>
  <c r="B193" i="60"/>
  <c r="B194" i="60"/>
  <c r="B195" i="60"/>
  <c r="B196" i="60"/>
  <c r="B197" i="60"/>
  <c r="B198" i="60"/>
  <c r="B199" i="60"/>
  <c r="B200" i="60"/>
  <c r="B201" i="60"/>
  <c r="B202" i="60"/>
  <c r="B203" i="60"/>
  <c r="B204" i="60"/>
  <c r="B205" i="60"/>
  <c r="B206" i="60"/>
  <c r="B207" i="60"/>
  <c r="B208" i="60"/>
  <c r="B209" i="60"/>
  <c r="B210" i="60"/>
  <c r="B211" i="60"/>
  <c r="B212" i="60"/>
  <c r="B213" i="60"/>
  <c r="B214" i="60"/>
  <c r="B215" i="60"/>
  <c r="B216" i="60"/>
  <c r="B217" i="60"/>
  <c r="B218" i="60"/>
  <c r="B219" i="60"/>
  <c r="B220" i="60"/>
  <c r="B221" i="60"/>
  <c r="B222" i="60"/>
  <c r="B223" i="60"/>
  <c r="B224" i="60"/>
  <c r="B225" i="60"/>
  <c r="B226" i="60"/>
  <c r="B227" i="60"/>
  <c r="B228" i="60"/>
  <c r="B229" i="60"/>
  <c r="B230" i="60"/>
  <c r="B231" i="60"/>
  <c r="B232" i="60"/>
  <c r="B233" i="60"/>
  <c r="B234" i="60"/>
  <c r="B235" i="60"/>
  <c r="B236" i="60"/>
  <c r="B237" i="60"/>
  <c r="B238" i="60"/>
  <c r="B239" i="60"/>
  <c r="B240" i="60"/>
  <c r="B241" i="60"/>
  <c r="B242" i="60"/>
  <c r="B243" i="60"/>
  <c r="B244" i="60"/>
  <c r="B245" i="60"/>
  <c r="B246" i="60"/>
  <c r="B247" i="60"/>
  <c r="B248" i="60"/>
  <c r="B249" i="60"/>
  <c r="B250" i="60"/>
  <c r="B251" i="60"/>
  <c r="B252" i="60"/>
  <c r="B253" i="60"/>
  <c r="B254" i="60"/>
  <c r="B255" i="60"/>
  <c r="B256" i="60"/>
  <c r="B257" i="60"/>
  <c r="B258" i="60"/>
  <c r="B259" i="60"/>
  <c r="B260" i="60"/>
  <c r="B261" i="60"/>
  <c r="B262" i="60"/>
  <c r="B263" i="60"/>
  <c r="B264" i="60"/>
  <c r="B265" i="60"/>
  <c r="B266" i="60"/>
  <c r="B267" i="60"/>
  <c r="B268" i="60"/>
  <c r="B269" i="60"/>
  <c r="B270" i="60"/>
  <c r="B271" i="60"/>
  <c r="B272" i="60"/>
  <c r="B273" i="60"/>
  <c r="B274" i="60"/>
  <c r="B275" i="60"/>
  <c r="B276" i="60"/>
  <c r="B277" i="60"/>
  <c r="B278" i="60"/>
  <c r="B279" i="60"/>
  <c r="B280" i="60"/>
  <c r="B281" i="60"/>
  <c r="B282" i="60"/>
  <c r="B283" i="60"/>
  <c r="B284" i="60"/>
  <c r="B285" i="60"/>
  <c r="B286" i="60"/>
  <c r="B287" i="60"/>
  <c r="B288" i="60"/>
  <c r="B289" i="60"/>
  <c r="B290" i="60"/>
  <c r="B291" i="60"/>
  <c r="B292" i="60"/>
  <c r="B293" i="60"/>
  <c r="B294" i="60"/>
  <c r="B295" i="60"/>
  <c r="B296" i="60"/>
  <c r="B297" i="60"/>
  <c r="B298" i="60"/>
  <c r="B299" i="60"/>
  <c r="B300" i="60"/>
  <c r="B301" i="60"/>
  <c r="B302" i="60"/>
  <c r="B303" i="60"/>
  <c r="B304" i="60"/>
  <c r="B305" i="60"/>
  <c r="B306" i="60"/>
  <c r="B307" i="60"/>
  <c r="B308" i="60"/>
  <c r="B309" i="60"/>
  <c r="B310" i="60"/>
  <c r="B311" i="60"/>
  <c r="B312" i="60"/>
  <c r="B313" i="60"/>
  <c r="B314" i="60"/>
  <c r="B315" i="60"/>
  <c r="B316" i="60"/>
  <c r="B317" i="60"/>
  <c r="B318" i="60"/>
  <c r="B319" i="60"/>
  <c r="B320" i="60"/>
  <c r="B321" i="60"/>
  <c r="B322" i="60"/>
  <c r="B323" i="60"/>
  <c r="B324" i="60"/>
  <c r="B325" i="60"/>
  <c r="B326" i="60"/>
  <c r="B327" i="60"/>
  <c r="B328" i="60"/>
  <c r="B329" i="60"/>
  <c r="B330" i="60"/>
  <c r="B331" i="60"/>
  <c r="B332" i="60"/>
  <c r="B333" i="60"/>
  <c r="B334" i="60"/>
  <c r="B335" i="60"/>
  <c r="B336" i="60"/>
  <c r="B337" i="60"/>
  <c r="B338" i="60"/>
  <c r="B339" i="60"/>
  <c r="B340" i="60"/>
  <c r="B341" i="60"/>
  <c r="B342" i="60"/>
  <c r="B343" i="60"/>
  <c r="B344" i="60"/>
  <c r="B345" i="60"/>
  <c r="B346" i="60"/>
  <c r="B347" i="60"/>
  <c r="B348" i="60"/>
  <c r="B349" i="60"/>
  <c r="B350" i="60"/>
  <c r="B351" i="60"/>
  <c r="B352" i="60"/>
  <c r="B353" i="60"/>
  <c r="B354" i="60"/>
  <c r="B355" i="60"/>
  <c r="B356" i="60"/>
  <c r="B357" i="60"/>
  <c r="B358" i="60"/>
  <c r="B359" i="60"/>
  <c r="B360" i="60"/>
  <c r="B361" i="60"/>
  <c r="B362" i="60"/>
  <c r="B363" i="60"/>
  <c r="B364" i="60"/>
  <c r="B365" i="60"/>
  <c r="B366" i="60"/>
  <c r="B367" i="60"/>
  <c r="B368" i="60"/>
  <c r="B369" i="60"/>
  <c r="B370" i="60"/>
  <c r="B371" i="60"/>
  <c r="B372" i="60"/>
  <c r="B373" i="60"/>
  <c r="B374" i="60"/>
  <c r="B375" i="60"/>
  <c r="B376" i="60"/>
  <c r="B377" i="60"/>
  <c r="B378" i="60"/>
  <c r="B3" i="50"/>
  <c r="B3" i="58"/>
  <c r="B3" i="63"/>
  <c r="B3" i="47"/>
  <c r="B1" i="68"/>
  <c r="B1" i="60"/>
  <c r="B1" i="50"/>
  <c r="B1" i="58"/>
  <c r="B1" i="63"/>
  <c r="B1" i="47"/>
  <c r="C31" i="68"/>
  <c r="C22" i="68"/>
  <c r="C13" i="68"/>
  <c r="H67" i="58"/>
  <c r="D13" i="68"/>
</calcChain>
</file>

<file path=xl/sharedStrings.xml><?xml version="1.0" encoding="utf-8"?>
<sst xmlns="http://schemas.openxmlformats.org/spreadsheetml/2006/main" count="3168" uniqueCount="814">
  <si>
    <t>Customer service</t>
  </si>
  <si>
    <t>CBD</t>
  </si>
  <si>
    <t>Urban</t>
  </si>
  <si>
    <t>Table 1: Telephone answering</t>
  </si>
  <si>
    <t>Table 2:  New connections</t>
  </si>
  <si>
    <t>Table 3: Streetlight repair</t>
  </si>
  <si>
    <t>Reliability</t>
  </si>
  <si>
    <t>Network categorisation</t>
  </si>
  <si>
    <t>Rural short</t>
  </si>
  <si>
    <t>Rural long</t>
  </si>
  <si>
    <t>Whole network</t>
  </si>
  <si>
    <t>Percentage of calls answered within 30 seconds</t>
  </si>
  <si>
    <t>Number of new connections</t>
  </si>
  <si>
    <t>Number of new connections not provided on or before the agreed date</t>
  </si>
  <si>
    <t xml:space="preserve">Percentage of new connections not provided on or before the agreed date </t>
  </si>
  <si>
    <t>Total number of streetlights</t>
  </si>
  <si>
    <t>Total number of streetlight faults</t>
  </si>
  <si>
    <t>Date</t>
  </si>
  <si>
    <t>Exclusions</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</si>
  <si>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</si>
  <si>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</si>
  <si>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</si>
  <si>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</si>
  <si>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</si>
  <si>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</si>
  <si>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Voltage variations - % feeders monitored</t>
  </si>
  <si>
    <t>Complaints by category (%)</t>
  </si>
  <si>
    <t>Low voltage supply</t>
  </si>
  <si>
    <t>Voltage dips</t>
  </si>
  <si>
    <t>Voltage swell</t>
  </si>
  <si>
    <t>Voltage spike (impulsive transient)</t>
  </si>
  <si>
    <t>TV or radio interference</t>
  </si>
  <si>
    <t>Noise from appliances</t>
  </si>
  <si>
    <t>Timely provision of services</t>
  </si>
  <si>
    <t>Connections made</t>
  </si>
  <si>
    <t>Connections not made on agreed date</t>
  </si>
  <si>
    <t>Timely repair of faulty streetlights</t>
  </si>
  <si>
    <t>Streetlights - average monthly number "out"</t>
  </si>
  <si>
    <t>Streetlights - not repaired by "fix by" date</t>
  </si>
  <si>
    <t>Streetlights - average number of days to repair</t>
  </si>
  <si>
    <t>Total streetlights</t>
  </si>
  <si>
    <t>Complaint - reliability of supply</t>
  </si>
  <si>
    <t>Complaint - technical quality of supply</t>
  </si>
  <si>
    <t>Complaint - administrative process or customer service</t>
  </si>
  <si>
    <t>Complaint - connection or augmentation</t>
  </si>
  <si>
    <t>Complaint - other</t>
  </si>
  <si>
    <t>Total complaints</t>
  </si>
  <si>
    <t>Appointments</t>
  </si>
  <si>
    <t>Connections</t>
  </si>
  <si>
    <t>Reliability of supply</t>
  </si>
  <si>
    <t>Street lights</t>
  </si>
  <si>
    <t>Street lights "out" during period</t>
  </si>
  <si>
    <t>Street lights not repaired by "fix by" date</t>
  </si>
  <si>
    <t>Low reliability payments - 20 hours - number</t>
  </si>
  <si>
    <t>Low reliability payments - 30 hours - number</t>
  </si>
  <si>
    <t>Low reliability payments - 60 hours - number</t>
  </si>
  <si>
    <t>Low reliability payments - 10 events - number</t>
  </si>
  <si>
    <t>Low reliability payments - 15 events - number</t>
  </si>
  <si>
    <t>Low reliability payments - 30 events - number</t>
  </si>
  <si>
    <t>Low reliability payments - 24 momentary events - number</t>
  </si>
  <si>
    <t>Low reliability payments - 36 momentary events - number</t>
  </si>
  <si>
    <t>Connections - GSL payments - 1-4 day delay - number</t>
  </si>
  <si>
    <t>Connections - GSL payments - 5+ day delay - number</t>
  </si>
  <si>
    <t>Appointments - GSL payments - number</t>
  </si>
  <si>
    <t>Customer arranged appointments Central - number</t>
  </si>
  <si>
    <t>Appointments not met within 15 minutes of agreed time - number</t>
  </si>
  <si>
    <t>Low reliability payments - 20 hours - ($)</t>
  </si>
  <si>
    <t>Low reliability payments - 30 hours - ($)</t>
  </si>
  <si>
    <t>Low reliability payments - 60 hours - ($)</t>
  </si>
  <si>
    <t>Low reliability payments - 10 events - ($)</t>
  </si>
  <si>
    <t>Low reliability payments - 15 events - ($)</t>
  </si>
  <si>
    <t>Low reliability payments - 30 events - ($)</t>
  </si>
  <si>
    <t>Low reliability payments - 24 momentary events - ($)</t>
  </si>
  <si>
    <t>Low reliability payments - 36 momentary events - ($)</t>
  </si>
  <si>
    <t>Connections - GSL payments - 1-4 day delay - ($)</t>
  </si>
  <si>
    <t>Connections - GSL payments - 5+ day delay - ($)</t>
  </si>
  <si>
    <t>Appointments - GSL payments - ($)</t>
  </si>
  <si>
    <t>Street lights - GSL payments - ($)</t>
  </si>
  <si>
    <t>Street lights - GSL payments - number</t>
  </si>
  <si>
    <t>Total GSL payments made ($)</t>
  </si>
  <si>
    <t>Customer numbers at the start of period</t>
  </si>
  <si>
    <t>Customer numbers at the end of period</t>
  </si>
  <si>
    <t>Average distribution customer numbers</t>
  </si>
  <si>
    <t>Feeder ID / name</t>
  </si>
  <si>
    <t>Planned interruptions</t>
  </si>
  <si>
    <t>Weather</t>
  </si>
  <si>
    <t>Equipment failure</t>
  </si>
  <si>
    <t>Operational error</t>
  </si>
  <si>
    <t>Animals</t>
  </si>
  <si>
    <t>Third party impacts</t>
  </si>
  <si>
    <t>Distribution Network Service Provider</t>
  </si>
  <si>
    <t>Annual reporting template</t>
  </si>
  <si>
    <t xml:space="preserve">This template is to be used by a DNSP to fulfil its annual reporting obligations to the AER. </t>
  </si>
  <si>
    <t>Colour coding of input sheets:</t>
  </si>
  <si>
    <t>Yellow = Input cells</t>
  </si>
  <si>
    <t>Grey - Not applicable/No inputs required</t>
  </si>
  <si>
    <t>Leave coloured cells blank if no information exists - PLEASE DO NOT ENTER TEXT unless specifically requested to do so.</t>
  </si>
  <si>
    <t>All dollar amounts are to be unrounded, and in nominal terms.</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</si>
  <si>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</si>
  <si>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</si>
  <si>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</si>
  <si>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</si>
  <si>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</si>
  <si>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</si>
  <si>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</si>
  <si>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</si>
  <si>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</si>
  <si>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</si>
  <si>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</si>
  <si>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</si>
  <si>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 xml:space="preserve"> </t>
  </si>
  <si>
    <t>Table of contents</t>
  </si>
  <si>
    <t>Other</t>
  </si>
  <si>
    <t>Over voltage events - due to high voltage injection</t>
  </si>
  <si>
    <t>Customers receiving over-voltage - due to high voltage injection</t>
  </si>
  <si>
    <t>Over voltage events - due to voltage regulation or other cause</t>
  </si>
  <si>
    <t>Voltage variations - steady state (zone sub)</t>
  </si>
  <si>
    <t>Customers receiving over-voltage - due to lightning</t>
  </si>
  <si>
    <t>Customers receiving over-voltage - due to voltage regulation or other cause</t>
  </si>
  <si>
    <t>Table 1: Exclusions</t>
  </si>
  <si>
    <t>Number of calls received</t>
  </si>
  <si>
    <t>Complaints - technical quality of supply - number</t>
  </si>
  <si>
    <t>Complaints by Likely Cause (%)</t>
  </si>
  <si>
    <t>Network equipment faulty</t>
  </si>
  <si>
    <t>Network interference by NSP equipment</t>
  </si>
  <si>
    <t>Network interference by another customer</t>
  </si>
  <si>
    <t>Network limitation</t>
  </si>
  <si>
    <t>Customer internal problem</t>
  </si>
  <si>
    <t>No problem identified</t>
  </si>
  <si>
    <t>Environmental</t>
  </si>
  <si>
    <t>Call Centre Performance (number, unless stated)</t>
  </si>
  <si>
    <t>Calls to call centre fault line</t>
  </si>
  <si>
    <t>Calls to fault line - average waiting time before call answered</t>
  </si>
  <si>
    <t>Calls abandoned - percentage</t>
  </si>
  <si>
    <t>Call centre - number of overload events</t>
  </si>
  <si>
    <t>Customer complaints (number)</t>
  </si>
  <si>
    <r>
      <t xml:space="preserve">Note: </t>
    </r>
    <r>
      <rPr>
        <sz val="10"/>
        <rFont val="Arial"/>
        <family val="2"/>
      </rPr>
      <t>This is for newly energised properties only</t>
    </r>
  </si>
  <si>
    <t>Table 1 Quality of supply</t>
  </si>
  <si>
    <t>Table 2 Complaints - technical quality of supply</t>
  </si>
  <si>
    <t>Table 3 Customer service</t>
  </si>
  <si>
    <t>STPIS Data Reporting</t>
  </si>
  <si>
    <t xml:space="preserve">STPIS Data Reporting </t>
  </si>
  <si>
    <t>Daily Performance Data</t>
  </si>
  <si>
    <t>Dark blue = AER instructions/headings</t>
  </si>
  <si>
    <t>1. Service Target Performance Incentive Scheme</t>
  </si>
  <si>
    <t>Total number of streetlight faults reported by person who is the occupier of an immediately neighbouring residence or is the proprietor of an immediately neighbouring business</t>
  </si>
  <si>
    <t>Over voltage events - due to lightning</t>
  </si>
  <si>
    <t>Annual Feeder Reliability</t>
  </si>
  <si>
    <t>Table 1 Annual Feeder Reliability Data</t>
  </si>
  <si>
    <t xml:space="preserve">Customer Service </t>
  </si>
  <si>
    <t>Date of event
(DD/MM/YYYY)</t>
  </si>
  <si>
    <t xml:space="preserve">Please provide separate explanation to confirm the outage was not due to inadequate transmission connection planning </t>
  </si>
  <si>
    <t>Description of the service area for the feeder</t>
  </si>
  <si>
    <t>Total</t>
  </si>
  <si>
    <t>Total number of unplanned outages</t>
  </si>
  <si>
    <t>Total number of momentary feeder outages</t>
  </si>
  <si>
    <t>Faulty streetlights not repaired within 5 business days of fault report or agreed date</t>
  </si>
  <si>
    <t>Percentage of faulty streetlights not repaired within 5 business days of fault report or agreed date</t>
  </si>
  <si>
    <t>Street lights – number of business days to repair</t>
  </si>
  <si>
    <r>
      <t>Planned interruptions - 4 business</t>
    </r>
    <r>
      <rPr>
        <sz val="10"/>
        <color indexed="10"/>
        <rFont val="Arial"/>
        <family val="2"/>
      </rPr>
      <t xml:space="preserve"> </t>
    </r>
    <r>
      <rPr>
        <sz val="10"/>
        <color indexed="9"/>
        <rFont val="Arial"/>
        <family val="2"/>
      </rPr>
      <t>days notice not given</t>
    </r>
  </si>
  <si>
    <t>Street lights not repaired in 2 business days</t>
  </si>
  <si>
    <t>Table 1: SAIDI (System Average Interruption Duration Index)</t>
  </si>
  <si>
    <t>Table 2: SAIFI (System Average Interruption Frequency Index)</t>
  </si>
  <si>
    <t>Table 3: MAIFI (Momentary Average Interruption Frequency Index)</t>
  </si>
  <si>
    <t>Table 1 Daily Performance Data (unplanned)</t>
  </si>
  <si>
    <t>Feeder classification</t>
  </si>
  <si>
    <t>Total unplanned minutes off supply</t>
  </si>
  <si>
    <t>Length of high voltage distribution lines (overhead)</t>
  </si>
  <si>
    <t>Length of high voltage distribution lines (underground)</t>
  </si>
  <si>
    <t>Maximum demand
(MVA)</t>
  </si>
  <si>
    <t>Energy not supplied (unplanned)
(MWh)</t>
  </si>
  <si>
    <t>Energy not supplied (planned)
(MWh)</t>
  </si>
  <si>
    <t>Low Reliability Feeder (SAIDI)</t>
  </si>
  <si>
    <t>Duration of interruption
(unplanned) (mins)</t>
  </si>
  <si>
    <t>Number of  interruptions (unplanned)</t>
  </si>
  <si>
    <t>Total (after removing excluded events and MED)</t>
  </si>
  <si>
    <t>Electricity DNSP Annual Reporting Template</t>
  </si>
  <si>
    <t>Cover sheet</t>
  </si>
  <si>
    <t>1a. STPIS - Reliability</t>
  </si>
  <si>
    <t>1b. STPIS - Customer service</t>
  </si>
  <si>
    <t>1c. STPIS - Daily performance</t>
  </si>
  <si>
    <t>1e. STPIS - Exclusions</t>
  </si>
  <si>
    <t>1f. STPIS - GSL</t>
  </si>
  <si>
    <t>This information is collected to inform the application of the STPIS to the DNSP in future regulatory periods. The information is also collected to monitor network performance, and may be used in performance reports.</t>
  </si>
  <si>
    <t>Table 4: Distribution customer numbers</t>
  </si>
  <si>
    <t>Total - after removing excluded events</t>
  </si>
  <si>
    <t>Outage ID</t>
  </si>
  <si>
    <t>Cause of event</t>
  </si>
  <si>
    <t>Did the AER's GSL Scheme apply at any time during the regulatory year?</t>
  </si>
  <si>
    <t>No</t>
  </si>
  <si>
    <r>
      <t xml:space="preserve">If the AER's GSL scheme applied at any time during the regulatory year, table 2 must be completed. </t>
    </r>
    <r>
      <rPr>
        <b/>
        <sz val="10"/>
        <rFont val="Arial"/>
        <family val="2"/>
      </rPr>
      <t>Do not complete</t>
    </r>
    <r>
      <rPr>
        <sz val="10"/>
        <rFont val="Arial"/>
        <family val="2"/>
      </rPr>
      <t xml:space="preserve"> table 2 if the AER's GSL scheme did not apply during the regulatory year.</t>
    </r>
  </si>
  <si>
    <t>Table 2: Guaranteed service levels - AER GSL scheme</t>
  </si>
  <si>
    <t>Frequency of interruptions CBD feeders – 9 interruptions</t>
  </si>
  <si>
    <t>Low reliability payments - 9 interruptions - ($)</t>
  </si>
  <si>
    <t>Frequency of interruptions Urban feeders – 9 interruptions</t>
  </si>
  <si>
    <t>Frequency of interruptions Rural (short and long) feeders – 15 interruptions</t>
  </si>
  <si>
    <t>Low reliability payments - 15 interruptions - ($)</t>
  </si>
  <si>
    <t>Duration of interruptions CBD feeders – 12 hours</t>
  </si>
  <si>
    <t>Low reliability payments - 12 hours - ($)</t>
  </si>
  <si>
    <t>Duration of interruptions urban feeders – 12 hours</t>
  </si>
  <si>
    <t>Duration of interruptions Rural (short and long) feeders – 18 hours</t>
  </si>
  <si>
    <t>Low reliability payments - 18 hours - ($)</t>
  </si>
  <si>
    <t>Total duration of interruptions Level 1 – 20 hours</t>
  </si>
  <si>
    <t>Total duration of interruptions Level 2 – 30 hours</t>
  </si>
  <si>
    <t>Total duration of interruptions Level 3 – 60 hours</t>
  </si>
  <si>
    <t>Streetlight repair 5 days - GSL payments - number</t>
  </si>
  <si>
    <t xml:space="preserve">New connections </t>
  </si>
  <si>
    <t>Connection not made on or before the day agreed - number</t>
  </si>
  <si>
    <t>Connection not made on or before the day agreed - ($)</t>
  </si>
  <si>
    <t>Connections - GSL payments - 1-6 day delay - number</t>
  </si>
  <si>
    <t>Connections - GSL payments - 1-6 day delay - ($)</t>
  </si>
  <si>
    <t>Connections - GSL payments - 7+ day delay - number</t>
  </si>
  <si>
    <t>Connections - GSL payments - 7+ day delay - ($)</t>
  </si>
  <si>
    <t>Notice of planned interruptions -  4 days not given - number</t>
  </si>
  <si>
    <t>Notice of planned interruptions -  4 days not given - ($)</t>
  </si>
  <si>
    <t>Total GSL payments payable under the AER's GSL scheme ($)</t>
  </si>
  <si>
    <t>Table 1 Guaranteed service levels - jurisdictional GSL scheme</t>
  </si>
  <si>
    <t>The information is required to assess the outturn level of service provided to the DNSPs customers, and will inform the AER’s review of future regulatory proposals. The information may be used in performance reports.</t>
  </si>
  <si>
    <t>Effect on unplanned MAIFI</t>
  </si>
  <si>
    <t>Unplanned customer minutes off-supply (including excluded events and MEDs)</t>
  </si>
  <si>
    <t>Unplanned customer minutes off-supply
(after removing excluded events and MED)</t>
  </si>
  <si>
    <t>Unplanned interruptions
(SAIFI) (including excluded events and MEDs)</t>
  </si>
  <si>
    <t>Unplanned interruptions (SAIFI)
(after removing excluded events and MEDs)</t>
  </si>
  <si>
    <t>Number of planned outages</t>
  </si>
  <si>
    <t>Planned customer minutes off-supply (including excluded events and MEDs)</t>
  </si>
  <si>
    <t>Planned customer minutes off-supply
(after removing excluded events and MED)</t>
  </si>
  <si>
    <t>Planned interruptions
(SAIFI) (including excluded events and MEDs)</t>
  </si>
  <si>
    <t>Planned interruptions (SAIFI)
(after removing excluded events and MEDs)</t>
  </si>
  <si>
    <t>Momentary interruptions due to feeder outages (MAIFI) (including excluded events and MEDs)</t>
  </si>
  <si>
    <t>Momentary interruptions due to feeder outages
(MAIFI)
(after removing excluded events and MEDs)</t>
  </si>
  <si>
    <t>Reliability - planned outages</t>
  </si>
  <si>
    <t>Table 1: Planned outages</t>
  </si>
  <si>
    <r>
      <t>Number of distribution customers</t>
    </r>
    <r>
      <rPr>
        <b/>
        <vertAlign val="superscript"/>
        <sz val="8"/>
        <color indexed="9"/>
        <rFont val="Arial"/>
        <family val="2"/>
      </rPr>
      <t>(1)</t>
    </r>
  </si>
  <si>
    <t>SAIDI</t>
  </si>
  <si>
    <t xml:space="preserve">SAIFI  </t>
  </si>
  <si>
    <t>Effect on unplanned MAIFI (by feeder classification)</t>
  </si>
  <si>
    <t>Event category (use exclusion categories listed in section 3.3(a) of the AER's STPIS)</t>
  </si>
  <si>
    <t>Definitions</t>
  </si>
  <si>
    <t>Appendix C – non- financial templates</t>
  </si>
  <si>
    <t>Definition</t>
  </si>
  <si>
    <t>STPIS</t>
  </si>
  <si>
    <t>SAIDI System Average Interruption Duration Index</t>
  </si>
  <si>
    <t>As per the STPIS: the sum of the duration of each sustained interruption (in minutes) divided by the total number of distribution customers as defined in the service target performance incentive scheme</t>
  </si>
  <si>
    <t>SAIFI System Average Interruption Frequency Index</t>
  </si>
  <si>
    <t>As per the STPIS: the total number of sustained interruptions divided by the total number of distribution customers as defined in the service target performance incentive scheme</t>
  </si>
  <si>
    <t>MAIFI Momentary Average Interruption Frequency Index</t>
  </si>
  <si>
    <t>As per the ESCV's Information specification (Service performance) for Victorian Electricity Distributors,  1 January 2009, p. 30:
The total number of momentary interruptions divided by the total number of distribution customers. 
The number of Distribution Customers used to derive MAIFI should reflect the relevant network type:
• Whole network – total Distribution Customers
• Network classification (CBD/Urban/Rural short/Rural long) – CBD/Urban/Rural short/Rural long Customers respectively
• Individual Feeder – Customers on that feeder.</t>
  </si>
  <si>
    <t xml:space="preserve">The following classification of the network as:
- CBD: network is predominantly commercial, high-rise buildings, supplied by a predominantly underground distribution network containing significant interconnection and redundancy when compared to urban areas.
- Urban: the network is not a CBD network, with actual maximum demand over the reporting period per total feeder (network) route length greater than 0.3 MVA/km;
- Rural Short: not a CBD or urban network with a network route length less than 200 km;
- Rural Long: not a CBD or urban network with a total network route length greater than 200 km.
or as otherwise agreed with by the AER </t>
  </si>
  <si>
    <t>Exclusion category/ Excluded event/Event category</t>
  </si>
  <si>
    <t>The exclusions allowed under clauses 3.3 and 5.4 of the service target performance incentive scheme that applies to the DNSP.</t>
  </si>
  <si>
    <t>Distribution Customer/Customer</t>
  </si>
  <si>
    <t>A Distribution Customer (with active accounts) with an active National Metering Identifier (NMI).</t>
  </si>
  <si>
    <t>Total number of calls</t>
  </si>
  <si>
    <t>the total number of calls to the fault line to be reported, including any answered by an automated response service and terminated without being answered by an operator. Excludes missed calls where the fault line is overloaded.</t>
  </si>
  <si>
    <t>The number of calls to the fault line excluding: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</si>
  <si>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Total number of calls answered within 30 seconds</t>
  </si>
  <si>
    <t>The number of calls to the fault line answered in 30 seconds where the time to answer a call is measured from when the call enters the telephone system of the call centre (including that time when it may be ringing unanswered by any response) and the caller speaks with a human operator, but excluding the time that the caller is connected to an automated interactive service that provides substantive information. This measure does not apply to: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
Note: being placed in an automated queuing system (automated or otherwise) does not constitute a response.</t>
  </si>
  <si>
    <t>New connections - number</t>
  </si>
  <si>
    <t>Total number of connections to customers' premises (excluding re-energisations).</t>
  </si>
  <si>
    <t>New connections - number not provided on or before the agreed date</t>
  </si>
  <si>
    <t>The number of connections to customers' premises (excluding re-energisations) made after the date agreed to with the customer</t>
  </si>
  <si>
    <t>Streetlight repair - number of streetlights</t>
  </si>
  <si>
    <t>The total number of street lights</t>
  </si>
  <si>
    <t>Streetlight repair - number of streetlight faults</t>
  </si>
  <si>
    <t>The number of streetlights reported by customers as not working in the reporting period</t>
  </si>
  <si>
    <t>Streetlight repair - number of streetlight faults reported by person who is the occupier of an immediately neighbouring residence or is the proprietor of an immediately neighbouring business</t>
  </si>
  <si>
    <t>The number of streetlights reported as not working within the reporting period that were not repaired within 5 days of the fault report, or were not repaired by the agreed date</t>
  </si>
  <si>
    <t>Feeder ID/name</t>
  </si>
  <si>
    <t>The unique code or feeder identifier that the DNSP uses internally.</t>
  </si>
  <si>
    <t>Outage ID/Event ID</t>
  </si>
  <si>
    <t>The unique identifier for an outage used by the DNSP.</t>
  </si>
  <si>
    <t>Interruption</t>
  </si>
  <si>
    <t>Any planned or unplanned, monetary on sustained, loss of electricity supply to a customer associated with an outage of any part of the electricity supply network, including generation facilities and transmission networks, of more than 0.5 seconds (as recorded by equipment such as SCADA or, where such equipment does not exist, at the time of the first customer call relating to the network outage), including outages affecting a single premises; and
not including subsequent interruptions caused by network switching during fault finding.
An interruption ends when supply is again generally available to the customer.</t>
  </si>
  <si>
    <t>The sum of the duration of each unplanned interruption experienced by customers on a feeder, including single premise outages but not including momentary interruptions.</t>
  </si>
  <si>
    <t>Unplanned MAIFI for the event on the identified feeder.</t>
  </si>
  <si>
    <t>STPIS - GSL</t>
  </si>
  <si>
    <t>AER GSL scheme</t>
  </si>
  <si>
    <t>The Guaranteed service level component, in chapter 6 of the AER, Electricity distribution network service providers Service target performance incentive scheme, November 2009.</t>
  </si>
  <si>
    <t>All other terms</t>
  </si>
  <si>
    <t>As per the AER GSL Scheme, or the Victorian jurisdictional GSL scheme.</t>
  </si>
  <si>
    <t>Victorian jurisdictional GSL scheme</t>
  </si>
  <si>
    <t>As per the Victorian Electricity Distribution Code and the Public Lighting Code.</t>
  </si>
  <si>
    <t>The number of over-voltage events, due to high voltage injection, in the distribution or transmission system leading to at least one customer complaint</t>
  </si>
  <si>
    <t>The estimated number of customers affected by over-voltage events due to high voltage injection, based on customer’s with confirmed damage (including estimated damage) as investigated by the DNSP</t>
  </si>
  <si>
    <t>The number of over-voltage events, due to lightning, in the distribution or transmission system leading to at least one customer complaint</t>
  </si>
  <si>
    <t>The estimated number of customers affected by over-voltage events due to lightning, based on customer with confirmed damage (including estimated damage) and investigated by the DNSP</t>
  </si>
  <si>
    <t>The number of over-voltage events, due to voltage regulation or other cause, in the distribution or transmission system leading to at least one customer complaint, including events due to an unknown cause</t>
  </si>
  <si>
    <t>The estimated number of customers affected by over-voltage events due to voltage regulations or other causes (including events due to unknown causes), based on confirmed damage (including estimated damage)  and investigated by the DNSP</t>
  </si>
  <si>
    <t>The aggregate number, in the Relevant Regulatory Year, of variations at each monitored location in a zone substation, outside of the standard nominal voltage range or set point voltage under steady state (greater than or equal to 1 minute) conditions</t>
  </si>
  <si>
    <t>The aggregate number, in the Relevant Regulatory Year, of variations at each monitored location in a zone substation, outside of the standard nominal voltage range or set point voltage, and with a duration greater than or equal to 10 seconds and less than 1 minute</t>
  </si>
  <si>
    <t>The aggregate number, in the Relevant Regulatory Year, of variations at each monitored location in a zone substation, outside the standard nominal voltage range or set point voltage, and with a duration greater than or equal to 0.01 seconds (0.5 cycles) and less than 10 seconds, and where the minimum voltage variation during that excursion is less than 70% of the nominal voltage or set point voltage</t>
  </si>
  <si>
    <t>The aggregate number, in the Relevant Regulatory Year, of variations at each monitored location in a zone substation, outside the standard nominal voltage range or set point voltage, and with a duration greater than or equal to 0.01 seconds (0.5 cycles) and less than 10 seconds, and where the minimum voltage during that excursion is less than 80% of the nominal voltage or set point voltage</t>
  </si>
  <si>
    <t>The aggregate number, in the Relevant Regulatory Year, of variations at each monitored location in a zone substation, outside of the standard nominal voltage range or set point voltage and with a duration greater than or equal to 0.01 seconds (0.5 cycles) and less than 10 seconds, and where the minimum voltage variation during that excursion is less than 90% of the nominal voltage or set point voltage</t>
  </si>
  <si>
    <t>The aggregate number, in the Relevant Regulatory Year, of variations at each monitored location on a feeder, outside the standard nominal voltage range or set point voltage under steady state (greater than or equal to 1 minute) conditions</t>
  </si>
  <si>
    <t>The percentage of zone substations with recorders installed at the end of each Relevant Regulatory Year</t>
  </si>
  <si>
    <t>The percentage of feeders required to be monitored (i.e. one feeder supplied from each zone substation) that have recorders installed at the end of each Relevant Regulatory Year</t>
  </si>
  <si>
    <t>Complaint</t>
  </si>
  <si>
    <t>A written or verbal expression of dissatisfaction about an action, a proposed action, or a failure to act by a distributor, its employees or contractors. This includes failure by a distributor to observe its published practices or procedures</t>
  </si>
  <si>
    <t>The total number of complaints made to the DNSP where the complaint raised issues about voltage variations.</t>
  </si>
  <si>
    <t>Complaints by category - Low voltage supply</t>
  </si>
  <si>
    <t>The proportion of complaints made to the DNSP where the complainant raised issues about low voltage supply</t>
  </si>
  <si>
    <t>Complaints by category - Voltage dips</t>
  </si>
  <si>
    <t>Complaints by category - Voltage swell</t>
  </si>
  <si>
    <t>The proportion of complaints made to the DNSP where the complainant raised issues about voltage swell</t>
  </si>
  <si>
    <t>Complaints by category - Voltage spike (impulsive transient)</t>
  </si>
  <si>
    <t>The proportion of complaints made to the DNSP where the complainant raised issues about voltage spikes (impulsive transient)</t>
  </si>
  <si>
    <t>Complaints by category - TV or radio interference</t>
  </si>
  <si>
    <t>The proportion of complaints made to the DNSP where the complainant raised issues about TV or radio interference</t>
  </si>
  <si>
    <t>Complaints by category - Noise from appliances</t>
  </si>
  <si>
    <t>The proportion of complaints made to the DNSP where the complainant raised issues about noise from appliances</t>
  </si>
  <si>
    <t>Complaints by category - Other</t>
  </si>
  <si>
    <t>The proportion of complaints made to the DNSP where the complainant raised issues about any matter that is not low voltage supply, voltage dips, volctage swell, voltage spike, TV or radio interference or noise from appliances.</t>
  </si>
  <si>
    <t>Complaints by Likely Cause - Network equipment faulty</t>
  </si>
  <si>
    <t>The proportion of complaints where the event that gave rise to the complaint was likely to be faulty network equipment</t>
  </si>
  <si>
    <t>Complaints by Likely Cause - Network interference by NSP equipment</t>
  </si>
  <si>
    <t>The proportion of complaints where the event that gave rise to the complaint was likely to be network interference by NSP equipment</t>
  </si>
  <si>
    <t>Complaints by Likely Cause - Network interference by another customer</t>
  </si>
  <si>
    <t>The proportion of complaints where the event that gave rise to the complaint was likely to be network interference by another customer</t>
  </si>
  <si>
    <t>Complaints by Likely Cause - Network limitation</t>
  </si>
  <si>
    <t>The proportion of complaints where the event that gave rise to the complaint was likely to be a network limitation</t>
  </si>
  <si>
    <t>Complaints by Likely Cause - Customer internal problem</t>
  </si>
  <si>
    <t xml:space="preserve">The proportion of complaints where the event that gave rise to the complaint was likely to be a customer internal problem </t>
  </si>
  <si>
    <t>Complaints by Likely Cause - No problem identified</t>
  </si>
  <si>
    <t>The proportion of complaints where the event that gave rise to the complaint was not able to be identified</t>
  </si>
  <si>
    <t>Complaints by Likely Cause - Environmental</t>
  </si>
  <si>
    <t>The proportion of complaints where the event that gave rise to the complaint was likely to be environmental</t>
  </si>
  <si>
    <t>Complaints by Likely Cause - Other</t>
  </si>
  <si>
    <t>The proportion of complaints where the event that gave rise to the complaint was likely to be a cause other than faulty network equipment, network interference by NSP equipment, network interference by another customer, a network limitation, a customer internal problem, environmental, or not able to be identified.</t>
  </si>
  <si>
    <t>The total number of street lights reported by customers as not working over the year, divided by twelve</t>
  </si>
  <si>
    <t>The average number of days to repair street lights that were reported as not working</t>
  </si>
  <si>
    <t>The average time in seconds from when calls enter the system (including that time when a call may be ringing unanswered) and the caller speaks to a human operator or is connected to an interactive service that provides the information requested</t>
  </si>
  <si>
    <t>Calls abandoned</t>
  </si>
  <si>
    <t>The number of calls abandoned by the customer within 30 seconds of the call being queued for response by a human operator</t>
  </si>
  <si>
    <t>(calls abandoned/calls to call centre fault line)* 100</t>
  </si>
  <si>
    <t>The number of times that the call centre queuing system is inadequate to queue all incoming calls</t>
  </si>
  <si>
    <t>The number of complaints relating to the reliability of supply</t>
  </si>
  <si>
    <t>The number of complaints relating to the technical quality of supply</t>
  </si>
  <si>
    <t>The number of complaints about:
(a) the quality and timeliness of a new connection; and
(b) the cost, timeliness and quality of augmentation works</t>
  </si>
  <si>
    <t>The number of complaints that are not under the categories of 'connection &amp; augmentation', 'reliability of supply', 'quality of supply' and 'administrative process or customer service'</t>
  </si>
  <si>
    <t>Unplanned outage</t>
  </si>
  <si>
    <t>The number of unplanned events causing interruptions on the DNSP's network, including deliberate interruptions in response to an emergency event but does not include:
(a) momentary outages and single premise outages
(b) subsequent outages caused by network switching during fault finding.</t>
  </si>
  <si>
    <t>Planned outage</t>
  </si>
  <si>
    <t>Outage</t>
  </si>
  <si>
    <t>An event causing an interuption</t>
  </si>
  <si>
    <t>The following classification of the Feeder as:
CBD: network is predominantly commercial, high-rise buildings, supplied by a predominantly underground distribution network containing significant interconnection and redundancy when compared to urban areas.
Urban: the network is not a CBD network, with actual maximum demand over the reporting period per total feeder (network) route length greater than 0.3 MVA/km;
Rural Short: not a CBD or urban network with a network route length less than 200 km;
Rural Long: not a CBD or urban network with a total network route length greater than 200 km.or as otherwise agreed with by the AER.</t>
  </si>
  <si>
    <t>Duration of interruption</t>
  </si>
  <si>
    <t>Number of distribution customers</t>
  </si>
  <si>
    <t>The average of the number of Distribution Customers at the beginning of each Relevant Regulatory Year and the number of Distribution Customers at the end of the Relevant Regulatory Year.</t>
  </si>
  <si>
    <t>The route length (measured in kilometres) of overhead lines in service (the total length of Feeders including all spurs), where each SWER line, single-phase line, and three-phase line counts as one line. A double circuit line counts as two lines.</t>
  </si>
  <si>
    <t>The route length (measured in kilometres) of underground lines in service (the total length of Feeders including all spurs), where each SWER line, single-phase line, and three-phase line counts as one line. A double circuit line counts as two lines.</t>
  </si>
  <si>
    <t>Maximum demand (MVA)</t>
  </si>
  <si>
    <t>The recorded maximum demand for the Feeder.</t>
  </si>
  <si>
    <t>Energy not supplied (unplanned) (MWh)</t>
  </si>
  <si>
    <t>The estimate of energy not supplied (due to unplanned outage) to be based on average Customer demand (multiplied by number of customers interrupted and the duration of the interruption). Average Customer demand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(d) average feeder demand derived from Feeder maximum demand  and estimated load factor, divided by the number of customers on the Feeder.</t>
  </si>
  <si>
    <t>Energy not supplied (planned) (MWh)</t>
  </si>
  <si>
    <t>Total energy not supplied (measured in MWh) minus Energy not supplied - Unplanned.</t>
  </si>
  <si>
    <t>Unplanned interruptions (SAIFI)</t>
  </si>
  <si>
    <t>The total number of unplanned sustained Customer interruptions divided by the total number of Distribution Customers. Unplanned SAIFI excludes momentary interruptions (one minute or less). SAIFI is expressed per 0.01 interruptions.
The number of Distribution Customers used to derive SAIFI should reflect the relevant network type:
o Whole network - total Distribution Customers
o Network classification (CBD/Urban/Rural short/Rural long) - CBD/Urban/Rural short/Rural long Customers respectively
o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t>
  </si>
  <si>
    <t>Planned interruptions (SAIFI)</t>
  </si>
  <si>
    <t>The total number of planned sustained Customer interruptions divided by the total number of Distribution Customers. Planned SAIFI excludes momentary interruptions (one minute or less). SAIFI is expressed per 0.01 interruptions.
The number of Distribution Customers used to derive SAIFI should reflect the relevant network type:
o Whole network - total Distribution Customers
o Network classification (CBD/Urban/Rural short/Rural long) - CBD/Urban/Rural short/Rural long Customers respectively
o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t>
  </si>
  <si>
    <t xml:space="preserve">The number of feeder outages of less than or equal to 1 minute (where each sequence of auto-reclose attempts resulting in a successful auto re-close is counted as one outage), but greater than 0.5 seconds, in duration, including any outage of an entire feeder (including due to a sub-transmission fault) that results in an interruption, and does not include an outage of a feeder section. Each sequence of auto-reclose attempts resulting in a successful auto re-close is counted as one momentary outage if the sequence is completed in no more than one minute. Re-closes that are followed by lockout are to be excluded from the momentary outage indicator. </t>
  </si>
  <si>
    <t>Total number of momentary feeder section outages</t>
  </si>
  <si>
    <t xml:space="preserve">The number of feeder section outages of less than or equal to 1 minute (where each sequence of auto-reclose attempts resulting in a successful auto re-close is counted as one outage), but greater than 0.5 seconds, in duration, including outages of a feeder section that result in an interruption but does not include feeder outages;Each sequence of auto-reclose attempts resulting in a successful auto re-close is counted as one momentary outage if the sequence is completed in no more than one minute. Re-closes that are followed by lockout are to be excluded from the momentary outage indicator. </t>
  </si>
  <si>
    <t>Momentary Interruptions</t>
  </si>
  <si>
    <t>the sum of Momentary Interruptions Due to Feeder Outages and Momentary Interruptions Due to Feeder Section Outages</t>
  </si>
  <si>
    <t xml:space="preserve">Momentary interruptions due to feeder outages </t>
  </si>
  <si>
    <t>the number of interruptions caused by momentary feeder outages</t>
  </si>
  <si>
    <t>A Yes or No answer describing whether the annual reported SAIDI for a feeder is above or below the reporting threshold:
CBD Feeder - 70, where the number of interuptions is greater than 1;
Urban - 270;
Short rural - 600;
Long rural - 850.
An answer of Yes is required if the reported SAIDI exceeds the threshold, and an answer of No is required if the reported SAIDI is less than or equal to the threshold. This definition includes both planned and unplanned SAIDI.</t>
  </si>
  <si>
    <t>Planned SAIDI</t>
  </si>
  <si>
    <t xml:space="preserve">The sum of the duration of each planned sustained customer interruption (in minutes) divided by the total number of Distribution Customers.
Planned SAIDI excludes momentary interruptions (one minute or less).  
The number of Distribution Customers used to derive SAIDI should reflect the relevant network type:
• Whole network – total Distribution Customers
• Network classification (CBD/Urban/Rural short/Rural long) – CBD/Urban/Rural short/Rural long Customers respectively
•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 </t>
  </si>
  <si>
    <t>The number of planned events causing interruptions and does not include single premise outages.</t>
  </si>
  <si>
    <t>The duration of an interruption from the time as recorded by equipment such as SCADA or, where such equipment does not exist, the time of notification of an unplanned interruption by a customer or the commencement of a planned interruption to restoration of supply.</t>
  </si>
  <si>
    <t>The number of complaints relating to the administrative process or customer service of SP AusNet, excluding those reported under 'connection and augmentation'</t>
  </si>
  <si>
    <t>The proportion of complaints made to the DNSP where the complainant raised issues about voltage dips</t>
  </si>
  <si>
    <t>The number of streetlight faults reported by person who is the occupier of an immediately neighbouring residence or is the proprietor of an immediately neighbouring business as not working in the reporting period</t>
  </si>
  <si>
    <t>Calls to fault line answered within 30 seconds</t>
  </si>
  <si>
    <t>The following classification of the Feeder as:
CBD: network is predominantly commercial, high-rise buildings, supplied by a predominantly underground distribution network containing significant interconnection and redundancy when compared to urban areas.
Urban: the network is not a CBD network, with actual maximum demand over the reporting period per total feeder (network) route length greater than 0.3 MVA/km;
Rural Short: not a CBD or urban network with a network route length less than 200 km;
Rural Long: not a CBD or urban network with a total network route length greater than 200 km;
or as otherwise agreed with by the AER.</t>
  </si>
  <si>
    <t>Telephone answering excluded events</t>
  </si>
  <si>
    <t>The events listed in section 3.3 of the STPIS, November 2009.</t>
  </si>
  <si>
    <t>Customer service*</t>
  </si>
  <si>
    <t>Number of calls answered in 30 seconds</t>
  </si>
  <si>
    <t>*Customer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</si>
  <si>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2. Quality of service and customer service</t>
  </si>
  <si>
    <t>4. Network performance</t>
  </si>
  <si>
    <t xml:space="preserve">  4a. Network performance - feeder reliability</t>
  </si>
  <si>
    <t xml:space="preserve">  4c. Network performance - planned outages</t>
  </si>
  <si>
    <t>Short rural</t>
  </si>
  <si>
    <t>Long rural</t>
  </si>
  <si>
    <t>Network</t>
  </si>
  <si>
    <t>MAIFI
All events</t>
  </si>
  <si>
    <t>MAIFI
(after removing excluded events)</t>
  </si>
  <si>
    <t>Amendments - RIN rationalisation</t>
  </si>
  <si>
    <t>Information no longer required from Annual Reporting RIN</t>
  </si>
  <si>
    <t>Reasoning</t>
  </si>
  <si>
    <t>(workbook/worksheet/table/row-column-cell)</t>
  </si>
  <si>
    <t>Non-financial information templates</t>
  </si>
  <si>
    <t>1c. STPIS Daily performance (customer service data and MAIFI data retained)</t>
  </si>
  <si>
    <t>All SAIDI, SAIFI and MED information – columns C-F, I-L, O-R, U-X, AA-AD, AI</t>
  </si>
  <si>
    <t>Information in Category analysis RIN  Worksheet 6.3</t>
  </si>
  <si>
    <t xml:space="preserve">1d. STPIS MED threshold </t>
  </si>
  <si>
    <t>Entire worksheet</t>
  </si>
  <si>
    <t>Information derived from Category analysis RIN  Worksheet 6.3</t>
  </si>
  <si>
    <t>1e. STPIS Exclusions</t>
  </si>
  <si>
    <t>SAIDI and SAIFI data – col K,L (MAIFI data retained)</t>
  </si>
  <si>
    <t>3. General information</t>
  </si>
  <si>
    <r>
      <t>·</t>
    </r>
    <r>
      <rPr>
        <sz val="7"/>
        <rFont val="Times New Roman"/>
        <family val="1"/>
      </rPr>
      <t xml:space="preserve">         </t>
    </r>
    <r>
      <rPr>
        <sz val="10"/>
        <rFont val="Calibri"/>
        <family val="2"/>
      </rPr>
      <t>Information in Benchmarking RIN Worksheet 5; table 5.1.1; table 5.2; table 7.3</t>
    </r>
  </si>
  <si>
    <r>
      <t>·</t>
    </r>
    <r>
      <rPr>
        <sz val="7"/>
        <rFont val="Times New Roman"/>
        <family val="1"/>
      </rPr>
      <t xml:space="preserve">         </t>
    </r>
    <r>
      <rPr>
        <sz val="10"/>
        <rFont val="Calibri"/>
        <family val="2"/>
      </rPr>
      <t>Information in Category analysis RIN  Worksheet 5.2</t>
    </r>
  </si>
  <si>
    <r>
      <t>·</t>
    </r>
    <r>
      <rPr>
        <sz val="7"/>
        <rFont val="Times New Roman"/>
        <family val="1"/>
      </rPr>
      <t xml:space="preserve">         </t>
    </r>
    <r>
      <rPr>
        <sz val="10"/>
        <rFont val="Calibri"/>
        <family val="2"/>
      </rPr>
      <t xml:space="preserve">Redundant Information </t>
    </r>
  </si>
  <si>
    <t>4b Network perf – causes and WSC</t>
  </si>
  <si>
    <t>Information in or derived from Category analysis RIN Worksheet 6.3</t>
  </si>
  <si>
    <t>Click here for details.</t>
  </si>
  <si>
    <t>1d. STPIS - MED threshold (deleted)</t>
  </si>
  <si>
    <t>3. General Information (deleted)</t>
  </si>
  <si>
    <t xml:space="preserve">  4b. Network performance - outages (deleted)</t>
  </si>
  <si>
    <t>Streetlight repair</t>
  </si>
  <si>
    <r>
      <t>Network performance (</t>
    </r>
    <r>
      <rPr>
        <sz val="10"/>
        <color rgb="FF000000"/>
        <rFont val="Arial"/>
        <family val="2"/>
      </rPr>
      <t>feeders, WSC, reliability)</t>
    </r>
  </si>
  <si>
    <t>The information in templates 4a &amp; c is used to monitor network performance and service outcomes for network customers. It will inform the AER's review of service improvement expenditure in future regulatory periods.</t>
  </si>
  <si>
    <t>Amendments made on 6 August 2014.</t>
  </si>
  <si>
    <t>The number of Distribution Customers, measured on the first day of the Relevant Regulatory Year.</t>
  </si>
  <si>
    <t>The number of Distribution Customers, measured on the last day of the Relevant Regulatory Year.</t>
  </si>
  <si>
    <t>Duration of interruption (unplanned) (mins)</t>
  </si>
  <si>
    <t>The duration of an unplanned interruption experienced by a customer.</t>
  </si>
  <si>
    <t>MED - Major Event Day</t>
  </si>
  <si>
    <t>As per the STPIS, Appendix D.</t>
  </si>
  <si>
    <t>Description of feeder service area</t>
  </si>
  <si>
    <t>A description of the location of the Feeder</t>
  </si>
  <si>
    <t>Total unplanned customer minutes off supply (Mins)</t>
  </si>
  <si>
    <t>The sum of the duration of each unplanned interruption experienced by Customers on a Feeder, including single premise outages but not including momentary interruptions.</t>
  </si>
  <si>
    <t>MED</t>
  </si>
  <si>
    <t>not available</t>
  </si>
  <si>
    <t>AusNet Electricity Services Pty Ltd</t>
  </si>
  <si>
    <t>L31, 2 Southbank Boulevard</t>
  </si>
  <si>
    <t>Southbank</t>
  </si>
  <si>
    <t>Victoria</t>
  </si>
  <si>
    <t>Locked Bag 14051</t>
  </si>
  <si>
    <t>Melbourne City Mail Centre</t>
  </si>
  <si>
    <t>91 064 651 118</t>
  </si>
  <si>
    <t>Anh Mai, Manager Economic Regulation</t>
  </si>
  <si>
    <t>(03) 9695 6627</t>
  </si>
  <si>
    <t>anh.mai@ausnetservices.com.au</t>
  </si>
  <si>
    <t>NO</t>
  </si>
  <si>
    <t>YES</t>
  </si>
  <si>
    <t>N/A</t>
  </si>
  <si>
    <t>INCD-51049-r</t>
  </si>
  <si>
    <t>RWT21</t>
  </si>
  <si>
    <t>URBAN</t>
  </si>
  <si>
    <t>Transmission failure</t>
  </si>
  <si>
    <t>Loss of supply due to human error at Ringwood Terminal Station</t>
  </si>
  <si>
    <t>RWT31</t>
  </si>
  <si>
    <t>RWT32</t>
  </si>
  <si>
    <t>RWT36</t>
  </si>
  <si>
    <t>INCD-51050-r</t>
  </si>
  <si>
    <t>RWT22</t>
  </si>
  <si>
    <t>RWT25</t>
  </si>
  <si>
    <t>RWT26</t>
  </si>
  <si>
    <t>INCD-63348-r</t>
  </si>
  <si>
    <t>Loss of supply due to protection failure at Ringwood Terminal Station</t>
  </si>
  <si>
    <t>INCD-79351-r</t>
  </si>
  <si>
    <t>WYK12</t>
  </si>
  <si>
    <t>RURAL SHORT</t>
  </si>
  <si>
    <t>Protection device tripped to lockout while reclose function is suppressed on Total Fire Ban day. Line was surveyed but caused found.</t>
  </si>
  <si>
    <t>INCD-79430-r</t>
  </si>
  <si>
    <t>LDL13</t>
  </si>
  <si>
    <t>INCD-86427-r</t>
  </si>
  <si>
    <t>BN1</t>
  </si>
  <si>
    <t>RURAL LONG</t>
  </si>
  <si>
    <t>INCD-87926-r</t>
  </si>
  <si>
    <t>OFR23</t>
  </si>
  <si>
    <t>INCD-88077-r</t>
  </si>
  <si>
    <t>WN2</t>
  </si>
  <si>
    <t>INCD-88179-r</t>
  </si>
  <si>
    <t>WGI22</t>
  </si>
  <si>
    <t>INCD-88232-r</t>
  </si>
  <si>
    <t>RUBA22</t>
  </si>
  <si>
    <t>INCD-88254-r</t>
  </si>
  <si>
    <t>INCD-88280-r</t>
  </si>
  <si>
    <t>MWT24</t>
  </si>
  <si>
    <t>INCD-88301-r</t>
  </si>
  <si>
    <t>SLE31</t>
  </si>
  <si>
    <t>INCD-88318-r</t>
  </si>
  <si>
    <t>RUBA12</t>
  </si>
  <si>
    <t>INCD-90138-r</t>
  </si>
  <si>
    <t>WGL24</t>
  </si>
  <si>
    <t>BDL1</t>
  </si>
  <si>
    <t>East</t>
  </si>
  <si>
    <t>BDL2</t>
  </si>
  <si>
    <t>BDL3</t>
  </si>
  <si>
    <t>BDL4</t>
  </si>
  <si>
    <t>BDL5</t>
  </si>
  <si>
    <t>BDL6</t>
  </si>
  <si>
    <t>BDL8</t>
  </si>
  <si>
    <t>Yes</t>
  </si>
  <si>
    <t>BGE11</t>
  </si>
  <si>
    <t>Central</t>
  </si>
  <si>
    <t>BGE12</t>
  </si>
  <si>
    <t>BGE21</t>
  </si>
  <si>
    <t>BGE22</t>
  </si>
  <si>
    <t>BGE23</t>
  </si>
  <si>
    <t>BGE24</t>
  </si>
  <si>
    <t>North</t>
  </si>
  <si>
    <t>BN2</t>
  </si>
  <si>
    <t>BN3</t>
  </si>
  <si>
    <t>BN4</t>
  </si>
  <si>
    <t>BN6</t>
  </si>
  <si>
    <t>BRA11</t>
  </si>
  <si>
    <t>BRA12</t>
  </si>
  <si>
    <t>BRA13</t>
  </si>
  <si>
    <t>BRA14</t>
  </si>
  <si>
    <t>BRA21</t>
  </si>
  <si>
    <t>BRA22</t>
  </si>
  <si>
    <t>BRA23</t>
  </si>
  <si>
    <t>BRA24</t>
  </si>
  <si>
    <t>BRA31</t>
  </si>
  <si>
    <t>BRA32</t>
  </si>
  <si>
    <t>BRA33</t>
  </si>
  <si>
    <t>BRA34</t>
  </si>
  <si>
    <t>BRT11</t>
  </si>
  <si>
    <t>BRT21</t>
  </si>
  <si>
    <t>BRT22</t>
  </si>
  <si>
    <t>BWA21</t>
  </si>
  <si>
    <t>BWA22</t>
  </si>
  <si>
    <t>BWA23</t>
  </si>
  <si>
    <t>BWA24</t>
  </si>
  <si>
    <t>BWN11</t>
  </si>
  <si>
    <t>BWN12</t>
  </si>
  <si>
    <t>BWN13</t>
  </si>
  <si>
    <t>BWN14</t>
  </si>
  <si>
    <t>BWR12</t>
  </si>
  <si>
    <t>BWR13</t>
  </si>
  <si>
    <t>BWR14</t>
  </si>
  <si>
    <t>BWR21</t>
  </si>
  <si>
    <t>BWR22</t>
  </si>
  <si>
    <t>BWR23</t>
  </si>
  <si>
    <t>BWR24</t>
  </si>
  <si>
    <t>BWR32</t>
  </si>
  <si>
    <t>BWR33</t>
  </si>
  <si>
    <t>BWR34</t>
  </si>
  <si>
    <t>CF1</t>
  </si>
  <si>
    <t>CF2</t>
  </si>
  <si>
    <t>CLN12</t>
  </si>
  <si>
    <t>CLN13</t>
  </si>
  <si>
    <t>CLN14</t>
  </si>
  <si>
    <t>CLN21</t>
  </si>
  <si>
    <t>CLN22</t>
  </si>
  <si>
    <t>CLN23</t>
  </si>
  <si>
    <t>CNR1</t>
  </si>
  <si>
    <t>CNR2</t>
  </si>
  <si>
    <t>CNR3</t>
  </si>
  <si>
    <t>CPK11</t>
  </si>
  <si>
    <t>CPK12</t>
  </si>
  <si>
    <t>CPK13</t>
  </si>
  <si>
    <t>CPK21</t>
  </si>
  <si>
    <t>CPK22</t>
  </si>
  <si>
    <t>CPK23</t>
  </si>
  <si>
    <t>CRE21</t>
  </si>
  <si>
    <t>CRE22</t>
  </si>
  <si>
    <t>CRE23</t>
  </si>
  <si>
    <t>CRE31</t>
  </si>
  <si>
    <t>CRE32</t>
  </si>
  <si>
    <t>CRE33</t>
  </si>
  <si>
    <t>CYN11</t>
  </si>
  <si>
    <t>CYN12</t>
  </si>
  <si>
    <t>CYN13</t>
  </si>
  <si>
    <t>CYN14</t>
  </si>
  <si>
    <t>CYN21</t>
  </si>
  <si>
    <t>CYN22</t>
  </si>
  <si>
    <t>CYN23</t>
  </si>
  <si>
    <t>CYN24</t>
  </si>
  <si>
    <t>CYN31</t>
  </si>
  <si>
    <t>CYN32</t>
  </si>
  <si>
    <t>CYN33</t>
  </si>
  <si>
    <t>DRN11</t>
  </si>
  <si>
    <t>DRN12</t>
  </si>
  <si>
    <t>DRN13</t>
  </si>
  <si>
    <t>DRN14</t>
  </si>
  <si>
    <t>DRN21</t>
  </si>
  <si>
    <t>DRN22</t>
  </si>
  <si>
    <t>DRN23</t>
  </si>
  <si>
    <t>ELM11</t>
  </si>
  <si>
    <t>ELM12</t>
  </si>
  <si>
    <t>ELM13</t>
  </si>
  <si>
    <t>ELM15</t>
  </si>
  <si>
    <t>ELM31</t>
  </si>
  <si>
    <t>ELM32</t>
  </si>
  <si>
    <t>ELM33</t>
  </si>
  <si>
    <t>ELM34</t>
  </si>
  <si>
    <t>EPG11</t>
  </si>
  <si>
    <t>EPG12</t>
  </si>
  <si>
    <t>EPG13</t>
  </si>
  <si>
    <t>EPG14</t>
  </si>
  <si>
    <t>EPG21</t>
  </si>
  <si>
    <t>EPG22</t>
  </si>
  <si>
    <t>EPG23</t>
  </si>
  <si>
    <t>EPG24</t>
  </si>
  <si>
    <t>EPG31</t>
  </si>
  <si>
    <t>EPG32</t>
  </si>
  <si>
    <t>EPG33</t>
  </si>
  <si>
    <t>EPG34</t>
  </si>
  <si>
    <t>EPG35</t>
  </si>
  <si>
    <t>FGY12</t>
  </si>
  <si>
    <t>FGY13</t>
  </si>
  <si>
    <t>FGY14</t>
  </si>
  <si>
    <t>FGY21</t>
  </si>
  <si>
    <t>FGY22</t>
  </si>
  <si>
    <t>FGY23</t>
  </si>
  <si>
    <t>FGY31</t>
  </si>
  <si>
    <t>FGY32</t>
  </si>
  <si>
    <t>FGY33</t>
  </si>
  <si>
    <t>FGY34</t>
  </si>
  <si>
    <t>FTR12</t>
  </si>
  <si>
    <t>FTR21</t>
  </si>
  <si>
    <t>FTR22</t>
  </si>
  <si>
    <t>FTR23</t>
  </si>
  <si>
    <t>HPK11</t>
  </si>
  <si>
    <t>HPK12</t>
  </si>
  <si>
    <t>HPK13</t>
  </si>
  <si>
    <t>HPK14</t>
  </si>
  <si>
    <t>HPK21</t>
  </si>
  <si>
    <t>HPK22</t>
  </si>
  <si>
    <t>HPK23</t>
  </si>
  <si>
    <t>HPK24</t>
  </si>
  <si>
    <t>KLK1</t>
  </si>
  <si>
    <t>KLK2</t>
  </si>
  <si>
    <t>KLK3</t>
  </si>
  <si>
    <t>KLO11</t>
  </si>
  <si>
    <t>KLO14</t>
  </si>
  <si>
    <t>KLO24</t>
  </si>
  <si>
    <t>KMS1</t>
  </si>
  <si>
    <t>KMS21</t>
  </si>
  <si>
    <t>LDL11</t>
  </si>
  <si>
    <t>LDL12</t>
  </si>
  <si>
    <t>LDL14</t>
  </si>
  <si>
    <t>LDL21</t>
  </si>
  <si>
    <t>LDL22</t>
  </si>
  <si>
    <t>LDL23</t>
  </si>
  <si>
    <t>LDL24</t>
  </si>
  <si>
    <t>LGA11</t>
  </si>
  <si>
    <t>LGA12</t>
  </si>
  <si>
    <t>LGA13</t>
  </si>
  <si>
    <t>LGA14</t>
  </si>
  <si>
    <t>LGA21</t>
  </si>
  <si>
    <t>LGA22</t>
  </si>
  <si>
    <t>LGA23</t>
  </si>
  <si>
    <t>LGA24</t>
  </si>
  <si>
    <t>LGA25</t>
  </si>
  <si>
    <t>LGA41</t>
  </si>
  <si>
    <t>LLG11</t>
  </si>
  <si>
    <t>LLG12</t>
  </si>
  <si>
    <t>LLG13</t>
  </si>
  <si>
    <t>LLG14</t>
  </si>
  <si>
    <t>LYD11</t>
  </si>
  <si>
    <t>LYD12</t>
  </si>
  <si>
    <t>LYD13</t>
  </si>
  <si>
    <t>LYD14</t>
  </si>
  <si>
    <t>LYS36</t>
  </si>
  <si>
    <t>MBY11</t>
  </si>
  <si>
    <t>MBY12</t>
  </si>
  <si>
    <t>MBY13</t>
  </si>
  <si>
    <t>MBY14</t>
  </si>
  <si>
    <t>MDG1</t>
  </si>
  <si>
    <t>MDI1</t>
  </si>
  <si>
    <t>MFA14</t>
  </si>
  <si>
    <t>MFA21</t>
  </si>
  <si>
    <t>MFA22</t>
  </si>
  <si>
    <t>MFA23</t>
  </si>
  <si>
    <t>MFA31</t>
  </si>
  <si>
    <t>MFA34</t>
  </si>
  <si>
    <t>MJG11</t>
  </si>
  <si>
    <t>MOE13</t>
  </si>
  <si>
    <t>MOE14</t>
  </si>
  <si>
    <t>MOE21</t>
  </si>
  <si>
    <t>MOE22</t>
  </si>
  <si>
    <t>MOE23</t>
  </si>
  <si>
    <t>MOE24</t>
  </si>
  <si>
    <t>MOE31</t>
  </si>
  <si>
    <t>MOE32</t>
  </si>
  <si>
    <t>MSD1</t>
  </si>
  <si>
    <t>MSD2</t>
  </si>
  <si>
    <t>MSD4</t>
  </si>
  <si>
    <t>MWE1</t>
  </si>
  <si>
    <t>MWE236</t>
  </si>
  <si>
    <t>MWT11</t>
  </si>
  <si>
    <t>MWT12</t>
  </si>
  <si>
    <t>MWT13</t>
  </si>
  <si>
    <t>MWT14</t>
  </si>
  <si>
    <t>MWT21</t>
  </si>
  <si>
    <t>MWT22</t>
  </si>
  <si>
    <t>MWT31</t>
  </si>
  <si>
    <t>MWT32</t>
  </si>
  <si>
    <t>MWT34</t>
  </si>
  <si>
    <t>MWT35</t>
  </si>
  <si>
    <t>MYT1</t>
  </si>
  <si>
    <t>MYT2</t>
  </si>
  <si>
    <t>MYT7</t>
  </si>
  <si>
    <t>MYT8</t>
  </si>
  <si>
    <t>NLA31</t>
  </si>
  <si>
    <t>NLA32</t>
  </si>
  <si>
    <t>NLA34</t>
  </si>
  <si>
    <t>NRN11</t>
  </si>
  <si>
    <t>NRN12</t>
  </si>
  <si>
    <t>NRN13</t>
  </si>
  <si>
    <t>NRN14</t>
  </si>
  <si>
    <t>NRN15</t>
  </si>
  <si>
    <t>NW13</t>
  </si>
  <si>
    <t>OFR21</t>
  </si>
  <si>
    <t>OFR22</t>
  </si>
  <si>
    <t>OFR24</t>
  </si>
  <si>
    <t>PHI11</t>
  </si>
  <si>
    <t>PHI12</t>
  </si>
  <si>
    <t>PHI13</t>
  </si>
  <si>
    <t>PHM11</t>
  </si>
  <si>
    <t>PHM12</t>
  </si>
  <si>
    <t>PHM14</t>
  </si>
  <si>
    <t>PHM31</t>
  </si>
  <si>
    <t>PHM32</t>
  </si>
  <si>
    <t>PHM33</t>
  </si>
  <si>
    <t>PHM34</t>
  </si>
  <si>
    <t>RUBA24</t>
  </si>
  <si>
    <t>RWN22</t>
  </si>
  <si>
    <t>RWN24</t>
  </si>
  <si>
    <t>RWN26</t>
  </si>
  <si>
    <t>RWN31</t>
  </si>
  <si>
    <t>RWN32</t>
  </si>
  <si>
    <t>RWN33</t>
  </si>
  <si>
    <t>RWT11</t>
  </si>
  <si>
    <t>RWT14</t>
  </si>
  <si>
    <t>RWT15</t>
  </si>
  <si>
    <t>RWT33</t>
  </si>
  <si>
    <t>SFS1</t>
  </si>
  <si>
    <t>SLE11</t>
  </si>
  <si>
    <t>SLE14</t>
  </si>
  <si>
    <t>SLE32</t>
  </si>
  <si>
    <t>SMG21</t>
  </si>
  <si>
    <t>SMG22</t>
  </si>
  <si>
    <t>SMG23</t>
  </si>
  <si>
    <t>SMG31</t>
  </si>
  <si>
    <t>SMG32</t>
  </si>
  <si>
    <t>SMG33</t>
  </si>
  <si>
    <t>SMR1</t>
  </si>
  <si>
    <t>SMR2</t>
  </si>
  <si>
    <t>SMR3</t>
  </si>
  <si>
    <t>SMR4</t>
  </si>
  <si>
    <t>SMR5</t>
  </si>
  <si>
    <t>SMR8</t>
  </si>
  <si>
    <t>TGN11</t>
  </si>
  <si>
    <t>TGN12</t>
  </si>
  <si>
    <t>TGN23</t>
  </si>
  <si>
    <t>TGN31</t>
  </si>
  <si>
    <t>TGN41</t>
  </si>
  <si>
    <t>TGN42</t>
  </si>
  <si>
    <t>TGN43</t>
  </si>
  <si>
    <t>TRC01</t>
  </si>
  <si>
    <t>TT1</t>
  </si>
  <si>
    <t>TT12</t>
  </si>
  <si>
    <t>TT2</t>
  </si>
  <si>
    <t>TT4</t>
  </si>
  <si>
    <t>TT5</t>
  </si>
  <si>
    <t>TT6</t>
  </si>
  <si>
    <t>TT7</t>
  </si>
  <si>
    <t>TT9</t>
  </si>
  <si>
    <t>UWY1</t>
  </si>
  <si>
    <t>WGI14</t>
  </si>
  <si>
    <t>WGI21</t>
  </si>
  <si>
    <t>WGI23</t>
  </si>
  <si>
    <t>WGI24</t>
  </si>
  <si>
    <t>WGI31</t>
  </si>
  <si>
    <t>WGI33</t>
  </si>
  <si>
    <t>WGI34</t>
  </si>
  <si>
    <t>WGL11</t>
  </si>
  <si>
    <t>WGL12</t>
  </si>
  <si>
    <t>WGL13</t>
  </si>
  <si>
    <t>WGL14</t>
  </si>
  <si>
    <t>WGL15</t>
  </si>
  <si>
    <t>WGL21</t>
  </si>
  <si>
    <t>WGL22</t>
  </si>
  <si>
    <t>WGL23</t>
  </si>
  <si>
    <t>WN1</t>
  </si>
  <si>
    <t>WN3</t>
  </si>
  <si>
    <t>WN4</t>
  </si>
  <si>
    <t>WN5</t>
  </si>
  <si>
    <t>WN6</t>
  </si>
  <si>
    <t>WN7</t>
  </si>
  <si>
    <t>WO11</t>
  </si>
  <si>
    <t>WO12</t>
  </si>
  <si>
    <t>WO13</t>
  </si>
  <si>
    <t>WO14</t>
  </si>
  <si>
    <t>WO22</t>
  </si>
  <si>
    <t>WO23</t>
  </si>
  <si>
    <t>WO31</t>
  </si>
  <si>
    <t>WO32</t>
  </si>
  <si>
    <t>WO33</t>
  </si>
  <si>
    <t>WOTS11</t>
  </si>
  <si>
    <t>WOTS12</t>
  </si>
  <si>
    <t>WOTS13</t>
  </si>
  <si>
    <t>WOTS23</t>
  </si>
  <si>
    <t>WOTS24</t>
  </si>
  <si>
    <t>WOTS25</t>
  </si>
  <si>
    <t>WT10</t>
  </si>
  <si>
    <t>WT11</t>
  </si>
  <si>
    <t>WT12</t>
  </si>
  <si>
    <t>WT13</t>
  </si>
  <si>
    <t>WT15</t>
  </si>
  <si>
    <t>WT5</t>
  </si>
  <si>
    <t>WT6</t>
  </si>
  <si>
    <t>WT7</t>
  </si>
  <si>
    <t>WT8</t>
  </si>
  <si>
    <t>WT9</t>
  </si>
  <si>
    <t>WYK11</t>
  </si>
  <si>
    <t>WYK23</t>
  </si>
  <si>
    <t>WYK24</t>
  </si>
  <si>
    <t>YN31</t>
  </si>
  <si>
    <t>YN35</t>
  </si>
  <si>
    <t>YN38</t>
  </si>
  <si>
    <t>GSLs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</si>
</sst>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quot;$&quot;* #,##0.00_);_(&quot;$&quot;* \(#,##0.00\);_(&quot;$&quot;* &quot;-&quot;??_);_(@_)"/>
    <numFmt numFmtId="165" formatCode="_(* #,##0.00_);_(* \(#,##0.00\);_(* &quot;-&quot;??_);_(@_)"/>
    <numFmt numFmtId="166" formatCode="_(* #,##0_);_(* \(#,##0\);_(* &quot;-&quot;?_);_(@_)"/>
    <numFmt numFmtId="167" formatCode="_(* #,##0_);_(* \(#,##0\);_(* &quot;-&quot;_);_(@_)"/>
    <numFmt numFmtId="168" formatCode="0.0000"/>
    <numFmt numFmtId="169" formatCode="#,##0.0000"/>
    <numFmt numFmtId="170" formatCode="0.000"/>
    <numFmt numFmtId="171" formatCode="_-* #,##0_-;\-* #,##0_-;_-* &quot;-&quot;??_-;_-@_-"/>
    <numFmt numFmtId="172" formatCode="#,##0.0"/>
    <numFmt numFmtId="173" formatCode="0.0"/>
    <numFmt numFmtId="174" formatCode="0.0%"/>
  </numFmts>
  <fonts count="7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8"/>
      <name val="Arial"/>
      <family val="2"/>
    </font>
    <font>
      <sz val="18"/>
      <name val="Arial"/>
      <family val="2"/>
    </font>
    <font>
      <b/>
      <sz val="18"/>
      <color indexed="62"/>
      <name val="Arial Black"/>
      <family val="2"/>
    </font>
    <font>
      <b/>
      <sz val="18"/>
      <color indexed="62"/>
      <name val="Arial"/>
      <family val="2"/>
    </font>
    <font>
      <sz val="18"/>
      <color indexed="62"/>
      <name val="Arial"/>
      <family val="2"/>
    </font>
    <font>
      <u/>
      <sz val="18"/>
      <color indexed="12"/>
      <name val="Arial"/>
      <family val="2"/>
    </font>
    <font>
      <b/>
      <sz val="10"/>
      <color indexed="62"/>
      <name val="Arial"/>
      <family val="2"/>
    </font>
    <font>
      <b/>
      <sz val="12"/>
      <color indexed="8"/>
      <name val="Arial"/>
      <family val="2"/>
    </font>
    <font>
      <sz val="12"/>
      <name val="Arial"/>
      <family val="2"/>
    </font>
    <font>
      <sz val="10"/>
      <color indexed="8"/>
      <name val="Arial"/>
      <family val="2"/>
    </font>
    <font>
      <b/>
      <sz val="10"/>
      <color indexed="9"/>
      <name val="Arial"/>
      <family val="2"/>
    </font>
    <font>
      <sz val="10"/>
      <color indexed="9"/>
      <name val="Arial"/>
      <family val="2"/>
    </font>
    <font>
      <sz val="12"/>
      <color indexed="51"/>
      <name val="Arial"/>
      <family val="2"/>
    </font>
    <font>
      <sz val="12"/>
      <color indexed="9"/>
      <name val="Arial"/>
      <family val="2"/>
    </font>
    <font>
      <b/>
      <sz val="12"/>
      <color indexed="9"/>
      <name val="Arial"/>
      <family val="2"/>
    </font>
    <font>
      <b/>
      <sz val="10"/>
      <color indexed="47"/>
      <name val="Arial"/>
      <family val="2"/>
    </font>
    <font>
      <sz val="16"/>
      <color indexed="9"/>
      <name val="Arial"/>
      <family val="2"/>
    </font>
    <font>
      <sz val="10"/>
      <color indexed="10"/>
      <name val="Arial"/>
      <family val="2"/>
    </font>
    <font>
      <sz val="10"/>
      <name val="Verdana"/>
      <family val="2"/>
    </font>
    <font>
      <sz val="10"/>
      <name val="Verdana"/>
      <family val="2"/>
    </font>
    <font>
      <sz val="10"/>
      <color theme="0"/>
      <name val="Arial"/>
      <family val="2"/>
    </font>
    <font>
      <sz val="10"/>
      <name val="Arial"/>
      <family val="2"/>
    </font>
    <font>
      <sz val="14"/>
      <name val="Arial Black"/>
      <family val="2"/>
    </font>
    <font>
      <b/>
      <sz val="14"/>
      <name val="Arial Black"/>
      <family val="2"/>
    </font>
    <font>
      <sz val="16"/>
      <name val="Arial Black"/>
      <family val="2"/>
    </font>
    <font>
      <b/>
      <sz val="16"/>
      <name val="Arial Black"/>
      <family val="2"/>
    </font>
    <font>
      <b/>
      <sz val="10"/>
      <name val="Arial Black"/>
      <family val="2"/>
    </font>
    <font>
      <b/>
      <sz val="16"/>
      <color theme="0"/>
      <name val="Arial"/>
      <family val="2"/>
    </font>
    <font>
      <sz val="10"/>
      <color theme="0" tint="-0.14999847407452621"/>
      <name val="Arial"/>
      <family val="2"/>
    </font>
    <font>
      <u/>
      <sz val="11"/>
      <color theme="10"/>
      <name val="Calibri"/>
      <family val="2"/>
    </font>
    <font>
      <b/>
      <vertAlign val="superscript"/>
      <sz val="8"/>
      <color indexed="9"/>
      <name val="Arial"/>
      <family val="2"/>
    </font>
    <font>
      <b/>
      <sz val="10"/>
      <color theme="0"/>
      <name val="Arial"/>
      <family val="2"/>
    </font>
    <font>
      <sz val="10"/>
      <color rgb="FF000000"/>
      <name val="Arial"/>
      <family val="2"/>
    </font>
    <font>
      <b/>
      <sz val="14"/>
      <color indexed="9"/>
      <name val="Arial"/>
      <family val="2"/>
    </font>
    <font>
      <sz val="10"/>
      <name val="Calibri"/>
      <family val="2"/>
    </font>
    <font>
      <sz val="10"/>
      <name val="Symbol"/>
      <family val="1"/>
      <charset val="2"/>
    </font>
    <font>
      <sz val="7"/>
      <name val="Times New Roman"/>
      <family val="1"/>
    </font>
    <font>
      <sz val="10"/>
      <color rgb="FFFF0000"/>
      <name val="Arial"/>
      <family val="2"/>
    </font>
    <font>
      <sz val="10"/>
      <color rgb="FF000000"/>
      <name val="Segoe UI"/>
      <family val="2"/>
    </font>
    <font>
      <sz val="10"/>
      <name val="Arial"/>
      <family val="2"/>
    </font>
    <font>
      <sz val="10"/>
      <color theme="1"/>
      <name val="Arial"/>
      <family val="2"/>
    </font>
  </fonts>
  <fills count="35">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indexed="43"/>
        <bgColor indexed="64"/>
      </patternFill>
    </fill>
    <fill>
      <patternFill patternType="solid">
        <fgColor indexed="6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D581"/>
        <bgColor indexed="64"/>
      </patternFill>
    </fill>
    <fill>
      <patternFill patternType="solid">
        <fgColor theme="0"/>
        <bgColor indexed="64"/>
      </patternFill>
    </fill>
    <fill>
      <patternFill patternType="solid">
        <fgColor rgb="FF333399"/>
        <bgColor indexed="64"/>
      </patternFill>
    </fill>
    <fill>
      <patternFill patternType="solid">
        <fgColor rgb="FFFFFFFF"/>
        <bgColor indexed="64"/>
      </patternFill>
    </fill>
    <fill>
      <patternFill patternType="solid">
        <fgColor rgb="FFFABF8F"/>
        <bgColor indexed="64"/>
      </patternFill>
    </fill>
    <fill>
      <patternFill patternType="solid">
        <fgColor rgb="FFB2A1C7"/>
        <bgColor indexed="64"/>
      </patternFill>
    </fill>
    <fill>
      <patternFill patternType="solid">
        <fgColor rgb="FF00B050"/>
        <bgColor indexed="64"/>
      </patternFill>
    </fill>
    <fill>
      <patternFill patternType="solid">
        <fgColor rgb="FFD8E4BC"/>
        <bgColor indexed="64"/>
      </patternFill>
    </fill>
    <fill>
      <patternFill patternType="solid">
        <fgColor rgb="FFFFFFCC"/>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2"/>
      </left>
      <right/>
      <top/>
      <bottom style="medium">
        <color indexed="62"/>
      </bottom>
      <diagonal/>
    </border>
    <border>
      <left/>
      <right/>
      <top/>
      <bottom style="medium">
        <color indexed="62"/>
      </bottom>
      <diagonal/>
    </border>
    <border>
      <left/>
      <right style="medium">
        <color indexed="62"/>
      </right>
      <top/>
      <bottom style="medium">
        <color indexed="62"/>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bottom style="thin">
        <color theme="0"/>
      </bottom>
      <diagonal/>
    </border>
  </borders>
  <cellStyleXfs count="156">
    <xf numFmtId="0" fontId="0" fillId="2"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167" fontId="8" fillId="15" borderId="0" applyNumberFormat="0" applyFont="0" applyBorder="0" applyAlignment="0">
      <alignment horizontal="right"/>
    </xf>
    <xf numFmtId="0" fontId="9" fillId="6" borderId="1" applyNumberFormat="0" applyAlignment="0" applyProtection="0"/>
    <xf numFmtId="0" fontId="10" fillId="16" borderId="2" applyNumberFormat="0" applyAlignment="0" applyProtection="0"/>
    <xf numFmtId="0" fontId="11" fillId="0" borderId="0" applyNumberFormat="0" applyFill="0" applyBorder="0" applyAlignment="0" applyProtection="0"/>
    <xf numFmtId="0" fontId="12" fillId="17"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alignment vertical="top"/>
      <protection locked="0"/>
    </xf>
    <xf numFmtId="0" fontId="17" fillId="4" borderId="1" applyNumberFormat="0" applyAlignment="0" applyProtection="0"/>
    <xf numFmtId="167" fontId="4" fillId="18" borderId="0" applyFont="0" applyBorder="0" applyAlignment="0">
      <alignment horizontal="right"/>
      <protection locked="0"/>
    </xf>
    <xf numFmtId="166" fontId="8" fillId="19" borderId="0" applyFont="0" applyBorder="0">
      <alignment horizontal="right"/>
      <protection locked="0"/>
    </xf>
    <xf numFmtId="167" fontId="8" fillId="20" borderId="0" applyFont="0" applyBorder="0">
      <alignment horizontal="right"/>
      <protection locked="0"/>
    </xf>
    <xf numFmtId="0" fontId="18" fillId="0" borderId="6" applyNumberFormat="0" applyFill="0" applyAlignment="0" applyProtection="0"/>
    <xf numFmtId="0" fontId="19" fillId="7" borderId="0" applyNumberFormat="0" applyBorder="0" applyAlignment="0" applyProtection="0"/>
    <xf numFmtId="0" fontId="4" fillId="2" borderId="0"/>
    <xf numFmtId="0" fontId="4" fillId="2" borderId="0"/>
    <xf numFmtId="0" fontId="4" fillId="2" borderId="0"/>
    <xf numFmtId="0" fontId="4" fillId="2" borderId="0"/>
    <xf numFmtId="0" fontId="4" fillId="2" borderId="0"/>
    <xf numFmtId="0" fontId="4" fillId="2" borderId="0"/>
    <xf numFmtId="0" fontId="4" fillId="0" borderId="0"/>
    <xf numFmtId="0" fontId="4" fillId="0" borderId="0"/>
    <xf numFmtId="0" fontId="8" fillId="5" borderId="7" applyNumberFormat="0" applyFont="0" applyAlignment="0" applyProtection="0"/>
    <xf numFmtId="0" fontId="20" fillId="6" borderId="8" applyNumberFormat="0" applyAlignment="0" applyProtection="0"/>
    <xf numFmtId="0" fontId="4" fillId="0" borderId="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165" fontId="52" fillId="0" borderId="0" applyFont="0" applyFill="0" applyBorder="0" applyAlignment="0" applyProtection="0"/>
    <xf numFmtId="0" fontId="53" fillId="0" borderId="0"/>
    <xf numFmtId="167" fontId="4" fillId="15" borderId="0" applyNumberFormat="0" applyFont="0" applyBorder="0" applyAlignment="0">
      <alignment horizontal="right"/>
    </xf>
    <xf numFmtId="166" fontId="4" fillId="19" borderId="0" applyFont="0" applyBorder="0">
      <alignment horizontal="right"/>
      <protection locked="0"/>
    </xf>
    <xf numFmtId="167" fontId="4" fillId="20" borderId="0" applyFont="0" applyBorder="0">
      <alignment horizontal="right"/>
      <protection locked="0"/>
    </xf>
    <xf numFmtId="0" fontId="4" fillId="5" borderId="7" applyNumberFormat="0" applyFont="0" applyAlignment="0" applyProtection="0"/>
    <xf numFmtId="0" fontId="52" fillId="0" borderId="0"/>
    <xf numFmtId="0" fontId="4" fillId="2" borderId="0"/>
    <xf numFmtId="0" fontId="4" fillId="0" borderId="0"/>
    <xf numFmtId="0" fontId="4" fillId="2"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167" fontId="4" fillId="15" borderId="0" applyNumberFormat="0" applyFont="0" applyBorder="0" applyAlignment="0">
      <alignment horizontal="right"/>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6" fillId="0" borderId="0" applyNumberFormat="0" applyFill="0" applyBorder="0" applyAlignment="0" applyProtection="0">
      <alignment vertical="top"/>
      <protection locked="0"/>
    </xf>
    <xf numFmtId="167" fontId="4" fillId="18" borderId="0" applyFont="0" applyBorder="0" applyAlignment="0">
      <alignment horizontal="right"/>
      <protection locked="0"/>
    </xf>
    <xf numFmtId="167" fontId="4" fillId="18" borderId="0" applyFont="0" applyBorder="0" applyAlignment="0">
      <alignment horizontal="right"/>
      <protection locked="0"/>
    </xf>
    <xf numFmtId="167" fontId="4" fillId="18" borderId="0" applyFont="0" applyBorder="0" applyAlignment="0">
      <alignment horizontal="right"/>
      <protection locked="0"/>
    </xf>
    <xf numFmtId="167" fontId="4" fillId="18" borderId="0" applyFont="0" applyBorder="0" applyAlignment="0">
      <alignment horizontal="right"/>
      <protection locked="0"/>
    </xf>
    <xf numFmtId="166" fontId="4" fillId="19" borderId="0" applyFont="0" applyBorder="0">
      <alignment horizontal="right"/>
      <protection locked="0"/>
    </xf>
    <xf numFmtId="167" fontId="4" fillId="20" borderId="0" applyFont="0" applyBorder="0">
      <alignment horizontal="right"/>
      <protection locked="0"/>
    </xf>
    <xf numFmtId="0" fontId="4" fillId="0" borderId="0"/>
    <xf numFmtId="0" fontId="4" fillId="0" borderId="0"/>
    <xf numFmtId="0" fontId="4" fillId="0" borderId="0"/>
    <xf numFmtId="0" fontId="52" fillId="0" borderId="0"/>
    <xf numFmtId="0" fontId="4" fillId="0" borderId="0"/>
    <xf numFmtId="0" fontId="4" fillId="2" borderId="0"/>
    <xf numFmtId="0" fontId="4" fillId="0" borderId="0"/>
    <xf numFmtId="0" fontId="4" fillId="2" borderId="0"/>
    <xf numFmtId="0" fontId="4" fillId="5" borderId="7"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2"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7" fontId="4" fillId="18" borderId="0" applyFont="0" applyBorder="0" applyAlignment="0">
      <alignment horizontal="right"/>
      <protection locked="0"/>
    </xf>
    <xf numFmtId="167" fontId="4" fillId="18" borderId="0" applyFont="0" applyBorder="0" applyAlignment="0">
      <alignment horizontal="right"/>
      <protection locked="0"/>
    </xf>
    <xf numFmtId="167" fontId="4" fillId="18" borderId="0" applyFont="0" applyBorder="0" applyAlignment="0">
      <alignment horizontal="right"/>
      <protection locked="0"/>
    </xf>
    <xf numFmtId="0" fontId="4" fillId="2" borderId="0"/>
    <xf numFmtId="0" fontId="4" fillId="0" borderId="0"/>
    <xf numFmtId="0" fontId="4" fillId="2"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6" borderId="1" applyNumberFormat="0" applyAlignment="0" applyProtection="0"/>
    <xf numFmtId="165" fontId="4" fillId="0" borderId="0" applyFont="0" applyFill="0" applyBorder="0" applyAlignment="0" applyProtection="0"/>
    <xf numFmtId="0" fontId="17" fillId="4" borderId="1" applyNumberFormat="0" applyAlignment="0" applyProtection="0"/>
    <xf numFmtId="0" fontId="63"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3" fillId="0" borderId="0"/>
    <xf numFmtId="0" fontId="4" fillId="0" borderId="0"/>
    <xf numFmtId="0" fontId="4" fillId="0" borderId="0"/>
    <xf numFmtId="0" fontId="4" fillId="5" borderId="7" applyNumberFormat="0" applyFont="0" applyAlignment="0" applyProtection="0"/>
    <xf numFmtId="0" fontId="4" fillId="5" borderId="7" applyNumberFormat="0" applyFont="0" applyAlignment="0" applyProtection="0"/>
    <xf numFmtId="0" fontId="4" fillId="0" borderId="0"/>
    <xf numFmtId="0" fontId="20" fillId="6" borderId="8" applyNumberFormat="0" applyAlignment="0" applyProtection="0"/>
    <xf numFmtId="0" fontId="4" fillId="0" borderId="0"/>
    <xf numFmtId="0" fontId="22" fillId="0" borderId="9" applyNumberFormat="0" applyFill="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7" fontId="55" fillId="18" borderId="0" applyFont="0" applyBorder="0" applyAlignment="0">
      <alignment horizontal="right"/>
      <protection locked="0"/>
    </xf>
    <xf numFmtId="43" fontId="4" fillId="0" borderId="0" applyFont="0" applyFill="0" applyBorder="0" applyAlignment="0" applyProtection="0"/>
    <xf numFmtId="43" fontId="4" fillId="0" borderId="0" applyFont="0" applyFill="0" applyBorder="0" applyAlignment="0" applyProtection="0"/>
    <xf numFmtId="0" fontId="55" fillId="0" borderId="0"/>
    <xf numFmtId="0" fontId="55" fillId="0" borderId="0"/>
    <xf numFmtId="167" fontId="4" fillId="18" borderId="0" applyFont="0" applyBorder="0" applyAlignment="0">
      <alignment horizontal="right"/>
      <protection locked="0"/>
    </xf>
    <xf numFmtId="0" fontId="4" fillId="0" borderId="0"/>
    <xf numFmtId="0" fontId="4" fillId="0" borderId="0"/>
    <xf numFmtId="0" fontId="4" fillId="2" borderId="0"/>
    <xf numFmtId="0" fontId="4" fillId="2" borderId="0"/>
    <xf numFmtId="0" fontId="2" fillId="0" borderId="0"/>
    <xf numFmtId="0" fontId="1" fillId="0" borderId="0"/>
    <xf numFmtId="43" fontId="73" fillId="0" borderId="0" applyFont="0" applyFill="0" applyBorder="0" applyAlignment="0" applyProtection="0"/>
  </cellStyleXfs>
  <cellXfs count="394">
    <xf numFmtId="0" fontId="0" fillId="2" borderId="0" xfId="0"/>
    <xf numFmtId="0" fontId="25" fillId="2" borderId="0" xfId="45" applyFont="1"/>
    <xf numFmtId="0" fontId="4" fillId="2" borderId="0" xfId="45"/>
    <xf numFmtId="0" fontId="26" fillId="2" borderId="0" xfId="45" applyFont="1"/>
    <xf numFmtId="0" fontId="28" fillId="21" borderId="10" xfId="45" applyFont="1" applyFill="1" applyBorder="1" applyAlignment="1" applyProtection="1">
      <protection locked="0"/>
    </xf>
    <xf numFmtId="0" fontId="29" fillId="21" borderId="0" xfId="45" applyFont="1" applyFill="1" applyBorder="1" applyAlignment="1"/>
    <xf numFmtId="0" fontId="29" fillId="21" borderId="11" xfId="45" applyFont="1" applyFill="1" applyBorder="1" applyAlignment="1"/>
    <xf numFmtId="2" fontId="30" fillId="2" borderId="0" xfId="45" applyNumberFormat="1" applyFont="1" applyBorder="1" applyAlignment="1" applyProtection="1">
      <alignment horizontal="left"/>
    </xf>
    <xf numFmtId="0" fontId="24" fillId="2" borderId="0" xfId="45" applyFont="1" applyAlignment="1" applyProtection="1">
      <protection locked="0"/>
    </xf>
    <xf numFmtId="0" fontId="24" fillId="2" borderId="0" xfId="45" applyFont="1" applyProtection="1">
      <protection locked="0"/>
    </xf>
    <xf numFmtId="0" fontId="30" fillId="2" borderId="0" xfId="45" applyFont="1"/>
    <xf numFmtId="0" fontId="4" fillId="2" borderId="0" xfId="45" applyAlignment="1"/>
    <xf numFmtId="0" fontId="31" fillId="21" borderId="12" xfId="45" applyFont="1" applyFill="1" applyBorder="1"/>
    <xf numFmtId="0" fontId="32" fillId="21" borderId="12" xfId="45" applyFont="1" applyFill="1" applyBorder="1"/>
    <xf numFmtId="0" fontId="32" fillId="2" borderId="0" xfId="45" applyFont="1"/>
    <xf numFmtId="0" fontId="31" fillId="21" borderId="13" xfId="45" applyFont="1" applyFill="1" applyBorder="1"/>
    <xf numFmtId="0" fontId="32" fillId="21" borderId="14" xfId="45" applyFont="1" applyFill="1" applyBorder="1"/>
    <xf numFmtId="0" fontId="29" fillId="21" borderId="15" xfId="0" applyFont="1" applyFill="1" applyBorder="1" applyAlignment="1">
      <alignment horizontal="left" indent="1"/>
    </xf>
    <xf numFmtId="0" fontId="8" fillId="21" borderId="16" xfId="0" applyFont="1" applyFill="1" applyBorder="1" applyAlignment="1"/>
    <xf numFmtId="0" fontId="8" fillId="21" borderId="16" xfId="0" applyFont="1" applyFill="1" applyBorder="1"/>
    <xf numFmtId="0" fontId="8" fillId="21" borderId="17" xfId="0" applyFont="1" applyFill="1" applyBorder="1"/>
    <xf numFmtId="0" fontId="28" fillId="21" borderId="10" xfId="0" applyFont="1" applyFill="1" applyBorder="1" applyAlignment="1">
      <alignment horizontal="left" indent="1"/>
    </xf>
    <xf numFmtId="0" fontId="33" fillId="21" borderId="0" xfId="0" applyFont="1" applyFill="1" applyBorder="1" applyAlignment="1">
      <alignment horizontal="right" indent="1"/>
    </xf>
    <xf numFmtId="0" fontId="33" fillId="21" borderId="11" xfId="0" applyFont="1" applyFill="1" applyBorder="1" applyAlignment="1" applyProtection="1">
      <protection locked="0"/>
    </xf>
    <xf numFmtId="0" fontId="33" fillId="21" borderId="0" xfId="0" applyFont="1" applyFill="1" applyBorder="1"/>
    <xf numFmtId="0" fontId="8" fillId="20" borderId="18" xfId="0" applyFont="1" applyFill="1" applyBorder="1" applyAlignment="1" applyProtection="1">
      <alignment horizontal="left"/>
      <protection locked="0"/>
    </xf>
    <xf numFmtId="0" fontId="8" fillId="21" borderId="0" xfId="0" applyFont="1" applyFill="1" applyBorder="1"/>
    <xf numFmtId="0" fontId="8" fillId="21" borderId="11" xfId="0" applyFont="1" applyFill="1" applyBorder="1" applyProtection="1">
      <protection locked="0"/>
    </xf>
    <xf numFmtId="0" fontId="8" fillId="21" borderId="11" xfId="0" applyFont="1" applyFill="1" applyBorder="1"/>
    <xf numFmtId="0" fontId="8" fillId="21" borderId="11" xfId="0" applyFont="1" applyFill="1" applyBorder="1" applyAlignment="1" applyProtection="1">
      <protection locked="0"/>
    </xf>
    <xf numFmtId="0" fontId="29" fillId="21" borderId="10" xfId="0" applyFont="1" applyFill="1" applyBorder="1" applyAlignment="1">
      <alignment horizontal="left" indent="1"/>
    </xf>
    <xf numFmtId="0" fontId="29" fillId="21" borderId="19" xfId="0" applyFont="1" applyFill="1" applyBorder="1" applyAlignment="1">
      <alignment horizontal="left" indent="1"/>
    </xf>
    <xf numFmtId="0" fontId="8" fillId="21" borderId="20" xfId="0" applyFont="1" applyFill="1" applyBorder="1" applyAlignment="1"/>
    <xf numFmtId="0" fontId="8" fillId="21" borderId="20" xfId="0" applyFont="1" applyFill="1" applyBorder="1"/>
    <xf numFmtId="0" fontId="8" fillId="21" borderId="21" xfId="0" applyFont="1" applyFill="1" applyBorder="1"/>
    <xf numFmtId="0" fontId="35" fillId="2" borderId="0" xfId="42" applyFont="1"/>
    <xf numFmtId="0" fontId="35" fillId="2" borderId="0" xfId="42" applyFont="1" applyFill="1" applyBorder="1"/>
    <xf numFmtId="0" fontId="35" fillId="2" borderId="0" xfId="42" applyFont="1" applyFill="1"/>
    <xf numFmtId="0" fontId="4" fillId="2" borderId="0" xfId="48" applyFill="1"/>
    <xf numFmtId="0" fontId="27" fillId="2" borderId="0" xfId="0" applyFont="1"/>
    <xf numFmtId="0" fontId="25" fillId="2" borderId="0" xfId="0" applyFont="1"/>
    <xf numFmtId="0" fontId="25" fillId="2" borderId="0" xfId="0" applyFont="1" applyAlignment="1">
      <alignment horizontal="left"/>
    </xf>
    <xf numFmtId="0" fontId="0" fillId="15" borderId="12" xfId="0" applyFill="1" applyBorder="1"/>
    <xf numFmtId="0" fontId="0" fillId="21" borderId="12" xfId="0" applyFill="1" applyBorder="1"/>
    <xf numFmtId="0" fontId="25" fillId="2" borderId="0" xfId="46" applyFont="1"/>
    <xf numFmtId="0" fontId="4" fillId="2" borderId="0" xfId="46"/>
    <xf numFmtId="0" fontId="25" fillId="2" borderId="0" xfId="46" applyFont="1" applyAlignment="1">
      <alignment horizontal="left"/>
    </xf>
    <xf numFmtId="0" fontId="27" fillId="2" borderId="0" xfId="46" applyFont="1"/>
    <xf numFmtId="0" fontId="8" fillId="2" borderId="0" xfId="46" applyFont="1"/>
    <xf numFmtId="0" fontId="50" fillId="21" borderId="12" xfId="46" applyFont="1" applyFill="1" applyBorder="1" applyAlignment="1">
      <alignment vertical="center" wrapText="1"/>
    </xf>
    <xf numFmtId="0" fontId="48" fillId="21" borderId="27" xfId="46" applyFont="1" applyFill="1" applyBorder="1" applyAlignment="1">
      <alignment vertical="center" wrapText="1"/>
    </xf>
    <xf numFmtId="0" fontId="47" fillId="21" borderId="12" xfId="46" applyFont="1" applyFill="1" applyBorder="1" applyAlignment="1">
      <alignment horizontal="center" vertical="center" wrapText="1"/>
    </xf>
    <xf numFmtId="0" fontId="47" fillId="21" borderId="28" xfId="46" applyFont="1" applyFill="1" applyBorder="1" applyAlignment="1">
      <alignment horizontal="center" vertical="center" wrapText="1"/>
    </xf>
    <xf numFmtId="0" fontId="46" fillId="21" borderId="27" xfId="46" applyFont="1" applyFill="1" applyBorder="1" applyAlignment="1">
      <alignment vertical="center" wrapText="1"/>
    </xf>
    <xf numFmtId="0" fontId="47" fillId="21" borderId="12" xfId="46" applyFont="1" applyFill="1" applyBorder="1" applyAlignment="1">
      <alignment horizontal="right" vertical="center" wrapText="1"/>
    </xf>
    <xf numFmtId="0" fontId="8" fillId="0" borderId="0" xfId="46" applyFont="1" applyFill="1" applyBorder="1"/>
    <xf numFmtId="0" fontId="8" fillId="2" borderId="29" xfId="46" applyFont="1" applyFill="1" applyBorder="1" applyAlignment="1">
      <alignment horizontal="right" vertical="center" wrapText="1"/>
    </xf>
    <xf numFmtId="0" fontId="8" fillId="2" borderId="0" xfId="46" applyFont="1" applyFill="1" applyBorder="1" applyAlignment="1">
      <alignment horizontal="right" vertical="center" wrapText="1"/>
    </xf>
    <xf numFmtId="0" fontId="29" fillId="0" borderId="30" xfId="46" applyFont="1" applyFill="1" applyBorder="1" applyAlignment="1">
      <alignment horizontal="right" vertical="center" wrapText="1"/>
    </xf>
    <xf numFmtId="0" fontId="8" fillId="2" borderId="30" xfId="46" applyFont="1" applyFill="1" applyBorder="1" applyAlignment="1">
      <alignment horizontal="right" vertical="center" wrapText="1"/>
    </xf>
    <xf numFmtId="0" fontId="29" fillId="2" borderId="0" xfId="46" applyFont="1" applyFill="1" applyBorder="1" applyAlignment="1">
      <alignment horizontal="right" vertical="center" wrapText="1"/>
    </xf>
    <xf numFmtId="0" fontId="33" fillId="2" borderId="0" xfId="46" applyFont="1"/>
    <xf numFmtId="0" fontId="44" fillId="21" borderId="12" xfId="46" applyFont="1" applyFill="1" applyBorder="1" applyAlignment="1">
      <alignment horizontal="center" vertical="center" wrapText="1"/>
    </xf>
    <xf numFmtId="0" fontId="26" fillId="2" borderId="0" xfId="46" applyFont="1" applyFill="1" applyBorder="1" applyAlignment="1">
      <alignment horizontal="center" vertical="center" wrapText="1"/>
    </xf>
    <xf numFmtId="0" fontId="33" fillId="2" borderId="29" xfId="46" applyFont="1" applyFill="1" applyBorder="1" applyAlignment="1">
      <alignment horizontal="right" vertical="center" wrapText="1"/>
    </xf>
    <xf numFmtId="0" fontId="8" fillId="2" borderId="29" xfId="46" applyFont="1" applyFill="1" applyBorder="1" applyAlignment="1">
      <alignment horizontal="center" vertical="center" wrapText="1"/>
    </xf>
    <xf numFmtId="0" fontId="25" fillId="2" borderId="0" xfId="46" applyFont="1" applyFill="1"/>
    <xf numFmtId="0" fontId="4" fillId="2" borderId="0" xfId="48" applyFill="1" applyAlignment="1"/>
    <xf numFmtId="0" fontId="4" fillId="2" borderId="0" xfId="44"/>
    <xf numFmtId="0" fontId="26" fillId="2" borderId="0" xfId="48" applyFont="1" applyFill="1" applyAlignment="1"/>
    <xf numFmtId="0" fontId="44" fillId="21" borderId="12" xfId="44" applyFont="1" applyFill="1" applyBorder="1" applyAlignment="1">
      <alignment horizontal="center" vertical="center" wrapText="1"/>
    </xf>
    <xf numFmtId="0" fontId="0" fillId="22" borderId="12" xfId="0" applyFill="1" applyBorder="1"/>
    <xf numFmtId="0" fontId="0" fillId="2" borderId="0" xfId="0" applyAlignment="1">
      <alignment wrapText="1"/>
    </xf>
    <xf numFmtId="0" fontId="32" fillId="2" borderId="0" xfId="46" applyFont="1"/>
    <xf numFmtId="0" fontId="25" fillId="2" borderId="0" xfId="0" applyFont="1" applyAlignment="1">
      <alignment horizontal="left" vertical="center"/>
    </xf>
    <xf numFmtId="0" fontId="0" fillId="2" borderId="0" xfId="0" applyAlignment="1"/>
    <xf numFmtId="0" fontId="32" fillId="2" borderId="0" xfId="0" applyFont="1"/>
    <xf numFmtId="0" fontId="0" fillId="2" borderId="0" xfId="0"/>
    <xf numFmtId="0" fontId="27" fillId="2" borderId="0" xfId="0" applyFont="1" applyAlignment="1">
      <alignment horizontal="left"/>
    </xf>
    <xf numFmtId="0" fontId="27" fillId="2" borderId="0" xfId="48" applyFont="1" applyFill="1" applyAlignment="1">
      <alignment horizontal="left"/>
    </xf>
    <xf numFmtId="0" fontId="44" fillId="21" borderId="13" xfId="44" applyFont="1" applyFill="1" applyBorder="1" applyAlignment="1">
      <alignment horizontal="center" vertical="center" wrapText="1"/>
    </xf>
    <xf numFmtId="0" fontId="44" fillId="21" borderId="12" xfId="0" applyFont="1" applyFill="1" applyBorder="1" applyAlignment="1">
      <alignment horizontal="center" vertical="center" wrapText="1"/>
    </xf>
    <xf numFmtId="0" fontId="41" fillId="2" borderId="0" xfId="48" applyFont="1" applyFill="1" applyBorder="1" applyAlignment="1">
      <alignment horizontal="left" vertical="center"/>
    </xf>
    <xf numFmtId="0" fontId="47" fillId="21" borderId="12" xfId="46" applyFont="1" applyFill="1" applyBorder="1"/>
    <xf numFmtId="0" fontId="35" fillId="2" borderId="0" xfId="46" applyFont="1"/>
    <xf numFmtId="168" fontId="25" fillId="2" borderId="0" xfId="0" applyNumberFormat="1" applyFont="1"/>
    <xf numFmtId="168" fontId="0" fillId="2" borderId="0" xfId="0" applyNumberFormat="1"/>
    <xf numFmtId="168" fontId="27" fillId="2" borderId="0" xfId="0" applyNumberFormat="1" applyFont="1" applyAlignment="1">
      <alignment horizontal="left"/>
    </xf>
    <xf numFmtId="168" fontId="27" fillId="2" borderId="0" xfId="0" applyNumberFormat="1" applyFont="1"/>
    <xf numFmtId="168" fontId="0" fillId="2" borderId="0" xfId="0" applyNumberFormat="1" applyAlignment="1">
      <alignment wrapText="1"/>
    </xf>
    <xf numFmtId="14" fontId="33" fillId="21" borderId="12" xfId="0" applyNumberFormat="1" applyFont="1" applyFill="1" applyBorder="1"/>
    <xf numFmtId="168" fontId="8" fillId="22" borderId="12" xfId="0" applyNumberFormat="1" applyFont="1" applyFill="1" applyBorder="1"/>
    <xf numFmtId="168" fontId="8" fillId="20" borderId="12" xfId="0" applyNumberFormat="1" applyFont="1" applyFill="1" applyBorder="1"/>
    <xf numFmtId="0" fontId="8" fillId="2" borderId="0" xfId="44" applyFont="1"/>
    <xf numFmtId="14" fontId="25" fillId="2" borderId="0" xfId="47" applyNumberFormat="1" applyFont="1"/>
    <xf numFmtId="14" fontId="25" fillId="2" borderId="0" xfId="44" applyNumberFormat="1" applyFont="1" applyFill="1"/>
    <xf numFmtId="14" fontId="32" fillId="2" borderId="0" xfId="44" applyNumberFormat="1" applyFont="1"/>
    <xf numFmtId="14" fontId="4" fillId="2" borderId="0" xfId="48" applyNumberFormat="1" applyFill="1"/>
    <xf numFmtId="14" fontId="4" fillId="2" borderId="0" xfId="44" applyNumberFormat="1"/>
    <xf numFmtId="0" fontId="25" fillId="2" borderId="0" xfId="46" applyNumberFormat="1" applyFont="1" applyAlignment="1">
      <alignment horizontal="left"/>
    </xf>
    <xf numFmtId="0" fontId="0" fillId="2" borderId="0" xfId="0"/>
    <xf numFmtId="0" fontId="8" fillId="2" borderId="0" xfId="46" applyFont="1"/>
    <xf numFmtId="0" fontId="41" fillId="2" borderId="0" xfId="48" applyFont="1" applyFill="1" applyBorder="1" applyAlignment="1">
      <alignment horizontal="left" vertical="center"/>
    </xf>
    <xf numFmtId="0" fontId="8" fillId="2" borderId="0" xfId="46" applyFont="1"/>
    <xf numFmtId="1" fontId="8" fillId="20" borderId="18" xfId="0" applyNumberFormat="1" applyFont="1" applyFill="1" applyBorder="1" applyAlignment="1" applyProtection="1">
      <alignment horizontal="left"/>
      <protection locked="0"/>
    </xf>
    <xf numFmtId="169" fontId="42" fillId="20" borderId="12" xfId="46" applyNumberFormat="1" applyFont="1" applyFill="1" applyBorder="1" applyAlignment="1">
      <alignment horizontal="right" vertical="center" wrapText="1"/>
    </xf>
    <xf numFmtId="3" fontId="42" fillId="20" borderId="12" xfId="46" applyNumberFormat="1" applyFont="1" applyFill="1" applyBorder="1" applyAlignment="1">
      <alignment horizontal="right" vertical="center" wrapText="1"/>
    </xf>
    <xf numFmtId="3" fontId="42" fillId="15" borderId="12" xfId="46" applyNumberFormat="1" applyFont="1" applyFill="1" applyBorder="1"/>
    <xf numFmtId="3" fontId="0" fillId="22" borderId="12" xfId="0" applyNumberFormat="1" applyFill="1" applyBorder="1"/>
    <xf numFmtId="164" fontId="0" fillId="22" borderId="12" xfId="0" applyNumberFormat="1" applyFill="1" applyBorder="1"/>
    <xf numFmtId="164" fontId="0" fillId="15" borderId="12" xfId="0" applyNumberFormat="1" applyFill="1" applyBorder="1"/>
    <xf numFmtId="3" fontId="0" fillId="2" borderId="0" xfId="0" applyNumberFormat="1"/>
    <xf numFmtId="3" fontId="27" fillId="2" borderId="0" xfId="0" applyNumberFormat="1" applyFont="1"/>
    <xf numFmtId="3" fontId="44" fillId="21" borderId="12" xfId="0" applyNumberFormat="1" applyFont="1" applyFill="1" applyBorder="1" applyAlignment="1">
      <alignment horizontal="center" vertical="center" wrapText="1"/>
    </xf>
    <xf numFmtId="3" fontId="8" fillId="20" borderId="18" xfId="46" applyNumberFormat="1" applyFont="1" applyFill="1" applyBorder="1" applyAlignment="1">
      <alignment horizontal="right" vertical="center" wrapText="1"/>
    </xf>
    <xf numFmtId="3" fontId="4" fillId="2" borderId="0" xfId="44" applyNumberFormat="1"/>
    <xf numFmtId="3" fontId="26" fillId="2" borderId="0" xfId="48" applyNumberFormat="1" applyFont="1" applyFill="1" applyAlignment="1"/>
    <xf numFmtId="3" fontId="44" fillId="21" borderId="12" xfId="46" applyNumberFormat="1" applyFont="1" applyFill="1" applyBorder="1" applyAlignment="1">
      <alignment horizontal="center" vertical="center" wrapText="1"/>
    </xf>
    <xf numFmtId="169" fontId="4" fillId="2" borderId="0" xfId="44" applyNumberFormat="1"/>
    <xf numFmtId="169" fontId="4" fillId="2" borderId="0" xfId="48" applyNumberFormat="1" applyFill="1" applyAlignment="1"/>
    <xf numFmtId="169" fontId="44" fillId="21" borderId="12" xfId="44" applyNumberFormat="1" applyFont="1" applyFill="1" applyBorder="1" applyAlignment="1">
      <alignment horizontal="center" vertical="center" wrapText="1"/>
    </xf>
    <xf numFmtId="0" fontId="39" fillId="20" borderId="0" xfId="35" applyFont="1" applyFill="1" applyBorder="1" applyAlignment="1" applyProtection="1"/>
    <xf numFmtId="0" fontId="35" fillId="20" borderId="22" xfId="104" applyFont="1" applyFill="1" applyBorder="1"/>
    <xf numFmtId="0" fontId="35" fillId="20" borderId="23" xfId="104" applyFont="1" applyFill="1" applyBorder="1"/>
    <xf numFmtId="0" fontId="35" fillId="20" borderId="24" xfId="104" applyFont="1" applyFill="1" applyBorder="1"/>
    <xf numFmtId="0" fontId="35" fillId="20" borderId="25" xfId="104" applyFont="1" applyFill="1" applyBorder="1"/>
    <xf numFmtId="0" fontId="35" fillId="20" borderId="0" xfId="104" applyFont="1" applyFill="1" applyBorder="1"/>
    <xf numFmtId="0" fontId="35" fillId="20" borderId="26" xfId="104" applyFont="1" applyFill="1" applyBorder="1"/>
    <xf numFmtId="0" fontId="37" fillId="20" borderId="26" xfId="104" applyFont="1" applyFill="1" applyBorder="1" applyAlignment="1">
      <alignment vertical="center"/>
    </xf>
    <xf numFmtId="0" fontId="38" fillId="20" borderId="26" xfId="104" applyFont="1" applyFill="1" applyBorder="1" applyAlignment="1">
      <alignment vertical="center"/>
    </xf>
    <xf numFmtId="0" fontId="35" fillId="20" borderId="26" xfId="104" applyFont="1" applyFill="1" applyBorder="1" applyAlignment="1">
      <alignment vertical="center"/>
    </xf>
    <xf numFmtId="0" fontId="26" fillId="2" borderId="0" xfId="46" applyFont="1" applyFill="1" applyBorder="1"/>
    <xf numFmtId="0" fontId="49" fillId="21" borderId="13" xfId="0" applyFont="1" applyFill="1" applyBorder="1" applyAlignment="1" applyProtection="1">
      <alignment vertical="center"/>
    </xf>
    <xf numFmtId="0" fontId="33" fillId="21" borderId="13" xfId="0" applyFont="1" applyFill="1" applyBorder="1" applyAlignment="1" applyProtection="1">
      <alignment vertical="center"/>
    </xf>
    <xf numFmtId="0" fontId="33" fillId="21" borderId="13" xfId="0" applyNumberFormat="1" applyFont="1" applyFill="1" applyBorder="1" applyAlignment="1" applyProtection="1">
      <alignment vertical="center"/>
    </xf>
    <xf numFmtId="0" fontId="44" fillId="23" borderId="13" xfId="0" applyFont="1" applyFill="1" applyBorder="1" applyAlignment="1"/>
    <xf numFmtId="0" fontId="54" fillId="21" borderId="13" xfId="0" applyFont="1" applyFill="1" applyBorder="1" applyAlignment="1" applyProtection="1">
      <alignment vertical="center"/>
    </xf>
    <xf numFmtId="0" fontId="4" fillId="2" borderId="0" xfId="46"/>
    <xf numFmtId="0" fontId="0" fillId="2" borderId="0" xfId="0"/>
    <xf numFmtId="0" fontId="25" fillId="2" borderId="0" xfId="0" applyFont="1" applyAlignment="1">
      <alignment horizontal="left"/>
    </xf>
    <xf numFmtId="0" fontId="4" fillId="2" borderId="0" xfId="46" applyFont="1"/>
    <xf numFmtId="0" fontId="44" fillId="21" borderId="12" xfId="46" applyFont="1" applyFill="1" applyBorder="1" applyAlignment="1">
      <alignment horizontal="center" vertical="center" wrapText="1"/>
    </xf>
    <xf numFmtId="0" fontId="26" fillId="2" borderId="0" xfId="46" applyFont="1"/>
    <xf numFmtId="0" fontId="26" fillId="2" borderId="0" xfId="46" applyFont="1" applyFill="1"/>
    <xf numFmtId="0" fontId="4" fillId="2" borderId="0" xfId="49" applyFont="1" applyFill="1" applyAlignment="1"/>
    <xf numFmtId="0" fontId="4" fillId="0" borderId="0" xfId="49" applyFont="1" applyAlignment="1"/>
    <xf numFmtId="14" fontId="33" fillId="21" borderId="12" xfId="0" applyNumberFormat="1" applyFont="1" applyFill="1" applyBorder="1"/>
    <xf numFmtId="0" fontId="27" fillId="2" borderId="0" xfId="0" applyFont="1" applyAlignment="1">
      <alignment horizontal="left"/>
    </xf>
    <xf numFmtId="0" fontId="27" fillId="2" borderId="0" xfId="48" applyFont="1" applyFill="1" applyAlignment="1">
      <alignment horizontal="left"/>
    </xf>
    <xf numFmtId="0" fontId="44" fillId="21" borderId="13" xfId="44" applyFont="1" applyFill="1" applyBorder="1" applyAlignment="1">
      <alignment horizontal="center" vertical="center" wrapText="1"/>
    </xf>
    <xf numFmtId="14" fontId="25" fillId="2" borderId="0" xfId="47" applyNumberFormat="1" applyFont="1"/>
    <xf numFmtId="14" fontId="25" fillId="2" borderId="0" xfId="44" applyNumberFormat="1" applyFont="1" applyFill="1"/>
    <xf numFmtId="14" fontId="4" fillId="2" borderId="0" xfId="48" applyNumberFormat="1" applyFill="1"/>
    <xf numFmtId="14" fontId="4" fillId="2" borderId="0" xfId="44" applyNumberFormat="1"/>
    <xf numFmtId="0" fontId="25" fillId="2" borderId="0" xfId="46" applyNumberFormat="1" applyFont="1" applyAlignment="1">
      <alignment horizontal="left"/>
    </xf>
    <xf numFmtId="169" fontId="0" fillId="2" borderId="0" xfId="0" applyNumberFormat="1"/>
    <xf numFmtId="3" fontId="0" fillId="2" borderId="0" xfId="0" applyNumberFormat="1"/>
    <xf numFmtId="14" fontId="61" fillId="2" borderId="0" xfId="0" applyNumberFormat="1" applyFont="1"/>
    <xf numFmtId="0" fontId="44" fillId="21" borderId="12" xfId="63" applyFont="1" applyFill="1" applyBorder="1" applyAlignment="1">
      <alignment horizontal="center" vertical="center" wrapText="1"/>
    </xf>
    <xf numFmtId="0" fontId="4" fillId="2" borderId="0" xfId="46" applyFont="1" applyFill="1"/>
    <xf numFmtId="0" fontId="33" fillId="21" borderId="12" xfId="46" applyFont="1" applyFill="1" applyBorder="1" applyAlignment="1">
      <alignment horizontal="right" vertical="center" wrapText="1"/>
    </xf>
    <xf numFmtId="3" fontId="4" fillId="20" borderId="12" xfId="46" applyNumberFormat="1" applyFont="1" applyFill="1" applyBorder="1" applyAlignment="1">
      <alignment horizontal="right" vertical="center" wrapText="1"/>
    </xf>
    <xf numFmtId="10" fontId="43" fillId="15" borderId="12" xfId="46" applyNumberFormat="1" applyFont="1" applyFill="1" applyBorder="1" applyAlignment="1">
      <alignment horizontal="center" vertical="center" wrapText="1"/>
    </xf>
    <xf numFmtId="0" fontId="33" fillId="2" borderId="0" xfId="46" applyFont="1" applyFill="1" applyBorder="1" applyAlignment="1">
      <alignment horizontal="right" vertical="center" wrapText="1"/>
    </xf>
    <xf numFmtId="0" fontId="43" fillId="2" borderId="0" xfId="46" applyNumberFormat="1" applyFont="1" applyFill="1" applyBorder="1" applyAlignment="1">
      <alignment horizontal="center" vertical="center" wrapText="1"/>
    </xf>
    <xf numFmtId="0" fontId="33" fillId="2" borderId="0" xfId="46" applyNumberFormat="1" applyFont="1" applyFill="1" applyBorder="1" applyAlignment="1">
      <alignment horizontal="center" vertical="center" wrapText="1"/>
    </xf>
    <xf numFmtId="0" fontId="54" fillId="21" borderId="12" xfId="46" applyFont="1" applyFill="1" applyBorder="1" applyAlignment="1">
      <alignment horizontal="right" vertical="center" wrapText="1"/>
    </xf>
    <xf numFmtId="3" fontId="0" fillId="24" borderId="12" xfId="0" applyNumberFormat="1" applyFill="1" applyBorder="1"/>
    <xf numFmtId="0" fontId="62" fillId="21" borderId="0" xfId="46" applyFont="1" applyFill="1" applyBorder="1" applyAlignment="1"/>
    <xf numFmtId="0" fontId="4" fillId="2" borderId="0" xfId="95"/>
    <xf numFmtId="0" fontId="4" fillId="2" borderId="0" xfId="44"/>
    <xf numFmtId="0" fontId="26" fillId="2" borderId="0" xfId="48" applyFont="1" applyFill="1" applyAlignment="1"/>
    <xf numFmtId="14" fontId="25" fillId="2" borderId="0" xfId="47" applyNumberFormat="1" applyFont="1"/>
    <xf numFmtId="14" fontId="25" fillId="2" borderId="0" xfId="44" applyNumberFormat="1" applyFont="1" applyFill="1"/>
    <xf numFmtId="14" fontId="32" fillId="2" borderId="0" xfId="44" applyNumberFormat="1" applyFont="1"/>
    <xf numFmtId="14" fontId="4" fillId="2" borderId="0" xfId="48" applyNumberFormat="1" applyFill="1"/>
    <xf numFmtId="14" fontId="4" fillId="2" borderId="0" xfId="44" applyNumberFormat="1"/>
    <xf numFmtId="0" fontId="25" fillId="2" borderId="0" xfId="46" applyNumberFormat="1" applyFont="1" applyAlignment="1">
      <alignment horizontal="left"/>
    </xf>
    <xf numFmtId="3" fontId="4" fillId="2" borderId="0" xfId="44" applyNumberFormat="1"/>
    <xf numFmtId="169" fontId="4" fillId="2" borderId="0" xfId="44" applyNumberFormat="1"/>
    <xf numFmtId="49" fontId="4" fillId="20" borderId="12" xfId="65" applyNumberFormat="1" applyFill="1" applyBorder="1" applyProtection="1">
      <protection locked="0"/>
    </xf>
    <xf numFmtId="0" fontId="4" fillId="2" borderId="0" xfId="63" applyFont="1"/>
    <xf numFmtId="0" fontId="32" fillId="2" borderId="0" xfId="63" applyFont="1"/>
    <xf numFmtId="0" fontId="4" fillId="2" borderId="0" xfId="65"/>
    <xf numFmtId="0" fontId="27" fillId="2" borderId="0" xfId="65" applyFont="1"/>
    <xf numFmtId="0" fontId="4" fillId="21" borderId="12" xfId="65" applyFill="1" applyBorder="1"/>
    <xf numFmtId="0" fontId="4" fillId="25" borderId="12" xfId="65" applyFill="1" applyBorder="1" applyProtection="1">
      <protection locked="0"/>
    </xf>
    <xf numFmtId="0" fontId="4" fillId="21" borderId="12" xfId="65" applyFill="1" applyBorder="1" applyProtection="1">
      <protection locked="0"/>
    </xf>
    <xf numFmtId="0" fontId="44" fillId="23" borderId="12" xfId="65" applyFont="1" applyFill="1" applyBorder="1" applyAlignment="1"/>
    <xf numFmtId="0" fontId="4" fillId="25" borderId="12" xfId="65" applyFill="1" applyBorder="1"/>
    <xf numFmtId="0" fontId="0" fillId="24" borderId="12" xfId="0" applyFill="1" applyBorder="1"/>
    <xf numFmtId="0" fontId="27" fillId="2" borderId="0" xfId="95" applyFont="1"/>
    <xf numFmtId="0" fontId="25" fillId="2" borderId="0" xfId="46" applyFont="1" applyAlignment="1">
      <alignment horizontal="left"/>
    </xf>
    <xf numFmtId="0" fontId="44" fillId="21" borderId="12" xfId="46" applyFont="1" applyFill="1" applyBorder="1" applyAlignment="1">
      <alignment horizontal="center" vertical="center" wrapText="1"/>
    </xf>
    <xf numFmtId="0" fontId="25" fillId="2" borderId="0" xfId="46" applyFont="1" applyFill="1"/>
    <xf numFmtId="0" fontId="44" fillId="21" borderId="12" xfId="97" applyFont="1" applyFill="1" applyBorder="1" applyAlignment="1">
      <alignment horizontal="center" vertical="center" wrapText="1"/>
    </xf>
    <xf numFmtId="0" fontId="44" fillId="21" borderId="13" xfId="46" applyFont="1" applyFill="1" applyBorder="1" applyAlignment="1">
      <alignment horizontal="center" vertical="center" wrapText="1"/>
    </xf>
    <xf numFmtId="0" fontId="25" fillId="2" borderId="0" xfId="46" applyFont="1" applyFill="1"/>
    <xf numFmtId="0" fontId="33" fillId="21" borderId="12" xfId="97" applyFont="1" applyFill="1" applyBorder="1" applyAlignment="1">
      <alignment horizontal="right" vertical="center" wrapText="1"/>
    </xf>
    <xf numFmtId="0" fontId="40" fillId="26" borderId="22" xfId="104" applyFont="1" applyFill="1" applyBorder="1" applyAlignment="1">
      <alignment vertical="center"/>
    </xf>
    <xf numFmtId="0" fontId="26" fillId="26" borderId="23" xfId="104" applyFont="1" applyFill="1" applyBorder="1" applyAlignment="1">
      <alignment vertical="center"/>
    </xf>
    <xf numFmtId="0" fontId="59" fillId="26" borderId="23" xfId="104" applyFont="1" applyFill="1" applyBorder="1" applyAlignment="1">
      <alignment vertical="center"/>
    </xf>
    <xf numFmtId="0" fontId="26" fillId="26" borderId="24" xfId="104" applyFont="1" applyFill="1" applyBorder="1" applyAlignment="1">
      <alignment vertical="center"/>
    </xf>
    <xf numFmtId="0" fontId="40" fillId="26" borderId="25" xfId="104" applyFont="1" applyFill="1" applyBorder="1" applyAlignment="1">
      <alignment vertical="center"/>
    </xf>
    <xf numFmtId="0" fontId="56" fillId="26" borderId="0" xfId="35" applyFont="1" applyFill="1" applyBorder="1" applyAlignment="1" applyProtection="1">
      <alignment vertical="center"/>
    </xf>
    <xf numFmtId="0" fontId="57" fillId="26" borderId="0" xfId="104" applyFont="1" applyFill="1" applyBorder="1" applyAlignment="1">
      <alignment vertical="center"/>
    </xf>
    <xf numFmtId="0" fontId="26" fillId="26" borderId="26" xfId="104" applyFont="1" applyFill="1" applyBorder="1" applyAlignment="1">
      <alignment vertical="center"/>
    </xf>
    <xf numFmtId="0" fontId="56" fillId="26" borderId="0" xfId="104" applyFont="1" applyFill="1" applyBorder="1" applyAlignment="1">
      <alignment vertical="center"/>
    </xf>
    <xf numFmtId="0" fontId="56" fillId="26" borderId="0" xfId="35" applyFont="1" applyFill="1" applyBorder="1" applyAlignment="1" applyProtection="1">
      <alignment horizontal="left" vertical="center" indent="1"/>
    </xf>
    <xf numFmtId="0" fontId="56" fillId="26" borderId="0" xfId="35" applyFont="1" applyFill="1" applyBorder="1" applyAlignment="1" applyProtection="1">
      <alignment horizontal="left" indent="1"/>
    </xf>
    <xf numFmtId="0" fontId="59" fillId="26" borderId="0" xfId="35" applyFont="1" applyFill="1" applyBorder="1" applyAlignment="1" applyProtection="1">
      <alignment horizontal="left" indent="1" readingOrder="1"/>
    </xf>
    <xf numFmtId="0" fontId="40" fillId="26" borderId="36" xfId="104" applyFont="1" applyFill="1" applyBorder="1" applyAlignment="1">
      <alignment vertical="center"/>
    </xf>
    <xf numFmtId="0" fontId="35" fillId="26" borderId="37" xfId="104" applyFont="1" applyFill="1" applyBorder="1" applyAlignment="1">
      <alignment vertical="center"/>
    </xf>
    <xf numFmtId="0" fontId="26" fillId="26" borderId="37" xfId="104" applyFont="1" applyFill="1" applyBorder="1" applyAlignment="1">
      <alignment vertical="center"/>
    </xf>
    <xf numFmtId="0" fontId="60" fillId="26" borderId="37" xfId="104" applyFont="1" applyFill="1" applyBorder="1" applyAlignment="1">
      <alignment vertical="center"/>
    </xf>
    <xf numFmtId="0" fontId="26" fillId="26" borderId="38" xfId="104" applyFont="1" applyFill="1" applyBorder="1" applyAlignment="1">
      <alignment vertical="center"/>
    </xf>
    <xf numFmtId="0" fontId="4" fillId="20" borderId="12" xfId="46" applyFont="1" applyFill="1" applyBorder="1"/>
    <xf numFmtId="0" fontId="4" fillId="2" borderId="0" xfId="151" applyFont="1" applyAlignment="1">
      <alignment vertical="center"/>
    </xf>
    <xf numFmtId="0" fontId="25" fillId="2" borderId="0" xfId="151" applyFont="1" applyAlignment="1">
      <alignment vertical="center"/>
    </xf>
    <xf numFmtId="0" fontId="25" fillId="0" borderId="0" xfId="93" applyFont="1" applyFill="1" applyAlignment="1">
      <alignment horizontal="left" vertical="center"/>
    </xf>
    <xf numFmtId="0" fontId="4" fillId="2" borderId="0" xfId="0" applyFont="1"/>
    <xf numFmtId="0" fontId="4" fillId="2" borderId="0" xfId="0" applyFont="1" applyAlignment="1">
      <alignment vertical="center"/>
    </xf>
    <xf numFmtId="0" fontId="25" fillId="27" borderId="0" xfId="152" applyFont="1" applyFill="1" applyAlignment="1">
      <alignment vertical="center"/>
    </xf>
    <xf numFmtId="0" fontId="65" fillId="28" borderId="12" xfId="0" applyFont="1" applyFill="1" applyBorder="1" applyAlignment="1">
      <alignment vertical="center" wrapText="1"/>
    </xf>
    <xf numFmtId="0" fontId="66" fillId="2" borderId="12" xfId="0" applyFont="1" applyBorder="1" applyAlignment="1">
      <alignment vertical="center" wrapText="1"/>
    </xf>
    <xf numFmtId="0" fontId="0" fillId="2" borderId="12" xfId="0" applyBorder="1" applyAlignment="1">
      <alignment vertical="center" wrapText="1"/>
    </xf>
    <xf numFmtId="0" fontId="66" fillId="29" borderId="12" xfId="0" applyFont="1" applyFill="1" applyBorder="1" applyAlignment="1">
      <alignment vertical="center" wrapText="1"/>
    </xf>
    <xf numFmtId="0" fontId="4" fillId="2" borderId="12" xfId="0" applyFont="1" applyBorder="1" applyAlignment="1">
      <alignment vertical="center" wrapText="1"/>
    </xf>
    <xf numFmtId="0" fontId="0" fillId="2" borderId="0" xfId="0"/>
    <xf numFmtId="0" fontId="66" fillId="2" borderId="12" xfId="0" applyFont="1" applyBorder="1" applyAlignment="1">
      <alignment vertical="center" wrapText="1"/>
    </xf>
    <xf numFmtId="0" fontId="0" fillId="2" borderId="12" xfId="0" applyBorder="1" applyAlignment="1">
      <alignment vertical="center" wrapText="1"/>
    </xf>
    <xf numFmtId="169" fontId="27" fillId="2" borderId="0" xfId="0" applyNumberFormat="1" applyFont="1" applyAlignment="1">
      <alignment horizontal="left"/>
    </xf>
    <xf numFmtId="169" fontId="27" fillId="2" borderId="0" xfId="0" applyNumberFormat="1" applyFont="1"/>
    <xf numFmtId="169" fontId="0" fillId="2" borderId="0" xfId="0" applyNumberFormat="1" applyAlignment="1">
      <alignment wrapText="1"/>
    </xf>
    <xf numFmtId="0" fontId="4" fillId="29" borderId="12" xfId="0" applyFont="1" applyFill="1" applyBorder="1" applyAlignment="1">
      <alignment vertical="center" wrapText="1"/>
    </xf>
    <xf numFmtId="0" fontId="56" fillId="26" borderId="0" xfId="35" applyFont="1" applyFill="1" applyBorder="1" applyAlignment="1" applyProtection="1">
      <alignment vertical="center"/>
    </xf>
    <xf numFmtId="0" fontId="57" fillId="26" borderId="0" xfId="104" applyFont="1" applyFill="1" applyBorder="1" applyAlignment="1">
      <alignment vertical="center"/>
    </xf>
    <xf numFmtId="0" fontId="58" fillId="26" borderId="0" xfId="35" applyFont="1" applyFill="1" applyBorder="1" applyAlignment="1" applyProtection="1">
      <alignment vertical="center"/>
    </xf>
    <xf numFmtId="0" fontId="59" fillId="26" borderId="0" xfId="104" applyFont="1" applyFill="1" applyBorder="1" applyAlignment="1">
      <alignment vertical="center"/>
    </xf>
    <xf numFmtId="0" fontId="59" fillId="26" borderId="0" xfId="35" applyFont="1" applyFill="1" applyBorder="1" applyAlignment="1" applyProtection="1">
      <alignment horizontal="left" indent="1" readingOrder="1"/>
    </xf>
    <xf numFmtId="3" fontId="44" fillId="21" borderId="13" xfId="0" applyNumberFormat="1" applyFont="1" applyFill="1" applyBorder="1" applyAlignment="1">
      <alignment horizontal="center" wrapText="1"/>
    </xf>
    <xf numFmtId="3" fontId="44" fillId="21" borderId="28" xfId="0" applyNumberFormat="1" applyFont="1" applyFill="1" applyBorder="1" applyAlignment="1">
      <alignment horizontal="center" wrapText="1"/>
    </xf>
    <xf numFmtId="169" fontId="44" fillId="21" borderId="12" xfId="0" applyNumberFormat="1" applyFont="1" applyFill="1" applyBorder="1" applyAlignment="1">
      <alignment horizontal="center" vertical="center" wrapText="1"/>
    </xf>
    <xf numFmtId="169" fontId="44" fillId="21" borderId="40" xfId="0" applyNumberFormat="1" applyFont="1" applyFill="1" applyBorder="1" applyAlignment="1">
      <alignment horizontal="center" vertical="center" wrapText="1"/>
    </xf>
    <xf numFmtId="0" fontId="26" fillId="2" borderId="0" xfId="0" applyFont="1"/>
    <xf numFmtId="0" fontId="68" fillId="31" borderId="21" xfId="0" applyFont="1" applyFill="1" applyBorder="1" applyAlignment="1">
      <alignment vertical="center" wrapText="1"/>
    </xf>
    <xf numFmtId="0" fontId="68" fillId="2" borderId="42" xfId="0" applyFont="1" applyBorder="1" applyAlignment="1">
      <alignment vertical="center" wrapText="1"/>
    </xf>
    <xf numFmtId="0" fontId="68" fillId="2" borderId="21" xfId="0" applyFont="1" applyBorder="1" applyAlignment="1">
      <alignment vertical="center" wrapText="1"/>
    </xf>
    <xf numFmtId="0" fontId="69" fillId="2" borderId="11" xfId="0" applyFont="1" applyBorder="1" applyAlignment="1">
      <alignment horizontal="left" vertical="center" wrapText="1" indent="4"/>
    </xf>
    <xf numFmtId="0" fontId="69" fillId="2" borderId="21" xfId="0" applyFont="1" applyBorder="1" applyAlignment="1">
      <alignment horizontal="left" vertical="center" wrapText="1" indent="4"/>
    </xf>
    <xf numFmtId="0" fontId="71" fillId="2" borderId="0" xfId="45" applyFont="1"/>
    <xf numFmtId="0" fontId="16" fillId="2" borderId="0" xfId="35" applyFill="1" applyAlignment="1" applyProtection="1"/>
    <xf numFmtId="0" fontId="71" fillId="2" borderId="0" xfId="0" applyFont="1"/>
    <xf numFmtId="0" fontId="0" fillId="2" borderId="0" xfId="0" applyBorder="1"/>
    <xf numFmtId="0" fontId="0" fillId="2" borderId="47" xfId="0" applyBorder="1"/>
    <xf numFmtId="0" fontId="0" fillId="0" borderId="31" xfId="0" applyFill="1" applyBorder="1"/>
    <xf numFmtId="0" fontId="66" fillId="0" borderId="12" xfId="0" applyFont="1" applyFill="1" applyBorder="1" applyAlignment="1">
      <alignment vertical="center" wrapText="1"/>
    </xf>
    <xf numFmtId="0" fontId="0" fillId="0" borderId="12" xfId="0" applyFill="1" applyBorder="1" applyAlignment="1">
      <alignment vertical="center" wrapText="1"/>
    </xf>
    <xf numFmtId="3" fontId="44" fillId="32" borderId="12" xfId="0" applyNumberFormat="1" applyFont="1" applyFill="1" applyBorder="1" applyAlignment="1">
      <alignment horizontal="center" vertical="center" wrapText="1"/>
    </xf>
    <xf numFmtId="3" fontId="42" fillId="0" borderId="12" xfId="46" applyNumberFormat="1" applyFont="1" applyFill="1" applyBorder="1" applyAlignment="1">
      <alignment horizontal="right" vertical="center" wrapText="1"/>
    </xf>
    <xf numFmtId="168" fontId="4" fillId="22" borderId="12" xfId="0" applyNumberFormat="1" applyFont="1" applyFill="1" applyBorder="1" applyAlignment="1">
      <alignment horizontal="center"/>
    </xf>
    <xf numFmtId="4" fontId="42" fillId="20" borderId="12" xfId="46" applyNumberFormat="1" applyFont="1" applyFill="1" applyBorder="1" applyAlignment="1">
      <alignment horizontal="right" vertical="center" wrapText="1"/>
    </xf>
    <xf numFmtId="168" fontId="4" fillId="22" borderId="12" xfId="0" applyNumberFormat="1" applyFont="1" applyFill="1" applyBorder="1"/>
    <xf numFmtId="168" fontId="4" fillId="20" borderId="12" xfId="0" applyNumberFormat="1" applyFont="1" applyFill="1" applyBorder="1"/>
    <xf numFmtId="14" fontId="54" fillId="21" borderId="12" xfId="0" applyNumberFormat="1" applyFont="1" applyFill="1" applyBorder="1"/>
    <xf numFmtId="0" fontId="72" fillId="2" borderId="0" xfId="0" applyFont="1"/>
    <xf numFmtId="0" fontId="65" fillId="21" borderId="12" xfId="46" applyFont="1" applyFill="1" applyBorder="1" applyAlignment="1">
      <alignment horizontal="center" vertical="center" wrapText="1"/>
    </xf>
    <xf numFmtId="3" fontId="71" fillId="2" borderId="0" xfId="0" applyNumberFormat="1" applyFont="1"/>
    <xf numFmtId="171" fontId="0" fillId="2" borderId="0" xfId="155" applyNumberFormat="1" applyFont="1" applyFill="1"/>
    <xf numFmtId="3" fontId="0" fillId="0" borderId="0" xfId="0" applyNumberFormat="1" applyFill="1"/>
    <xf numFmtId="0" fontId="74" fillId="33" borderId="12" xfId="0" applyFont="1" applyFill="1" applyBorder="1" applyAlignment="1">
      <alignment horizontal="center"/>
    </xf>
    <xf numFmtId="0" fontId="8" fillId="34" borderId="12" xfId="46" applyFont="1" applyFill="1" applyBorder="1"/>
    <xf numFmtId="0" fontId="4" fillId="34" borderId="12" xfId="46" applyFont="1" applyFill="1" applyBorder="1"/>
    <xf numFmtId="1" fontId="8" fillId="34" borderId="12" xfId="46" applyNumberFormat="1" applyFont="1" applyFill="1" applyBorder="1"/>
    <xf numFmtId="170" fontId="8" fillId="34" borderId="12" xfId="46" applyNumberFormat="1" applyFont="1" applyFill="1" applyBorder="1"/>
    <xf numFmtId="2" fontId="8" fillId="34" borderId="12" xfId="46" applyNumberFormat="1" applyFont="1" applyFill="1" applyBorder="1"/>
    <xf numFmtId="3" fontId="8" fillId="2" borderId="0" xfId="46" applyNumberFormat="1" applyFont="1"/>
    <xf numFmtId="10" fontId="0" fillId="22" borderId="12" xfId="0" applyNumberFormat="1" applyFill="1" applyBorder="1"/>
    <xf numFmtId="1" fontId="0" fillId="2" borderId="0" xfId="0" applyNumberFormat="1"/>
    <xf numFmtId="171" fontId="8" fillId="34" borderId="12" xfId="155" applyNumberFormat="1" applyFont="1" applyFill="1" applyBorder="1"/>
    <xf numFmtId="2" fontId="0" fillId="22" borderId="12" xfId="0" applyNumberFormat="1" applyFill="1" applyBorder="1"/>
    <xf numFmtId="172" fontId="0" fillId="22" borderId="12" xfId="0" applyNumberFormat="1" applyFill="1" applyBorder="1"/>
    <xf numFmtId="3" fontId="0" fillId="24" borderId="12" xfId="0" applyNumberFormat="1" applyFill="1" applyBorder="1" applyAlignment="1">
      <alignment horizontal="right"/>
    </xf>
    <xf numFmtId="3" fontId="0" fillId="22" borderId="12" xfId="0" applyNumberFormat="1" applyFill="1" applyBorder="1" applyAlignment="1">
      <alignment horizontal="right"/>
    </xf>
    <xf numFmtId="3" fontId="4" fillId="24" borderId="12" xfId="46" applyNumberFormat="1" applyFont="1" applyFill="1" applyBorder="1" applyAlignment="1">
      <alignment horizontal="right" vertical="center" wrapText="1"/>
    </xf>
    <xf numFmtId="0" fontId="33" fillId="21" borderId="0" xfId="0" applyFont="1" applyFill="1" applyBorder="1" applyAlignment="1">
      <alignment horizontal="right" indent="1"/>
    </xf>
    <xf numFmtId="173" fontId="0" fillId="22" borderId="12" xfId="0" applyNumberFormat="1" applyFill="1" applyBorder="1"/>
    <xf numFmtId="0" fontId="4" fillId="20" borderId="18" xfId="0" applyFont="1" applyFill="1" applyBorder="1" applyAlignment="1" applyProtection="1">
      <alignment horizontal="left"/>
      <protection locked="0"/>
    </xf>
    <xf numFmtId="0" fontId="4" fillId="21" borderId="0" xfId="0" applyFont="1" applyFill="1" applyBorder="1"/>
    <xf numFmtId="174" fontId="0" fillId="22" borderId="12" xfId="0" applyNumberFormat="1" applyFill="1" applyBorder="1"/>
    <xf numFmtId="168" fontId="4" fillId="22" borderId="12" xfId="0" applyNumberFormat="1" applyFont="1" applyFill="1" applyBorder="1" applyAlignment="1">
      <alignment horizontal="right"/>
    </xf>
    <xf numFmtId="14" fontId="4" fillId="20" borderId="13" xfId="44" applyNumberFormat="1" applyFont="1" applyFill="1" applyBorder="1" applyAlignment="1">
      <alignment horizontal="center" vertical="center" wrapText="1"/>
    </xf>
    <xf numFmtId="0" fontId="4" fillId="20" borderId="12" xfId="44" applyFont="1" applyFill="1" applyBorder="1" applyAlignment="1">
      <alignment horizontal="center" vertical="center" wrapText="1"/>
    </xf>
    <xf numFmtId="0" fontId="4" fillId="20" borderId="18" xfId="44" applyFont="1" applyFill="1" applyBorder="1" applyAlignment="1">
      <alignment horizontal="center" wrapText="1"/>
    </xf>
    <xf numFmtId="3" fontId="4" fillId="20" borderId="28" xfId="44" applyNumberFormat="1" applyFont="1" applyFill="1" applyBorder="1" applyAlignment="1">
      <alignment horizontal="center" vertical="center" wrapText="1"/>
    </xf>
    <xf numFmtId="0" fontId="4" fillId="20" borderId="12" xfId="44" applyFont="1" applyFill="1" applyBorder="1" applyAlignment="1">
      <alignment horizontal="right" vertical="center" wrapText="1"/>
    </xf>
    <xf numFmtId="169" fontId="4" fillId="20" borderId="12" xfId="46" applyNumberFormat="1" applyFont="1" applyFill="1" applyBorder="1" applyAlignment="1">
      <alignment horizontal="right" vertical="center" wrapText="1"/>
    </xf>
    <xf numFmtId="3" fontId="4" fillId="20" borderId="12" xfId="46" applyNumberFormat="1" applyFont="1" applyFill="1" applyBorder="1"/>
    <xf numFmtId="170" fontId="4" fillId="20" borderId="12" xfId="46" applyNumberFormat="1" applyFont="1" applyFill="1" applyBorder="1"/>
    <xf numFmtId="0" fontId="8" fillId="0" borderId="0" xfId="45" applyFont="1" applyFill="1" applyBorder="1" applyAlignment="1" applyProtection="1"/>
    <xf numFmtId="0" fontId="4" fillId="2" borderId="0" xfId="45" applyBorder="1" applyAlignment="1"/>
    <xf numFmtId="0" fontId="27" fillId="2" borderId="15" xfId="45" applyFont="1" applyBorder="1" applyAlignment="1" applyProtection="1">
      <protection locked="0"/>
    </xf>
    <xf numFmtId="0" fontId="4" fillId="2" borderId="16" xfId="45" applyBorder="1" applyAlignment="1"/>
    <xf numFmtId="0" fontId="4" fillId="2" borderId="17" xfId="45" applyBorder="1" applyAlignment="1"/>
    <xf numFmtId="167" fontId="26" fillId="15" borderId="19" xfId="26" applyFont="1" applyBorder="1" applyAlignment="1">
      <alignment horizontal="left"/>
    </xf>
    <xf numFmtId="0" fontId="4" fillId="2" borderId="20" xfId="45" applyBorder="1" applyAlignment="1"/>
    <xf numFmtId="0" fontId="4" fillId="2" borderId="21" xfId="45" applyBorder="1" applyAlignment="1"/>
    <xf numFmtId="167" fontId="26" fillId="20" borderId="10" xfId="37" applyFont="1" applyFill="1" applyBorder="1" applyAlignment="1">
      <alignment horizontal="left"/>
      <protection locked="0"/>
    </xf>
    <xf numFmtId="0" fontId="4" fillId="20" borderId="0" xfId="45" applyFill="1" applyBorder="1" applyAlignment="1"/>
    <xf numFmtId="0" fontId="4" fillId="20" borderId="11" xfId="45" applyFill="1" applyBorder="1" applyAlignment="1"/>
    <xf numFmtId="0" fontId="33" fillId="21" borderId="0" xfId="0" applyFont="1" applyFill="1" applyBorder="1" applyAlignment="1">
      <alignment horizontal="right" indent="1"/>
    </xf>
    <xf numFmtId="0" fontId="33" fillId="21" borderId="31" xfId="0" applyFont="1" applyFill="1" applyBorder="1" applyAlignment="1">
      <alignment horizontal="right" indent="1"/>
    </xf>
    <xf numFmtId="0" fontId="4" fillId="20" borderId="13" xfId="0" applyFont="1" applyFill="1" applyBorder="1" applyAlignment="1" applyProtection="1">
      <alignment horizontal="left"/>
      <protection locked="0"/>
    </xf>
    <xf numFmtId="0" fontId="4" fillId="20" borderId="14" xfId="0" applyFont="1" applyFill="1" applyBorder="1" applyAlignment="1" applyProtection="1">
      <alignment horizontal="left"/>
      <protection locked="0"/>
    </xf>
    <xf numFmtId="0" fontId="4" fillId="20" borderId="28" xfId="0" applyFont="1" applyFill="1" applyBorder="1" applyAlignment="1" applyProtection="1">
      <alignment horizontal="left"/>
      <protection locked="0"/>
    </xf>
    <xf numFmtId="0" fontId="32" fillId="20" borderId="12" xfId="45" applyFont="1" applyFill="1" applyBorder="1" applyAlignment="1"/>
    <xf numFmtId="0" fontId="4" fillId="20" borderId="12" xfId="45" applyFill="1" applyBorder="1" applyAlignment="1"/>
    <xf numFmtId="0" fontId="32" fillId="0" borderId="0" xfId="45" applyFont="1" applyFill="1" applyAlignment="1"/>
    <xf numFmtId="0" fontId="4" fillId="0" borderId="0" xfId="43" applyFill="1" applyAlignment="1"/>
    <xf numFmtId="0" fontId="32" fillId="20" borderId="14" xfId="45" applyFont="1" applyFill="1" applyBorder="1" applyAlignment="1">
      <alignment horizontal="left"/>
    </xf>
    <xf numFmtId="0" fontId="4" fillId="20" borderId="14" xfId="43" applyFill="1" applyBorder="1" applyAlignment="1">
      <alignment horizontal="left"/>
    </xf>
    <xf numFmtId="0" fontId="4" fillId="20" borderId="28" xfId="43" applyFill="1" applyBorder="1" applyAlignment="1">
      <alignment horizontal="left"/>
    </xf>
    <xf numFmtId="0" fontId="4" fillId="20" borderId="12" xfId="0" applyFont="1" applyFill="1" applyBorder="1" applyAlignment="1" applyProtection="1">
      <alignment horizontal="left"/>
      <protection locked="0"/>
    </xf>
    <xf numFmtId="0" fontId="16" fillId="20" borderId="13" xfId="35" applyFill="1" applyBorder="1" applyAlignment="1" applyProtection="1">
      <alignment horizontal="left"/>
      <protection locked="0"/>
    </xf>
    <xf numFmtId="0" fontId="0" fillId="2" borderId="14" xfId="0" applyBorder="1" applyAlignment="1"/>
    <xf numFmtId="0" fontId="0" fillId="2" borderId="28" xfId="0" applyBorder="1" applyAlignment="1"/>
    <xf numFmtId="0" fontId="4" fillId="20" borderId="13" xfId="0" quotePrefix="1" applyFont="1" applyFill="1" applyBorder="1" applyAlignment="1" applyProtection="1">
      <alignment horizontal="left"/>
      <protection locked="0"/>
    </xf>
    <xf numFmtId="0" fontId="36" fillId="20" borderId="0" xfId="104" applyFont="1" applyFill="1" applyBorder="1" applyAlignment="1">
      <alignment horizontal="center" vertical="center" wrapText="1"/>
    </xf>
    <xf numFmtId="0" fontId="35" fillId="0" borderId="0" xfId="64" applyFont="1" applyAlignment="1"/>
    <xf numFmtId="0" fontId="36" fillId="20" borderId="0" xfId="104" applyFont="1" applyFill="1" applyBorder="1" applyAlignment="1">
      <alignment horizontal="center" vertical="center"/>
    </xf>
    <xf numFmtId="0" fontId="0" fillId="0" borderId="0" xfId="64" applyFont="1" applyAlignment="1">
      <alignment horizontal="center" vertical="center"/>
    </xf>
    <xf numFmtId="0" fontId="66" fillId="26" borderId="13" xfId="0" applyFont="1" applyFill="1" applyBorder="1" applyAlignment="1">
      <alignment vertical="center" wrapText="1"/>
    </xf>
    <xf numFmtId="0" fontId="0" fillId="2" borderId="28" xfId="0" applyBorder="1" applyAlignment="1">
      <alignment vertical="center" wrapText="1"/>
    </xf>
    <xf numFmtId="0" fontId="48" fillId="21" borderId="13" xfId="46" applyFont="1" applyFill="1" applyBorder="1" applyAlignment="1">
      <alignment horizontal="center" vertical="center" wrapText="1"/>
    </xf>
    <xf numFmtId="0" fontId="48" fillId="21" borderId="14" xfId="46" applyFont="1" applyFill="1" applyBorder="1" applyAlignment="1">
      <alignment horizontal="center" vertical="center" wrapText="1"/>
    </xf>
    <xf numFmtId="0" fontId="48" fillId="21" borderId="28" xfId="46" applyFont="1" applyFill="1" applyBorder="1" applyAlignment="1">
      <alignment horizontal="center" vertical="center" wrapText="1"/>
    </xf>
    <xf numFmtId="0" fontId="8" fillId="2" borderId="0" xfId="46" applyFont="1"/>
    <xf numFmtId="0" fontId="4" fillId="15" borderId="12" xfId="78" applyNumberFormat="1" applyBorder="1" applyAlignment="1">
      <alignment vertical="center" wrapText="1"/>
    </xf>
    <xf numFmtId="0" fontId="4" fillId="15" borderId="12" xfId="78" applyNumberFormat="1" applyBorder="1" applyAlignment="1">
      <alignment wrapText="1"/>
    </xf>
    <xf numFmtId="0" fontId="4" fillId="2" borderId="0" xfId="46" applyFont="1"/>
    <xf numFmtId="0" fontId="26" fillId="15" borderId="13" xfId="46" applyFont="1" applyFill="1" applyBorder="1" applyAlignment="1"/>
    <xf numFmtId="0" fontId="4" fillId="15" borderId="28" xfId="49" applyFont="1" applyFill="1" applyBorder="1" applyAlignment="1"/>
    <xf numFmtId="0" fontId="26" fillId="2" borderId="0" xfId="46" applyFont="1" applyFill="1" applyBorder="1" applyAlignment="1">
      <alignment horizontal="left"/>
    </xf>
    <xf numFmtId="3" fontId="44" fillId="21" borderId="13" xfId="0" applyNumberFormat="1" applyFont="1" applyFill="1" applyBorder="1" applyAlignment="1">
      <alignment horizontal="center" wrapText="1"/>
    </xf>
    <xf numFmtId="3" fontId="44" fillId="21" borderId="28" xfId="0" applyNumberFormat="1" applyFont="1" applyFill="1" applyBorder="1" applyAlignment="1">
      <alignment horizontal="center" wrapText="1"/>
    </xf>
    <xf numFmtId="0" fontId="4" fillId="15" borderId="13" xfId="78" applyNumberFormat="1" applyFont="1" applyBorder="1" applyAlignment="1">
      <alignment vertical="center" wrapText="1"/>
    </xf>
    <xf numFmtId="0" fontId="0" fillId="15" borderId="14" xfId="78" applyNumberFormat="1" applyFont="1" applyBorder="1" applyAlignment="1">
      <alignment vertical="center"/>
    </xf>
    <xf numFmtId="0" fontId="0" fillId="15" borderId="28" xfId="78" applyNumberFormat="1" applyFont="1" applyBorder="1" applyAlignment="1">
      <alignment vertical="center"/>
    </xf>
    <xf numFmtId="169" fontId="67" fillId="21" borderId="46" xfId="0" applyNumberFormat="1" applyFont="1" applyFill="1" applyBorder="1" applyAlignment="1">
      <alignment horizontal="center" vertical="center" wrapText="1"/>
    </xf>
    <xf numFmtId="169" fontId="67" fillId="21" borderId="39" xfId="0" applyNumberFormat="1" applyFont="1" applyFill="1" applyBorder="1" applyAlignment="1">
      <alignment horizontal="center" vertical="center" wrapText="1"/>
    </xf>
    <xf numFmtId="169" fontId="67" fillId="21" borderId="13" xfId="0" applyNumberFormat="1" applyFont="1" applyFill="1" applyBorder="1" applyAlignment="1">
      <alignment horizontal="center" vertical="center" wrapText="1"/>
    </xf>
    <xf numFmtId="0" fontId="33" fillId="21" borderId="13" xfId="65" applyNumberFormat="1" applyFont="1" applyFill="1" applyBorder="1" applyAlignment="1" applyProtection="1">
      <alignment vertical="center"/>
    </xf>
    <xf numFmtId="0" fontId="33" fillId="21" borderId="14" xfId="65" applyNumberFormat="1" applyFont="1" applyFill="1" applyBorder="1" applyAlignment="1" applyProtection="1">
      <alignment vertical="center"/>
    </xf>
    <xf numFmtId="0" fontId="28" fillId="21" borderId="13" xfId="65" applyFont="1" applyFill="1" applyBorder="1" applyAlignment="1" applyProtection="1">
      <alignment vertical="center"/>
    </xf>
    <xf numFmtId="0" fontId="28" fillId="21" borderId="14" xfId="65" applyFont="1" applyFill="1" applyBorder="1" applyAlignment="1" applyProtection="1">
      <alignment vertical="center"/>
    </xf>
    <xf numFmtId="0" fontId="4" fillId="25" borderId="33" xfId="63" applyFont="1" applyFill="1" applyBorder="1" applyAlignment="1">
      <alignment wrapText="1"/>
    </xf>
    <xf numFmtId="0" fontId="4" fillId="25" borderId="29" xfId="64" applyFont="1" applyFill="1" applyBorder="1" applyAlignment="1">
      <alignment wrapText="1"/>
    </xf>
    <xf numFmtId="0" fontId="4" fillId="25" borderId="34" xfId="64" applyFont="1" applyFill="1" applyBorder="1" applyAlignment="1">
      <alignment wrapText="1"/>
    </xf>
    <xf numFmtId="0" fontId="4" fillId="25" borderId="32" xfId="64" applyFont="1" applyFill="1" applyBorder="1" applyAlignment="1">
      <alignment wrapText="1"/>
    </xf>
    <xf numFmtId="0" fontId="4" fillId="25" borderId="30" xfId="64" applyFont="1" applyFill="1" applyBorder="1" applyAlignment="1">
      <alignment wrapText="1"/>
    </xf>
    <xf numFmtId="0" fontId="4" fillId="25" borderId="35" xfId="64" applyFont="1" applyFill="1" applyBorder="1" applyAlignment="1">
      <alignment wrapText="1"/>
    </xf>
    <xf numFmtId="0" fontId="4" fillId="2" borderId="14" xfId="65" applyBorder="1" applyAlignment="1"/>
    <xf numFmtId="0" fontId="33" fillId="21" borderId="13" xfId="65" applyFont="1" applyFill="1" applyBorder="1" applyAlignment="1" applyProtection="1">
      <alignment vertical="center"/>
    </xf>
    <xf numFmtId="0" fontId="33" fillId="21" borderId="14" xfId="65" applyFont="1" applyFill="1" applyBorder="1" applyAlignment="1" applyProtection="1">
      <alignment vertical="center"/>
    </xf>
    <xf numFmtId="0" fontId="4" fillId="15" borderId="13" xfId="78" applyNumberFormat="1" applyFont="1" applyBorder="1" applyAlignment="1">
      <alignment horizontal="left" vertical="center" wrapText="1"/>
    </xf>
    <xf numFmtId="0" fontId="4" fillId="15" borderId="14" xfId="78" applyNumberFormat="1" applyFont="1" applyBorder="1" applyAlignment="1">
      <alignment horizontal="left" vertical="center" wrapText="1"/>
    </xf>
    <xf numFmtId="0" fontId="4" fillId="15" borderId="28" xfId="78" applyNumberFormat="1" applyFont="1" applyBorder="1" applyAlignment="1">
      <alignment horizontal="left" vertical="center" wrapText="1"/>
    </xf>
    <xf numFmtId="0" fontId="49" fillId="21" borderId="12" xfId="0" applyFont="1" applyFill="1" applyBorder="1" applyAlignment="1"/>
    <xf numFmtId="0" fontId="45" fillId="21" borderId="12" xfId="0" applyFont="1" applyFill="1" applyBorder="1" applyAlignment="1"/>
    <xf numFmtId="0" fontId="45" fillId="21" borderId="12" xfId="0" applyFont="1" applyFill="1" applyBorder="1" applyAlignment="1">
      <alignment horizontal="right"/>
    </xf>
    <xf numFmtId="0" fontId="49" fillId="21" borderId="13" xfId="0" applyFont="1" applyFill="1" applyBorder="1" applyAlignment="1"/>
    <xf numFmtId="0" fontId="49" fillId="21" borderId="14" xfId="0" applyFont="1" applyFill="1" applyBorder="1" applyAlignment="1"/>
    <xf numFmtId="0" fontId="45" fillId="21" borderId="13" xfId="0" applyFont="1" applyFill="1" applyBorder="1" applyAlignment="1">
      <alignment horizontal="right"/>
    </xf>
    <xf numFmtId="0" fontId="45" fillId="21" borderId="14" xfId="0" applyFont="1" applyFill="1" applyBorder="1" applyAlignment="1">
      <alignment horizontal="right"/>
    </xf>
    <xf numFmtId="0" fontId="45" fillId="21" borderId="28" xfId="0" applyFont="1" applyFill="1" applyBorder="1" applyAlignment="1">
      <alignment horizontal="right"/>
    </xf>
    <xf numFmtId="0" fontId="45" fillId="23" borderId="13" xfId="0" applyFont="1" applyFill="1" applyBorder="1" applyAlignment="1"/>
    <xf numFmtId="0" fontId="45" fillId="23" borderId="14" xfId="0" applyFont="1" applyFill="1" applyBorder="1" applyAlignment="1"/>
    <xf numFmtId="0" fontId="45" fillId="23" borderId="28" xfId="0" applyFont="1" applyFill="1" applyBorder="1" applyAlignment="1"/>
    <xf numFmtId="0" fontId="49" fillId="21" borderId="28" xfId="0" applyFont="1" applyFill="1" applyBorder="1" applyAlignment="1"/>
    <xf numFmtId="0" fontId="33" fillId="21" borderId="12" xfId="0" applyFont="1" applyFill="1" applyBorder="1" applyAlignment="1">
      <alignment horizontal="right"/>
    </xf>
    <xf numFmtId="0" fontId="41" fillId="0" borderId="0" xfId="46" applyFont="1" applyFill="1" applyBorder="1" applyAlignment="1">
      <alignment horizontal="left" vertical="center" wrapText="1"/>
    </xf>
    <xf numFmtId="0" fontId="8" fillId="2" borderId="0" xfId="46" applyFont="1" applyAlignment="1">
      <alignment horizontal="left" vertical="center"/>
    </xf>
    <xf numFmtId="0" fontId="4" fillId="15" borderId="12" xfId="78" applyNumberFormat="1" applyFont="1" applyBorder="1" applyAlignment="1">
      <alignment vertical="center" wrapText="1"/>
    </xf>
    <xf numFmtId="0" fontId="68" fillId="30" borderId="15" xfId="0" applyFont="1" applyFill="1" applyBorder="1" applyAlignment="1">
      <alignment vertical="center" wrapText="1"/>
    </xf>
    <xf numFmtId="0" fontId="68" fillId="30" borderId="17" xfId="0" applyFont="1" applyFill="1" applyBorder="1" applyAlignment="1">
      <alignment vertical="center" wrapText="1"/>
    </xf>
    <xf numFmtId="0" fontId="68" fillId="30" borderId="41" xfId="0" applyFont="1" applyFill="1" applyBorder="1" applyAlignment="1">
      <alignment vertical="center" wrapText="1"/>
    </xf>
    <xf numFmtId="0" fontId="68" fillId="30" borderId="42" xfId="0" applyFont="1" applyFill="1" applyBorder="1" applyAlignment="1">
      <alignment vertical="center" wrapText="1"/>
    </xf>
    <xf numFmtId="0" fontId="68" fillId="30" borderId="19" xfId="0" applyFont="1" applyFill="1" applyBorder="1" applyAlignment="1">
      <alignment vertical="center" wrapText="1"/>
    </xf>
    <xf numFmtId="0" fontId="68" fillId="30" borderId="21" xfId="0" applyFont="1" applyFill="1" applyBorder="1" applyAlignment="1">
      <alignment vertical="center" wrapText="1"/>
    </xf>
    <xf numFmtId="0" fontId="68" fillId="31" borderId="43" xfId="0" applyFont="1" applyFill="1" applyBorder="1" applyAlignment="1">
      <alignment vertical="center" wrapText="1"/>
    </xf>
    <xf numFmtId="0" fontId="68" fillId="31" borderId="44" xfId="0" applyFont="1" applyFill="1" applyBorder="1" applyAlignment="1">
      <alignment vertical="center" wrapText="1"/>
    </xf>
    <xf numFmtId="0" fontId="68" fillId="2" borderId="41" xfId="0" applyFont="1" applyBorder="1" applyAlignment="1">
      <alignment vertical="center" wrapText="1"/>
    </xf>
    <xf numFmtId="0" fontId="68" fillId="2" borderId="45" xfId="0" applyFont="1" applyBorder="1" applyAlignment="1">
      <alignment vertical="center" wrapText="1"/>
    </xf>
    <xf numFmtId="0" fontId="68" fillId="2" borderId="42" xfId="0" applyFont="1" applyBorder="1" applyAlignment="1">
      <alignment vertical="center" wrapText="1"/>
    </xf>
  </cellXfs>
  <cellStyles count="156">
    <cellStyle name="20% - Accent1" xfId="1" builtinId="30" customBuiltin="1"/>
    <cellStyle name="20% - Accent1 2" xfId="66"/>
    <cellStyle name="20% - Accent2" xfId="2" builtinId="34" customBuiltin="1"/>
    <cellStyle name="20% - Accent2 2" xfId="67"/>
    <cellStyle name="20% - Accent3" xfId="3" builtinId="38" customBuiltin="1"/>
    <cellStyle name="20% - Accent3 2" xfId="68"/>
    <cellStyle name="20% - Accent4" xfId="4" builtinId="42" customBuiltin="1"/>
    <cellStyle name="20% - Accent4 2" xfId="69"/>
    <cellStyle name="20% - Accent5" xfId="5" builtinId="46" customBuiltin="1"/>
    <cellStyle name="20% - Accent5 2" xfId="70"/>
    <cellStyle name="20% - Accent6" xfId="6" builtinId="50" customBuiltin="1"/>
    <cellStyle name="20% - Accent6 2" xfId="71"/>
    <cellStyle name="40% - Accent1" xfId="7" builtinId="31" customBuiltin="1"/>
    <cellStyle name="40% - Accent1 2" xfId="72"/>
    <cellStyle name="40% - Accent2" xfId="8" builtinId="35" customBuiltin="1"/>
    <cellStyle name="40% - Accent2 2" xfId="73"/>
    <cellStyle name="40% - Accent3" xfId="9" builtinId="39" customBuiltin="1"/>
    <cellStyle name="40% - Accent3 2" xfId="74"/>
    <cellStyle name="40% - Accent4" xfId="10" builtinId="43" customBuiltin="1"/>
    <cellStyle name="40% - Accent4 2" xfId="75"/>
    <cellStyle name="40% - Accent5" xfId="11" builtinId="47" customBuiltin="1"/>
    <cellStyle name="40% - Accent5 2" xfId="76"/>
    <cellStyle name="40% - Accent6" xfId="12" builtinId="51" customBuiltin="1"/>
    <cellStyle name="40% - Accent6 2" xfId="77"/>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lockout" xfId="26"/>
    <cellStyle name="Blockout 2" xfId="78"/>
    <cellStyle name="Blockout 3" xfId="58"/>
    <cellStyle name="Calculation" xfId="27" builtinId="22" customBuiltin="1"/>
    <cellStyle name="Calculation 2" xfId="123"/>
    <cellStyle name="Check Cell" xfId="28" builtinId="23" customBuiltin="1"/>
    <cellStyle name="Comma" xfId="155" builtinId="3"/>
    <cellStyle name="Comma 2" xfId="56"/>
    <cellStyle name="Comma 2 2" xfId="79"/>
    <cellStyle name="Comma 2 3" xfId="80"/>
    <cellStyle name="Comma 2 3 2" xfId="107"/>
    <cellStyle name="Comma 2 3 3" xfId="124"/>
    <cellStyle name="Comma 2 3 4" xfId="144"/>
    <cellStyle name="Comma 2 4" xfId="106"/>
    <cellStyle name="Comma 2 5" xfId="145"/>
    <cellStyle name="Comma 3" xfId="81"/>
    <cellStyle name="Comma 3 2" xfId="82"/>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83"/>
    <cellStyle name="Hyperlink 2 2" xfId="127"/>
    <cellStyle name="Hyperlink 2 3" xfId="126"/>
    <cellStyle name="Input" xfId="36" builtinId="20" customBuiltin="1"/>
    <cellStyle name="Input 2" xfId="125"/>
    <cellStyle name="Input1" xfId="37"/>
    <cellStyle name="Input1 2" xfId="84"/>
    <cellStyle name="Input1 2 2" xfId="85"/>
    <cellStyle name="Input1 3" xfId="86"/>
    <cellStyle name="Input1 3 2" xfId="87"/>
    <cellStyle name="Input1 4" xfId="109"/>
    <cellStyle name="Input1 5" xfId="110"/>
    <cellStyle name="Input1 6" xfId="108"/>
    <cellStyle name="Input1 7" xfId="143"/>
    <cellStyle name="Input1 7 2" xfId="148"/>
    <cellStyle name="Input2" xfId="38"/>
    <cellStyle name="Input2 2" xfId="88"/>
    <cellStyle name="Input2 3" xfId="59"/>
    <cellStyle name="Input3" xfId="39"/>
    <cellStyle name="Input3 2" xfId="89"/>
    <cellStyle name="Input3 3" xfId="60"/>
    <cellStyle name="Linked Cell" xfId="40" builtinId="24" customBuiltin="1"/>
    <cellStyle name="Neutral" xfId="41" builtinId="28" customBuiltin="1"/>
    <cellStyle name="Normal" xfId="0" builtinId="0"/>
    <cellStyle name="Normal 10" xfId="135"/>
    <cellStyle name="Normal 11" xfId="130"/>
    <cellStyle name="Normal 12" xfId="137"/>
    <cellStyle name="Normal 13" xfId="129"/>
    <cellStyle name="Normal 14" xfId="139"/>
    <cellStyle name="Normal 15" xfId="140"/>
    <cellStyle name="Normal 16" xfId="141"/>
    <cellStyle name="Normal 17" xfId="142"/>
    <cellStyle name="Normal 18" xfId="138"/>
    <cellStyle name="Normal 19" xfId="146"/>
    <cellStyle name="Normal 19 2" xfId="149"/>
    <cellStyle name="Normal 2" xfId="57"/>
    <cellStyle name="Normal 2 2" xfId="90"/>
    <cellStyle name="Normal 2 2 2" xfId="91"/>
    <cellStyle name="Normal 2 2 2 2" xfId="92"/>
    <cellStyle name="Normal 2 2 3" xfId="93"/>
    <cellStyle name="Normal 2 3" xfId="62"/>
    <cellStyle name="Normal 3" xfId="64"/>
    <cellStyle name="Normal 3 2" xfId="94"/>
    <cellStyle name="Normal 3 3" xfId="95"/>
    <cellStyle name="Normal 4" xfId="96"/>
    <cellStyle name="Normal 4 2" xfId="112"/>
    <cellStyle name="Normal 4 3" xfId="113"/>
    <cellStyle name="Normal 4 4" xfId="111"/>
    <cellStyle name="Normal 4 5" xfId="128"/>
    <cellStyle name="Normal 4 5 2" xfId="153"/>
    <cellStyle name="Normal 4 5 3" xfId="154"/>
    <cellStyle name="Normal 5" xfId="105"/>
    <cellStyle name="Normal 6" xfId="115"/>
    <cellStyle name="Normal 7" xfId="121"/>
    <cellStyle name="Normal 8" xfId="122"/>
    <cellStyle name="Normal 9" xfId="133"/>
    <cellStyle name="Normal_2010 06 01 - EA - Template for data collection" xfId="151"/>
    <cellStyle name="Normal_2010 06 02 - Urgent RIN for Vic DNSPs revised proposals" xfId="42"/>
    <cellStyle name="Normal_2010 06 02 - Urgent RIN for Vic DNSPs revised proposals 2" xfId="104"/>
    <cellStyle name="Normal_2010 06 22 - AA - Scheme Templates for data collection" xfId="43"/>
    <cellStyle name="Normal_2010 06 22 - CE - Scheme Template for data collection" xfId="44"/>
    <cellStyle name="Normal_2010 06 22 - IE - Scheme Template for data collection" xfId="45"/>
    <cellStyle name="Normal_2010 07 28 - AA - Template for data collection" xfId="46"/>
    <cellStyle name="Normal_2010 07 28 - AA - Template for data collection 2" xfId="63"/>
    <cellStyle name="Normal_2010 07 28 - AA - Template for data collection 2 2" xfId="97"/>
    <cellStyle name="Normal_2010 08 06  - CE - Template for data collection" xfId="47"/>
    <cellStyle name="Normal_Book1" xfId="48"/>
    <cellStyle name="Normal_D11 2371025  Financial information - 2012 Draft RIN - Ausgrid 2" xfId="152"/>
    <cellStyle name="Normal_D12 2657  STPIS - 2012 draft RIN - Ausgrid" xfId="65"/>
    <cellStyle name="Normal_Integral Energy 2009–10 RIN – incentive schemes" xfId="49"/>
    <cellStyle name="Note" xfId="50" builtinId="10" customBuiltin="1"/>
    <cellStyle name="Note 2" xfId="98"/>
    <cellStyle name="Note 2 2" xfId="132"/>
    <cellStyle name="Note 3" xfId="131"/>
    <cellStyle name="Note 4" xfId="61"/>
    <cellStyle name="Output" xfId="51" builtinId="21" customBuiltin="1"/>
    <cellStyle name="Output 2" xfId="134"/>
    <cellStyle name="Style 1" xfId="52"/>
    <cellStyle name="Style 1 2" xfId="99"/>
    <cellStyle name="Style 1 2 2" xfId="100"/>
    <cellStyle name="Style 1 3" xfId="101"/>
    <cellStyle name="Style 1 3 2" xfId="102"/>
    <cellStyle name="Style 1 3 3" xfId="103"/>
    <cellStyle name="Style 1 4" xfId="116"/>
    <cellStyle name="Style 1 4 2" xfId="117"/>
    <cellStyle name="Style 1 4 3" xfId="118"/>
    <cellStyle name="Style 1 5" xfId="119"/>
    <cellStyle name="Style 1 6" xfId="120"/>
    <cellStyle name="Style 1 7" xfId="114"/>
    <cellStyle name="Style 1 8" xfId="147"/>
    <cellStyle name="Style 1 8 2" xfId="150"/>
    <cellStyle name="Title" xfId="53" builtinId="15" customBuiltin="1"/>
    <cellStyle name="Total" xfId="54" builtinId="25" customBuiltin="1"/>
    <cellStyle name="Total 2" xfId="136"/>
    <cellStyle name="Warning Text" xfId="55" builtinId="11" customBuiltin="1"/>
  </cellStyles>
  <dxfs count="1">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3075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0</xdr:row>
      <xdr:rowOff>19050</xdr:rowOff>
    </xdr:from>
    <xdr:to>
      <xdr:col>0</xdr:col>
      <xdr:colOff>923925</xdr:colOff>
      <xdr:row>2</xdr:row>
      <xdr:rowOff>209550</xdr:rowOff>
    </xdr:to>
    <xdr:grpSp>
      <xdr:nvGrpSpPr>
        <xdr:cNvPr id="63585" name="Group 1"/>
        <xdr:cNvGrpSpPr>
          <a:grpSpLocks/>
        </xdr:cNvGrpSpPr>
      </xdr:nvGrpSpPr>
      <xdr:grpSpPr bwMode="auto">
        <a:xfrm>
          <a:off x="9525" y="19050"/>
          <a:ext cx="742950" cy="69850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358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9525</xdr:colOff>
      <xdr:row>0</xdr:row>
      <xdr:rowOff>19050</xdr:rowOff>
    </xdr:from>
    <xdr:to>
      <xdr:col>1</xdr:col>
      <xdr:colOff>0</xdr:colOff>
      <xdr:row>2</xdr:row>
      <xdr:rowOff>209550</xdr:rowOff>
    </xdr:to>
    <xdr:grpSp>
      <xdr:nvGrpSpPr>
        <xdr:cNvPr id="5" name="Group 1"/>
        <xdr:cNvGrpSpPr>
          <a:grpSpLocks/>
        </xdr:cNvGrpSpPr>
      </xdr:nvGrpSpPr>
      <xdr:grpSpPr bwMode="auto">
        <a:xfrm>
          <a:off x="9525" y="19050"/>
          <a:ext cx="741892" cy="69850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2</xdr:row>
      <xdr:rowOff>28575</xdr:rowOff>
    </xdr:to>
    <xdr:grpSp>
      <xdr:nvGrpSpPr>
        <xdr:cNvPr id="2" name="Group 1"/>
        <xdr:cNvGrpSpPr>
          <a:grpSpLocks/>
        </xdr:cNvGrpSpPr>
      </xdr:nvGrpSpPr>
      <xdr:grpSpPr bwMode="auto">
        <a:xfrm>
          <a:off x="0" y="0"/>
          <a:ext cx="605118" cy="54404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4781550</xdr:colOff>
      <xdr:row>1</xdr:row>
      <xdr:rowOff>171450</xdr:rowOff>
    </xdr:from>
    <xdr:to>
      <xdr:col>4</xdr:col>
      <xdr:colOff>306705</xdr:colOff>
      <xdr:row>2</xdr:row>
      <xdr:rowOff>200025</xdr:rowOff>
    </xdr:to>
    <xdr:pic>
      <xdr:nvPicPr>
        <xdr:cNvPr id="3"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5076825" y="361950"/>
          <a:ext cx="754380" cy="323850"/>
        </a:xfrm>
        <a:prstGeom prst="rect">
          <a:avLst/>
        </a:prstGeom>
        <a:solidFill>
          <a:srgbClr val="FFFFCC"/>
        </a:solidFill>
        <a:ln w="19050">
          <a:solidFill>
            <a:srgbClr val="333399"/>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123825</xdr:rowOff>
    </xdr:to>
    <xdr:grpSp>
      <xdr:nvGrpSpPr>
        <xdr:cNvPr id="2" name="Group 1"/>
        <xdr:cNvGrpSpPr>
          <a:grpSpLocks/>
        </xdr:cNvGrpSpPr>
      </xdr:nvGrpSpPr>
      <xdr:grpSpPr bwMode="auto">
        <a:xfrm>
          <a:off x="0" y="19050"/>
          <a:ext cx="609600" cy="6191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47200" name="Group 1"/>
        <xdr:cNvGrpSpPr>
          <a:grpSpLocks/>
        </xdr:cNvGrpSpPr>
      </xdr:nvGrpSpPr>
      <xdr:grpSpPr bwMode="auto">
        <a:xfrm>
          <a:off x="0" y="19050"/>
          <a:ext cx="704850" cy="544046"/>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839899507073"/>
            <a:ext cx="0" cy="2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7202"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1</xdr:col>
      <xdr:colOff>0</xdr:colOff>
      <xdr:row>2</xdr:row>
      <xdr:rowOff>180975</xdr:rowOff>
    </xdr:to>
    <xdr:grpSp>
      <xdr:nvGrpSpPr>
        <xdr:cNvPr id="5" name="Group 1"/>
        <xdr:cNvGrpSpPr>
          <a:grpSpLocks/>
        </xdr:cNvGrpSpPr>
      </xdr:nvGrpSpPr>
      <xdr:grpSpPr bwMode="auto">
        <a:xfrm>
          <a:off x="0" y="19050"/>
          <a:ext cx="705971" cy="677396"/>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838200</xdr:colOff>
      <xdr:row>2</xdr:row>
      <xdr:rowOff>180975</xdr:rowOff>
    </xdr:to>
    <xdr:grpSp>
      <xdr:nvGrpSpPr>
        <xdr:cNvPr id="67662" name="Group 1"/>
        <xdr:cNvGrpSpPr>
          <a:grpSpLocks/>
        </xdr:cNvGrpSpPr>
      </xdr:nvGrpSpPr>
      <xdr:grpSpPr bwMode="auto">
        <a:xfrm>
          <a:off x="0" y="19050"/>
          <a:ext cx="838200" cy="6762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766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xdr:colOff>
      <xdr:row>2</xdr:row>
      <xdr:rowOff>85725</xdr:rowOff>
    </xdr:to>
    <xdr:grpSp>
      <xdr:nvGrpSpPr>
        <xdr:cNvPr id="5" name="Group 1"/>
        <xdr:cNvGrpSpPr>
          <a:grpSpLocks/>
        </xdr:cNvGrpSpPr>
      </xdr:nvGrpSpPr>
      <xdr:grpSpPr bwMode="auto">
        <a:xfrm>
          <a:off x="0" y="19050"/>
          <a:ext cx="619125" cy="58102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50278" name="Group 1"/>
        <xdr:cNvGrpSpPr>
          <a:grpSpLocks/>
        </xdr:cNvGrpSpPr>
      </xdr:nvGrpSpPr>
      <xdr:grpSpPr bwMode="auto">
        <a:xfrm>
          <a:off x="0" y="19050"/>
          <a:ext cx="733425" cy="5429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028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762001</xdr:colOff>
      <xdr:row>2</xdr:row>
      <xdr:rowOff>133350</xdr:rowOff>
    </xdr:to>
    <xdr:grpSp>
      <xdr:nvGrpSpPr>
        <xdr:cNvPr id="2" name="Group 1"/>
        <xdr:cNvGrpSpPr>
          <a:grpSpLocks/>
        </xdr:cNvGrpSpPr>
      </xdr:nvGrpSpPr>
      <xdr:grpSpPr bwMode="auto">
        <a:xfrm>
          <a:off x="1" y="0"/>
          <a:ext cx="762000" cy="64770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xdr:colOff>
      <xdr:row>2</xdr:row>
      <xdr:rowOff>47625</xdr:rowOff>
    </xdr:to>
    <xdr:grpSp>
      <xdr:nvGrpSpPr>
        <xdr:cNvPr id="58469" name="Group 1"/>
        <xdr:cNvGrpSpPr>
          <a:grpSpLocks/>
        </xdr:cNvGrpSpPr>
      </xdr:nvGrpSpPr>
      <xdr:grpSpPr bwMode="auto">
        <a:xfrm>
          <a:off x="0" y="19050"/>
          <a:ext cx="619125" cy="5429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847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ome$\TRIMDATA\TRIM\TEMP\CONTEXT.3388\2010%2008%2013%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anh.mai@ausnetservices.com.au"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43"/>
  <sheetViews>
    <sheetView zoomScaleNormal="100" zoomScaleSheetLayoutView="100" workbookViewId="0">
      <selection activeCell="A45" sqref="A45"/>
    </sheetView>
  </sheetViews>
  <sheetFormatPr defaultRowHeight="12.75" x14ac:dyDescent="0.2"/>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3.42578125" style="2" hidden="1" customWidth="1"/>
    <col min="8" max="8" width="4.42578125" style="2" customWidth="1"/>
    <col min="9" max="9" width="4.85546875" style="2" customWidth="1"/>
    <col min="10" max="16384" width="9.140625" style="2"/>
  </cols>
  <sheetData>
    <row r="3" spans="1:9" x14ac:dyDescent="0.2">
      <c r="D3" s="250" t="s">
        <v>417</v>
      </c>
    </row>
    <row r="4" spans="1:9" x14ac:dyDescent="0.2">
      <c r="D4" s="251" t="s">
        <v>410</v>
      </c>
    </row>
    <row r="8" spans="1:9" ht="20.25" x14ac:dyDescent="0.3">
      <c r="A8" s="1" t="s">
        <v>90</v>
      </c>
    </row>
    <row r="9" spans="1:9" ht="20.25" x14ac:dyDescent="0.3">
      <c r="A9" s="1" t="s">
        <v>91</v>
      </c>
    </row>
    <row r="11" spans="1:9" x14ac:dyDescent="0.2">
      <c r="A11" s="3" t="s">
        <v>92</v>
      </c>
    </row>
    <row r="12" spans="1:9" ht="13.5" thickBot="1" x14ac:dyDescent="0.25"/>
    <row r="13" spans="1:9" ht="15.75" x14ac:dyDescent="0.25">
      <c r="A13" s="301" t="s">
        <v>93</v>
      </c>
      <c r="B13" s="302"/>
      <c r="C13" s="302"/>
      <c r="D13" s="302"/>
      <c r="E13" s="302"/>
      <c r="F13" s="302"/>
      <c r="G13" s="302"/>
      <c r="H13" s="302"/>
      <c r="I13" s="303"/>
    </row>
    <row r="14" spans="1:9" x14ac:dyDescent="0.2">
      <c r="A14" s="4" t="s">
        <v>143</v>
      </c>
      <c r="B14" s="5"/>
      <c r="C14" s="5"/>
      <c r="D14" s="5"/>
      <c r="E14" s="5"/>
      <c r="F14" s="5"/>
      <c r="G14" s="5"/>
      <c r="H14" s="5"/>
      <c r="I14" s="6"/>
    </row>
    <row r="15" spans="1:9" x14ac:dyDescent="0.2">
      <c r="A15" s="307" t="s">
        <v>94</v>
      </c>
      <c r="B15" s="308"/>
      <c r="C15" s="308"/>
      <c r="D15" s="308"/>
      <c r="E15" s="308"/>
      <c r="F15" s="308"/>
      <c r="G15" s="308"/>
      <c r="H15" s="308"/>
      <c r="I15" s="309"/>
    </row>
    <row r="16" spans="1:9" ht="13.5" thickBot="1" x14ac:dyDescent="0.25">
      <c r="A16" s="304" t="s">
        <v>95</v>
      </c>
      <c r="B16" s="305"/>
      <c r="C16" s="305"/>
      <c r="D16" s="305"/>
      <c r="E16" s="305"/>
      <c r="F16" s="305"/>
      <c r="G16" s="305"/>
      <c r="H16" s="305"/>
      <c r="I16" s="306"/>
    </row>
    <row r="17" spans="1:10" x14ac:dyDescent="0.2">
      <c r="A17" s="299"/>
      <c r="B17" s="300"/>
      <c r="C17" s="300"/>
      <c r="D17" s="300"/>
      <c r="E17" s="300"/>
      <c r="F17" s="300"/>
      <c r="G17" s="300"/>
      <c r="H17" s="300"/>
      <c r="I17" s="300"/>
    </row>
    <row r="18" spans="1:10" x14ac:dyDescent="0.2">
      <c r="A18" s="7" t="s">
        <v>96</v>
      </c>
      <c r="B18" s="8"/>
      <c r="C18" s="8"/>
      <c r="D18" s="9"/>
      <c r="E18" s="9"/>
      <c r="F18" s="9"/>
      <c r="G18" s="9"/>
    </row>
    <row r="19" spans="1:10" x14ac:dyDescent="0.2">
      <c r="A19" s="10" t="s">
        <v>97</v>
      </c>
    </row>
    <row r="21" spans="1:10" x14ac:dyDescent="0.2">
      <c r="J21" s="11"/>
    </row>
    <row r="22" spans="1:10" ht="18" x14ac:dyDescent="0.25">
      <c r="A22" s="12" t="s">
        <v>98</v>
      </c>
      <c r="B22" s="13"/>
      <c r="C22" s="315" t="s">
        <v>430</v>
      </c>
      <c r="D22" s="316"/>
      <c r="E22" s="316"/>
    </row>
    <row r="23" spans="1:10" ht="18" x14ac:dyDescent="0.25">
      <c r="A23" s="14"/>
      <c r="B23" s="14"/>
    </row>
    <row r="24" spans="1:10" ht="18" x14ac:dyDescent="0.25">
      <c r="A24" s="12" t="s">
        <v>99</v>
      </c>
      <c r="B24" s="13"/>
      <c r="C24" s="315" t="s">
        <v>436</v>
      </c>
      <c r="D24" s="316"/>
      <c r="E24" s="316"/>
    </row>
    <row r="25" spans="1:10" ht="18" x14ac:dyDescent="0.25">
      <c r="A25" s="14"/>
      <c r="B25" s="14"/>
      <c r="C25" s="317"/>
      <c r="D25" s="318"/>
      <c r="E25" s="318"/>
    </row>
    <row r="26" spans="1:10" ht="18" x14ac:dyDescent="0.25">
      <c r="A26" s="15" t="s">
        <v>100</v>
      </c>
      <c r="B26" s="16"/>
      <c r="C26" s="319">
        <v>2015</v>
      </c>
      <c r="D26" s="320"/>
      <c r="E26" s="321"/>
    </row>
    <row r="29" spans="1:10" ht="13.5" thickBot="1" x14ac:dyDescent="0.25"/>
    <row r="30" spans="1:10" x14ac:dyDescent="0.2">
      <c r="A30" s="17"/>
      <c r="B30" s="18"/>
      <c r="C30" s="18"/>
      <c r="D30" s="18"/>
      <c r="E30" s="19"/>
      <c r="F30" s="19"/>
      <c r="G30" s="19"/>
      <c r="H30" s="20"/>
    </row>
    <row r="31" spans="1:10" x14ac:dyDescent="0.2">
      <c r="A31" s="21" t="s">
        <v>101</v>
      </c>
      <c r="B31" s="310" t="s">
        <v>102</v>
      </c>
      <c r="C31" s="311"/>
      <c r="D31" s="312" t="s">
        <v>431</v>
      </c>
      <c r="E31" s="313"/>
      <c r="F31" s="313"/>
      <c r="G31" s="314"/>
      <c r="H31" s="23"/>
    </row>
    <row r="32" spans="1:10" x14ac:dyDescent="0.2">
      <c r="A32" s="21"/>
      <c r="B32" s="310" t="s">
        <v>103</v>
      </c>
      <c r="C32" s="311"/>
      <c r="D32" s="312" t="s">
        <v>432</v>
      </c>
      <c r="E32" s="313"/>
      <c r="F32" s="313"/>
      <c r="G32" s="314"/>
      <c r="H32" s="23"/>
    </row>
    <row r="33" spans="1:8" x14ac:dyDescent="0.2">
      <c r="A33" s="21"/>
      <c r="B33" s="24"/>
      <c r="C33" s="22" t="s">
        <v>104</v>
      </c>
      <c r="D33" s="25" t="s">
        <v>433</v>
      </c>
      <c r="E33" s="22" t="s">
        <v>105</v>
      </c>
      <c r="F33" s="104">
        <v>3006</v>
      </c>
      <c r="G33" s="26"/>
      <c r="H33" s="27"/>
    </row>
    <row r="34" spans="1:8" x14ac:dyDescent="0.2">
      <c r="A34" s="21"/>
      <c r="B34" s="24"/>
      <c r="C34" s="24"/>
      <c r="D34" s="24"/>
      <c r="E34" s="26"/>
      <c r="F34" s="24"/>
      <c r="G34" s="26"/>
      <c r="H34" s="28"/>
    </row>
    <row r="35" spans="1:8" x14ac:dyDescent="0.2">
      <c r="A35" s="21" t="s">
        <v>106</v>
      </c>
      <c r="B35" s="310" t="s">
        <v>102</v>
      </c>
      <c r="C35" s="311"/>
      <c r="D35" s="322" t="s">
        <v>434</v>
      </c>
      <c r="E35" s="322"/>
      <c r="F35" s="322"/>
      <c r="G35" s="322"/>
      <c r="H35" s="29"/>
    </row>
    <row r="36" spans="1:8" x14ac:dyDescent="0.2">
      <c r="A36" s="21"/>
      <c r="B36" s="310" t="s">
        <v>103</v>
      </c>
      <c r="C36" s="311"/>
      <c r="D36" s="322" t="s">
        <v>435</v>
      </c>
      <c r="E36" s="322"/>
      <c r="F36" s="322"/>
      <c r="G36" s="322"/>
      <c r="H36" s="29"/>
    </row>
    <row r="37" spans="1:8" x14ac:dyDescent="0.2">
      <c r="A37" s="30"/>
      <c r="B37" s="24"/>
      <c r="C37" s="22" t="s">
        <v>104</v>
      </c>
      <c r="D37" s="287" t="s">
        <v>433</v>
      </c>
      <c r="E37" s="285" t="s">
        <v>105</v>
      </c>
      <c r="F37" s="287">
        <v>8001</v>
      </c>
      <c r="G37" s="288"/>
      <c r="H37" s="27"/>
    </row>
    <row r="38" spans="1:8" ht="13.5" thickBot="1" x14ac:dyDescent="0.25">
      <c r="A38" s="31"/>
      <c r="B38" s="32"/>
      <c r="C38" s="32"/>
      <c r="D38" s="32"/>
      <c r="E38" s="33"/>
      <c r="F38" s="33"/>
      <c r="G38" s="33"/>
      <c r="H38" s="34"/>
    </row>
    <row r="39" spans="1:8" x14ac:dyDescent="0.2">
      <c r="A39" s="17"/>
      <c r="B39" s="18"/>
      <c r="C39" s="18"/>
      <c r="D39" s="18"/>
      <c r="E39" s="19"/>
      <c r="F39" s="19"/>
      <c r="G39" s="19"/>
      <c r="H39" s="20"/>
    </row>
    <row r="40" spans="1:8" x14ac:dyDescent="0.2">
      <c r="A40" s="21" t="s">
        <v>107</v>
      </c>
      <c r="B40" s="312" t="s">
        <v>437</v>
      </c>
      <c r="C40" s="313"/>
      <c r="D40" s="324"/>
      <c r="E40" s="324"/>
      <c r="F40" s="325"/>
      <c r="G40" s="26"/>
      <c r="H40" s="28"/>
    </row>
    <row r="41" spans="1:8" x14ac:dyDescent="0.2">
      <c r="A41" s="21" t="s">
        <v>108</v>
      </c>
      <c r="B41" s="326" t="s">
        <v>438</v>
      </c>
      <c r="C41" s="313"/>
      <c r="D41" s="313"/>
      <c r="E41" s="313"/>
      <c r="F41" s="314"/>
      <c r="G41" s="26"/>
      <c r="H41" s="28"/>
    </row>
    <row r="42" spans="1:8" x14ac:dyDescent="0.2">
      <c r="A42" s="21" t="s">
        <v>109</v>
      </c>
      <c r="B42" s="323" t="s">
        <v>439</v>
      </c>
      <c r="C42" s="313"/>
      <c r="D42" s="313"/>
      <c r="E42" s="313"/>
      <c r="F42" s="314"/>
      <c r="G42" s="26"/>
      <c r="H42" s="28"/>
    </row>
    <row r="43" spans="1:8" ht="13.5" thickBot="1" x14ac:dyDescent="0.25">
      <c r="A43" s="31"/>
      <c r="B43" s="32"/>
      <c r="C43" s="32"/>
      <c r="D43" s="32"/>
      <c r="E43" s="33"/>
      <c r="F43" s="33"/>
      <c r="G43" s="33"/>
      <c r="H43" s="34"/>
    </row>
  </sheetData>
  <mergeCells count="19">
    <mergeCell ref="B32:C32"/>
    <mergeCell ref="D32:G32"/>
    <mergeCell ref="B35:C35"/>
    <mergeCell ref="D35:G35"/>
    <mergeCell ref="B42:F42"/>
    <mergeCell ref="B36:C36"/>
    <mergeCell ref="D36:G36"/>
    <mergeCell ref="B40:F40"/>
    <mergeCell ref="B41:F41"/>
    <mergeCell ref="A17:I17"/>
    <mergeCell ref="A13:I13"/>
    <mergeCell ref="A16:I16"/>
    <mergeCell ref="A15:I15"/>
    <mergeCell ref="B31:C31"/>
    <mergeCell ref="D31:G31"/>
    <mergeCell ref="C22:E22"/>
    <mergeCell ref="C25:E25"/>
    <mergeCell ref="C26:E26"/>
    <mergeCell ref="C24:E24"/>
  </mergeCells>
  <phoneticPr fontId="24" type="noConversion"/>
  <dataValidations count="1">
    <dataValidation type="list" allowBlank="1" showInputMessage="1" showErrorMessage="1" sqref="C26:E26">
      <formula1>"2014,2015"</formula1>
    </dataValidation>
  </dataValidations>
  <hyperlinks>
    <hyperlink ref="D4" location="Amendments!A1" display="Click here for details."/>
    <hyperlink ref="B42" r:id="rId1"/>
  </hyperlinks>
  <pageMargins left="0.75" right="0.75" top="1" bottom="1" header="0.5" footer="0.5"/>
  <pageSetup paperSize="9" scale="74" orientation="landscape" verticalDpi="2" r:id="rId2"/>
  <headerFooter alignWithMargins="0"/>
  <customProperties>
    <customPr name="_pios_id"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57"/>
  <sheetViews>
    <sheetView showGridLines="0" view="pageBreakPreview" topLeftCell="K1" zoomScale="90" zoomScaleNormal="100" zoomScaleSheetLayoutView="90" workbookViewId="0">
      <pane ySplit="6" topLeftCell="A7" activePane="bottomLeft" state="frozen"/>
      <selection activeCell="Y38" sqref="Y38"/>
      <selection pane="bottomLeft" activeCell="Y13" sqref="Y13"/>
    </sheetView>
  </sheetViews>
  <sheetFormatPr defaultRowHeight="12.75" x14ac:dyDescent="0.2"/>
  <cols>
    <col min="1" max="1" width="11.28515625" style="77" customWidth="1"/>
    <col min="2" max="21" width="17.5703125" style="77" customWidth="1"/>
    <col min="22" max="23" width="17.5703125" style="252" customWidth="1"/>
    <col min="24" max="24" width="17.5703125" style="77" customWidth="1"/>
    <col min="25" max="16384" width="9.140625" style="77"/>
  </cols>
  <sheetData>
    <row r="1" spans="1:24" ht="20.25" x14ac:dyDescent="0.3">
      <c r="B1" s="66" t="str">
        <f>Cover!C22</f>
        <v>AusNet Electricity Services Pty Ltd</v>
      </c>
    </row>
    <row r="2" spans="1:24" ht="20.25" x14ac:dyDescent="0.3">
      <c r="B2" s="66" t="s">
        <v>147</v>
      </c>
      <c r="E2" s="228"/>
    </row>
    <row r="3" spans="1:24" ht="20.25" x14ac:dyDescent="0.3">
      <c r="B3" s="46">
        <f>Cover!C26</f>
        <v>2015</v>
      </c>
      <c r="L3" s="268"/>
    </row>
    <row r="4" spans="1:24" ht="15.75" x14ac:dyDescent="0.2">
      <c r="B4" s="82" t="s">
        <v>148</v>
      </c>
      <c r="L4" s="267"/>
      <c r="M4" s="267"/>
      <c r="N4" s="267"/>
      <c r="O4" s="267"/>
      <c r="Q4" s="267"/>
      <c r="R4" s="267"/>
      <c r="S4" s="267"/>
      <c r="T4" s="267"/>
      <c r="V4" s="267"/>
      <c r="W4" s="267"/>
    </row>
    <row r="5" spans="1:24" s="100" customFormat="1" ht="15.75" x14ac:dyDescent="0.2">
      <c r="B5" s="102"/>
      <c r="D5" s="220"/>
      <c r="E5" s="269"/>
      <c r="F5" s="269"/>
      <c r="G5" s="269"/>
      <c r="H5" s="156"/>
      <c r="I5" s="156"/>
      <c r="J5" s="156"/>
      <c r="K5" s="156"/>
      <c r="L5" s="156"/>
      <c r="M5" s="156"/>
      <c r="N5" s="156"/>
      <c r="O5" s="156"/>
      <c r="P5" s="156"/>
      <c r="Q5" s="156"/>
      <c r="R5" s="156"/>
      <c r="S5" s="156"/>
      <c r="T5" s="156"/>
      <c r="U5" s="156"/>
      <c r="V5" s="156"/>
      <c r="W5" s="156"/>
      <c r="X5" s="220"/>
    </row>
    <row r="6" spans="1:24" s="138" customFormat="1" ht="89.25" x14ac:dyDescent="0.2">
      <c r="B6" s="193" t="s">
        <v>83</v>
      </c>
      <c r="C6" s="193" t="s">
        <v>152</v>
      </c>
      <c r="D6" s="193" t="s">
        <v>165</v>
      </c>
      <c r="E6" s="193" t="s">
        <v>232</v>
      </c>
      <c r="F6" s="193" t="s">
        <v>167</v>
      </c>
      <c r="G6" s="193" t="s">
        <v>168</v>
      </c>
      <c r="H6" s="193" t="s">
        <v>169</v>
      </c>
      <c r="I6" s="193" t="s">
        <v>170</v>
      </c>
      <c r="J6" s="193" t="s">
        <v>171</v>
      </c>
      <c r="K6" s="193" t="s">
        <v>154</v>
      </c>
      <c r="L6" s="195" t="s">
        <v>219</v>
      </c>
      <c r="M6" s="195" t="s">
        <v>220</v>
      </c>
      <c r="N6" s="195" t="s">
        <v>221</v>
      </c>
      <c r="O6" s="195" t="s">
        <v>222</v>
      </c>
      <c r="P6" s="193" t="s">
        <v>223</v>
      </c>
      <c r="Q6" s="195" t="s">
        <v>224</v>
      </c>
      <c r="R6" s="195" t="s">
        <v>225</v>
      </c>
      <c r="S6" s="195" t="s">
        <v>226</v>
      </c>
      <c r="T6" s="195" t="s">
        <v>227</v>
      </c>
      <c r="U6" s="193" t="s">
        <v>155</v>
      </c>
      <c r="V6" s="266" t="s">
        <v>228</v>
      </c>
      <c r="W6" s="266" t="s">
        <v>229</v>
      </c>
      <c r="X6" s="196" t="s">
        <v>172</v>
      </c>
    </row>
    <row r="7" spans="1:24" x14ac:dyDescent="0.2">
      <c r="B7" s="216" t="s">
        <v>483</v>
      </c>
      <c r="C7" s="216" t="s">
        <v>484</v>
      </c>
      <c r="D7" s="216" t="s">
        <v>465</v>
      </c>
      <c r="E7" s="297">
        <v>2279.5</v>
      </c>
      <c r="F7" s="298">
        <v>658.07685719999995</v>
      </c>
      <c r="G7" s="298">
        <v>5.6952036019999994</v>
      </c>
      <c r="H7" s="298">
        <v>6.1730290781754782</v>
      </c>
      <c r="I7" s="298">
        <v>6.6886050592907011</v>
      </c>
      <c r="J7" s="298">
        <v>15.910402085358376</v>
      </c>
      <c r="K7" s="216">
        <v>70</v>
      </c>
      <c r="L7" s="297">
        <v>385506.13</v>
      </c>
      <c r="M7" s="297">
        <v>362210.13</v>
      </c>
      <c r="N7" s="297">
        <v>12238</v>
      </c>
      <c r="O7" s="297">
        <v>12123</v>
      </c>
      <c r="P7" s="297">
        <v>66</v>
      </c>
      <c r="Q7" s="297">
        <v>861601</v>
      </c>
      <c r="R7" s="297">
        <v>861601</v>
      </c>
      <c r="S7" s="297">
        <v>2736</v>
      </c>
      <c r="T7" s="297">
        <v>2736</v>
      </c>
      <c r="U7" s="297">
        <v>0</v>
      </c>
      <c r="V7" s="297">
        <v>0</v>
      </c>
      <c r="W7" s="297">
        <v>0</v>
      </c>
      <c r="X7" s="297" t="s">
        <v>189</v>
      </c>
    </row>
    <row r="8" spans="1:24" x14ac:dyDescent="0.2">
      <c r="A8" s="228"/>
      <c r="B8" s="216" t="s">
        <v>485</v>
      </c>
      <c r="C8" s="216" t="s">
        <v>484</v>
      </c>
      <c r="D8" s="216" t="s">
        <v>459</v>
      </c>
      <c r="E8" s="297">
        <v>3995</v>
      </c>
      <c r="F8" s="298">
        <v>32.22660183</v>
      </c>
      <c r="G8" s="298">
        <v>6.725093534</v>
      </c>
      <c r="H8" s="298">
        <v>8.0401798487347271</v>
      </c>
      <c r="I8" s="298">
        <v>6.8372138915817757</v>
      </c>
      <c r="J8" s="298">
        <v>12.93217391793395</v>
      </c>
      <c r="K8" s="216">
        <v>14</v>
      </c>
      <c r="L8" s="297">
        <v>432603.39999999997</v>
      </c>
      <c r="M8" s="297">
        <v>432603.39999999997</v>
      </c>
      <c r="N8" s="297">
        <v>13239</v>
      </c>
      <c r="O8" s="297">
        <v>13239</v>
      </c>
      <c r="P8" s="297">
        <v>24</v>
      </c>
      <c r="Q8" s="297">
        <v>818243</v>
      </c>
      <c r="R8" s="297">
        <v>818243</v>
      </c>
      <c r="S8" s="297">
        <v>3064</v>
      </c>
      <c r="T8" s="297">
        <v>3064</v>
      </c>
      <c r="U8" s="297">
        <v>2</v>
      </c>
      <c r="V8" s="297">
        <v>7933</v>
      </c>
      <c r="W8" s="297">
        <v>7933</v>
      </c>
      <c r="X8" s="297" t="s">
        <v>189</v>
      </c>
    </row>
    <row r="9" spans="1:24" x14ac:dyDescent="0.2">
      <c r="A9" s="228"/>
      <c r="B9" s="216" t="s">
        <v>486</v>
      </c>
      <c r="C9" s="216" t="s">
        <v>484</v>
      </c>
      <c r="D9" s="216" t="s">
        <v>459</v>
      </c>
      <c r="E9" s="297">
        <v>2091.5</v>
      </c>
      <c r="F9" s="298">
        <v>68.67666475</v>
      </c>
      <c r="G9" s="298">
        <v>4.1629047680000006</v>
      </c>
      <c r="H9" s="298">
        <v>11.545850683254136</v>
      </c>
      <c r="I9" s="298">
        <v>3.8551756609235923</v>
      </c>
      <c r="J9" s="298">
        <v>5.4594824549185432</v>
      </c>
      <c r="K9" s="216">
        <v>7</v>
      </c>
      <c r="L9" s="297">
        <v>93288.56</v>
      </c>
      <c r="M9" s="297">
        <v>93288.56</v>
      </c>
      <c r="N9" s="297">
        <v>4287</v>
      </c>
      <c r="O9" s="297">
        <v>4287</v>
      </c>
      <c r="P9" s="297">
        <v>17</v>
      </c>
      <c r="Q9" s="297">
        <v>132110</v>
      </c>
      <c r="R9" s="297">
        <v>132110</v>
      </c>
      <c r="S9" s="297">
        <v>375</v>
      </c>
      <c r="T9" s="297">
        <v>375</v>
      </c>
      <c r="U9" s="297">
        <v>0</v>
      </c>
      <c r="V9" s="297">
        <v>0</v>
      </c>
      <c r="W9" s="297">
        <v>0</v>
      </c>
      <c r="X9" s="297" t="s">
        <v>189</v>
      </c>
    </row>
    <row r="10" spans="1:24" x14ac:dyDescent="0.2">
      <c r="A10" s="228"/>
      <c r="B10" s="216" t="s">
        <v>487</v>
      </c>
      <c r="C10" s="216" t="s">
        <v>484</v>
      </c>
      <c r="D10" s="216" t="s">
        <v>459</v>
      </c>
      <c r="E10" s="297">
        <v>4625</v>
      </c>
      <c r="F10" s="298">
        <v>97.083149500000005</v>
      </c>
      <c r="G10" s="298">
        <v>8.7113301950000004</v>
      </c>
      <c r="H10" s="298">
        <v>9.3738589705627628</v>
      </c>
      <c r="I10" s="298">
        <v>14.269497351717666</v>
      </c>
      <c r="J10" s="298">
        <v>12.64799403660437</v>
      </c>
      <c r="K10" s="216">
        <v>21</v>
      </c>
      <c r="L10" s="297">
        <v>707678.5</v>
      </c>
      <c r="M10" s="297">
        <v>707678.5</v>
      </c>
      <c r="N10" s="297">
        <v>19396</v>
      </c>
      <c r="O10" s="297">
        <v>19396</v>
      </c>
      <c r="P10" s="297">
        <v>25</v>
      </c>
      <c r="Q10" s="297">
        <v>627262</v>
      </c>
      <c r="R10" s="297">
        <v>627262</v>
      </c>
      <c r="S10" s="297">
        <v>1950</v>
      </c>
      <c r="T10" s="297">
        <v>1950</v>
      </c>
      <c r="U10" s="297">
        <v>7</v>
      </c>
      <c r="V10" s="297">
        <v>24640</v>
      </c>
      <c r="W10" s="297">
        <v>24640</v>
      </c>
      <c r="X10" s="297" t="s">
        <v>189</v>
      </c>
    </row>
    <row r="11" spans="1:24" x14ac:dyDescent="0.2">
      <c r="A11" s="228"/>
      <c r="B11" s="216" t="s">
        <v>488</v>
      </c>
      <c r="C11" s="216" t="s">
        <v>484</v>
      </c>
      <c r="D11" s="216" t="s">
        <v>465</v>
      </c>
      <c r="E11" s="297">
        <v>4013</v>
      </c>
      <c r="F11" s="298">
        <v>400.53657290000001</v>
      </c>
      <c r="G11" s="298">
        <v>3.8165487489999999</v>
      </c>
      <c r="H11" s="298">
        <v>10.288381796959131</v>
      </c>
      <c r="I11" s="298">
        <v>14.536349198115467</v>
      </c>
      <c r="J11" s="298">
        <v>11.434858445230107</v>
      </c>
      <c r="K11" s="216">
        <v>66</v>
      </c>
      <c r="L11" s="297">
        <v>2269605.7999999998</v>
      </c>
      <c r="M11" s="297">
        <v>881340.8</v>
      </c>
      <c r="N11" s="297">
        <v>24271</v>
      </c>
      <c r="O11" s="297">
        <v>18516</v>
      </c>
      <c r="P11" s="297">
        <v>50</v>
      </c>
      <c r="Q11" s="297">
        <v>693297</v>
      </c>
      <c r="R11" s="297">
        <v>693297</v>
      </c>
      <c r="S11" s="297">
        <v>2183</v>
      </c>
      <c r="T11" s="297">
        <v>2183</v>
      </c>
      <c r="U11" s="297">
        <v>3</v>
      </c>
      <c r="V11" s="297">
        <v>11920</v>
      </c>
      <c r="W11" s="297">
        <v>11920</v>
      </c>
      <c r="X11" s="297" t="s">
        <v>189</v>
      </c>
    </row>
    <row r="12" spans="1:24" x14ac:dyDescent="0.2">
      <c r="A12" s="228"/>
      <c r="B12" s="216" t="s">
        <v>489</v>
      </c>
      <c r="C12" s="216" t="s">
        <v>484</v>
      </c>
      <c r="D12" s="216" t="s">
        <v>459</v>
      </c>
      <c r="E12" s="297">
        <v>3144</v>
      </c>
      <c r="F12" s="298">
        <v>163.58166360000001</v>
      </c>
      <c r="G12" s="298">
        <v>13.316580980000001</v>
      </c>
      <c r="H12" s="298">
        <v>9.3738589705627628</v>
      </c>
      <c r="I12" s="298">
        <v>5.3010785521573958</v>
      </c>
      <c r="J12" s="298">
        <v>3.7112324951721005</v>
      </c>
      <c r="K12" s="216">
        <v>25</v>
      </c>
      <c r="L12" s="297">
        <v>352051.83999999997</v>
      </c>
      <c r="M12" s="297">
        <v>352051.83999999997</v>
      </c>
      <c r="N12" s="297">
        <v>17017</v>
      </c>
      <c r="O12" s="297">
        <v>17017</v>
      </c>
      <c r="P12" s="297">
        <v>23</v>
      </c>
      <c r="Q12" s="297">
        <v>246468</v>
      </c>
      <c r="R12" s="297">
        <v>246468</v>
      </c>
      <c r="S12" s="297">
        <v>850</v>
      </c>
      <c r="T12" s="297">
        <v>850</v>
      </c>
      <c r="U12" s="297">
        <v>0</v>
      </c>
      <c r="V12" s="297">
        <v>0</v>
      </c>
      <c r="W12" s="297">
        <v>0</v>
      </c>
      <c r="X12" s="297" t="s">
        <v>189</v>
      </c>
    </row>
    <row r="13" spans="1:24" x14ac:dyDescent="0.2">
      <c r="A13" s="228"/>
      <c r="B13" s="216" t="s">
        <v>490</v>
      </c>
      <c r="C13" s="216" t="s">
        <v>484</v>
      </c>
      <c r="D13" s="216" t="s">
        <v>465</v>
      </c>
      <c r="E13" s="297">
        <v>2046</v>
      </c>
      <c r="F13" s="298">
        <v>588.45957310000006</v>
      </c>
      <c r="G13" s="298">
        <v>3.8002681090000001</v>
      </c>
      <c r="H13" s="298">
        <v>3.3151452456868311</v>
      </c>
      <c r="I13" s="298">
        <v>5.2655779704593266</v>
      </c>
      <c r="J13" s="298">
        <v>41.908380751942182</v>
      </c>
      <c r="K13" s="216">
        <v>68</v>
      </c>
      <c r="L13" s="297">
        <v>621908.51</v>
      </c>
      <c r="M13" s="297">
        <v>430904.51</v>
      </c>
      <c r="N13" s="297">
        <v>7243</v>
      </c>
      <c r="O13" s="297">
        <v>6198</v>
      </c>
      <c r="P13" s="297">
        <v>43</v>
      </c>
      <c r="Q13" s="297">
        <v>3429540</v>
      </c>
      <c r="R13" s="297">
        <v>3429540</v>
      </c>
      <c r="S13" s="297">
        <v>7064</v>
      </c>
      <c r="T13" s="297">
        <v>7064</v>
      </c>
      <c r="U13" s="297">
        <v>0</v>
      </c>
      <c r="V13" s="297">
        <v>0</v>
      </c>
      <c r="W13" s="297">
        <v>0</v>
      </c>
      <c r="X13" s="297" t="s">
        <v>491</v>
      </c>
    </row>
    <row r="14" spans="1:24" x14ac:dyDescent="0.2">
      <c r="A14" s="228"/>
      <c r="B14" s="216" t="s">
        <v>492</v>
      </c>
      <c r="C14" s="216" t="s">
        <v>493</v>
      </c>
      <c r="D14" s="216" t="s">
        <v>459</v>
      </c>
      <c r="E14" s="297">
        <v>3156.5</v>
      </c>
      <c r="F14" s="298">
        <v>51.03009239</v>
      </c>
      <c r="G14" s="298">
        <v>12.789745549999999</v>
      </c>
      <c r="H14" s="298">
        <v>6.7065007269066932</v>
      </c>
      <c r="I14" s="298">
        <v>48.179675600996141</v>
      </c>
      <c r="J14" s="298">
        <v>72.449738700842502</v>
      </c>
      <c r="K14" s="216">
        <v>71</v>
      </c>
      <c r="L14" s="297">
        <v>3861842.2</v>
      </c>
      <c r="M14" s="297">
        <v>2630182.1999999997</v>
      </c>
      <c r="N14" s="297">
        <v>35794</v>
      </c>
      <c r="O14" s="297">
        <v>29856</v>
      </c>
      <c r="P14" s="297">
        <v>84</v>
      </c>
      <c r="Q14" s="297">
        <v>3955112</v>
      </c>
      <c r="R14" s="297">
        <v>3955112</v>
      </c>
      <c r="S14" s="297">
        <v>10399</v>
      </c>
      <c r="T14" s="297">
        <v>10399</v>
      </c>
      <c r="U14" s="297">
        <v>7</v>
      </c>
      <c r="V14" s="297">
        <v>10693</v>
      </c>
      <c r="W14" s="297">
        <v>10139</v>
      </c>
      <c r="X14" s="297" t="s">
        <v>491</v>
      </c>
    </row>
    <row r="15" spans="1:24" x14ac:dyDescent="0.2">
      <c r="A15" s="228"/>
      <c r="B15" s="216" t="s">
        <v>494</v>
      </c>
      <c r="C15" s="216" t="s">
        <v>493</v>
      </c>
      <c r="D15" s="216" t="s">
        <v>459</v>
      </c>
      <c r="E15" s="297">
        <v>2273</v>
      </c>
      <c r="F15" s="298">
        <v>101.7656655</v>
      </c>
      <c r="G15" s="298">
        <v>0.78542269810000009</v>
      </c>
      <c r="H15" s="298">
        <v>4.6107192497483513</v>
      </c>
      <c r="I15" s="298">
        <v>16.64989878008565</v>
      </c>
      <c r="J15" s="298">
        <v>25.023795309272174</v>
      </c>
      <c r="K15" s="216">
        <v>42</v>
      </c>
      <c r="L15" s="297">
        <v>1163130.8799999999</v>
      </c>
      <c r="M15" s="297">
        <v>955402.87999999989</v>
      </c>
      <c r="N15" s="297">
        <v>8700</v>
      </c>
      <c r="O15" s="297">
        <v>6812</v>
      </c>
      <c r="P15" s="297">
        <v>67</v>
      </c>
      <c r="Q15" s="297">
        <v>1435913</v>
      </c>
      <c r="R15" s="297">
        <v>1435913</v>
      </c>
      <c r="S15" s="297">
        <v>4527</v>
      </c>
      <c r="T15" s="297">
        <v>4527</v>
      </c>
      <c r="U15" s="297">
        <v>2</v>
      </c>
      <c r="V15" s="297">
        <v>3233</v>
      </c>
      <c r="W15" s="297">
        <v>2259</v>
      </c>
      <c r="X15" s="297" t="s">
        <v>491</v>
      </c>
    </row>
    <row r="16" spans="1:24" x14ac:dyDescent="0.2">
      <c r="A16" s="228"/>
      <c r="B16" s="216" t="s">
        <v>495</v>
      </c>
      <c r="C16" s="216" t="s">
        <v>493</v>
      </c>
      <c r="D16" s="216" t="s">
        <v>459</v>
      </c>
      <c r="E16" s="297">
        <v>16</v>
      </c>
      <c r="F16" s="298">
        <v>7.7900550649999998</v>
      </c>
      <c r="G16" s="298">
        <v>1.309141471</v>
      </c>
      <c r="H16" s="298">
        <v>1.7147302994931886</v>
      </c>
      <c r="I16" s="298">
        <v>2.7411215404369339E-2</v>
      </c>
      <c r="J16" s="298">
        <v>0.40356930954221831</v>
      </c>
      <c r="K16" s="216">
        <v>1</v>
      </c>
      <c r="L16" s="297">
        <v>1194</v>
      </c>
      <c r="M16" s="297">
        <v>1194</v>
      </c>
      <c r="N16" s="297">
        <v>6</v>
      </c>
      <c r="O16" s="297">
        <v>6</v>
      </c>
      <c r="P16" s="297">
        <v>4</v>
      </c>
      <c r="Q16" s="297">
        <v>17579</v>
      </c>
      <c r="R16" s="297">
        <v>17579</v>
      </c>
      <c r="S16" s="297">
        <v>55</v>
      </c>
      <c r="T16" s="297">
        <v>55</v>
      </c>
      <c r="U16" s="297">
        <v>2</v>
      </c>
      <c r="V16" s="297">
        <v>32</v>
      </c>
      <c r="W16" s="297">
        <v>32</v>
      </c>
      <c r="X16" s="297" t="s">
        <v>491</v>
      </c>
    </row>
    <row r="17" spans="1:24" x14ac:dyDescent="0.2">
      <c r="A17" s="228"/>
      <c r="B17" s="216" t="s">
        <v>496</v>
      </c>
      <c r="C17" s="216" t="s">
        <v>493</v>
      </c>
      <c r="D17" s="216" t="s">
        <v>459</v>
      </c>
      <c r="E17" s="297">
        <v>3252.5</v>
      </c>
      <c r="F17" s="298">
        <v>87.980883770000005</v>
      </c>
      <c r="G17" s="298">
        <v>14.39490962</v>
      </c>
      <c r="H17" s="298">
        <v>5.6014523116777495</v>
      </c>
      <c r="I17" s="298">
        <v>26.566998825377212</v>
      </c>
      <c r="J17" s="298">
        <v>54.46324947328403</v>
      </c>
      <c r="K17" s="216">
        <v>72</v>
      </c>
      <c r="L17" s="297">
        <v>2680055.5599999996</v>
      </c>
      <c r="M17" s="297">
        <v>1988427.56</v>
      </c>
      <c r="N17" s="297">
        <v>30610</v>
      </c>
      <c r="O17" s="297">
        <v>29195</v>
      </c>
      <c r="P17" s="297">
        <v>76</v>
      </c>
      <c r="Q17" s="297">
        <v>4076344</v>
      </c>
      <c r="R17" s="297">
        <v>4076344</v>
      </c>
      <c r="S17" s="297">
        <v>10591</v>
      </c>
      <c r="T17" s="297">
        <v>10591</v>
      </c>
      <c r="U17" s="297">
        <v>9</v>
      </c>
      <c r="V17" s="297">
        <v>26039</v>
      </c>
      <c r="W17" s="297">
        <v>13200</v>
      </c>
      <c r="X17" s="297" t="s">
        <v>491</v>
      </c>
    </row>
    <row r="18" spans="1:24" x14ac:dyDescent="0.2">
      <c r="A18" s="228"/>
      <c r="B18" s="216" t="s">
        <v>497</v>
      </c>
      <c r="C18" s="216" t="s">
        <v>493</v>
      </c>
      <c r="D18" s="216" t="s">
        <v>445</v>
      </c>
      <c r="E18" s="297">
        <v>1843</v>
      </c>
      <c r="F18" s="298">
        <v>19.12281016</v>
      </c>
      <c r="G18" s="298">
        <v>1.5693059310000002</v>
      </c>
      <c r="H18" s="298">
        <v>6.2111341959419937</v>
      </c>
      <c r="I18" s="298">
        <v>7.5324691835908535</v>
      </c>
      <c r="J18" s="298">
        <v>21.549749052375507</v>
      </c>
      <c r="K18" s="216">
        <v>17</v>
      </c>
      <c r="L18" s="297">
        <v>452410.95999999996</v>
      </c>
      <c r="M18" s="297">
        <v>452410.95999999996</v>
      </c>
      <c r="N18" s="297">
        <v>5773</v>
      </c>
      <c r="O18" s="297">
        <v>5773</v>
      </c>
      <c r="P18" s="297">
        <v>28</v>
      </c>
      <c r="Q18" s="297">
        <v>1294309</v>
      </c>
      <c r="R18" s="297">
        <v>1294309</v>
      </c>
      <c r="S18" s="297">
        <v>3711</v>
      </c>
      <c r="T18" s="297">
        <v>3711</v>
      </c>
      <c r="U18" s="297">
        <v>8</v>
      </c>
      <c r="V18" s="297">
        <v>12901</v>
      </c>
      <c r="W18" s="297">
        <v>12901</v>
      </c>
      <c r="X18" s="297" t="s">
        <v>491</v>
      </c>
    </row>
    <row r="19" spans="1:24" x14ac:dyDescent="0.2">
      <c r="A19" s="228"/>
      <c r="B19" s="216" t="s">
        <v>498</v>
      </c>
      <c r="C19" s="216" t="s">
        <v>493</v>
      </c>
      <c r="D19" s="216" t="s">
        <v>459</v>
      </c>
      <c r="E19" s="297">
        <v>1537</v>
      </c>
      <c r="F19" s="298">
        <v>32.558621080000002</v>
      </c>
      <c r="G19" s="298">
        <v>12.92669882</v>
      </c>
      <c r="H19" s="298">
        <v>4.0010373654841063</v>
      </c>
      <c r="I19" s="298">
        <v>21.812366604683884</v>
      </c>
      <c r="J19" s="298">
        <v>66.021809686463072</v>
      </c>
      <c r="K19" s="216">
        <v>47</v>
      </c>
      <c r="L19" s="297">
        <v>1242497.4099999999</v>
      </c>
      <c r="M19" s="297">
        <v>796668.41</v>
      </c>
      <c r="N19" s="297">
        <v>15629</v>
      </c>
      <c r="O19" s="297">
        <v>10137</v>
      </c>
      <c r="P19" s="297">
        <v>62</v>
      </c>
      <c r="Q19" s="297">
        <v>2411361</v>
      </c>
      <c r="R19" s="297">
        <v>2411361</v>
      </c>
      <c r="S19" s="297">
        <v>5300</v>
      </c>
      <c r="T19" s="297">
        <v>5300</v>
      </c>
      <c r="U19" s="297">
        <v>11</v>
      </c>
      <c r="V19" s="297">
        <v>12833</v>
      </c>
      <c r="W19" s="297">
        <v>11286</v>
      </c>
      <c r="X19" s="297" t="s">
        <v>491</v>
      </c>
    </row>
    <row r="20" spans="1:24" x14ac:dyDescent="0.2">
      <c r="A20" s="228"/>
      <c r="B20" s="216" t="s">
        <v>464</v>
      </c>
      <c r="C20" s="216" t="s">
        <v>499</v>
      </c>
      <c r="D20" s="216" t="s">
        <v>465</v>
      </c>
      <c r="E20" s="297">
        <v>4536.5</v>
      </c>
      <c r="F20" s="298">
        <v>1195.8615630000002</v>
      </c>
      <c r="G20" s="298">
        <v>3.462159561</v>
      </c>
      <c r="H20" s="298">
        <v>11.507745565487621</v>
      </c>
      <c r="I20" s="298">
        <v>9.6180544628770228</v>
      </c>
      <c r="J20" s="298">
        <v>23.146716611449214</v>
      </c>
      <c r="K20" s="216">
        <v>120</v>
      </c>
      <c r="L20" s="297">
        <v>1382389.71</v>
      </c>
      <c r="M20" s="297">
        <v>710057.71</v>
      </c>
      <c r="N20" s="297">
        <v>12899</v>
      </c>
      <c r="O20" s="297">
        <v>9052</v>
      </c>
      <c r="P20" s="297">
        <v>106</v>
      </c>
      <c r="Q20" s="297">
        <v>1708818</v>
      </c>
      <c r="R20" s="297">
        <v>1708818</v>
      </c>
      <c r="S20" s="297">
        <v>8209</v>
      </c>
      <c r="T20" s="297">
        <v>8209</v>
      </c>
      <c r="U20" s="297">
        <v>1</v>
      </c>
      <c r="V20" s="297">
        <v>4062</v>
      </c>
      <c r="W20" s="297">
        <v>0</v>
      </c>
      <c r="X20" s="297" t="s">
        <v>189</v>
      </c>
    </row>
    <row r="21" spans="1:24" x14ac:dyDescent="0.2">
      <c r="A21" s="228"/>
      <c r="B21" s="216" t="s">
        <v>500</v>
      </c>
      <c r="C21" s="216" t="s">
        <v>499</v>
      </c>
      <c r="D21" s="216" t="s">
        <v>465</v>
      </c>
      <c r="E21" s="297">
        <v>1086.5</v>
      </c>
      <c r="F21" s="298">
        <v>382.26721629999997</v>
      </c>
      <c r="G21" s="298">
        <v>1.662657397</v>
      </c>
      <c r="H21" s="298">
        <v>10.440802268025193</v>
      </c>
      <c r="I21" s="298">
        <v>11.924891499600429</v>
      </c>
      <c r="J21" s="298">
        <v>9.3817126805525302</v>
      </c>
      <c r="K21" s="216">
        <v>25</v>
      </c>
      <c r="L21" s="297">
        <v>207679.47</v>
      </c>
      <c r="M21" s="297">
        <v>139719.46999999997</v>
      </c>
      <c r="N21" s="297">
        <v>2466</v>
      </c>
      <c r="O21" s="297">
        <v>1826</v>
      </c>
      <c r="P21" s="297">
        <v>26</v>
      </c>
      <c r="Q21" s="297">
        <v>109922</v>
      </c>
      <c r="R21" s="297">
        <v>109922</v>
      </c>
      <c r="S21" s="297">
        <v>473</v>
      </c>
      <c r="T21" s="297">
        <v>473</v>
      </c>
      <c r="U21" s="297">
        <v>3</v>
      </c>
      <c r="V21" s="297">
        <v>2652</v>
      </c>
      <c r="W21" s="297">
        <v>2190</v>
      </c>
      <c r="X21" s="297" t="s">
        <v>189</v>
      </c>
    </row>
    <row r="22" spans="1:24" x14ac:dyDescent="0.2">
      <c r="A22" s="228"/>
      <c r="B22" s="216" t="s">
        <v>501</v>
      </c>
      <c r="C22" s="216" t="s">
        <v>499</v>
      </c>
      <c r="D22" s="216" t="s">
        <v>459</v>
      </c>
      <c r="E22" s="297">
        <v>648</v>
      </c>
      <c r="F22" s="298">
        <v>150.24424789999998</v>
      </c>
      <c r="G22" s="298">
        <v>1.644895113</v>
      </c>
      <c r="H22" s="298">
        <v>4.4582987786822894</v>
      </c>
      <c r="I22" s="298">
        <v>4.3507547584302486</v>
      </c>
      <c r="J22" s="298">
        <v>2.5732798514382389</v>
      </c>
      <c r="K22" s="216">
        <v>22</v>
      </c>
      <c r="L22" s="297">
        <v>138250.35999999999</v>
      </c>
      <c r="M22" s="297">
        <v>138250.35999999999</v>
      </c>
      <c r="N22" s="297">
        <v>1533</v>
      </c>
      <c r="O22" s="297">
        <v>1533</v>
      </c>
      <c r="P22" s="297">
        <v>7</v>
      </c>
      <c r="Q22" s="297">
        <v>81769</v>
      </c>
      <c r="R22" s="297">
        <v>81769</v>
      </c>
      <c r="S22" s="297">
        <v>292</v>
      </c>
      <c r="T22" s="297">
        <v>292</v>
      </c>
      <c r="U22" s="297">
        <v>1</v>
      </c>
      <c r="V22" s="297">
        <v>641</v>
      </c>
      <c r="W22" s="297">
        <v>641</v>
      </c>
      <c r="X22" s="297" t="s">
        <v>189</v>
      </c>
    </row>
    <row r="23" spans="1:24" x14ac:dyDescent="0.2">
      <c r="A23" s="228"/>
      <c r="B23" s="216" t="s">
        <v>502</v>
      </c>
      <c r="C23" s="216" t="s">
        <v>499</v>
      </c>
      <c r="D23" s="216" t="s">
        <v>445</v>
      </c>
      <c r="E23" s="297">
        <v>3329.5</v>
      </c>
      <c r="F23" s="298">
        <v>17.102427309999999</v>
      </c>
      <c r="G23" s="298">
        <v>2.3209892399999998</v>
      </c>
      <c r="H23" s="298">
        <v>9.1452282639636717</v>
      </c>
      <c r="I23" s="298">
        <v>1.4210338285307031</v>
      </c>
      <c r="J23" s="298">
        <v>0.59736206433389527</v>
      </c>
      <c r="K23" s="216">
        <v>6</v>
      </c>
      <c r="L23" s="297">
        <v>91928.22</v>
      </c>
      <c r="M23" s="297">
        <v>91928.22</v>
      </c>
      <c r="N23" s="297">
        <v>3496</v>
      </c>
      <c r="O23" s="297">
        <v>3496</v>
      </c>
      <c r="P23" s="297">
        <v>3</v>
      </c>
      <c r="Q23" s="297">
        <v>38644</v>
      </c>
      <c r="R23" s="297">
        <v>38644</v>
      </c>
      <c r="S23" s="297">
        <v>152</v>
      </c>
      <c r="T23" s="297">
        <v>152</v>
      </c>
      <c r="U23" s="297">
        <v>2</v>
      </c>
      <c r="V23" s="297">
        <v>6585</v>
      </c>
      <c r="W23" s="297">
        <v>6585</v>
      </c>
      <c r="X23" s="297" t="s">
        <v>189</v>
      </c>
    </row>
    <row r="24" spans="1:24" x14ac:dyDescent="0.2">
      <c r="A24" s="228"/>
      <c r="B24" s="216" t="s">
        <v>503</v>
      </c>
      <c r="C24" s="216" t="s">
        <v>499</v>
      </c>
      <c r="D24" s="216" t="s">
        <v>465</v>
      </c>
      <c r="E24" s="297">
        <v>2322.5</v>
      </c>
      <c r="F24" s="298">
        <v>500.05785270000001</v>
      </c>
      <c r="G24" s="298">
        <v>3.1274934270000001</v>
      </c>
      <c r="H24" s="298">
        <v>6.1349239604089636</v>
      </c>
      <c r="I24" s="298">
        <v>1.6621879311361569</v>
      </c>
      <c r="J24" s="298">
        <v>4.0423639909010243</v>
      </c>
      <c r="K24" s="216">
        <v>59</v>
      </c>
      <c r="L24" s="297">
        <v>385352.63</v>
      </c>
      <c r="M24" s="297">
        <v>115363.62999999999</v>
      </c>
      <c r="N24" s="297">
        <v>1687</v>
      </c>
      <c r="O24" s="297">
        <v>917</v>
      </c>
      <c r="P24" s="297">
        <v>44</v>
      </c>
      <c r="Q24" s="297">
        <v>280559</v>
      </c>
      <c r="R24" s="297">
        <v>280559</v>
      </c>
      <c r="S24" s="297">
        <v>1183</v>
      </c>
      <c r="T24" s="297">
        <v>1183</v>
      </c>
      <c r="U24" s="297">
        <v>2</v>
      </c>
      <c r="V24" s="297">
        <v>3857</v>
      </c>
      <c r="W24" s="297">
        <v>2288</v>
      </c>
      <c r="X24" s="297" t="s">
        <v>189</v>
      </c>
    </row>
    <row r="25" spans="1:24" x14ac:dyDescent="0.2">
      <c r="A25" s="228"/>
      <c r="B25" s="216" t="s">
        <v>504</v>
      </c>
      <c r="C25" s="216" t="s">
        <v>493</v>
      </c>
      <c r="D25" s="216" t="s">
        <v>445</v>
      </c>
      <c r="E25" s="297">
        <v>2241</v>
      </c>
      <c r="F25" s="298">
        <v>9.2611547649999988</v>
      </c>
      <c r="G25" s="298">
        <v>2.1794537599999999</v>
      </c>
      <c r="H25" s="298">
        <v>6.9732365512722998</v>
      </c>
      <c r="I25" s="298">
        <v>6.2544976375935617</v>
      </c>
      <c r="J25" s="298">
        <v>10.113866662040357</v>
      </c>
      <c r="K25" s="216">
        <v>14</v>
      </c>
      <c r="L25" s="297">
        <v>375099.51</v>
      </c>
      <c r="M25" s="297">
        <v>347154.55000000005</v>
      </c>
      <c r="N25" s="297">
        <v>4189</v>
      </c>
      <c r="O25" s="297">
        <v>4166</v>
      </c>
      <c r="P25" s="297">
        <v>18</v>
      </c>
      <c r="Q25" s="297">
        <v>561368</v>
      </c>
      <c r="R25" s="297">
        <v>561368</v>
      </c>
      <c r="S25" s="297">
        <v>2091</v>
      </c>
      <c r="T25" s="297">
        <v>2091</v>
      </c>
      <c r="U25" s="297">
        <v>2</v>
      </c>
      <c r="V25" s="297">
        <v>3009</v>
      </c>
      <c r="W25" s="297">
        <v>789</v>
      </c>
      <c r="X25" s="297" t="s">
        <v>491</v>
      </c>
    </row>
    <row r="26" spans="1:24" x14ac:dyDescent="0.2">
      <c r="A26" s="228"/>
      <c r="B26" s="216" t="s">
        <v>505</v>
      </c>
      <c r="C26" s="216" t="s">
        <v>493</v>
      </c>
      <c r="D26" s="216" t="s">
        <v>445</v>
      </c>
      <c r="E26" s="297">
        <v>221</v>
      </c>
      <c r="F26" s="298">
        <v>2.7882346579999999</v>
      </c>
      <c r="G26" s="298">
        <v>1.077965566</v>
      </c>
      <c r="H26" s="298">
        <v>5.2966113695456274</v>
      </c>
      <c r="I26" s="298">
        <v>0.37728746322033146</v>
      </c>
      <c r="J26" s="298">
        <v>0.31575096692908222</v>
      </c>
      <c r="K26" s="216">
        <v>2</v>
      </c>
      <c r="L26" s="297">
        <v>2969.3</v>
      </c>
      <c r="M26" s="297">
        <v>2969.3</v>
      </c>
      <c r="N26" s="297">
        <v>230</v>
      </c>
      <c r="O26" s="297">
        <v>230</v>
      </c>
      <c r="P26" s="297">
        <v>1</v>
      </c>
      <c r="Q26" s="297">
        <v>2485</v>
      </c>
      <c r="R26" s="297">
        <v>2485</v>
      </c>
      <c r="S26" s="297">
        <v>71</v>
      </c>
      <c r="T26" s="297">
        <v>71</v>
      </c>
      <c r="U26" s="297">
        <v>0</v>
      </c>
      <c r="V26" s="297">
        <v>0</v>
      </c>
      <c r="W26" s="297">
        <v>0</v>
      </c>
      <c r="X26" s="297" t="s">
        <v>189</v>
      </c>
    </row>
    <row r="27" spans="1:24" x14ac:dyDescent="0.2">
      <c r="A27" s="228"/>
      <c r="B27" s="216" t="s">
        <v>506</v>
      </c>
      <c r="C27" s="216" t="s">
        <v>493</v>
      </c>
      <c r="D27" s="216" t="s">
        <v>445</v>
      </c>
      <c r="E27" s="297">
        <v>1605.5</v>
      </c>
      <c r="F27" s="298">
        <v>8.0968251959999993</v>
      </c>
      <c r="G27" s="298">
        <v>4.0634412910000002</v>
      </c>
      <c r="H27" s="298">
        <v>5.5633471939112331</v>
      </c>
      <c r="I27" s="298">
        <v>10.073873768723695</v>
      </c>
      <c r="J27" s="298">
        <v>9.5453780589085113</v>
      </c>
      <c r="K27" s="216">
        <v>5</v>
      </c>
      <c r="L27" s="297">
        <v>412319.08999999997</v>
      </c>
      <c r="M27" s="297">
        <v>412319.08999999997</v>
      </c>
      <c r="N27" s="297">
        <v>3471</v>
      </c>
      <c r="O27" s="297">
        <v>3471</v>
      </c>
      <c r="P27" s="297">
        <v>7</v>
      </c>
      <c r="Q27" s="297">
        <v>390688</v>
      </c>
      <c r="R27" s="297">
        <v>390688</v>
      </c>
      <c r="S27" s="297">
        <v>1210</v>
      </c>
      <c r="T27" s="297">
        <v>1210</v>
      </c>
      <c r="U27" s="297">
        <v>3</v>
      </c>
      <c r="V27" s="297">
        <v>4700</v>
      </c>
      <c r="W27" s="297">
        <v>4700</v>
      </c>
      <c r="X27" s="297" t="s">
        <v>491</v>
      </c>
    </row>
    <row r="28" spans="1:24" x14ac:dyDescent="0.2">
      <c r="A28" s="228"/>
      <c r="B28" s="216" t="s">
        <v>507</v>
      </c>
      <c r="C28" s="216" t="s">
        <v>493</v>
      </c>
      <c r="D28" s="216" t="s">
        <v>445</v>
      </c>
      <c r="E28" s="297">
        <v>3824</v>
      </c>
      <c r="F28" s="298">
        <v>15.86567733</v>
      </c>
      <c r="G28" s="298">
        <v>0.66411165630000002</v>
      </c>
      <c r="H28" s="298">
        <v>6.4778700203076003</v>
      </c>
      <c r="I28" s="298">
        <v>1.675001773985936</v>
      </c>
      <c r="J28" s="298">
        <v>8.9618537372320652</v>
      </c>
      <c r="K28" s="216">
        <v>14</v>
      </c>
      <c r="L28" s="297">
        <v>691853.23</v>
      </c>
      <c r="M28" s="297">
        <v>203142.23</v>
      </c>
      <c r="N28" s="297">
        <v>10263</v>
      </c>
      <c r="O28" s="297">
        <v>8286</v>
      </c>
      <c r="P28" s="297">
        <v>18</v>
      </c>
      <c r="Q28" s="297">
        <v>1086883</v>
      </c>
      <c r="R28" s="297">
        <v>1086883</v>
      </c>
      <c r="S28" s="297">
        <v>3122</v>
      </c>
      <c r="T28" s="297">
        <v>3122</v>
      </c>
      <c r="U28" s="297">
        <v>3</v>
      </c>
      <c r="V28" s="297">
        <v>12053</v>
      </c>
      <c r="W28" s="297">
        <v>12053</v>
      </c>
      <c r="X28" s="297" t="s">
        <v>491</v>
      </c>
    </row>
    <row r="29" spans="1:24" x14ac:dyDescent="0.2">
      <c r="A29" s="228"/>
      <c r="B29" s="216" t="s">
        <v>508</v>
      </c>
      <c r="C29" s="216" t="s">
        <v>493</v>
      </c>
      <c r="D29" s="216" t="s">
        <v>445</v>
      </c>
      <c r="E29" s="297">
        <v>4835</v>
      </c>
      <c r="F29" s="298">
        <v>18.26890144</v>
      </c>
      <c r="G29" s="298">
        <v>11.89333538</v>
      </c>
      <c r="H29" s="298">
        <v>13.37489633604687</v>
      </c>
      <c r="I29" s="298">
        <v>7.8570750375469425</v>
      </c>
      <c r="J29" s="298">
        <v>6.1325116072336323</v>
      </c>
      <c r="K29" s="216">
        <v>12</v>
      </c>
      <c r="L29" s="297">
        <v>421813.07</v>
      </c>
      <c r="M29" s="297">
        <v>421565.07</v>
      </c>
      <c r="N29" s="297">
        <v>4430</v>
      </c>
      <c r="O29" s="297">
        <v>4429</v>
      </c>
      <c r="P29" s="297">
        <v>11</v>
      </c>
      <c r="Q29" s="297">
        <v>329035</v>
      </c>
      <c r="R29" s="297">
        <v>329035</v>
      </c>
      <c r="S29" s="297">
        <v>1134</v>
      </c>
      <c r="T29" s="297">
        <v>1134</v>
      </c>
      <c r="U29" s="297">
        <v>6</v>
      </c>
      <c r="V29" s="297">
        <v>26439</v>
      </c>
      <c r="W29" s="297">
        <v>26439</v>
      </c>
      <c r="X29" s="297" t="s">
        <v>491</v>
      </c>
    </row>
    <row r="30" spans="1:24" x14ac:dyDescent="0.2">
      <c r="A30" s="228"/>
      <c r="B30" s="216" t="s">
        <v>509</v>
      </c>
      <c r="C30" s="216" t="s">
        <v>493</v>
      </c>
      <c r="D30" s="216" t="s">
        <v>445</v>
      </c>
      <c r="E30" s="297">
        <v>2</v>
      </c>
      <c r="F30" s="298">
        <v>3.0010530649999998E-3</v>
      </c>
      <c r="G30" s="298">
        <v>1.0587968699999999</v>
      </c>
      <c r="H30" s="298">
        <v>4.1534578365501673</v>
      </c>
      <c r="I30" s="298">
        <v>0</v>
      </c>
      <c r="J30" s="298">
        <v>0.84726381734685685</v>
      </c>
      <c r="K30" s="216">
        <v>0</v>
      </c>
      <c r="L30" s="297">
        <v>0</v>
      </c>
      <c r="M30" s="297">
        <v>0</v>
      </c>
      <c r="N30" s="297">
        <v>0</v>
      </c>
      <c r="O30" s="297">
        <v>0</v>
      </c>
      <c r="P30" s="297">
        <v>1</v>
      </c>
      <c r="Q30" s="297">
        <v>34</v>
      </c>
      <c r="R30" s="297">
        <v>34</v>
      </c>
      <c r="S30" s="297">
        <v>2</v>
      </c>
      <c r="T30" s="297">
        <v>2</v>
      </c>
      <c r="U30" s="297">
        <v>0</v>
      </c>
      <c r="V30" s="297">
        <v>0</v>
      </c>
      <c r="W30" s="297">
        <v>0</v>
      </c>
      <c r="X30" s="297" t="s">
        <v>189</v>
      </c>
    </row>
    <row r="31" spans="1:24" x14ac:dyDescent="0.2">
      <c r="A31" s="228"/>
      <c r="B31" s="216" t="s">
        <v>510</v>
      </c>
      <c r="C31" s="216" t="s">
        <v>493</v>
      </c>
      <c r="D31" s="216" t="s">
        <v>445</v>
      </c>
      <c r="E31" s="297">
        <v>1716.5</v>
      </c>
      <c r="F31" s="298">
        <v>7.8688879649999999</v>
      </c>
      <c r="G31" s="298">
        <v>4.5381691269999997</v>
      </c>
      <c r="H31" s="298">
        <v>4.7250346030478969</v>
      </c>
      <c r="I31" s="298">
        <v>3.5978252037880956</v>
      </c>
      <c r="J31" s="298">
        <v>0.22669663949696955</v>
      </c>
      <c r="K31" s="216">
        <v>8</v>
      </c>
      <c r="L31" s="297">
        <v>177322.88</v>
      </c>
      <c r="M31" s="297">
        <v>177322.88</v>
      </c>
      <c r="N31" s="297">
        <v>2337</v>
      </c>
      <c r="O31" s="297">
        <v>2337</v>
      </c>
      <c r="P31" s="297">
        <v>3</v>
      </c>
      <c r="Q31" s="297">
        <v>11173</v>
      </c>
      <c r="R31" s="297">
        <v>11173</v>
      </c>
      <c r="S31" s="297">
        <v>59</v>
      </c>
      <c r="T31" s="297">
        <v>59</v>
      </c>
      <c r="U31" s="297">
        <v>5</v>
      </c>
      <c r="V31" s="297">
        <v>8083</v>
      </c>
      <c r="W31" s="297">
        <v>8083</v>
      </c>
      <c r="X31" s="297" t="s">
        <v>189</v>
      </c>
    </row>
    <row r="32" spans="1:24" x14ac:dyDescent="0.2">
      <c r="A32" s="228"/>
      <c r="B32" s="216" t="s">
        <v>511</v>
      </c>
      <c r="C32" s="216" t="s">
        <v>493</v>
      </c>
      <c r="D32" s="216" t="s">
        <v>445</v>
      </c>
      <c r="E32" s="297">
        <v>1766.5</v>
      </c>
      <c r="F32" s="298">
        <v>9.1728844550000002</v>
      </c>
      <c r="G32" s="298">
        <v>2.1873221010000004</v>
      </c>
      <c r="H32" s="298">
        <v>4.5345090142153204</v>
      </c>
      <c r="I32" s="298">
        <v>0.86804842713901165</v>
      </c>
      <c r="J32" s="298">
        <v>0.93724955942350241</v>
      </c>
      <c r="K32" s="216">
        <v>6</v>
      </c>
      <c r="L32" s="297">
        <v>57827.01</v>
      </c>
      <c r="M32" s="297">
        <v>57827.01</v>
      </c>
      <c r="N32" s="297">
        <v>271</v>
      </c>
      <c r="O32" s="297">
        <v>271</v>
      </c>
      <c r="P32" s="297">
        <v>3</v>
      </c>
      <c r="Q32" s="297">
        <v>62437</v>
      </c>
      <c r="R32" s="297">
        <v>62437</v>
      </c>
      <c r="S32" s="297">
        <v>255</v>
      </c>
      <c r="T32" s="297">
        <v>255</v>
      </c>
      <c r="U32" s="297">
        <v>0</v>
      </c>
      <c r="V32" s="297">
        <v>0</v>
      </c>
      <c r="W32" s="297">
        <v>0</v>
      </c>
      <c r="X32" s="297" t="s">
        <v>189</v>
      </c>
    </row>
    <row r="33" spans="1:24" x14ac:dyDescent="0.2">
      <c r="A33" s="228"/>
      <c r="B33" s="216" t="s">
        <v>512</v>
      </c>
      <c r="C33" s="216" t="s">
        <v>493</v>
      </c>
      <c r="D33" s="216" t="s">
        <v>445</v>
      </c>
      <c r="E33" s="297">
        <v>775</v>
      </c>
      <c r="F33" s="298">
        <v>1.54834647</v>
      </c>
      <c r="G33" s="298">
        <v>4.0737375919999996</v>
      </c>
      <c r="H33" s="298">
        <v>6.1730290781754782</v>
      </c>
      <c r="I33" s="298">
        <v>4.3052150612786638E-2</v>
      </c>
      <c r="J33" s="298">
        <v>0.98311865650184815</v>
      </c>
      <c r="K33" s="216">
        <v>3</v>
      </c>
      <c r="L33" s="297">
        <v>620782.4</v>
      </c>
      <c r="M33" s="297">
        <v>1229.4000000000001</v>
      </c>
      <c r="N33" s="297">
        <v>950</v>
      </c>
      <c r="O33" s="297">
        <v>10</v>
      </c>
      <c r="P33" s="297">
        <v>2</v>
      </c>
      <c r="Q33" s="297">
        <v>28074</v>
      </c>
      <c r="R33" s="297">
        <v>28074</v>
      </c>
      <c r="S33" s="297">
        <v>86</v>
      </c>
      <c r="T33" s="297">
        <v>86</v>
      </c>
      <c r="U33" s="297">
        <v>2</v>
      </c>
      <c r="V33" s="297">
        <v>992</v>
      </c>
      <c r="W33" s="297">
        <v>762</v>
      </c>
      <c r="X33" s="297" t="s">
        <v>491</v>
      </c>
    </row>
    <row r="34" spans="1:24" x14ac:dyDescent="0.2">
      <c r="A34" s="228"/>
      <c r="B34" s="216" t="s">
        <v>513</v>
      </c>
      <c r="C34" s="216" t="s">
        <v>493</v>
      </c>
      <c r="D34" s="216" t="s">
        <v>445</v>
      </c>
      <c r="E34" s="297">
        <v>2143.5</v>
      </c>
      <c r="F34" s="298">
        <v>8.6035945130000009</v>
      </c>
      <c r="G34" s="298">
        <v>2.074275616</v>
      </c>
      <c r="H34" s="298">
        <v>4.8012448385809279</v>
      </c>
      <c r="I34" s="298">
        <v>1.4107547900655515</v>
      </c>
      <c r="J34" s="298">
        <v>1.4543602630562344</v>
      </c>
      <c r="K34" s="216">
        <v>8</v>
      </c>
      <c r="L34" s="297">
        <v>82412.679999999993</v>
      </c>
      <c r="M34" s="297">
        <v>82412.679999999993</v>
      </c>
      <c r="N34" s="297">
        <v>683</v>
      </c>
      <c r="O34" s="297">
        <v>683</v>
      </c>
      <c r="P34" s="297">
        <v>7</v>
      </c>
      <c r="Q34" s="297">
        <v>84960</v>
      </c>
      <c r="R34" s="297">
        <v>84960</v>
      </c>
      <c r="S34" s="297">
        <v>497</v>
      </c>
      <c r="T34" s="297">
        <v>497</v>
      </c>
      <c r="U34" s="297">
        <v>2</v>
      </c>
      <c r="V34" s="297">
        <v>4322</v>
      </c>
      <c r="W34" s="297">
        <v>4322</v>
      </c>
      <c r="X34" s="297" t="s">
        <v>189</v>
      </c>
    </row>
    <row r="35" spans="1:24" x14ac:dyDescent="0.2">
      <c r="A35" s="228"/>
      <c r="B35" s="216" t="s">
        <v>514</v>
      </c>
      <c r="C35" s="216" t="s">
        <v>493</v>
      </c>
      <c r="D35" s="216" t="s">
        <v>445</v>
      </c>
      <c r="E35" s="297">
        <v>3961.5</v>
      </c>
      <c r="F35" s="298">
        <v>14.204741350000001</v>
      </c>
      <c r="G35" s="298">
        <v>7.5890985469999999</v>
      </c>
      <c r="H35" s="298">
        <v>8.5736514974659421</v>
      </c>
      <c r="I35" s="298">
        <v>2.2537611860279738</v>
      </c>
      <c r="J35" s="298">
        <v>3.0530451749743603</v>
      </c>
      <c r="K35" s="216">
        <v>7</v>
      </c>
      <c r="L35" s="297">
        <v>167333.94</v>
      </c>
      <c r="M35" s="297">
        <v>167333.94</v>
      </c>
      <c r="N35" s="297">
        <v>4097</v>
      </c>
      <c r="O35" s="297">
        <v>4097</v>
      </c>
      <c r="P35" s="297">
        <v>15</v>
      </c>
      <c r="Q35" s="297">
        <v>226678</v>
      </c>
      <c r="R35" s="297">
        <v>226678</v>
      </c>
      <c r="S35" s="297">
        <v>1769</v>
      </c>
      <c r="T35" s="297">
        <v>1769</v>
      </c>
      <c r="U35" s="297">
        <v>4</v>
      </c>
      <c r="V35" s="297">
        <v>15793</v>
      </c>
      <c r="W35" s="297">
        <v>15793</v>
      </c>
      <c r="X35" s="297" t="s">
        <v>189</v>
      </c>
    </row>
    <row r="36" spans="1:24" x14ac:dyDescent="0.2">
      <c r="A36" s="228"/>
      <c r="B36" s="216" t="s">
        <v>515</v>
      </c>
      <c r="C36" s="216" t="s">
        <v>493</v>
      </c>
      <c r="D36" s="216" t="s">
        <v>445</v>
      </c>
      <c r="E36" s="297">
        <v>48</v>
      </c>
      <c r="F36" s="298">
        <v>3.001451669E-3</v>
      </c>
      <c r="G36" s="298">
        <v>1.789618978</v>
      </c>
      <c r="H36" s="298">
        <v>4.4201936609157748</v>
      </c>
      <c r="I36" s="298">
        <v>0</v>
      </c>
      <c r="J36" s="298">
        <v>0</v>
      </c>
      <c r="K36" s="216">
        <v>0</v>
      </c>
      <c r="L36" s="297">
        <v>0</v>
      </c>
      <c r="M36" s="297">
        <v>0</v>
      </c>
      <c r="N36" s="297">
        <v>0</v>
      </c>
      <c r="O36" s="297">
        <v>0</v>
      </c>
      <c r="P36" s="297">
        <v>0</v>
      </c>
      <c r="Q36" s="297">
        <v>0</v>
      </c>
      <c r="R36" s="297">
        <v>0</v>
      </c>
      <c r="S36" s="297">
        <v>0</v>
      </c>
      <c r="T36" s="297">
        <v>0</v>
      </c>
      <c r="U36" s="297">
        <v>0</v>
      </c>
      <c r="V36" s="297">
        <v>0</v>
      </c>
      <c r="W36" s="297">
        <v>0</v>
      </c>
      <c r="X36" s="297" t="s">
        <v>189</v>
      </c>
    </row>
    <row r="37" spans="1:24" x14ac:dyDescent="0.2">
      <c r="A37" s="228"/>
      <c r="B37" s="216" t="s">
        <v>516</v>
      </c>
      <c r="C37" s="216" t="s">
        <v>499</v>
      </c>
      <c r="D37" s="216" t="s">
        <v>459</v>
      </c>
      <c r="E37" s="297">
        <v>1050.5</v>
      </c>
      <c r="F37" s="298">
        <v>25.274911400000001</v>
      </c>
      <c r="G37" s="298">
        <v>1.776252116</v>
      </c>
      <c r="H37" s="298">
        <v>3.0865145390877391</v>
      </c>
      <c r="I37" s="298">
        <v>2.951779767143444</v>
      </c>
      <c r="J37" s="298">
        <v>0.61488577547486623</v>
      </c>
      <c r="K37" s="216">
        <v>10</v>
      </c>
      <c r="L37" s="297">
        <v>171143.82</v>
      </c>
      <c r="M37" s="297">
        <v>171143.82</v>
      </c>
      <c r="N37" s="297">
        <v>788</v>
      </c>
      <c r="O37" s="297">
        <v>788</v>
      </c>
      <c r="P37" s="297">
        <v>4</v>
      </c>
      <c r="Q37" s="297">
        <v>35651</v>
      </c>
      <c r="R37" s="297">
        <v>35651</v>
      </c>
      <c r="S37" s="297">
        <v>221</v>
      </c>
      <c r="T37" s="297">
        <v>221</v>
      </c>
      <c r="U37" s="297">
        <v>1</v>
      </c>
      <c r="V37" s="297">
        <v>1041</v>
      </c>
      <c r="W37" s="297">
        <v>1041</v>
      </c>
      <c r="X37" s="297" t="s">
        <v>189</v>
      </c>
    </row>
    <row r="38" spans="1:24" x14ac:dyDescent="0.2">
      <c r="A38" s="228"/>
      <c r="B38" s="216" t="s">
        <v>517</v>
      </c>
      <c r="C38" s="216" t="s">
        <v>499</v>
      </c>
      <c r="D38" s="216" t="s">
        <v>459</v>
      </c>
      <c r="E38" s="297">
        <v>1555</v>
      </c>
      <c r="F38" s="298">
        <v>43.588605949999994</v>
      </c>
      <c r="G38" s="298">
        <v>45.985521390000002</v>
      </c>
      <c r="H38" s="298">
        <v>5.3728216050786566</v>
      </c>
      <c r="I38" s="298">
        <v>2.9771816265760651</v>
      </c>
      <c r="J38" s="298">
        <v>12.162541131110766</v>
      </c>
      <c r="K38" s="216">
        <v>9</v>
      </c>
      <c r="L38" s="297">
        <v>171041.78</v>
      </c>
      <c r="M38" s="297">
        <v>171041.78</v>
      </c>
      <c r="N38" s="297">
        <v>1750</v>
      </c>
      <c r="O38" s="297">
        <v>1750</v>
      </c>
      <c r="P38" s="297">
        <v>6</v>
      </c>
      <c r="Q38" s="297">
        <v>698749</v>
      </c>
      <c r="R38" s="297">
        <v>698749</v>
      </c>
      <c r="S38" s="297">
        <v>1994</v>
      </c>
      <c r="T38" s="297">
        <v>1994</v>
      </c>
      <c r="U38" s="297">
        <v>0</v>
      </c>
      <c r="V38" s="297">
        <v>0</v>
      </c>
      <c r="W38" s="297">
        <v>0</v>
      </c>
      <c r="X38" s="297" t="s">
        <v>189</v>
      </c>
    </row>
    <row r="39" spans="1:24" x14ac:dyDescent="0.2">
      <c r="A39" s="228"/>
      <c r="B39" s="216" t="s">
        <v>518</v>
      </c>
      <c r="C39" s="216" t="s">
        <v>499</v>
      </c>
      <c r="D39" s="216" t="s">
        <v>459</v>
      </c>
      <c r="E39" s="297">
        <v>1527.5</v>
      </c>
      <c r="F39" s="298">
        <v>93.371368530000012</v>
      </c>
      <c r="G39" s="298">
        <v>3.3352718000000001</v>
      </c>
      <c r="H39" s="298">
        <v>5.258506251779111</v>
      </c>
      <c r="I39" s="298">
        <v>6.9278327759734877</v>
      </c>
      <c r="J39" s="298">
        <v>8.9589931225578638</v>
      </c>
      <c r="K39" s="216">
        <v>10</v>
      </c>
      <c r="L39" s="297">
        <v>299084.79999999999</v>
      </c>
      <c r="M39" s="297">
        <v>299084.79999999999</v>
      </c>
      <c r="N39" s="297">
        <v>2089</v>
      </c>
      <c r="O39" s="297">
        <v>2089</v>
      </c>
      <c r="P39" s="297">
        <v>20</v>
      </c>
      <c r="Q39" s="297">
        <v>386773</v>
      </c>
      <c r="R39" s="297">
        <v>386773</v>
      </c>
      <c r="S39" s="297">
        <v>1387</v>
      </c>
      <c r="T39" s="297">
        <v>1387</v>
      </c>
      <c r="U39" s="297">
        <v>1</v>
      </c>
      <c r="V39" s="297">
        <v>1521</v>
      </c>
      <c r="W39" s="297">
        <v>1521</v>
      </c>
      <c r="X39" s="297" t="s">
        <v>189</v>
      </c>
    </row>
    <row r="40" spans="1:24" x14ac:dyDescent="0.2">
      <c r="A40" s="228"/>
      <c r="B40" s="216" t="s">
        <v>519</v>
      </c>
      <c r="C40" s="216" t="s">
        <v>499</v>
      </c>
      <c r="D40" s="216" t="s">
        <v>445</v>
      </c>
      <c r="E40" s="297">
        <v>3.5</v>
      </c>
      <c r="F40" s="298">
        <v>1.4591279019999999</v>
      </c>
      <c r="G40" s="298">
        <v>2.5968314289999999</v>
      </c>
      <c r="H40" s="298">
        <v>1.7909405350262191</v>
      </c>
      <c r="I40" s="298">
        <v>0</v>
      </c>
      <c r="J40" s="298">
        <v>0</v>
      </c>
      <c r="K40" s="216">
        <v>0</v>
      </c>
      <c r="L40" s="297">
        <v>0</v>
      </c>
      <c r="M40" s="297">
        <v>0</v>
      </c>
      <c r="N40" s="297">
        <v>0</v>
      </c>
      <c r="O40" s="297">
        <v>0</v>
      </c>
      <c r="P40" s="297">
        <v>0</v>
      </c>
      <c r="Q40" s="297">
        <v>0</v>
      </c>
      <c r="R40" s="297">
        <v>0</v>
      </c>
      <c r="S40" s="297">
        <v>0</v>
      </c>
      <c r="T40" s="297">
        <v>0</v>
      </c>
      <c r="U40" s="297">
        <v>1</v>
      </c>
      <c r="V40" s="297">
        <v>3</v>
      </c>
      <c r="W40" s="297">
        <v>3</v>
      </c>
      <c r="X40" s="297" t="s">
        <v>189</v>
      </c>
    </row>
    <row r="41" spans="1:24" x14ac:dyDescent="0.2">
      <c r="A41" s="228"/>
      <c r="B41" s="216" t="s">
        <v>520</v>
      </c>
      <c r="C41" s="216" t="s">
        <v>499</v>
      </c>
      <c r="D41" s="216" t="s">
        <v>465</v>
      </c>
      <c r="E41" s="297">
        <v>1407.5</v>
      </c>
      <c r="F41" s="298">
        <v>230.6609593</v>
      </c>
      <c r="G41" s="298">
        <v>4.813983575</v>
      </c>
      <c r="H41" s="298">
        <v>4.3058783076162293</v>
      </c>
      <c r="I41" s="298">
        <v>3.8428590968542102</v>
      </c>
      <c r="J41" s="298">
        <v>2.2194940002211707</v>
      </c>
      <c r="K41" s="216">
        <v>55</v>
      </c>
      <c r="L41" s="297">
        <v>254389.67999999996</v>
      </c>
      <c r="M41" s="297">
        <v>178198.67999999996</v>
      </c>
      <c r="N41" s="297">
        <v>2070</v>
      </c>
      <c r="O41" s="297">
        <v>2047</v>
      </c>
      <c r="P41" s="297">
        <v>23</v>
      </c>
      <c r="Q41" s="297">
        <v>102921</v>
      </c>
      <c r="R41" s="297">
        <v>102921</v>
      </c>
      <c r="S41" s="297">
        <v>517</v>
      </c>
      <c r="T41" s="297">
        <v>517</v>
      </c>
      <c r="U41" s="297">
        <v>5</v>
      </c>
      <c r="V41" s="297">
        <v>8408</v>
      </c>
      <c r="W41" s="297">
        <v>8408</v>
      </c>
      <c r="X41" s="297" t="s">
        <v>189</v>
      </c>
    </row>
    <row r="42" spans="1:24" x14ac:dyDescent="0.2">
      <c r="A42" s="228"/>
      <c r="B42" s="216" t="s">
        <v>521</v>
      </c>
      <c r="C42" s="216" t="s">
        <v>499</v>
      </c>
      <c r="D42" s="216" t="s">
        <v>459</v>
      </c>
      <c r="E42" s="297">
        <v>422.5</v>
      </c>
      <c r="F42" s="298">
        <v>173.9569041</v>
      </c>
      <c r="G42" s="298">
        <v>1.7387311569999999</v>
      </c>
      <c r="H42" s="298">
        <v>7.4304979644704838</v>
      </c>
      <c r="I42" s="298">
        <v>11.682081494015213</v>
      </c>
      <c r="J42" s="298">
        <v>0.49613076921526067</v>
      </c>
      <c r="K42" s="216">
        <v>25</v>
      </c>
      <c r="L42" s="297">
        <v>99271.52</v>
      </c>
      <c r="M42" s="297">
        <v>99271.52</v>
      </c>
      <c r="N42" s="297">
        <v>1167</v>
      </c>
      <c r="O42" s="297">
        <v>1167</v>
      </c>
      <c r="P42" s="297">
        <v>4</v>
      </c>
      <c r="Q42" s="297">
        <v>4216</v>
      </c>
      <c r="R42" s="297">
        <v>4216</v>
      </c>
      <c r="S42" s="297">
        <v>26</v>
      </c>
      <c r="T42" s="297">
        <v>26</v>
      </c>
      <c r="U42" s="297">
        <v>8</v>
      </c>
      <c r="V42" s="297">
        <v>3779</v>
      </c>
      <c r="W42" s="297">
        <v>3779</v>
      </c>
      <c r="X42" s="297" t="s">
        <v>189</v>
      </c>
    </row>
    <row r="43" spans="1:24" x14ac:dyDescent="0.2">
      <c r="A43" s="228"/>
      <c r="B43" s="216" t="s">
        <v>522</v>
      </c>
      <c r="C43" s="216" t="s">
        <v>499</v>
      </c>
      <c r="D43" s="216" t="s">
        <v>459</v>
      </c>
      <c r="E43" s="297">
        <v>0</v>
      </c>
      <c r="F43" s="298">
        <v>1.257008576</v>
      </c>
      <c r="G43" s="298">
        <v>0.27881387219999998</v>
      </c>
      <c r="H43" s="298">
        <v>3.8105117766515297E-2</v>
      </c>
      <c r="I43" s="298">
        <v>0</v>
      </c>
      <c r="J43" s="298">
        <v>0</v>
      </c>
      <c r="K43" s="216">
        <v>0</v>
      </c>
      <c r="L43" s="297">
        <v>0</v>
      </c>
      <c r="M43" s="297">
        <v>0</v>
      </c>
      <c r="N43" s="297">
        <v>0</v>
      </c>
      <c r="O43" s="297">
        <v>0</v>
      </c>
      <c r="P43" s="297">
        <v>0</v>
      </c>
      <c r="Q43" s="297">
        <v>0</v>
      </c>
      <c r="R43" s="297">
        <v>0</v>
      </c>
      <c r="S43" s="297">
        <v>0</v>
      </c>
      <c r="T43" s="297">
        <v>0</v>
      </c>
      <c r="U43" s="297">
        <v>1</v>
      </c>
      <c r="V43" s="297">
        <v>420</v>
      </c>
      <c r="W43" s="297">
        <v>420</v>
      </c>
      <c r="X43" s="297" t="s">
        <v>189</v>
      </c>
    </row>
    <row r="44" spans="1:24" x14ac:dyDescent="0.2">
      <c r="A44" s="228"/>
      <c r="B44" s="216" t="s">
        <v>523</v>
      </c>
      <c r="C44" s="216" t="s">
        <v>493</v>
      </c>
      <c r="D44" s="216" t="s">
        <v>445</v>
      </c>
      <c r="E44" s="297">
        <v>2867</v>
      </c>
      <c r="F44" s="298">
        <v>8.9987025310000011</v>
      </c>
      <c r="G44" s="298">
        <v>14.89358914</v>
      </c>
      <c r="H44" s="298">
        <v>10.2121715614261</v>
      </c>
      <c r="I44" s="298">
        <v>1.9896550801222515</v>
      </c>
      <c r="J44" s="298">
        <v>2.8520023872954594</v>
      </c>
      <c r="K44" s="216">
        <v>13</v>
      </c>
      <c r="L44" s="297">
        <v>113113.75</v>
      </c>
      <c r="M44" s="297">
        <v>113113.75</v>
      </c>
      <c r="N44" s="297">
        <v>506</v>
      </c>
      <c r="O44" s="297">
        <v>506</v>
      </c>
      <c r="P44" s="297">
        <v>11</v>
      </c>
      <c r="Q44" s="297">
        <v>162139</v>
      </c>
      <c r="R44" s="297">
        <v>162139</v>
      </c>
      <c r="S44" s="297">
        <v>781</v>
      </c>
      <c r="T44" s="297">
        <v>781</v>
      </c>
      <c r="U44" s="297">
        <v>5</v>
      </c>
      <c r="V44" s="297">
        <v>14186</v>
      </c>
      <c r="W44" s="297">
        <v>14186</v>
      </c>
      <c r="X44" s="297" t="s">
        <v>189</v>
      </c>
    </row>
    <row r="45" spans="1:24" x14ac:dyDescent="0.2">
      <c r="A45" s="228"/>
      <c r="B45" s="216" t="s">
        <v>524</v>
      </c>
      <c r="C45" s="216" t="s">
        <v>493</v>
      </c>
      <c r="D45" s="216" t="s">
        <v>445</v>
      </c>
      <c r="E45" s="297">
        <v>1094.5</v>
      </c>
      <c r="F45" s="298">
        <v>3.7489690369999997</v>
      </c>
      <c r="G45" s="298">
        <v>7.1611023700000001</v>
      </c>
      <c r="H45" s="298">
        <v>5.6014523116777495</v>
      </c>
      <c r="I45" s="298">
        <v>1.7839973760566732</v>
      </c>
      <c r="J45" s="298">
        <v>0.50949607631354998</v>
      </c>
      <c r="K45" s="216">
        <v>4</v>
      </c>
      <c r="L45" s="297">
        <v>53488.82</v>
      </c>
      <c r="M45" s="297">
        <v>53488.82</v>
      </c>
      <c r="N45" s="297">
        <v>154</v>
      </c>
      <c r="O45" s="297">
        <v>154</v>
      </c>
      <c r="P45" s="297">
        <v>3</v>
      </c>
      <c r="Q45" s="297">
        <v>15276</v>
      </c>
      <c r="R45" s="297">
        <v>15276</v>
      </c>
      <c r="S45" s="297">
        <v>110</v>
      </c>
      <c r="T45" s="297">
        <v>110</v>
      </c>
      <c r="U45" s="297">
        <v>1</v>
      </c>
      <c r="V45" s="297">
        <v>1094</v>
      </c>
      <c r="W45" s="297">
        <v>1094</v>
      </c>
      <c r="X45" s="297" t="s">
        <v>189</v>
      </c>
    </row>
    <row r="46" spans="1:24" x14ac:dyDescent="0.2">
      <c r="A46" s="228"/>
      <c r="B46" s="216" t="s">
        <v>525</v>
      </c>
      <c r="C46" s="216" t="s">
        <v>493</v>
      </c>
      <c r="D46" s="216" t="s">
        <v>445</v>
      </c>
      <c r="E46" s="297">
        <v>1779</v>
      </c>
      <c r="F46" s="298">
        <v>10.702016159999999</v>
      </c>
      <c r="G46" s="298">
        <v>4.8232580980000002</v>
      </c>
      <c r="H46" s="298">
        <v>5.1441908984795655</v>
      </c>
      <c r="I46" s="298">
        <v>1.4695912641444306</v>
      </c>
      <c r="J46" s="298">
        <v>7.5372607892097419</v>
      </c>
      <c r="K46" s="216">
        <v>8</v>
      </c>
      <c r="L46" s="297">
        <v>117449.15999999999</v>
      </c>
      <c r="M46" s="297">
        <v>89350.67</v>
      </c>
      <c r="N46" s="297">
        <v>1063</v>
      </c>
      <c r="O46" s="297">
        <v>988</v>
      </c>
      <c r="P46" s="297">
        <v>18</v>
      </c>
      <c r="Q46" s="297">
        <v>458263</v>
      </c>
      <c r="R46" s="297">
        <v>458263</v>
      </c>
      <c r="S46" s="297">
        <v>1793</v>
      </c>
      <c r="T46" s="297">
        <v>1793</v>
      </c>
      <c r="U46" s="297">
        <v>4</v>
      </c>
      <c r="V46" s="297">
        <v>6919</v>
      </c>
      <c r="W46" s="297">
        <v>6919</v>
      </c>
      <c r="X46" s="297" t="s">
        <v>491</v>
      </c>
    </row>
    <row r="47" spans="1:24" x14ac:dyDescent="0.2">
      <c r="A47" s="228"/>
      <c r="B47" s="216" t="s">
        <v>526</v>
      </c>
      <c r="C47" s="216" t="s">
        <v>493</v>
      </c>
      <c r="D47" s="216" t="s">
        <v>459</v>
      </c>
      <c r="E47" s="297">
        <v>2176</v>
      </c>
      <c r="F47" s="298">
        <v>73.678437090000003</v>
      </c>
      <c r="G47" s="298">
        <v>8.760313579</v>
      </c>
      <c r="H47" s="298">
        <v>4.3820885431492593</v>
      </c>
      <c r="I47" s="298">
        <v>1.0318000285672306</v>
      </c>
      <c r="J47" s="298">
        <v>9.0528229376075089</v>
      </c>
      <c r="K47" s="216">
        <v>16</v>
      </c>
      <c r="L47" s="297">
        <v>51314.049999999996</v>
      </c>
      <c r="M47" s="297">
        <v>51314.049999999996</v>
      </c>
      <c r="N47" s="297">
        <v>513</v>
      </c>
      <c r="O47" s="297">
        <v>513</v>
      </c>
      <c r="P47" s="297">
        <v>35</v>
      </c>
      <c r="Q47" s="297">
        <v>450220</v>
      </c>
      <c r="R47" s="297">
        <v>450220</v>
      </c>
      <c r="S47" s="297">
        <v>1843</v>
      </c>
      <c r="T47" s="297">
        <v>1843</v>
      </c>
      <c r="U47" s="297">
        <v>3</v>
      </c>
      <c r="V47" s="297">
        <v>6007</v>
      </c>
      <c r="W47" s="297">
        <v>4345</v>
      </c>
      <c r="X47" s="297" t="s">
        <v>189</v>
      </c>
    </row>
    <row r="48" spans="1:24" x14ac:dyDescent="0.2">
      <c r="A48" s="228"/>
      <c r="B48" s="216" t="s">
        <v>527</v>
      </c>
      <c r="C48" s="216" t="s">
        <v>493</v>
      </c>
      <c r="D48" s="216" t="s">
        <v>445</v>
      </c>
      <c r="E48" s="297">
        <v>765.5</v>
      </c>
      <c r="F48" s="298">
        <v>6.0788391099999997</v>
      </c>
      <c r="G48" s="298">
        <v>0.43494990710000003</v>
      </c>
      <c r="H48" s="298">
        <v>7.3542877289374529</v>
      </c>
      <c r="I48" s="298">
        <v>0.82301516875857517</v>
      </c>
      <c r="J48" s="298">
        <v>5.6030048156832741</v>
      </c>
      <c r="K48" s="216">
        <v>4</v>
      </c>
      <c r="L48" s="297">
        <v>16622.16</v>
      </c>
      <c r="M48" s="297">
        <v>16622.16</v>
      </c>
      <c r="N48" s="297">
        <v>769</v>
      </c>
      <c r="O48" s="297">
        <v>769</v>
      </c>
      <c r="P48" s="297">
        <v>2</v>
      </c>
      <c r="Q48" s="297">
        <v>113162</v>
      </c>
      <c r="R48" s="297">
        <v>113162</v>
      </c>
      <c r="S48" s="297">
        <v>482</v>
      </c>
      <c r="T48" s="297">
        <v>482</v>
      </c>
      <c r="U48" s="297">
        <v>3</v>
      </c>
      <c r="V48" s="297">
        <v>2277</v>
      </c>
      <c r="W48" s="297">
        <v>749</v>
      </c>
      <c r="X48" s="297" t="s">
        <v>189</v>
      </c>
    </row>
    <row r="49" spans="1:24" x14ac:dyDescent="0.2">
      <c r="A49" s="228"/>
      <c r="B49" s="216" t="s">
        <v>528</v>
      </c>
      <c r="C49" s="216" t="s">
        <v>493</v>
      </c>
      <c r="D49" s="216" t="s">
        <v>459</v>
      </c>
      <c r="E49" s="297">
        <v>4418.5</v>
      </c>
      <c r="F49" s="298">
        <v>33.278891399999999</v>
      </c>
      <c r="G49" s="298">
        <v>5.785717515</v>
      </c>
      <c r="H49" s="298">
        <v>9.7930152659944323</v>
      </c>
      <c r="I49" s="298">
        <v>11.191320011742992</v>
      </c>
      <c r="J49" s="298">
        <v>14.045916789442495</v>
      </c>
      <c r="K49" s="216">
        <v>24</v>
      </c>
      <c r="L49" s="297">
        <v>1437773.3100000003</v>
      </c>
      <c r="M49" s="297">
        <v>756272.71000000008</v>
      </c>
      <c r="N49" s="297">
        <v>14732</v>
      </c>
      <c r="O49" s="297">
        <v>13020</v>
      </c>
      <c r="P49" s="297">
        <v>34</v>
      </c>
      <c r="Q49" s="297">
        <v>949177</v>
      </c>
      <c r="R49" s="297">
        <v>949177</v>
      </c>
      <c r="S49" s="297">
        <v>3712</v>
      </c>
      <c r="T49" s="297">
        <v>3712</v>
      </c>
      <c r="U49" s="297">
        <v>9</v>
      </c>
      <c r="V49" s="297">
        <v>32286</v>
      </c>
      <c r="W49" s="297">
        <v>24812</v>
      </c>
      <c r="X49" s="297" t="s">
        <v>189</v>
      </c>
    </row>
    <row r="50" spans="1:24" x14ac:dyDescent="0.2">
      <c r="A50" s="228"/>
      <c r="B50" s="216" t="s">
        <v>529</v>
      </c>
      <c r="C50" s="216" t="s">
        <v>493</v>
      </c>
      <c r="D50" s="216" t="s">
        <v>445</v>
      </c>
      <c r="E50" s="297">
        <v>1</v>
      </c>
      <c r="F50" s="298">
        <v>6.4812098080000002E-3</v>
      </c>
      <c r="G50" s="298">
        <v>1.1711296199999999</v>
      </c>
      <c r="H50" s="298">
        <v>2.4768326548234945</v>
      </c>
      <c r="I50" s="298">
        <v>0</v>
      </c>
      <c r="J50" s="298">
        <v>0</v>
      </c>
      <c r="K50" s="216">
        <v>0</v>
      </c>
      <c r="L50" s="297">
        <v>0</v>
      </c>
      <c r="M50" s="297">
        <v>0</v>
      </c>
      <c r="N50" s="297">
        <v>0</v>
      </c>
      <c r="O50" s="297">
        <v>0</v>
      </c>
      <c r="P50" s="297">
        <v>0</v>
      </c>
      <c r="Q50" s="297">
        <v>0</v>
      </c>
      <c r="R50" s="297">
        <v>0</v>
      </c>
      <c r="S50" s="297">
        <v>0</v>
      </c>
      <c r="T50" s="297">
        <v>0</v>
      </c>
      <c r="U50" s="297">
        <v>0</v>
      </c>
      <c r="V50" s="297">
        <v>0</v>
      </c>
      <c r="W50" s="297">
        <v>0</v>
      </c>
      <c r="X50" s="297" t="s">
        <v>189</v>
      </c>
    </row>
    <row r="51" spans="1:24" x14ac:dyDescent="0.2">
      <c r="A51" s="228"/>
      <c r="B51" s="216" t="s">
        <v>530</v>
      </c>
      <c r="C51" s="216" t="s">
        <v>493</v>
      </c>
      <c r="D51" s="216" t="s">
        <v>445</v>
      </c>
      <c r="E51" s="297">
        <v>0</v>
      </c>
      <c r="F51" s="298">
        <v>6.8331280029999995E-3</v>
      </c>
      <c r="G51" s="298">
        <v>1.1428434729999999</v>
      </c>
      <c r="H51" s="298">
        <v>2.667358243656071</v>
      </c>
      <c r="I51" s="298">
        <v>0</v>
      </c>
      <c r="J51" s="298">
        <v>0</v>
      </c>
      <c r="K51" s="216">
        <v>0</v>
      </c>
      <c r="L51" s="297">
        <v>0</v>
      </c>
      <c r="M51" s="297">
        <v>0</v>
      </c>
      <c r="N51" s="297">
        <v>0</v>
      </c>
      <c r="O51" s="297">
        <v>0</v>
      </c>
      <c r="P51" s="297">
        <v>0</v>
      </c>
      <c r="Q51" s="297">
        <v>0</v>
      </c>
      <c r="R51" s="297">
        <v>0</v>
      </c>
      <c r="S51" s="297">
        <v>0</v>
      </c>
      <c r="T51" s="297">
        <v>0</v>
      </c>
      <c r="U51" s="297">
        <v>0</v>
      </c>
      <c r="V51" s="297">
        <v>0</v>
      </c>
      <c r="W51" s="297">
        <v>0</v>
      </c>
      <c r="X51" s="297" t="s">
        <v>189</v>
      </c>
    </row>
    <row r="52" spans="1:24" x14ac:dyDescent="0.2">
      <c r="A52" s="228"/>
      <c r="B52" s="216" t="s">
        <v>531</v>
      </c>
      <c r="C52" s="216" t="s">
        <v>493</v>
      </c>
      <c r="D52" s="216" t="s">
        <v>445</v>
      </c>
      <c r="E52" s="297">
        <v>1059</v>
      </c>
      <c r="F52" s="298">
        <v>9.7583648479999994</v>
      </c>
      <c r="G52" s="298">
        <v>0.5414742857</v>
      </c>
      <c r="H52" s="298">
        <v>7.3923928467039675</v>
      </c>
      <c r="I52" s="298">
        <v>1.3510013530000111</v>
      </c>
      <c r="J52" s="298">
        <v>17.97544341497694</v>
      </c>
      <c r="K52" s="216">
        <v>9</v>
      </c>
      <c r="L52" s="297">
        <v>35078.270000000004</v>
      </c>
      <c r="M52" s="297">
        <v>35078.269999999997</v>
      </c>
      <c r="N52" s="297">
        <v>995</v>
      </c>
      <c r="O52" s="297">
        <v>995</v>
      </c>
      <c r="P52" s="297">
        <v>15</v>
      </c>
      <c r="Q52" s="297">
        <v>466726</v>
      </c>
      <c r="R52" s="297">
        <v>466726</v>
      </c>
      <c r="S52" s="297">
        <v>1905</v>
      </c>
      <c r="T52" s="297">
        <v>1905</v>
      </c>
      <c r="U52" s="297">
        <v>1</v>
      </c>
      <c r="V52" s="297">
        <v>1057</v>
      </c>
      <c r="W52" s="297">
        <v>1057</v>
      </c>
      <c r="X52" s="297" t="s">
        <v>491</v>
      </c>
    </row>
    <row r="53" spans="1:24" x14ac:dyDescent="0.2">
      <c r="A53" s="228"/>
      <c r="B53" s="216" t="s">
        <v>532</v>
      </c>
      <c r="C53" s="216" t="s">
        <v>493</v>
      </c>
      <c r="D53" s="216" t="s">
        <v>445</v>
      </c>
      <c r="E53" s="297">
        <v>3596</v>
      </c>
      <c r="F53" s="298">
        <v>17.47777675</v>
      </c>
      <c r="G53" s="298">
        <v>2.266415946</v>
      </c>
      <c r="H53" s="298">
        <v>8.0401798487347271</v>
      </c>
      <c r="I53" s="298">
        <v>1.3339415447008325</v>
      </c>
      <c r="J53" s="298">
        <v>23.4274276961307</v>
      </c>
      <c r="K53" s="216">
        <v>16</v>
      </c>
      <c r="L53" s="297">
        <v>94078.329999999987</v>
      </c>
      <c r="M53" s="297">
        <v>90153.83</v>
      </c>
      <c r="N53" s="297">
        <v>912</v>
      </c>
      <c r="O53" s="297">
        <v>888</v>
      </c>
      <c r="P53" s="297">
        <v>32</v>
      </c>
      <c r="Q53" s="297">
        <v>1583332</v>
      </c>
      <c r="R53" s="297">
        <v>1583332</v>
      </c>
      <c r="S53" s="297">
        <v>5552</v>
      </c>
      <c r="T53" s="297">
        <v>5552</v>
      </c>
      <c r="U53" s="297">
        <v>7</v>
      </c>
      <c r="V53" s="297">
        <v>24961</v>
      </c>
      <c r="W53" s="297">
        <v>24961</v>
      </c>
      <c r="X53" s="297" t="s">
        <v>491</v>
      </c>
    </row>
    <row r="54" spans="1:24" x14ac:dyDescent="0.2">
      <c r="A54" s="228"/>
      <c r="B54" s="216" t="s">
        <v>533</v>
      </c>
      <c r="C54" s="216" t="s">
        <v>493</v>
      </c>
      <c r="D54" s="216" t="s">
        <v>445</v>
      </c>
      <c r="E54" s="297">
        <v>734.5</v>
      </c>
      <c r="F54" s="298">
        <v>5.6969664370000004</v>
      </c>
      <c r="G54" s="298">
        <v>3.479060327</v>
      </c>
      <c r="H54" s="298">
        <v>9.1071231461971571</v>
      </c>
      <c r="I54" s="298">
        <v>0.15506008250742973</v>
      </c>
      <c r="J54" s="298">
        <v>18.062861151825661</v>
      </c>
      <c r="K54" s="216">
        <v>2</v>
      </c>
      <c r="L54" s="297">
        <v>1632.5</v>
      </c>
      <c r="M54" s="297">
        <v>1632.5</v>
      </c>
      <c r="N54" s="297">
        <v>25</v>
      </c>
      <c r="O54" s="297">
        <v>25</v>
      </c>
      <c r="P54" s="297">
        <v>8</v>
      </c>
      <c r="Q54" s="297">
        <v>190169</v>
      </c>
      <c r="R54" s="297">
        <v>190169</v>
      </c>
      <c r="S54" s="297">
        <v>698</v>
      </c>
      <c r="T54" s="297">
        <v>698</v>
      </c>
      <c r="U54" s="297">
        <v>3</v>
      </c>
      <c r="V54" s="297">
        <v>2180</v>
      </c>
      <c r="W54" s="297">
        <v>2180</v>
      </c>
      <c r="X54" s="297" t="s">
        <v>189</v>
      </c>
    </row>
    <row r="55" spans="1:24" x14ac:dyDescent="0.2">
      <c r="A55" s="228"/>
      <c r="B55" s="216" t="s">
        <v>534</v>
      </c>
      <c r="C55" s="216" t="s">
        <v>493</v>
      </c>
      <c r="D55" s="216" t="s">
        <v>445</v>
      </c>
      <c r="E55" s="297">
        <v>2805</v>
      </c>
      <c r="F55" s="298">
        <v>12.965426659999999</v>
      </c>
      <c r="G55" s="298">
        <v>0.91197831309999999</v>
      </c>
      <c r="H55" s="298">
        <v>6.7065007269066932</v>
      </c>
      <c r="I55" s="298">
        <v>1.9744499856532749</v>
      </c>
      <c r="J55" s="298">
        <v>16.579605963511309</v>
      </c>
      <c r="K55" s="216">
        <v>11</v>
      </c>
      <c r="L55" s="297">
        <v>280941.94</v>
      </c>
      <c r="M55" s="297">
        <v>112742.94</v>
      </c>
      <c r="N55" s="297">
        <v>4702</v>
      </c>
      <c r="O55" s="297">
        <v>427</v>
      </c>
      <c r="P55" s="297">
        <v>16</v>
      </c>
      <c r="Q55" s="297">
        <v>946711</v>
      </c>
      <c r="R55" s="297">
        <v>946711</v>
      </c>
      <c r="S55" s="297">
        <v>3181</v>
      </c>
      <c r="T55" s="297">
        <v>3181</v>
      </c>
      <c r="U55" s="297">
        <v>2</v>
      </c>
      <c r="V55" s="297">
        <v>4105</v>
      </c>
      <c r="W55" s="297">
        <v>2782</v>
      </c>
      <c r="X55" s="297" t="s">
        <v>491</v>
      </c>
    </row>
    <row r="56" spans="1:24" x14ac:dyDescent="0.2">
      <c r="A56" s="228"/>
      <c r="B56" s="216" t="s">
        <v>535</v>
      </c>
      <c r="C56" s="216" t="s">
        <v>493</v>
      </c>
      <c r="D56" s="216" t="s">
        <v>445</v>
      </c>
      <c r="E56" s="297">
        <v>94.5</v>
      </c>
      <c r="F56" s="298">
        <v>1.676949477</v>
      </c>
      <c r="G56" s="298">
        <v>1.191888971</v>
      </c>
      <c r="H56" s="298">
        <v>6.4778700203076003</v>
      </c>
      <c r="I56" s="298">
        <v>4.4219964202716939</v>
      </c>
      <c r="J56" s="298">
        <v>6.3748992509878617</v>
      </c>
      <c r="K56" s="216">
        <v>2</v>
      </c>
      <c r="L56" s="297">
        <v>49137.06</v>
      </c>
      <c r="M56" s="297">
        <v>13511.06</v>
      </c>
      <c r="N56" s="297">
        <v>122</v>
      </c>
      <c r="O56" s="297">
        <v>28</v>
      </c>
      <c r="P56" s="297">
        <v>3</v>
      </c>
      <c r="Q56" s="297">
        <v>19478</v>
      </c>
      <c r="R56" s="297">
        <v>19478</v>
      </c>
      <c r="S56" s="297">
        <v>106</v>
      </c>
      <c r="T56" s="297">
        <v>106</v>
      </c>
      <c r="U56" s="297">
        <v>2</v>
      </c>
      <c r="V56" s="297">
        <v>188</v>
      </c>
      <c r="W56" s="297">
        <v>188</v>
      </c>
      <c r="X56" s="297" t="s">
        <v>491</v>
      </c>
    </row>
    <row r="57" spans="1:24" x14ac:dyDescent="0.2">
      <c r="A57" s="228"/>
      <c r="B57" s="216" t="s">
        <v>536</v>
      </c>
      <c r="C57" s="216" t="s">
        <v>493</v>
      </c>
      <c r="D57" s="216" t="s">
        <v>445</v>
      </c>
      <c r="E57" s="297">
        <v>3025</v>
      </c>
      <c r="F57" s="298">
        <v>10.48708806</v>
      </c>
      <c r="G57" s="298">
        <v>1.5520924359999999</v>
      </c>
      <c r="H57" s="298">
        <v>6.7827109624397233</v>
      </c>
      <c r="I57" s="298">
        <v>1.0325843198872786</v>
      </c>
      <c r="J57" s="298">
        <v>12.773902120376965</v>
      </c>
      <c r="K57" s="216">
        <v>8</v>
      </c>
      <c r="L57" s="297">
        <v>63165.56</v>
      </c>
      <c r="M57" s="297">
        <v>63165.56</v>
      </c>
      <c r="N57" s="297">
        <v>900</v>
      </c>
      <c r="O57" s="297">
        <v>900</v>
      </c>
      <c r="P57" s="297">
        <v>18</v>
      </c>
      <c r="Q57" s="297">
        <v>781409</v>
      </c>
      <c r="R57" s="297">
        <v>781409</v>
      </c>
      <c r="S57" s="297">
        <v>3136</v>
      </c>
      <c r="T57" s="297">
        <v>3136</v>
      </c>
      <c r="U57" s="297">
        <v>7</v>
      </c>
      <c r="V57" s="297">
        <v>21026</v>
      </c>
      <c r="W57" s="297">
        <v>21026</v>
      </c>
      <c r="X57" s="297" t="s">
        <v>491</v>
      </c>
    </row>
    <row r="58" spans="1:24" x14ac:dyDescent="0.2">
      <c r="A58" s="228"/>
      <c r="B58" s="216" t="s">
        <v>537</v>
      </c>
      <c r="C58" s="216" t="s">
        <v>499</v>
      </c>
      <c r="D58" s="216" t="s">
        <v>459</v>
      </c>
      <c r="E58" s="297">
        <v>70.5</v>
      </c>
      <c r="F58" s="298">
        <v>6.3330800740000006</v>
      </c>
      <c r="G58" s="298">
        <v>18.86768777</v>
      </c>
      <c r="H58" s="298">
        <v>4.0772476010171372</v>
      </c>
      <c r="I58" s="298">
        <v>1.816161313733175E-2</v>
      </c>
      <c r="J58" s="298">
        <v>4.2655436219097169E-2</v>
      </c>
      <c r="K58" s="216">
        <v>0</v>
      </c>
      <c r="L58" s="297">
        <v>261</v>
      </c>
      <c r="M58" s="297">
        <v>261</v>
      </c>
      <c r="N58" s="297">
        <v>1</v>
      </c>
      <c r="O58" s="297">
        <v>1</v>
      </c>
      <c r="P58" s="297">
        <v>2</v>
      </c>
      <c r="Q58" s="297">
        <v>613</v>
      </c>
      <c r="R58" s="297">
        <v>613</v>
      </c>
      <c r="S58" s="297">
        <v>7</v>
      </c>
      <c r="T58" s="297">
        <v>7</v>
      </c>
      <c r="U58" s="297">
        <v>0</v>
      </c>
      <c r="V58" s="297">
        <v>0</v>
      </c>
      <c r="W58" s="297">
        <v>0</v>
      </c>
      <c r="X58" s="297" t="s">
        <v>189</v>
      </c>
    </row>
    <row r="59" spans="1:24" x14ac:dyDescent="0.2">
      <c r="A59" s="228"/>
      <c r="B59" s="216" t="s">
        <v>538</v>
      </c>
      <c r="C59" s="216" t="s">
        <v>499</v>
      </c>
      <c r="D59" s="216" t="s">
        <v>459</v>
      </c>
      <c r="E59" s="297">
        <v>645.5</v>
      </c>
      <c r="F59" s="298">
        <v>15.784810569999999</v>
      </c>
      <c r="G59" s="298">
        <v>5.6472968570000006</v>
      </c>
      <c r="H59" s="298">
        <v>5.487136958378203</v>
      </c>
      <c r="I59" s="298">
        <v>1.0683367861997075</v>
      </c>
      <c r="J59" s="298">
        <v>0.51151206217743228</v>
      </c>
      <c r="K59" s="216">
        <v>3</v>
      </c>
      <c r="L59" s="297">
        <v>33833</v>
      </c>
      <c r="M59" s="297">
        <v>33833</v>
      </c>
      <c r="N59" s="297">
        <v>1285</v>
      </c>
      <c r="O59" s="297">
        <v>1285</v>
      </c>
      <c r="P59" s="297">
        <v>6</v>
      </c>
      <c r="Q59" s="297">
        <v>16199</v>
      </c>
      <c r="R59" s="297">
        <v>16199</v>
      </c>
      <c r="S59" s="297">
        <v>84</v>
      </c>
      <c r="T59" s="297">
        <v>84</v>
      </c>
      <c r="U59" s="297">
        <v>0</v>
      </c>
      <c r="V59" s="297">
        <v>0</v>
      </c>
      <c r="W59" s="297">
        <v>0</v>
      </c>
      <c r="X59" s="297" t="s">
        <v>189</v>
      </c>
    </row>
    <row r="60" spans="1:24" x14ac:dyDescent="0.2">
      <c r="A60" s="228"/>
      <c r="B60" s="216" t="s">
        <v>539</v>
      </c>
      <c r="C60" s="216" t="s">
        <v>493</v>
      </c>
      <c r="D60" s="216" t="s">
        <v>459</v>
      </c>
      <c r="E60" s="297">
        <v>3602</v>
      </c>
      <c r="F60" s="298">
        <v>6.8106268389999993</v>
      </c>
      <c r="G60" s="298">
        <v>21.21839572</v>
      </c>
      <c r="H60" s="298">
        <v>6.0587137248759326</v>
      </c>
      <c r="I60" s="298">
        <v>6.1183865064027509E-2</v>
      </c>
      <c r="J60" s="298">
        <v>1.1260744788865888</v>
      </c>
      <c r="K60" s="216">
        <v>2</v>
      </c>
      <c r="L60" s="297">
        <v>5844.52</v>
      </c>
      <c r="M60" s="297">
        <v>5844.52</v>
      </c>
      <c r="N60" s="297">
        <v>22</v>
      </c>
      <c r="O60" s="297">
        <v>22</v>
      </c>
      <c r="P60" s="297">
        <v>6</v>
      </c>
      <c r="Q60" s="297">
        <v>107567</v>
      </c>
      <c r="R60" s="297">
        <v>107567</v>
      </c>
      <c r="S60" s="297">
        <v>534</v>
      </c>
      <c r="T60" s="297">
        <v>534</v>
      </c>
      <c r="U60" s="297">
        <v>1</v>
      </c>
      <c r="V60" s="297">
        <v>4315</v>
      </c>
      <c r="W60" s="297">
        <v>4315</v>
      </c>
      <c r="X60" s="297" t="s">
        <v>189</v>
      </c>
    </row>
    <row r="61" spans="1:24" x14ac:dyDescent="0.2">
      <c r="A61" s="228"/>
      <c r="B61" s="216" t="s">
        <v>540</v>
      </c>
      <c r="C61" s="216" t="s">
        <v>493</v>
      </c>
      <c r="D61" s="216" t="s">
        <v>459</v>
      </c>
      <c r="E61" s="297">
        <v>3044.5</v>
      </c>
      <c r="F61" s="298">
        <v>8.3200072800000004</v>
      </c>
      <c r="G61" s="298">
        <v>16.034246970000002</v>
      </c>
      <c r="H61" s="298">
        <v>4.9536653096469889</v>
      </c>
      <c r="I61" s="298">
        <v>0.10919250338662284</v>
      </c>
      <c r="J61" s="298">
        <v>2.1038381697255688</v>
      </c>
      <c r="K61" s="216">
        <v>4</v>
      </c>
      <c r="L61" s="297">
        <v>10994.050000000001</v>
      </c>
      <c r="M61" s="297">
        <v>10994.05</v>
      </c>
      <c r="N61" s="297">
        <v>48</v>
      </c>
      <c r="O61" s="297">
        <v>48</v>
      </c>
      <c r="P61" s="297">
        <v>10</v>
      </c>
      <c r="Q61" s="297">
        <v>211825</v>
      </c>
      <c r="R61" s="297">
        <v>211825</v>
      </c>
      <c r="S61" s="297">
        <v>850</v>
      </c>
      <c r="T61" s="297">
        <v>850</v>
      </c>
      <c r="U61" s="297">
        <v>1</v>
      </c>
      <c r="V61" s="297">
        <v>2642</v>
      </c>
      <c r="W61" s="297">
        <v>2642</v>
      </c>
      <c r="X61" s="297" t="s">
        <v>189</v>
      </c>
    </row>
    <row r="62" spans="1:24" x14ac:dyDescent="0.2">
      <c r="A62" s="228"/>
      <c r="B62" s="216" t="s">
        <v>541</v>
      </c>
      <c r="C62" s="216" t="s">
        <v>493</v>
      </c>
      <c r="D62" s="216" t="s">
        <v>459</v>
      </c>
      <c r="E62" s="297">
        <v>3754</v>
      </c>
      <c r="F62" s="298">
        <v>17.631535830000001</v>
      </c>
      <c r="G62" s="298">
        <v>19.656524749999999</v>
      </c>
      <c r="H62" s="298">
        <v>8.1544952020342745</v>
      </c>
      <c r="I62" s="298">
        <v>9.2737079179665963E-2</v>
      </c>
      <c r="J62" s="298">
        <v>1.7953964342776483</v>
      </c>
      <c r="K62" s="216">
        <v>3</v>
      </c>
      <c r="L62" s="297">
        <v>6898.89</v>
      </c>
      <c r="M62" s="297">
        <v>6898.89</v>
      </c>
      <c r="N62" s="297">
        <v>67</v>
      </c>
      <c r="O62" s="297">
        <v>67</v>
      </c>
      <c r="P62" s="297">
        <v>6</v>
      </c>
      <c r="Q62" s="297">
        <v>133563</v>
      </c>
      <c r="R62" s="297">
        <v>133563</v>
      </c>
      <c r="S62" s="297">
        <v>536</v>
      </c>
      <c r="T62" s="297">
        <v>536</v>
      </c>
      <c r="U62" s="297">
        <v>0</v>
      </c>
      <c r="V62" s="297">
        <v>0</v>
      </c>
      <c r="W62" s="297">
        <v>0</v>
      </c>
      <c r="X62" s="297" t="s">
        <v>189</v>
      </c>
    </row>
    <row r="63" spans="1:24" x14ac:dyDescent="0.2">
      <c r="A63" s="228"/>
      <c r="B63" s="216" t="s">
        <v>542</v>
      </c>
      <c r="C63" s="216" t="s">
        <v>493</v>
      </c>
      <c r="D63" s="216" t="s">
        <v>459</v>
      </c>
      <c r="E63" s="297">
        <v>5323.5</v>
      </c>
      <c r="F63" s="298">
        <v>10.978325570000001</v>
      </c>
      <c r="G63" s="298">
        <v>29.616682820000001</v>
      </c>
      <c r="H63" s="298">
        <v>10.78374832792383</v>
      </c>
      <c r="I63" s="298">
        <v>0.39828908866750062</v>
      </c>
      <c r="J63" s="298">
        <v>0.71503320477718602</v>
      </c>
      <c r="K63" s="216">
        <v>9</v>
      </c>
      <c r="L63" s="297">
        <v>30318.14</v>
      </c>
      <c r="M63" s="297">
        <v>30318.14</v>
      </c>
      <c r="N63" s="297">
        <v>263</v>
      </c>
      <c r="O63" s="297">
        <v>263</v>
      </c>
      <c r="P63" s="297">
        <v>6</v>
      </c>
      <c r="Q63" s="297">
        <v>54429</v>
      </c>
      <c r="R63" s="297">
        <v>54429</v>
      </c>
      <c r="S63" s="297">
        <v>236</v>
      </c>
      <c r="T63" s="297">
        <v>236</v>
      </c>
      <c r="U63" s="297">
        <v>2</v>
      </c>
      <c r="V63" s="297">
        <v>11464</v>
      </c>
      <c r="W63" s="297">
        <v>11464</v>
      </c>
      <c r="X63" s="297" t="s">
        <v>189</v>
      </c>
    </row>
    <row r="64" spans="1:24" x14ac:dyDescent="0.2">
      <c r="A64" s="228"/>
      <c r="B64" s="216" t="s">
        <v>543</v>
      </c>
      <c r="C64" s="216" t="s">
        <v>493</v>
      </c>
      <c r="D64" s="216" t="s">
        <v>459</v>
      </c>
      <c r="E64" s="297">
        <v>943</v>
      </c>
      <c r="F64" s="298">
        <v>78.915842029999993</v>
      </c>
      <c r="G64" s="298">
        <v>0.86271865409999993</v>
      </c>
      <c r="H64" s="298">
        <v>6.0587137248759326</v>
      </c>
      <c r="I64" s="298">
        <v>3.8901302572518968</v>
      </c>
      <c r="J64" s="298">
        <v>26.784797950138209</v>
      </c>
      <c r="K64" s="216">
        <v>31</v>
      </c>
      <c r="L64" s="297">
        <v>353523.30999999994</v>
      </c>
      <c r="M64" s="297">
        <v>83055.67</v>
      </c>
      <c r="N64" s="297">
        <v>2518</v>
      </c>
      <c r="O64" s="297">
        <v>985</v>
      </c>
      <c r="P64" s="297">
        <v>47</v>
      </c>
      <c r="Q64" s="297">
        <v>571865</v>
      </c>
      <c r="R64" s="297">
        <v>571865</v>
      </c>
      <c r="S64" s="297">
        <v>2155</v>
      </c>
      <c r="T64" s="297">
        <v>2155</v>
      </c>
      <c r="U64" s="297">
        <v>3</v>
      </c>
      <c r="V64" s="297">
        <v>2814</v>
      </c>
      <c r="W64" s="297">
        <v>868</v>
      </c>
      <c r="X64" s="297" t="s">
        <v>491</v>
      </c>
    </row>
    <row r="65" spans="1:24" x14ac:dyDescent="0.2">
      <c r="A65" s="228"/>
      <c r="B65" s="216" t="s">
        <v>544</v>
      </c>
      <c r="C65" s="216" t="s">
        <v>493</v>
      </c>
      <c r="D65" s="216" t="s">
        <v>459</v>
      </c>
      <c r="E65" s="297">
        <v>4236</v>
      </c>
      <c r="F65" s="298">
        <v>12.42787596</v>
      </c>
      <c r="G65" s="298">
        <v>28.648004180000001</v>
      </c>
      <c r="H65" s="298">
        <v>7.5067082000035139</v>
      </c>
      <c r="I65" s="298">
        <v>0.61370567637961337</v>
      </c>
      <c r="J65" s="298">
        <v>0.68918796902336166</v>
      </c>
      <c r="K65" s="216">
        <v>4</v>
      </c>
      <c r="L65" s="297">
        <v>58682.400000000001</v>
      </c>
      <c r="M65" s="297">
        <v>58682.400000000001</v>
      </c>
      <c r="N65" s="297">
        <v>4081</v>
      </c>
      <c r="O65" s="297">
        <v>4081</v>
      </c>
      <c r="P65" s="297">
        <v>10</v>
      </c>
      <c r="Q65" s="297">
        <v>65900</v>
      </c>
      <c r="R65" s="297">
        <v>65900</v>
      </c>
      <c r="S65" s="297">
        <v>252</v>
      </c>
      <c r="T65" s="297">
        <v>252</v>
      </c>
      <c r="U65" s="297">
        <v>1</v>
      </c>
      <c r="V65" s="297">
        <v>6400</v>
      </c>
      <c r="W65" s="297">
        <v>6400</v>
      </c>
      <c r="X65" s="297" t="s">
        <v>189</v>
      </c>
    </row>
    <row r="66" spans="1:24" x14ac:dyDescent="0.2">
      <c r="A66" s="228"/>
      <c r="B66" s="216" t="s">
        <v>545</v>
      </c>
      <c r="C66" s="216" t="s">
        <v>484</v>
      </c>
      <c r="D66" s="216" t="s">
        <v>459</v>
      </c>
      <c r="E66" s="297">
        <v>143</v>
      </c>
      <c r="F66" s="298">
        <v>9.0282555779999996</v>
      </c>
      <c r="G66" s="298">
        <v>2.0252856119999998</v>
      </c>
      <c r="H66" s="298">
        <v>0.7621023553303059</v>
      </c>
      <c r="I66" s="298">
        <v>5.1974701712360218</v>
      </c>
      <c r="J66" s="298">
        <v>1.6313495545428387</v>
      </c>
      <c r="K66" s="216">
        <v>14</v>
      </c>
      <c r="L66" s="297">
        <v>224086.9</v>
      </c>
      <c r="M66" s="297">
        <v>224086.9</v>
      </c>
      <c r="N66" s="297">
        <v>1390</v>
      </c>
      <c r="O66" s="297">
        <v>1390</v>
      </c>
      <c r="P66" s="297">
        <v>2</v>
      </c>
      <c r="Q66" s="297">
        <v>70335</v>
      </c>
      <c r="R66" s="297">
        <v>70335</v>
      </c>
      <c r="S66" s="297">
        <v>148</v>
      </c>
      <c r="T66" s="297">
        <v>148</v>
      </c>
      <c r="U66" s="297">
        <v>15</v>
      </c>
      <c r="V66" s="297">
        <v>2051</v>
      </c>
      <c r="W66" s="297">
        <v>2051</v>
      </c>
      <c r="X66" s="297" t="s">
        <v>491</v>
      </c>
    </row>
    <row r="67" spans="1:24" x14ac:dyDescent="0.2">
      <c r="A67" s="228"/>
      <c r="B67" s="216" t="s">
        <v>546</v>
      </c>
      <c r="C67" s="216" t="s">
        <v>484</v>
      </c>
      <c r="D67" s="216" t="s">
        <v>459</v>
      </c>
      <c r="E67" s="297">
        <v>1182.5</v>
      </c>
      <c r="F67" s="298">
        <v>143.5205201</v>
      </c>
      <c r="G67" s="298">
        <v>1.00328459</v>
      </c>
      <c r="H67" s="298">
        <v>2.2100968304578874</v>
      </c>
      <c r="I67" s="298">
        <v>29.68378267056756</v>
      </c>
      <c r="J67" s="298">
        <v>8.0485775877420007</v>
      </c>
      <c r="K67" s="216">
        <v>24</v>
      </c>
      <c r="L67" s="297">
        <v>2604882.1799999997</v>
      </c>
      <c r="M67" s="297">
        <v>2604882.1799999997</v>
      </c>
      <c r="N67" s="297">
        <v>15007</v>
      </c>
      <c r="O67" s="297">
        <v>15007</v>
      </c>
      <c r="P67" s="297">
        <v>10</v>
      </c>
      <c r="Q67" s="297">
        <v>706298</v>
      </c>
      <c r="R67" s="297">
        <v>706298</v>
      </c>
      <c r="S67" s="297">
        <v>1547</v>
      </c>
      <c r="T67" s="297">
        <v>1547</v>
      </c>
      <c r="U67" s="297">
        <v>17</v>
      </c>
      <c r="V67" s="297">
        <v>19822</v>
      </c>
      <c r="W67" s="297">
        <v>19822</v>
      </c>
      <c r="X67" s="297" t="s">
        <v>491</v>
      </c>
    </row>
    <row r="68" spans="1:24" x14ac:dyDescent="0.2">
      <c r="A68" s="228"/>
      <c r="B68" s="216" t="s">
        <v>547</v>
      </c>
      <c r="C68" s="216" t="s">
        <v>484</v>
      </c>
      <c r="D68" s="216" t="s">
        <v>459</v>
      </c>
      <c r="E68" s="297">
        <v>62</v>
      </c>
      <c r="F68" s="298">
        <v>86.268818299999992</v>
      </c>
      <c r="G68" s="298">
        <v>0.12596765539999999</v>
      </c>
      <c r="H68" s="298">
        <v>0.19052558883257648</v>
      </c>
      <c r="I68" s="298">
        <v>0.97799096835765154</v>
      </c>
      <c r="J68" s="298">
        <v>0.72760684953289412</v>
      </c>
      <c r="K68" s="216">
        <v>13</v>
      </c>
      <c r="L68" s="297">
        <v>85235</v>
      </c>
      <c r="M68" s="297">
        <v>84900</v>
      </c>
      <c r="N68" s="297">
        <v>556</v>
      </c>
      <c r="O68" s="297">
        <v>555</v>
      </c>
      <c r="P68" s="297">
        <v>9</v>
      </c>
      <c r="Q68" s="297">
        <v>63164</v>
      </c>
      <c r="R68" s="297">
        <v>63164</v>
      </c>
      <c r="S68" s="297">
        <v>140</v>
      </c>
      <c r="T68" s="297">
        <v>140</v>
      </c>
      <c r="U68" s="297">
        <v>18</v>
      </c>
      <c r="V68" s="297">
        <v>3676</v>
      </c>
      <c r="W68" s="297">
        <v>3676</v>
      </c>
      <c r="X68" s="297" t="s">
        <v>491</v>
      </c>
    </row>
    <row r="69" spans="1:24" x14ac:dyDescent="0.2">
      <c r="A69" s="228"/>
      <c r="B69" s="216" t="s">
        <v>548</v>
      </c>
      <c r="C69" s="216" t="s">
        <v>493</v>
      </c>
      <c r="D69" s="216" t="s">
        <v>445</v>
      </c>
      <c r="E69" s="297">
        <v>3179.5</v>
      </c>
      <c r="F69" s="298">
        <v>18.438717</v>
      </c>
      <c r="G69" s="298">
        <v>4.8611697210000004</v>
      </c>
      <c r="H69" s="298">
        <v>7.5448133177700294</v>
      </c>
      <c r="I69" s="298">
        <v>0.473039908367543</v>
      </c>
      <c r="J69" s="298">
        <v>10.412665556650206</v>
      </c>
      <c r="K69" s="216">
        <v>12</v>
      </c>
      <c r="L69" s="297">
        <v>30297.059999999998</v>
      </c>
      <c r="M69" s="297">
        <v>30297.059999999998</v>
      </c>
      <c r="N69" s="297">
        <v>268</v>
      </c>
      <c r="O69" s="297">
        <v>268</v>
      </c>
      <c r="P69" s="297">
        <v>28</v>
      </c>
      <c r="Q69" s="297">
        <v>666906</v>
      </c>
      <c r="R69" s="297">
        <v>666906</v>
      </c>
      <c r="S69" s="297">
        <v>2580</v>
      </c>
      <c r="T69" s="297">
        <v>2580</v>
      </c>
      <c r="U69" s="297">
        <v>4</v>
      </c>
      <c r="V69" s="297">
        <v>12668</v>
      </c>
      <c r="W69" s="297">
        <v>12668</v>
      </c>
      <c r="X69" s="297" t="s">
        <v>189</v>
      </c>
    </row>
    <row r="70" spans="1:24" x14ac:dyDescent="0.2">
      <c r="A70" s="228"/>
      <c r="B70" s="216" t="s">
        <v>549</v>
      </c>
      <c r="C70" s="216" t="s">
        <v>493</v>
      </c>
      <c r="D70" s="216" t="s">
        <v>459</v>
      </c>
      <c r="E70" s="297">
        <v>1173</v>
      </c>
      <c r="F70" s="298">
        <v>119.3599387</v>
      </c>
      <c r="G70" s="298">
        <v>13.656259009999999</v>
      </c>
      <c r="H70" s="298">
        <v>5.4490318406116875</v>
      </c>
      <c r="I70" s="298">
        <v>8.0930257030040256</v>
      </c>
      <c r="J70" s="298">
        <v>47.176882685077594</v>
      </c>
      <c r="K70" s="216">
        <v>18</v>
      </c>
      <c r="L70" s="297">
        <v>281497.91000000003</v>
      </c>
      <c r="M70" s="297">
        <v>281497.91000000003</v>
      </c>
      <c r="N70" s="297">
        <v>2961</v>
      </c>
      <c r="O70" s="297">
        <v>2961</v>
      </c>
      <c r="P70" s="297">
        <v>59</v>
      </c>
      <c r="Q70" s="297">
        <v>1640943</v>
      </c>
      <c r="R70" s="297">
        <v>1640943</v>
      </c>
      <c r="S70" s="297">
        <v>6694</v>
      </c>
      <c r="T70" s="297">
        <v>6694</v>
      </c>
      <c r="U70" s="297">
        <v>3</v>
      </c>
      <c r="V70" s="297">
        <v>6232</v>
      </c>
      <c r="W70" s="297">
        <v>6232</v>
      </c>
      <c r="X70" s="297" t="s">
        <v>491</v>
      </c>
    </row>
    <row r="71" spans="1:24" x14ac:dyDescent="0.2">
      <c r="A71" s="228"/>
      <c r="B71" s="216" t="s">
        <v>550</v>
      </c>
      <c r="C71" s="216" t="s">
        <v>493</v>
      </c>
      <c r="D71" s="216" t="s">
        <v>445</v>
      </c>
      <c r="E71" s="297">
        <v>4586</v>
      </c>
      <c r="F71" s="298">
        <v>18.960137030000002</v>
      </c>
      <c r="G71" s="298">
        <v>3.9279798730000004</v>
      </c>
      <c r="H71" s="298">
        <v>9.2976487350297337</v>
      </c>
      <c r="I71" s="298">
        <v>12.477462766682734</v>
      </c>
      <c r="J71" s="298">
        <v>16.074612022102318</v>
      </c>
      <c r="K71" s="216">
        <v>12</v>
      </c>
      <c r="L71" s="297">
        <v>1103297.47</v>
      </c>
      <c r="M71" s="297">
        <v>1103297.47</v>
      </c>
      <c r="N71" s="297">
        <v>22729</v>
      </c>
      <c r="O71" s="297">
        <v>22729</v>
      </c>
      <c r="P71" s="297">
        <v>35</v>
      </c>
      <c r="Q71" s="297">
        <v>1421369</v>
      </c>
      <c r="R71" s="297">
        <v>1421369</v>
      </c>
      <c r="S71" s="297">
        <v>5269</v>
      </c>
      <c r="T71" s="297">
        <v>5269</v>
      </c>
      <c r="U71" s="297">
        <v>13</v>
      </c>
      <c r="V71" s="297">
        <v>53012</v>
      </c>
      <c r="W71" s="297">
        <v>53012</v>
      </c>
      <c r="X71" s="297" t="s">
        <v>491</v>
      </c>
    </row>
    <row r="72" spans="1:24" x14ac:dyDescent="0.2">
      <c r="A72" s="228"/>
      <c r="B72" s="216" t="s">
        <v>551</v>
      </c>
      <c r="C72" s="216" t="s">
        <v>493</v>
      </c>
      <c r="D72" s="216" t="s">
        <v>445</v>
      </c>
      <c r="E72" s="297">
        <v>1606.5</v>
      </c>
      <c r="F72" s="298">
        <v>11.277334790000001</v>
      </c>
      <c r="G72" s="298">
        <v>1.5590766550000001</v>
      </c>
      <c r="H72" s="298">
        <v>6.1730290781754782</v>
      </c>
      <c r="I72" s="298">
        <v>17.802596437477845</v>
      </c>
      <c r="J72" s="298">
        <v>8.4278650884207575</v>
      </c>
      <c r="K72" s="216">
        <v>9</v>
      </c>
      <c r="L72" s="297">
        <v>662003.99</v>
      </c>
      <c r="M72" s="297">
        <v>662003.99</v>
      </c>
      <c r="N72" s="297">
        <v>2542</v>
      </c>
      <c r="O72" s="297">
        <v>2542</v>
      </c>
      <c r="P72" s="297">
        <v>13</v>
      </c>
      <c r="Q72" s="297">
        <v>313397</v>
      </c>
      <c r="R72" s="297">
        <v>313397</v>
      </c>
      <c r="S72" s="297">
        <v>1925</v>
      </c>
      <c r="T72" s="297">
        <v>1925</v>
      </c>
      <c r="U72" s="297">
        <v>2</v>
      </c>
      <c r="V72" s="297">
        <v>3157</v>
      </c>
      <c r="W72" s="297">
        <v>3157</v>
      </c>
      <c r="X72" s="297" t="s">
        <v>491</v>
      </c>
    </row>
    <row r="73" spans="1:24" x14ac:dyDescent="0.2">
      <c r="A73" s="228"/>
      <c r="B73" s="216" t="s">
        <v>552</v>
      </c>
      <c r="C73" s="216" t="s">
        <v>493</v>
      </c>
      <c r="D73" s="216" t="s">
        <v>445</v>
      </c>
      <c r="E73" s="297">
        <v>1489</v>
      </c>
      <c r="F73" s="298">
        <v>16.117447479999999</v>
      </c>
      <c r="G73" s="298">
        <v>3.3905765929999996</v>
      </c>
      <c r="H73" s="298">
        <v>5.9443983715763871</v>
      </c>
      <c r="I73" s="298">
        <v>0.62549864159270041</v>
      </c>
      <c r="J73" s="298">
        <v>11.650731959147574</v>
      </c>
      <c r="K73" s="216">
        <v>5</v>
      </c>
      <c r="L73" s="297">
        <v>28606</v>
      </c>
      <c r="M73" s="297">
        <v>28232</v>
      </c>
      <c r="N73" s="297">
        <v>129</v>
      </c>
      <c r="O73" s="297">
        <v>128</v>
      </c>
      <c r="P73" s="297">
        <v>21</v>
      </c>
      <c r="Q73" s="297">
        <v>525858</v>
      </c>
      <c r="R73" s="297">
        <v>525858</v>
      </c>
      <c r="S73" s="297">
        <v>2008</v>
      </c>
      <c r="T73" s="297">
        <v>2008</v>
      </c>
      <c r="U73" s="297">
        <v>3</v>
      </c>
      <c r="V73" s="297">
        <v>4444</v>
      </c>
      <c r="W73" s="297">
        <v>4444</v>
      </c>
      <c r="X73" s="297" t="s">
        <v>491</v>
      </c>
    </row>
    <row r="74" spans="1:24" x14ac:dyDescent="0.2">
      <c r="A74" s="228"/>
      <c r="B74" s="216" t="s">
        <v>553</v>
      </c>
      <c r="C74" s="216" t="s">
        <v>493</v>
      </c>
      <c r="D74" s="216" t="s">
        <v>445</v>
      </c>
      <c r="E74" s="297">
        <v>1772.5</v>
      </c>
      <c r="F74" s="298">
        <v>12.076869420000001</v>
      </c>
      <c r="G74" s="298">
        <v>1.974034383</v>
      </c>
      <c r="H74" s="298">
        <v>4.877455074113958</v>
      </c>
      <c r="I74" s="298">
        <v>1.4505540610279264</v>
      </c>
      <c r="J74" s="298">
        <v>12.658545723637936</v>
      </c>
      <c r="K74" s="216">
        <v>8</v>
      </c>
      <c r="L74" s="297">
        <v>84542.64</v>
      </c>
      <c r="M74" s="297">
        <v>84542.64</v>
      </c>
      <c r="N74" s="297">
        <v>2339</v>
      </c>
      <c r="O74" s="297">
        <v>2339</v>
      </c>
      <c r="P74" s="297">
        <v>15</v>
      </c>
      <c r="Q74" s="297">
        <v>737778</v>
      </c>
      <c r="R74" s="297">
        <v>737778</v>
      </c>
      <c r="S74" s="297">
        <v>2679</v>
      </c>
      <c r="T74" s="297">
        <v>2679</v>
      </c>
      <c r="U74" s="297">
        <v>0</v>
      </c>
      <c r="V74" s="297">
        <v>0</v>
      </c>
      <c r="W74" s="297">
        <v>0</v>
      </c>
      <c r="X74" s="297" t="s">
        <v>491</v>
      </c>
    </row>
    <row r="75" spans="1:24" x14ac:dyDescent="0.2">
      <c r="A75" s="228"/>
      <c r="B75" s="216" t="s">
        <v>554</v>
      </c>
      <c r="C75" s="216" t="s">
        <v>493</v>
      </c>
      <c r="D75" s="216" t="s">
        <v>459</v>
      </c>
      <c r="E75" s="297">
        <v>2414.5</v>
      </c>
      <c r="F75" s="298">
        <v>16.6356629</v>
      </c>
      <c r="G75" s="298">
        <v>13.34758635</v>
      </c>
      <c r="H75" s="298">
        <v>5.487136958378203</v>
      </c>
      <c r="I75" s="298">
        <v>1.734333452977705</v>
      </c>
      <c r="J75" s="298">
        <v>0.13589841556268215</v>
      </c>
      <c r="K75" s="216">
        <v>5</v>
      </c>
      <c r="L75" s="297">
        <v>107660.1</v>
      </c>
      <c r="M75" s="297">
        <v>107660.1</v>
      </c>
      <c r="N75" s="297">
        <v>2423</v>
      </c>
      <c r="O75" s="297">
        <v>2423</v>
      </c>
      <c r="P75" s="297">
        <v>2</v>
      </c>
      <c r="Q75" s="297">
        <v>8436</v>
      </c>
      <c r="R75" s="297">
        <v>8436</v>
      </c>
      <c r="S75" s="297">
        <v>16</v>
      </c>
      <c r="T75" s="297">
        <v>16</v>
      </c>
      <c r="U75" s="297">
        <v>2</v>
      </c>
      <c r="V75" s="297">
        <v>4858</v>
      </c>
      <c r="W75" s="297">
        <v>4858</v>
      </c>
      <c r="X75" s="297" t="s">
        <v>189</v>
      </c>
    </row>
    <row r="76" spans="1:24" x14ac:dyDescent="0.2">
      <c r="A76" s="228"/>
      <c r="B76" s="216" t="s">
        <v>555</v>
      </c>
      <c r="C76" s="216" t="s">
        <v>493</v>
      </c>
      <c r="D76" s="216" t="s">
        <v>445</v>
      </c>
      <c r="E76" s="297">
        <v>2619.5</v>
      </c>
      <c r="F76" s="298">
        <v>8.6659100840000001</v>
      </c>
      <c r="G76" s="298">
        <v>2.5375668260000004</v>
      </c>
      <c r="H76" s="298">
        <v>6.6683956091401768</v>
      </c>
      <c r="I76" s="298">
        <v>1.0747733642373345</v>
      </c>
      <c r="J76" s="298">
        <v>1.76080493794524</v>
      </c>
      <c r="K76" s="216">
        <v>3</v>
      </c>
      <c r="L76" s="297">
        <v>56845.39</v>
      </c>
      <c r="M76" s="297">
        <v>56845.39</v>
      </c>
      <c r="N76" s="297">
        <v>296</v>
      </c>
      <c r="O76" s="297">
        <v>296</v>
      </c>
      <c r="P76" s="297">
        <v>7</v>
      </c>
      <c r="Q76" s="297">
        <v>93130</v>
      </c>
      <c r="R76" s="297">
        <v>93130</v>
      </c>
      <c r="S76" s="297">
        <v>466</v>
      </c>
      <c r="T76" s="297">
        <v>466</v>
      </c>
      <c r="U76" s="297">
        <v>0</v>
      </c>
      <c r="V76" s="297">
        <v>0</v>
      </c>
      <c r="W76" s="297">
        <v>0</v>
      </c>
      <c r="X76" s="297" t="s">
        <v>189</v>
      </c>
    </row>
    <row r="77" spans="1:24" x14ac:dyDescent="0.2">
      <c r="A77" s="228"/>
      <c r="B77" s="216" t="s">
        <v>556</v>
      </c>
      <c r="C77" s="216" t="s">
        <v>493</v>
      </c>
      <c r="D77" s="216" t="s">
        <v>445</v>
      </c>
      <c r="E77" s="297">
        <v>2261.5</v>
      </c>
      <c r="F77" s="298">
        <v>4.112484727</v>
      </c>
      <c r="G77" s="298">
        <v>10.378651919999999</v>
      </c>
      <c r="H77" s="298">
        <v>6.0968188426424472</v>
      </c>
      <c r="I77" s="298">
        <v>1.7522946982262162E-2</v>
      </c>
      <c r="J77" s="298">
        <v>0.87834527541089269</v>
      </c>
      <c r="K77" s="216">
        <v>1</v>
      </c>
      <c r="L77" s="297">
        <v>1072.3</v>
      </c>
      <c r="M77" s="297">
        <v>1072.3</v>
      </c>
      <c r="N77" s="297">
        <v>19</v>
      </c>
      <c r="O77" s="297">
        <v>19</v>
      </c>
      <c r="P77" s="297">
        <v>4</v>
      </c>
      <c r="Q77" s="297">
        <v>53749.5</v>
      </c>
      <c r="R77" s="297">
        <v>53749.5</v>
      </c>
      <c r="S77" s="297">
        <v>347</v>
      </c>
      <c r="T77" s="297">
        <v>347</v>
      </c>
      <c r="U77" s="297">
        <v>0</v>
      </c>
      <c r="V77" s="297">
        <v>0</v>
      </c>
      <c r="W77" s="297">
        <v>0</v>
      </c>
      <c r="X77" s="297" t="s">
        <v>189</v>
      </c>
    </row>
    <row r="78" spans="1:24" x14ac:dyDescent="0.2">
      <c r="A78" s="228"/>
      <c r="B78" s="216" t="s">
        <v>557</v>
      </c>
      <c r="C78" s="216" t="s">
        <v>493</v>
      </c>
      <c r="D78" s="216" t="s">
        <v>459</v>
      </c>
      <c r="E78" s="297">
        <v>5446.5</v>
      </c>
      <c r="F78" s="298">
        <v>14.370908269999999</v>
      </c>
      <c r="G78" s="298">
        <v>19.947154620000003</v>
      </c>
      <c r="H78" s="298">
        <v>9.7549101482279159</v>
      </c>
      <c r="I78" s="298">
        <v>9.0127059039442976</v>
      </c>
      <c r="J78" s="298">
        <v>4.7041014744262668</v>
      </c>
      <c r="K78" s="216">
        <v>8</v>
      </c>
      <c r="L78" s="297">
        <v>900117.4</v>
      </c>
      <c r="M78" s="297">
        <v>900117.4</v>
      </c>
      <c r="N78" s="297">
        <v>11557</v>
      </c>
      <c r="O78" s="297">
        <v>11557</v>
      </c>
      <c r="P78" s="297">
        <v>9</v>
      </c>
      <c r="Q78" s="297">
        <v>469808.25</v>
      </c>
      <c r="R78" s="297">
        <v>469808.25</v>
      </c>
      <c r="S78" s="297">
        <v>1111</v>
      </c>
      <c r="T78" s="297">
        <v>1111</v>
      </c>
      <c r="U78" s="297">
        <v>3</v>
      </c>
      <c r="V78" s="297">
        <v>16089</v>
      </c>
      <c r="W78" s="297">
        <v>16089</v>
      </c>
      <c r="X78" s="297" t="s">
        <v>189</v>
      </c>
    </row>
    <row r="79" spans="1:24" x14ac:dyDescent="0.2">
      <c r="A79" s="228"/>
      <c r="B79" s="216" t="s">
        <v>558</v>
      </c>
      <c r="C79" s="216" t="s">
        <v>493</v>
      </c>
      <c r="D79" s="216" t="s">
        <v>445</v>
      </c>
      <c r="E79" s="297">
        <v>1968.5</v>
      </c>
      <c r="F79" s="298">
        <v>12.102166840000001</v>
      </c>
      <c r="G79" s="298">
        <v>2.6806725259999999</v>
      </c>
      <c r="H79" s="298">
        <v>8.3069156731003346</v>
      </c>
      <c r="I79" s="298">
        <v>2.3542587248983096</v>
      </c>
      <c r="J79" s="298">
        <v>2.4990973989531842</v>
      </c>
      <c r="K79" s="216">
        <v>10</v>
      </c>
      <c r="L79" s="297">
        <v>117766.02</v>
      </c>
      <c r="M79" s="297">
        <v>102142.02</v>
      </c>
      <c r="N79" s="297">
        <v>1424</v>
      </c>
      <c r="O79" s="297">
        <v>1412</v>
      </c>
      <c r="P79" s="297">
        <v>8</v>
      </c>
      <c r="Q79" s="297">
        <v>108426</v>
      </c>
      <c r="R79" s="297">
        <v>108426</v>
      </c>
      <c r="S79" s="297">
        <v>538</v>
      </c>
      <c r="T79" s="297">
        <v>538</v>
      </c>
      <c r="U79" s="297">
        <v>5</v>
      </c>
      <c r="V79" s="297">
        <v>8599</v>
      </c>
      <c r="W79" s="297">
        <v>8599</v>
      </c>
      <c r="X79" s="297" t="s">
        <v>189</v>
      </c>
    </row>
    <row r="80" spans="1:24" x14ac:dyDescent="0.2">
      <c r="A80" s="228"/>
      <c r="B80" s="216" t="s">
        <v>559</v>
      </c>
      <c r="C80" s="216" t="s">
        <v>493</v>
      </c>
      <c r="D80" s="216" t="s">
        <v>459</v>
      </c>
      <c r="E80" s="297">
        <v>2158</v>
      </c>
      <c r="F80" s="298">
        <v>76.695629850000003</v>
      </c>
      <c r="G80" s="298">
        <v>5.3524779769999995</v>
      </c>
      <c r="H80" s="298">
        <v>6.0206086071094171</v>
      </c>
      <c r="I80" s="298">
        <v>11.323056586892429</v>
      </c>
      <c r="J80" s="298">
        <v>1.7950276008773556</v>
      </c>
      <c r="K80" s="216">
        <v>19</v>
      </c>
      <c r="L80" s="297">
        <v>694780.7300000001</v>
      </c>
      <c r="M80" s="297">
        <v>629602.73</v>
      </c>
      <c r="N80" s="297">
        <v>7141</v>
      </c>
      <c r="O80" s="297">
        <v>5047</v>
      </c>
      <c r="P80" s="297">
        <v>13</v>
      </c>
      <c r="Q80" s="297">
        <v>99810</v>
      </c>
      <c r="R80" s="297">
        <v>99810</v>
      </c>
      <c r="S80" s="297">
        <v>625</v>
      </c>
      <c r="T80" s="297">
        <v>625</v>
      </c>
      <c r="U80" s="297">
        <v>4</v>
      </c>
      <c r="V80" s="297">
        <v>8364</v>
      </c>
      <c r="W80" s="297">
        <v>8364</v>
      </c>
      <c r="X80" s="297" t="s">
        <v>491</v>
      </c>
    </row>
    <row r="81" spans="1:24" x14ac:dyDescent="0.2">
      <c r="A81" s="228"/>
      <c r="B81" s="216" t="s">
        <v>560</v>
      </c>
      <c r="C81" s="216" t="s">
        <v>493</v>
      </c>
      <c r="D81" s="216" t="s">
        <v>445</v>
      </c>
      <c r="E81" s="297">
        <v>1467</v>
      </c>
      <c r="F81" s="298">
        <v>5.2895225769999996</v>
      </c>
      <c r="G81" s="298">
        <v>3.3609457160000002</v>
      </c>
      <c r="H81" s="298">
        <v>8.5736514974659421</v>
      </c>
      <c r="I81" s="298">
        <v>6.6179362873060406</v>
      </c>
      <c r="J81" s="298">
        <v>10.925378908484719</v>
      </c>
      <c r="K81" s="216">
        <v>11</v>
      </c>
      <c r="L81" s="297">
        <v>188944.15999999997</v>
      </c>
      <c r="M81" s="297">
        <v>188944.15999999997</v>
      </c>
      <c r="N81" s="297">
        <v>3518</v>
      </c>
      <c r="O81" s="297">
        <v>3518</v>
      </c>
      <c r="P81" s="297">
        <v>12</v>
      </c>
      <c r="Q81" s="297">
        <v>311923</v>
      </c>
      <c r="R81" s="297">
        <v>311923</v>
      </c>
      <c r="S81" s="297">
        <v>1147</v>
      </c>
      <c r="T81" s="297">
        <v>1147</v>
      </c>
      <c r="U81" s="297">
        <v>4</v>
      </c>
      <c r="V81" s="297">
        <v>5812</v>
      </c>
      <c r="W81" s="297">
        <v>5812</v>
      </c>
      <c r="X81" s="297" t="s">
        <v>491</v>
      </c>
    </row>
    <row r="82" spans="1:24" x14ac:dyDescent="0.2">
      <c r="A82" s="228"/>
      <c r="B82" s="216" t="s">
        <v>561</v>
      </c>
      <c r="C82" s="216" t="s">
        <v>493</v>
      </c>
      <c r="D82" s="216" t="s">
        <v>445</v>
      </c>
      <c r="E82" s="297">
        <v>2705</v>
      </c>
      <c r="F82" s="298">
        <v>9.9135318879999996</v>
      </c>
      <c r="G82" s="298">
        <v>3.2974772790000002</v>
      </c>
      <c r="H82" s="298">
        <v>9.3357538527962483</v>
      </c>
      <c r="I82" s="298">
        <v>2.820744129530607</v>
      </c>
      <c r="J82" s="298">
        <v>4.7734866377209437</v>
      </c>
      <c r="K82" s="216">
        <v>7</v>
      </c>
      <c r="L82" s="297">
        <v>166183.57</v>
      </c>
      <c r="M82" s="297">
        <v>166183.57</v>
      </c>
      <c r="N82" s="297">
        <v>444</v>
      </c>
      <c r="O82" s="297">
        <v>444</v>
      </c>
      <c r="P82" s="297">
        <v>9</v>
      </c>
      <c r="Q82" s="297">
        <v>281229</v>
      </c>
      <c r="R82" s="297">
        <v>281229</v>
      </c>
      <c r="S82" s="297">
        <v>882</v>
      </c>
      <c r="T82" s="297">
        <v>882</v>
      </c>
      <c r="U82" s="297">
        <v>3</v>
      </c>
      <c r="V82" s="297">
        <v>7964</v>
      </c>
      <c r="W82" s="297">
        <v>7964</v>
      </c>
      <c r="X82" s="297" t="s">
        <v>189</v>
      </c>
    </row>
    <row r="83" spans="1:24" x14ac:dyDescent="0.2">
      <c r="A83" s="228"/>
      <c r="B83" s="216" t="s">
        <v>562</v>
      </c>
      <c r="C83" s="216" t="s">
        <v>493</v>
      </c>
      <c r="D83" s="216" t="s">
        <v>445</v>
      </c>
      <c r="E83" s="297">
        <v>1062</v>
      </c>
      <c r="F83" s="298">
        <v>9.9479920860000011</v>
      </c>
      <c r="G83" s="298">
        <v>1.8198468669999999</v>
      </c>
      <c r="H83" s="298">
        <v>7.9639696132016979</v>
      </c>
      <c r="I83" s="298">
        <v>2.3421884611413186</v>
      </c>
      <c r="J83" s="298">
        <v>8.6252913337326191</v>
      </c>
      <c r="K83" s="216">
        <v>12</v>
      </c>
      <c r="L83" s="297">
        <v>608280.77</v>
      </c>
      <c r="M83" s="297">
        <v>50478.77</v>
      </c>
      <c r="N83" s="297">
        <v>2543</v>
      </c>
      <c r="O83" s="297">
        <v>1487</v>
      </c>
      <c r="P83" s="297">
        <v>7</v>
      </c>
      <c r="Q83" s="297">
        <v>185892</v>
      </c>
      <c r="R83" s="297">
        <v>185892</v>
      </c>
      <c r="S83" s="297">
        <v>495</v>
      </c>
      <c r="T83" s="297">
        <v>495</v>
      </c>
      <c r="U83" s="297">
        <v>1</v>
      </c>
      <c r="V83" s="297">
        <v>1045</v>
      </c>
      <c r="W83" s="297">
        <v>1045</v>
      </c>
      <c r="X83" s="297" t="s">
        <v>491</v>
      </c>
    </row>
    <row r="84" spans="1:24" x14ac:dyDescent="0.2">
      <c r="A84" s="228"/>
      <c r="B84" s="216" t="s">
        <v>563</v>
      </c>
      <c r="C84" s="216" t="s">
        <v>493</v>
      </c>
      <c r="D84" s="216" t="s">
        <v>445</v>
      </c>
      <c r="E84" s="297">
        <v>1960.5</v>
      </c>
      <c r="F84" s="298">
        <v>6.5663086640000001</v>
      </c>
      <c r="G84" s="298">
        <v>0.23362872369999999</v>
      </c>
      <c r="H84" s="298">
        <v>3.4294605989863771</v>
      </c>
      <c r="I84" s="298">
        <v>6.4136057473121788</v>
      </c>
      <c r="J84" s="298">
        <v>2.8932106905295729</v>
      </c>
      <c r="K84" s="216">
        <v>8</v>
      </c>
      <c r="L84" s="297">
        <v>813084.11</v>
      </c>
      <c r="M84" s="297">
        <v>563128.11</v>
      </c>
      <c r="N84" s="297">
        <v>3030</v>
      </c>
      <c r="O84" s="297">
        <v>2502</v>
      </c>
      <c r="P84" s="297">
        <v>6</v>
      </c>
      <c r="Q84" s="297">
        <v>254030</v>
      </c>
      <c r="R84" s="297">
        <v>254030</v>
      </c>
      <c r="S84" s="297">
        <v>1111</v>
      </c>
      <c r="T84" s="297">
        <v>1111</v>
      </c>
      <c r="U84" s="297">
        <v>1</v>
      </c>
      <c r="V84" s="297">
        <v>1988</v>
      </c>
      <c r="W84" s="297">
        <v>1988</v>
      </c>
      <c r="X84" s="297" t="s">
        <v>491</v>
      </c>
    </row>
    <row r="85" spans="1:24" x14ac:dyDescent="0.2">
      <c r="A85" s="228"/>
      <c r="B85" s="216" t="s">
        <v>564</v>
      </c>
      <c r="C85" s="216" t="s">
        <v>493</v>
      </c>
      <c r="D85" s="216" t="s">
        <v>445</v>
      </c>
      <c r="E85" s="297">
        <v>2271.5</v>
      </c>
      <c r="F85" s="298">
        <v>12.710496620000001</v>
      </c>
      <c r="G85" s="298">
        <v>4.0814545989999997</v>
      </c>
      <c r="H85" s="298">
        <v>6.1730290781754782</v>
      </c>
      <c r="I85" s="298">
        <v>11.117328961249299</v>
      </c>
      <c r="J85" s="298">
        <v>6.4653219233602055</v>
      </c>
      <c r="K85" s="216">
        <v>12</v>
      </c>
      <c r="L85" s="297">
        <v>951641.44</v>
      </c>
      <c r="M85" s="297">
        <v>670256.43999999994</v>
      </c>
      <c r="N85" s="297">
        <v>2857</v>
      </c>
      <c r="O85" s="297">
        <v>2272</v>
      </c>
      <c r="P85" s="297">
        <v>18</v>
      </c>
      <c r="Q85" s="297">
        <v>389790</v>
      </c>
      <c r="R85" s="297">
        <v>389790</v>
      </c>
      <c r="S85" s="297">
        <v>1689</v>
      </c>
      <c r="T85" s="297">
        <v>1689</v>
      </c>
      <c r="U85" s="297">
        <v>4</v>
      </c>
      <c r="V85" s="297">
        <v>9109</v>
      </c>
      <c r="W85" s="297">
        <v>5757</v>
      </c>
      <c r="X85" s="297" t="s">
        <v>491</v>
      </c>
    </row>
    <row r="86" spans="1:24" x14ac:dyDescent="0.2">
      <c r="A86" s="228"/>
      <c r="B86" s="216" t="s">
        <v>565</v>
      </c>
      <c r="C86" s="216" t="s">
        <v>493</v>
      </c>
      <c r="D86" s="216" t="s">
        <v>445</v>
      </c>
      <c r="E86" s="297">
        <v>2033.5</v>
      </c>
      <c r="F86" s="298">
        <v>10.754166300000001</v>
      </c>
      <c r="G86" s="298">
        <v>1.640751643</v>
      </c>
      <c r="H86" s="298">
        <v>5.9825034893429017</v>
      </c>
      <c r="I86" s="298">
        <v>3.3495057839297222</v>
      </c>
      <c r="J86" s="298">
        <v>5.7612502108232011</v>
      </c>
      <c r="K86" s="216">
        <v>8</v>
      </c>
      <c r="L86" s="297">
        <v>170898.77000000002</v>
      </c>
      <c r="M86" s="297">
        <v>170898.77000000002</v>
      </c>
      <c r="N86" s="297">
        <v>1124</v>
      </c>
      <c r="O86" s="297">
        <v>1124</v>
      </c>
      <c r="P86" s="297">
        <v>10</v>
      </c>
      <c r="Q86" s="297">
        <v>293951</v>
      </c>
      <c r="R86" s="297">
        <v>293951</v>
      </c>
      <c r="S86" s="297">
        <v>1322</v>
      </c>
      <c r="T86" s="297">
        <v>1322</v>
      </c>
      <c r="U86" s="297">
        <v>0</v>
      </c>
      <c r="V86" s="297">
        <v>0</v>
      </c>
      <c r="W86" s="297">
        <v>0</v>
      </c>
      <c r="X86" s="297" t="s">
        <v>189</v>
      </c>
    </row>
    <row r="87" spans="1:24" x14ac:dyDescent="0.2">
      <c r="A87" s="228"/>
      <c r="B87" s="216" t="s">
        <v>566</v>
      </c>
      <c r="C87" s="216" t="s">
        <v>493</v>
      </c>
      <c r="D87" s="216" t="s">
        <v>445</v>
      </c>
      <c r="E87" s="297">
        <v>1728</v>
      </c>
      <c r="F87" s="298">
        <v>8.7179050079999989</v>
      </c>
      <c r="G87" s="298">
        <v>0.46782754430000001</v>
      </c>
      <c r="H87" s="298">
        <v>4.8393499563474434</v>
      </c>
      <c r="I87" s="298">
        <v>0.19397849598898045</v>
      </c>
      <c r="J87" s="298">
        <v>2.8795386638536771</v>
      </c>
      <c r="K87" s="216">
        <v>3</v>
      </c>
      <c r="L87" s="297">
        <v>10532.16</v>
      </c>
      <c r="M87" s="297">
        <v>10532.16</v>
      </c>
      <c r="N87" s="297">
        <v>133</v>
      </c>
      <c r="O87" s="297">
        <v>133</v>
      </c>
      <c r="P87" s="297">
        <v>6</v>
      </c>
      <c r="Q87" s="297">
        <v>156346</v>
      </c>
      <c r="R87" s="297">
        <v>156346</v>
      </c>
      <c r="S87" s="297">
        <v>1048</v>
      </c>
      <c r="T87" s="297">
        <v>1048</v>
      </c>
      <c r="U87" s="297">
        <v>1</v>
      </c>
      <c r="V87" s="297">
        <v>1720</v>
      </c>
      <c r="W87" s="297">
        <v>1720</v>
      </c>
      <c r="X87" s="297" t="s">
        <v>189</v>
      </c>
    </row>
    <row r="88" spans="1:24" x14ac:dyDescent="0.2">
      <c r="A88" s="228"/>
      <c r="B88" s="216" t="s">
        <v>567</v>
      </c>
      <c r="C88" s="216" t="s">
        <v>493</v>
      </c>
      <c r="D88" s="216" t="s">
        <v>445</v>
      </c>
      <c r="E88" s="297">
        <v>1260.5</v>
      </c>
      <c r="F88" s="298">
        <v>12.091397670000001</v>
      </c>
      <c r="G88" s="298">
        <v>2.2373887249999997</v>
      </c>
      <c r="H88" s="298">
        <v>10.859958563456861</v>
      </c>
      <c r="I88" s="298">
        <v>11.042849755289897</v>
      </c>
      <c r="J88" s="298">
        <v>4.9384312243623478</v>
      </c>
      <c r="K88" s="216">
        <v>4</v>
      </c>
      <c r="L88" s="297">
        <v>194809.45</v>
      </c>
      <c r="M88" s="297">
        <v>194809.45</v>
      </c>
      <c r="N88" s="297">
        <v>1038</v>
      </c>
      <c r="O88" s="297">
        <v>1038</v>
      </c>
      <c r="P88" s="297">
        <v>5</v>
      </c>
      <c r="Q88" s="297">
        <v>87120</v>
      </c>
      <c r="R88" s="297">
        <v>87120</v>
      </c>
      <c r="S88" s="297">
        <v>309</v>
      </c>
      <c r="T88" s="297">
        <v>309</v>
      </c>
      <c r="U88" s="297">
        <v>4</v>
      </c>
      <c r="V88" s="297">
        <v>4146</v>
      </c>
      <c r="W88" s="297">
        <v>2895</v>
      </c>
      <c r="X88" s="297" t="s">
        <v>189</v>
      </c>
    </row>
    <row r="89" spans="1:24" x14ac:dyDescent="0.2">
      <c r="A89" s="228"/>
      <c r="B89" s="216" t="s">
        <v>568</v>
      </c>
      <c r="C89" s="216" t="s">
        <v>493</v>
      </c>
      <c r="D89" s="216" t="s">
        <v>445</v>
      </c>
      <c r="E89" s="297">
        <v>1814</v>
      </c>
      <c r="F89" s="298">
        <v>9.4264426490000002</v>
      </c>
      <c r="G89" s="298">
        <v>0.67209381359999998</v>
      </c>
      <c r="H89" s="298">
        <v>3.0865145390877391</v>
      </c>
      <c r="I89" s="298">
        <v>0.12014172328119041</v>
      </c>
      <c r="J89" s="298">
        <v>3.4187154490455289</v>
      </c>
      <c r="K89" s="216">
        <v>5</v>
      </c>
      <c r="L89" s="297">
        <v>13345.170000000002</v>
      </c>
      <c r="M89" s="297">
        <v>13345.170000000002</v>
      </c>
      <c r="N89" s="297">
        <v>140</v>
      </c>
      <c r="O89" s="297">
        <v>140</v>
      </c>
      <c r="P89" s="297">
        <v>9</v>
      </c>
      <c r="Q89" s="297">
        <v>379746</v>
      </c>
      <c r="R89" s="297">
        <v>379746</v>
      </c>
      <c r="S89" s="297">
        <v>1188</v>
      </c>
      <c r="T89" s="297">
        <v>1188</v>
      </c>
      <c r="U89" s="297">
        <v>1</v>
      </c>
      <c r="V89" s="297">
        <v>1823</v>
      </c>
      <c r="W89" s="297">
        <v>1823</v>
      </c>
      <c r="X89" s="297" t="s">
        <v>189</v>
      </c>
    </row>
    <row r="90" spans="1:24" x14ac:dyDescent="0.2">
      <c r="A90" s="228"/>
      <c r="B90" s="216" t="s">
        <v>569</v>
      </c>
      <c r="C90" s="216" t="s">
        <v>493</v>
      </c>
      <c r="D90" s="216" t="s">
        <v>445</v>
      </c>
      <c r="E90" s="297">
        <v>3926</v>
      </c>
      <c r="F90" s="298">
        <v>18.62379735</v>
      </c>
      <c r="G90" s="298">
        <v>1.5412121190000001</v>
      </c>
      <c r="H90" s="298">
        <v>9.5262794416288248</v>
      </c>
      <c r="I90" s="298">
        <v>10.844006546582065</v>
      </c>
      <c r="J90" s="298">
        <v>10.358927305166295</v>
      </c>
      <c r="K90" s="216">
        <v>23</v>
      </c>
      <c r="L90" s="297">
        <v>736108.12</v>
      </c>
      <c r="M90" s="297">
        <v>605737.12</v>
      </c>
      <c r="N90" s="297">
        <v>15927</v>
      </c>
      <c r="O90" s="297">
        <v>11883</v>
      </c>
      <c r="P90" s="297">
        <v>19</v>
      </c>
      <c r="Q90" s="297">
        <v>578641</v>
      </c>
      <c r="R90" s="297">
        <v>578641</v>
      </c>
      <c r="S90" s="297">
        <v>2035</v>
      </c>
      <c r="T90" s="297">
        <v>2035</v>
      </c>
      <c r="U90" s="297">
        <v>3</v>
      </c>
      <c r="V90" s="297">
        <v>9487</v>
      </c>
      <c r="W90" s="297">
        <v>5583</v>
      </c>
      <c r="X90" s="297" t="s">
        <v>491</v>
      </c>
    </row>
    <row r="91" spans="1:24" x14ac:dyDescent="0.2">
      <c r="A91" s="228"/>
      <c r="B91" s="216" t="s">
        <v>570</v>
      </c>
      <c r="C91" s="216" t="s">
        <v>493</v>
      </c>
      <c r="D91" s="216" t="s">
        <v>459</v>
      </c>
      <c r="E91" s="297">
        <v>3363.5</v>
      </c>
      <c r="F91" s="298">
        <v>23.033069729999998</v>
      </c>
      <c r="G91" s="298">
        <v>2.7484925229999999</v>
      </c>
      <c r="H91" s="298">
        <v>6.5921853736071467</v>
      </c>
      <c r="I91" s="298">
        <v>4.1973081832358821</v>
      </c>
      <c r="J91" s="298">
        <v>18.388736487062673</v>
      </c>
      <c r="K91" s="216">
        <v>28</v>
      </c>
      <c r="L91" s="297">
        <v>438161.23000000004</v>
      </c>
      <c r="M91" s="297">
        <v>385189.23000000004</v>
      </c>
      <c r="N91" s="297">
        <v>5948</v>
      </c>
      <c r="O91" s="297">
        <v>5914</v>
      </c>
      <c r="P91" s="297">
        <v>35</v>
      </c>
      <c r="Q91" s="297">
        <v>1687544.24</v>
      </c>
      <c r="R91" s="297">
        <v>1687544.24</v>
      </c>
      <c r="S91" s="297">
        <v>5506</v>
      </c>
      <c r="T91" s="297">
        <v>5506</v>
      </c>
      <c r="U91" s="297">
        <v>2</v>
      </c>
      <c r="V91" s="297">
        <v>6678</v>
      </c>
      <c r="W91" s="297">
        <v>6678</v>
      </c>
      <c r="X91" s="297" t="s">
        <v>491</v>
      </c>
    </row>
    <row r="92" spans="1:24" x14ac:dyDescent="0.2">
      <c r="A92" s="228"/>
      <c r="B92" s="216" t="s">
        <v>571</v>
      </c>
      <c r="C92" s="216" t="s">
        <v>493</v>
      </c>
      <c r="D92" s="216" t="s">
        <v>459</v>
      </c>
      <c r="E92" s="297">
        <v>4817</v>
      </c>
      <c r="F92" s="298">
        <v>14.846532530000001</v>
      </c>
      <c r="G92" s="298">
        <v>25.094348750000002</v>
      </c>
      <c r="H92" s="298">
        <v>8.2688105553338183</v>
      </c>
      <c r="I92" s="298">
        <v>0.30523329862489179</v>
      </c>
      <c r="J92" s="298">
        <v>2.2051484026556341</v>
      </c>
      <c r="K92" s="216">
        <v>3</v>
      </c>
      <c r="L92" s="297">
        <v>28786.2</v>
      </c>
      <c r="M92" s="297">
        <v>28786.2</v>
      </c>
      <c r="N92" s="297">
        <v>33</v>
      </c>
      <c r="O92" s="297">
        <v>33</v>
      </c>
      <c r="P92" s="297">
        <v>9</v>
      </c>
      <c r="Q92" s="297">
        <v>207965</v>
      </c>
      <c r="R92" s="297">
        <v>207965</v>
      </c>
      <c r="S92" s="297">
        <v>634</v>
      </c>
      <c r="T92" s="297">
        <v>634</v>
      </c>
      <c r="U92" s="297">
        <v>1</v>
      </c>
      <c r="V92" s="297">
        <v>4725</v>
      </c>
      <c r="W92" s="297">
        <v>4725</v>
      </c>
      <c r="X92" s="297" t="s">
        <v>189</v>
      </c>
    </row>
    <row r="93" spans="1:24" x14ac:dyDescent="0.2">
      <c r="A93" s="228"/>
      <c r="B93" s="216" t="s">
        <v>572</v>
      </c>
      <c r="C93" s="216" t="s">
        <v>493</v>
      </c>
      <c r="D93" s="216" t="s">
        <v>459</v>
      </c>
      <c r="E93" s="297">
        <v>4475</v>
      </c>
      <c r="F93" s="298">
        <v>10.842546200000001</v>
      </c>
      <c r="G93" s="298">
        <v>26.552662820000002</v>
      </c>
      <c r="H93" s="298">
        <v>9.0690180284306408</v>
      </c>
      <c r="I93" s="298">
        <v>1.3555052097931637</v>
      </c>
      <c r="J93" s="298">
        <v>4.3390948904932856</v>
      </c>
      <c r="K93" s="216">
        <v>8</v>
      </c>
      <c r="L93" s="297">
        <v>93957.98</v>
      </c>
      <c r="M93" s="297">
        <v>93957.98</v>
      </c>
      <c r="N93" s="297">
        <v>4710</v>
      </c>
      <c r="O93" s="297">
        <v>4710</v>
      </c>
      <c r="P93" s="297">
        <v>15</v>
      </c>
      <c r="Q93" s="297">
        <v>300768</v>
      </c>
      <c r="R93" s="297">
        <v>300768</v>
      </c>
      <c r="S93" s="297">
        <v>772</v>
      </c>
      <c r="T93" s="297">
        <v>772</v>
      </c>
      <c r="U93" s="297">
        <v>0</v>
      </c>
      <c r="V93" s="297">
        <v>0</v>
      </c>
      <c r="W93" s="297">
        <v>0</v>
      </c>
      <c r="X93" s="297" t="s">
        <v>189</v>
      </c>
    </row>
    <row r="94" spans="1:24" x14ac:dyDescent="0.2">
      <c r="A94" s="228"/>
      <c r="B94" s="216" t="s">
        <v>573</v>
      </c>
      <c r="C94" s="216" t="s">
        <v>493</v>
      </c>
      <c r="D94" s="216" t="s">
        <v>459</v>
      </c>
      <c r="E94" s="297">
        <v>2773</v>
      </c>
      <c r="F94" s="298">
        <v>23.265181420000001</v>
      </c>
      <c r="G94" s="298">
        <v>14.02770338</v>
      </c>
      <c r="H94" s="298">
        <v>6.2492393137085092</v>
      </c>
      <c r="I94" s="298">
        <v>0.38477410112474886</v>
      </c>
      <c r="J94" s="298">
        <v>4.8201393174975911</v>
      </c>
      <c r="K94" s="216">
        <v>8</v>
      </c>
      <c r="L94" s="297">
        <v>26155.9</v>
      </c>
      <c r="M94" s="297">
        <v>26155.899999999998</v>
      </c>
      <c r="N94" s="297">
        <v>542</v>
      </c>
      <c r="O94" s="297">
        <v>542</v>
      </c>
      <c r="P94" s="297">
        <v>13</v>
      </c>
      <c r="Q94" s="297">
        <v>327660</v>
      </c>
      <c r="R94" s="297">
        <v>327660</v>
      </c>
      <c r="S94" s="297">
        <v>1415</v>
      </c>
      <c r="T94" s="297">
        <v>1415</v>
      </c>
      <c r="U94" s="297">
        <v>0</v>
      </c>
      <c r="V94" s="297">
        <v>0</v>
      </c>
      <c r="W94" s="297">
        <v>0</v>
      </c>
      <c r="X94" s="297" t="s">
        <v>189</v>
      </c>
    </row>
    <row r="95" spans="1:24" x14ac:dyDescent="0.2">
      <c r="A95" s="228"/>
      <c r="B95" s="216" t="s">
        <v>574</v>
      </c>
      <c r="C95" s="216" t="s">
        <v>493</v>
      </c>
      <c r="D95" s="216" t="s">
        <v>459</v>
      </c>
      <c r="E95" s="297">
        <v>4177.5</v>
      </c>
      <c r="F95" s="298">
        <v>69.503415680000003</v>
      </c>
      <c r="G95" s="298">
        <v>23.312769759999998</v>
      </c>
      <c r="H95" s="298">
        <v>8.8022822040650333</v>
      </c>
      <c r="I95" s="298">
        <v>4.2512855337247979</v>
      </c>
      <c r="J95" s="298">
        <v>2.6599472706324727</v>
      </c>
      <c r="K95" s="216">
        <v>16</v>
      </c>
      <c r="L95" s="297">
        <v>350397.57999999996</v>
      </c>
      <c r="M95" s="297">
        <v>350397.57999999996</v>
      </c>
      <c r="N95" s="297">
        <v>4462</v>
      </c>
      <c r="O95" s="297">
        <v>4462</v>
      </c>
      <c r="P95" s="297">
        <v>17</v>
      </c>
      <c r="Q95" s="297">
        <v>219237</v>
      </c>
      <c r="R95" s="297">
        <v>219237</v>
      </c>
      <c r="S95" s="297">
        <v>637</v>
      </c>
      <c r="T95" s="297">
        <v>637</v>
      </c>
      <c r="U95" s="297">
        <v>1</v>
      </c>
      <c r="V95" s="297">
        <v>4166</v>
      </c>
      <c r="W95" s="297">
        <v>4166</v>
      </c>
      <c r="X95" s="297" t="s">
        <v>189</v>
      </c>
    </row>
    <row r="96" spans="1:24" x14ac:dyDescent="0.2">
      <c r="A96" s="228"/>
      <c r="B96" s="216" t="s">
        <v>575</v>
      </c>
      <c r="C96" s="216" t="s">
        <v>493</v>
      </c>
      <c r="D96" s="216" t="s">
        <v>459</v>
      </c>
      <c r="E96" s="297">
        <v>2312</v>
      </c>
      <c r="F96" s="298">
        <v>9.0130120970000007</v>
      </c>
      <c r="G96" s="298">
        <v>13.93714407</v>
      </c>
      <c r="H96" s="298">
        <v>4.5726141319818359</v>
      </c>
      <c r="I96" s="298">
        <v>0.11241205085659951</v>
      </c>
      <c r="J96" s="298">
        <v>0.52367969464625252</v>
      </c>
      <c r="K96" s="216">
        <v>3</v>
      </c>
      <c r="L96" s="297">
        <v>10172</v>
      </c>
      <c r="M96" s="297">
        <v>10172</v>
      </c>
      <c r="N96" s="297">
        <v>488</v>
      </c>
      <c r="O96" s="297">
        <v>488</v>
      </c>
      <c r="P96" s="297">
        <v>3</v>
      </c>
      <c r="Q96" s="297">
        <v>47387</v>
      </c>
      <c r="R96" s="297">
        <v>47387</v>
      </c>
      <c r="S96" s="297">
        <v>167</v>
      </c>
      <c r="T96" s="297">
        <v>167</v>
      </c>
      <c r="U96" s="297">
        <v>0</v>
      </c>
      <c r="V96" s="297">
        <v>0</v>
      </c>
      <c r="W96" s="297">
        <v>0</v>
      </c>
      <c r="X96" s="297" t="s">
        <v>189</v>
      </c>
    </row>
    <row r="97" spans="1:24" x14ac:dyDescent="0.2">
      <c r="A97" s="228"/>
      <c r="B97" s="216" t="s">
        <v>576</v>
      </c>
      <c r="C97" s="216" t="s">
        <v>493</v>
      </c>
      <c r="D97" s="216" t="s">
        <v>459</v>
      </c>
      <c r="E97" s="297">
        <v>2996.5</v>
      </c>
      <c r="F97" s="298">
        <v>81.391798609999995</v>
      </c>
      <c r="G97" s="298">
        <v>12.759890779999999</v>
      </c>
      <c r="H97" s="298">
        <v>6.9732365512722998</v>
      </c>
      <c r="I97" s="298">
        <v>1.7805907653435262</v>
      </c>
      <c r="J97" s="298">
        <v>3.5670434803128619</v>
      </c>
      <c r="K97" s="216">
        <v>11</v>
      </c>
      <c r="L97" s="297">
        <v>102000.6</v>
      </c>
      <c r="M97" s="297">
        <v>102000.6</v>
      </c>
      <c r="N97" s="297">
        <v>3129</v>
      </c>
      <c r="O97" s="297">
        <v>3129</v>
      </c>
      <c r="P97" s="297">
        <v>27</v>
      </c>
      <c r="Q97" s="297">
        <v>204337</v>
      </c>
      <c r="R97" s="297">
        <v>204337</v>
      </c>
      <c r="S97" s="297">
        <v>1049</v>
      </c>
      <c r="T97" s="297">
        <v>1049</v>
      </c>
      <c r="U97" s="297">
        <v>0</v>
      </c>
      <c r="V97" s="297">
        <v>0</v>
      </c>
      <c r="W97" s="297">
        <v>0</v>
      </c>
      <c r="X97" s="297" t="s">
        <v>189</v>
      </c>
    </row>
    <row r="98" spans="1:24" x14ac:dyDescent="0.2">
      <c r="A98" s="228"/>
      <c r="B98" s="216" t="s">
        <v>577</v>
      </c>
      <c r="C98" s="216" t="s">
        <v>493</v>
      </c>
      <c r="D98" s="216" t="s">
        <v>465</v>
      </c>
      <c r="E98" s="297">
        <v>2594.5</v>
      </c>
      <c r="F98" s="298">
        <v>227.66887930000001</v>
      </c>
      <c r="G98" s="298">
        <v>4.9043228650000001</v>
      </c>
      <c r="H98" s="298">
        <v>8.2307054375673054</v>
      </c>
      <c r="I98" s="298">
        <v>4.3722564824162546</v>
      </c>
      <c r="J98" s="298">
        <v>42.363879152576686</v>
      </c>
      <c r="K98" s="216">
        <v>38</v>
      </c>
      <c r="L98" s="297">
        <v>241915.69</v>
      </c>
      <c r="M98" s="297">
        <v>239219.69</v>
      </c>
      <c r="N98" s="297">
        <v>1460</v>
      </c>
      <c r="O98" s="297">
        <v>1456</v>
      </c>
      <c r="P98" s="297">
        <v>65</v>
      </c>
      <c r="Q98" s="297">
        <v>2317859</v>
      </c>
      <c r="R98" s="297">
        <v>2317859</v>
      </c>
      <c r="S98" s="297">
        <v>6750</v>
      </c>
      <c r="T98" s="297">
        <v>6750</v>
      </c>
      <c r="U98" s="297">
        <v>4</v>
      </c>
      <c r="V98" s="297">
        <v>10336</v>
      </c>
      <c r="W98" s="297">
        <v>7741</v>
      </c>
      <c r="X98" s="297" t="s">
        <v>491</v>
      </c>
    </row>
    <row r="99" spans="1:24" x14ac:dyDescent="0.2">
      <c r="A99" s="228"/>
      <c r="B99" s="216" t="s">
        <v>578</v>
      </c>
      <c r="C99" s="216" t="s">
        <v>493</v>
      </c>
      <c r="D99" s="216" t="s">
        <v>445</v>
      </c>
      <c r="E99" s="297">
        <v>2245.5</v>
      </c>
      <c r="F99" s="298">
        <v>6.8507628800000004</v>
      </c>
      <c r="G99" s="298">
        <v>4.2718946500000001</v>
      </c>
      <c r="H99" s="298">
        <v>8.2573790200038655</v>
      </c>
      <c r="I99" s="298">
        <v>3.6700296365475316</v>
      </c>
      <c r="J99" s="298">
        <v>8.249087792711487</v>
      </c>
      <c r="K99" s="216">
        <v>4</v>
      </c>
      <c r="L99" s="297">
        <v>174436.88999999998</v>
      </c>
      <c r="M99" s="297">
        <v>174436.88999999998</v>
      </c>
      <c r="N99" s="297">
        <v>1230</v>
      </c>
      <c r="O99" s="297">
        <v>1230</v>
      </c>
      <c r="P99" s="297">
        <v>9</v>
      </c>
      <c r="Q99" s="297">
        <v>392080</v>
      </c>
      <c r="R99" s="297">
        <v>392080</v>
      </c>
      <c r="S99" s="297">
        <v>1127</v>
      </c>
      <c r="T99" s="297">
        <v>1127</v>
      </c>
      <c r="U99" s="297">
        <v>1</v>
      </c>
      <c r="V99" s="297">
        <v>2210</v>
      </c>
      <c r="W99" s="297">
        <v>2210</v>
      </c>
      <c r="X99" s="297" t="s">
        <v>189</v>
      </c>
    </row>
    <row r="100" spans="1:24" x14ac:dyDescent="0.2">
      <c r="A100" s="228"/>
      <c r="B100" s="216" t="s">
        <v>579</v>
      </c>
      <c r="C100" s="216" t="s">
        <v>493</v>
      </c>
      <c r="D100" s="216" t="s">
        <v>459</v>
      </c>
      <c r="E100" s="297">
        <v>2912.5</v>
      </c>
      <c r="F100" s="298">
        <v>20.368092700000002</v>
      </c>
      <c r="G100" s="298">
        <v>7.1412540790000003</v>
      </c>
      <c r="H100" s="298">
        <v>6.5540802558406313</v>
      </c>
      <c r="I100" s="298">
        <v>3.4712698183497355</v>
      </c>
      <c r="J100" s="298">
        <v>10.726668859746978</v>
      </c>
      <c r="K100" s="216">
        <v>18</v>
      </c>
      <c r="L100" s="297">
        <v>253263.6</v>
      </c>
      <c r="M100" s="297">
        <v>253263.6</v>
      </c>
      <c r="N100" s="297">
        <v>3419</v>
      </c>
      <c r="O100" s="297">
        <v>3419</v>
      </c>
      <c r="P100" s="297">
        <v>20</v>
      </c>
      <c r="Q100" s="297">
        <v>782617</v>
      </c>
      <c r="R100" s="297">
        <v>782617</v>
      </c>
      <c r="S100" s="297">
        <v>2792</v>
      </c>
      <c r="T100" s="297">
        <v>2792</v>
      </c>
      <c r="U100" s="297">
        <v>3</v>
      </c>
      <c r="V100" s="297">
        <v>6245</v>
      </c>
      <c r="W100" s="297">
        <v>6245</v>
      </c>
      <c r="X100" s="297" t="s">
        <v>189</v>
      </c>
    </row>
    <row r="101" spans="1:24" x14ac:dyDescent="0.2">
      <c r="A101" s="228"/>
      <c r="B101" s="216" t="s">
        <v>580</v>
      </c>
      <c r="C101" s="216" t="s">
        <v>493</v>
      </c>
      <c r="D101" s="216" t="s">
        <v>445</v>
      </c>
      <c r="E101" s="297">
        <v>2031.5</v>
      </c>
      <c r="F101" s="298">
        <v>9.1544990240000015</v>
      </c>
      <c r="G101" s="298">
        <v>2.0016845880000003</v>
      </c>
      <c r="H101" s="298">
        <v>6.9351314335057843</v>
      </c>
      <c r="I101" s="298">
        <v>2.444828838532378</v>
      </c>
      <c r="J101" s="298">
        <v>6.9795384419731539</v>
      </c>
      <c r="K101" s="216">
        <v>13</v>
      </c>
      <c r="L101" s="297">
        <v>194626.37</v>
      </c>
      <c r="M101" s="297">
        <v>191028.37</v>
      </c>
      <c r="N101" s="297">
        <v>2971</v>
      </c>
      <c r="O101" s="297">
        <v>2957</v>
      </c>
      <c r="P101" s="297">
        <v>6</v>
      </c>
      <c r="Q101" s="297">
        <v>545351</v>
      </c>
      <c r="R101" s="297">
        <v>545351</v>
      </c>
      <c r="S101" s="297">
        <v>1600</v>
      </c>
      <c r="T101" s="297">
        <v>1600</v>
      </c>
      <c r="U101" s="297">
        <v>6</v>
      </c>
      <c r="V101" s="297">
        <v>11518</v>
      </c>
      <c r="W101" s="297">
        <v>9490</v>
      </c>
      <c r="X101" s="297" t="s">
        <v>491</v>
      </c>
    </row>
    <row r="102" spans="1:24" x14ac:dyDescent="0.2">
      <c r="A102" s="228"/>
      <c r="B102" s="216" t="s">
        <v>581</v>
      </c>
      <c r="C102" s="216" t="s">
        <v>493</v>
      </c>
      <c r="D102" s="216" t="s">
        <v>459</v>
      </c>
      <c r="E102" s="297">
        <v>6026</v>
      </c>
      <c r="F102" s="298">
        <v>79.890834209999994</v>
      </c>
      <c r="G102" s="298">
        <v>12.08658028</v>
      </c>
      <c r="H102" s="298">
        <v>17.337828583764463</v>
      </c>
      <c r="I102" s="298">
        <v>14.751494524431035</v>
      </c>
      <c r="J102" s="298">
        <v>20.918819705236636</v>
      </c>
      <c r="K102" s="216">
        <v>48</v>
      </c>
      <c r="L102" s="297">
        <v>1347106.45</v>
      </c>
      <c r="M102" s="297">
        <v>1061543.4499999997</v>
      </c>
      <c r="N102" s="297">
        <v>25599</v>
      </c>
      <c r="O102" s="297">
        <v>17549</v>
      </c>
      <c r="P102" s="297">
        <v>44</v>
      </c>
      <c r="Q102" s="297">
        <v>1505355</v>
      </c>
      <c r="R102" s="297">
        <v>1505355</v>
      </c>
      <c r="S102" s="297">
        <v>5284</v>
      </c>
      <c r="T102" s="297">
        <v>5284</v>
      </c>
      <c r="U102" s="297">
        <v>6</v>
      </c>
      <c r="V102" s="297">
        <v>32517</v>
      </c>
      <c r="W102" s="297">
        <v>32517</v>
      </c>
      <c r="X102" s="297" t="s">
        <v>189</v>
      </c>
    </row>
    <row r="103" spans="1:24" x14ac:dyDescent="0.2">
      <c r="A103" s="228"/>
      <c r="B103" s="216" t="s">
        <v>582</v>
      </c>
      <c r="C103" s="216" t="s">
        <v>493</v>
      </c>
      <c r="D103" s="216" t="s">
        <v>445</v>
      </c>
      <c r="E103" s="297">
        <v>4044</v>
      </c>
      <c r="F103" s="298">
        <v>14.579069649999999</v>
      </c>
      <c r="G103" s="298">
        <v>5.1424287080000006</v>
      </c>
      <c r="H103" s="298">
        <v>8.4593361441663966</v>
      </c>
      <c r="I103" s="298">
        <v>7.1426228401285377</v>
      </c>
      <c r="J103" s="298">
        <v>0.68282570778650331</v>
      </c>
      <c r="K103" s="216">
        <v>13</v>
      </c>
      <c r="L103" s="297">
        <v>731295.98</v>
      </c>
      <c r="M103" s="297">
        <v>504399.98000000004</v>
      </c>
      <c r="N103" s="297">
        <v>9055</v>
      </c>
      <c r="O103" s="297">
        <v>7521</v>
      </c>
      <c r="P103" s="297">
        <v>5</v>
      </c>
      <c r="Q103" s="297">
        <v>48220</v>
      </c>
      <c r="R103" s="297">
        <v>48220</v>
      </c>
      <c r="S103" s="297">
        <v>415</v>
      </c>
      <c r="T103" s="297">
        <v>415</v>
      </c>
      <c r="U103" s="297">
        <v>4</v>
      </c>
      <c r="V103" s="297">
        <v>15668</v>
      </c>
      <c r="W103" s="297">
        <v>15668</v>
      </c>
      <c r="X103" s="297" t="s">
        <v>189</v>
      </c>
    </row>
    <row r="104" spans="1:24" x14ac:dyDescent="0.2">
      <c r="A104" s="228"/>
      <c r="B104" s="216" t="s">
        <v>583</v>
      </c>
      <c r="C104" s="216" t="s">
        <v>493</v>
      </c>
      <c r="D104" s="216" t="s">
        <v>445</v>
      </c>
      <c r="E104" s="297">
        <v>3299</v>
      </c>
      <c r="F104" s="298">
        <v>21.03783872</v>
      </c>
      <c r="G104" s="298">
        <v>5.5094250169999999</v>
      </c>
      <c r="H104" s="298">
        <v>8.6117566152324585</v>
      </c>
      <c r="I104" s="298">
        <v>3.6037774218167806</v>
      </c>
      <c r="J104" s="298">
        <v>6.1692509700641027</v>
      </c>
      <c r="K104" s="216">
        <v>6</v>
      </c>
      <c r="L104" s="297">
        <v>229659.76</v>
      </c>
      <c r="M104" s="297">
        <v>229659.76</v>
      </c>
      <c r="N104" s="297">
        <v>6665</v>
      </c>
      <c r="O104" s="297">
        <v>6665</v>
      </c>
      <c r="P104" s="297">
        <v>5</v>
      </c>
      <c r="Q104" s="297">
        <v>393151</v>
      </c>
      <c r="R104" s="297">
        <v>393151</v>
      </c>
      <c r="S104" s="297">
        <v>1121</v>
      </c>
      <c r="T104" s="297">
        <v>1121</v>
      </c>
      <c r="U104" s="297">
        <v>4</v>
      </c>
      <c r="V104" s="297">
        <v>7953</v>
      </c>
      <c r="W104" s="297">
        <v>7953</v>
      </c>
      <c r="X104" s="297" t="s">
        <v>189</v>
      </c>
    </row>
    <row r="105" spans="1:24" x14ac:dyDescent="0.2">
      <c r="A105" s="228"/>
      <c r="B105" s="216" t="s">
        <v>584</v>
      </c>
      <c r="C105" s="216" t="s">
        <v>493</v>
      </c>
      <c r="D105" s="216" t="s">
        <v>459</v>
      </c>
      <c r="E105" s="297">
        <v>2222.5</v>
      </c>
      <c r="F105" s="298">
        <v>113.3503122</v>
      </c>
      <c r="G105" s="298">
        <v>6.0773762079999996</v>
      </c>
      <c r="H105" s="298">
        <v>5.334716487312142</v>
      </c>
      <c r="I105" s="298">
        <v>0.86354127128043701</v>
      </c>
      <c r="J105" s="298">
        <v>20.637710402280543</v>
      </c>
      <c r="K105" s="216">
        <v>28</v>
      </c>
      <c r="L105" s="297">
        <v>43150.89</v>
      </c>
      <c r="M105" s="297">
        <v>43150.89</v>
      </c>
      <c r="N105" s="297">
        <v>466</v>
      </c>
      <c r="O105" s="297">
        <v>466</v>
      </c>
      <c r="P105" s="297">
        <v>43</v>
      </c>
      <c r="Q105" s="297">
        <v>1031260</v>
      </c>
      <c r="R105" s="297">
        <v>1031260</v>
      </c>
      <c r="S105" s="297">
        <v>3632</v>
      </c>
      <c r="T105" s="297">
        <v>3632</v>
      </c>
      <c r="U105" s="297">
        <v>2</v>
      </c>
      <c r="V105" s="297">
        <v>4438</v>
      </c>
      <c r="W105" s="297">
        <v>2218</v>
      </c>
      <c r="X105" s="297" t="s">
        <v>189</v>
      </c>
    </row>
    <row r="106" spans="1:24" x14ac:dyDescent="0.2">
      <c r="A106" s="228"/>
      <c r="B106" s="216" t="s">
        <v>585</v>
      </c>
      <c r="C106" s="216" t="s">
        <v>493</v>
      </c>
      <c r="D106" s="216" t="s">
        <v>459</v>
      </c>
      <c r="E106" s="297">
        <v>3202.5</v>
      </c>
      <c r="F106" s="298">
        <v>30.96798239</v>
      </c>
      <c r="G106" s="298">
        <v>1.829367709</v>
      </c>
      <c r="H106" s="298">
        <v>8.4593361441663966</v>
      </c>
      <c r="I106" s="298">
        <v>5.5796105598818651</v>
      </c>
      <c r="J106" s="298">
        <v>18.473440238880332</v>
      </c>
      <c r="K106" s="216">
        <v>27</v>
      </c>
      <c r="L106" s="297">
        <v>354454.63999999996</v>
      </c>
      <c r="M106" s="297">
        <v>354454.64</v>
      </c>
      <c r="N106" s="297">
        <v>5154</v>
      </c>
      <c r="O106" s="297">
        <v>5154</v>
      </c>
      <c r="P106" s="297">
        <v>20</v>
      </c>
      <c r="Q106" s="297">
        <v>1173558</v>
      </c>
      <c r="R106" s="297">
        <v>1173558</v>
      </c>
      <c r="S106" s="297">
        <v>4773</v>
      </c>
      <c r="T106" s="297">
        <v>4773</v>
      </c>
      <c r="U106" s="297">
        <v>3</v>
      </c>
      <c r="V106" s="297">
        <v>9579</v>
      </c>
      <c r="W106" s="297">
        <v>6384</v>
      </c>
      <c r="X106" s="297" t="s">
        <v>189</v>
      </c>
    </row>
    <row r="107" spans="1:24" x14ac:dyDescent="0.2">
      <c r="A107" s="228"/>
      <c r="B107" s="216" t="s">
        <v>586</v>
      </c>
      <c r="C107" s="216" t="s">
        <v>493</v>
      </c>
      <c r="D107" s="216" t="s">
        <v>445</v>
      </c>
      <c r="E107" s="297">
        <v>1502.5</v>
      </c>
      <c r="F107" s="298">
        <v>2.6868103360000002</v>
      </c>
      <c r="G107" s="298">
        <v>4.6920924379999995</v>
      </c>
      <c r="H107" s="298">
        <v>6.9351314335057843</v>
      </c>
      <c r="I107" s="298">
        <v>0.50412749831719783</v>
      </c>
      <c r="J107" s="298">
        <v>0.88366057585586588</v>
      </c>
      <c r="K107" s="216">
        <v>1</v>
      </c>
      <c r="L107" s="297">
        <v>55675</v>
      </c>
      <c r="M107" s="297">
        <v>55675</v>
      </c>
      <c r="N107" s="297">
        <v>142</v>
      </c>
      <c r="O107" s="297">
        <v>142</v>
      </c>
      <c r="P107" s="297">
        <v>2</v>
      </c>
      <c r="Q107" s="297">
        <v>97590</v>
      </c>
      <c r="R107" s="297">
        <v>97590</v>
      </c>
      <c r="S107" s="297">
        <v>313</v>
      </c>
      <c r="T107" s="297">
        <v>313</v>
      </c>
      <c r="U107" s="297">
        <v>0</v>
      </c>
      <c r="V107" s="297">
        <v>0</v>
      </c>
      <c r="W107" s="297">
        <v>0</v>
      </c>
      <c r="X107" s="297" t="s">
        <v>189</v>
      </c>
    </row>
    <row r="108" spans="1:24" x14ac:dyDescent="0.2">
      <c r="A108" s="228"/>
      <c r="B108" s="216" t="s">
        <v>587</v>
      </c>
      <c r="C108" s="216" t="s">
        <v>493</v>
      </c>
      <c r="D108" s="216" t="s">
        <v>445</v>
      </c>
      <c r="E108" s="297">
        <v>1547</v>
      </c>
      <c r="F108" s="298">
        <v>5.9203166309999995</v>
      </c>
      <c r="G108" s="298">
        <v>2.6000829759999999</v>
      </c>
      <c r="H108" s="298">
        <v>2.667358243656071</v>
      </c>
      <c r="I108" s="298">
        <v>0.23910940766357514</v>
      </c>
      <c r="J108" s="298">
        <v>3.540209020785736E-2</v>
      </c>
      <c r="K108" s="216">
        <v>2</v>
      </c>
      <c r="L108" s="297">
        <v>27860.68</v>
      </c>
      <c r="M108" s="297">
        <v>27860.68</v>
      </c>
      <c r="N108" s="297">
        <v>65</v>
      </c>
      <c r="O108" s="297">
        <v>65</v>
      </c>
      <c r="P108" s="297">
        <v>1</v>
      </c>
      <c r="Q108" s="297">
        <v>4125</v>
      </c>
      <c r="R108" s="297">
        <v>4125</v>
      </c>
      <c r="S108" s="297">
        <v>25</v>
      </c>
      <c r="T108" s="297">
        <v>25</v>
      </c>
      <c r="U108" s="297">
        <v>1</v>
      </c>
      <c r="V108" s="297">
        <v>1546</v>
      </c>
      <c r="W108" s="297">
        <v>1546</v>
      </c>
      <c r="X108" s="297" t="s">
        <v>189</v>
      </c>
    </row>
    <row r="109" spans="1:24" x14ac:dyDescent="0.2">
      <c r="A109" s="228"/>
      <c r="B109" s="216" t="s">
        <v>588</v>
      </c>
      <c r="C109" s="216" t="s">
        <v>493</v>
      </c>
      <c r="D109" s="216" t="s">
        <v>459</v>
      </c>
      <c r="E109" s="297">
        <v>4728.5</v>
      </c>
      <c r="F109" s="298">
        <v>26.782250080000001</v>
      </c>
      <c r="G109" s="298">
        <v>29.110201180000001</v>
      </c>
      <c r="H109" s="298">
        <v>7.4304979644704838</v>
      </c>
      <c r="I109" s="298">
        <v>0.84874514031987203</v>
      </c>
      <c r="J109" s="298">
        <v>1.7080780692328048</v>
      </c>
      <c r="K109" s="216">
        <v>8</v>
      </c>
      <c r="L109" s="297">
        <v>71362.39</v>
      </c>
      <c r="M109" s="297">
        <v>71362.39</v>
      </c>
      <c r="N109" s="297">
        <v>117</v>
      </c>
      <c r="O109" s="297">
        <v>117</v>
      </c>
      <c r="P109" s="297">
        <v>5</v>
      </c>
      <c r="Q109" s="297">
        <v>143615</v>
      </c>
      <c r="R109" s="297">
        <v>143615</v>
      </c>
      <c r="S109" s="297">
        <v>359</v>
      </c>
      <c r="T109" s="297">
        <v>359</v>
      </c>
      <c r="U109" s="297">
        <v>0</v>
      </c>
      <c r="V109" s="297">
        <v>0</v>
      </c>
      <c r="W109" s="297">
        <v>0</v>
      </c>
      <c r="X109" s="297" t="s">
        <v>189</v>
      </c>
    </row>
    <row r="110" spans="1:24" x14ac:dyDescent="0.2">
      <c r="A110" s="228"/>
      <c r="B110" s="216" t="s">
        <v>589</v>
      </c>
      <c r="C110" s="216" t="s">
        <v>493</v>
      </c>
      <c r="D110" s="216" t="s">
        <v>445</v>
      </c>
      <c r="E110" s="297">
        <v>2215.5</v>
      </c>
      <c r="F110" s="298">
        <v>10.726073959999999</v>
      </c>
      <c r="G110" s="298">
        <v>0.77370566929999995</v>
      </c>
      <c r="H110" s="298">
        <v>4.877455074113958</v>
      </c>
      <c r="I110" s="298">
        <v>6.9765690991903093E-2</v>
      </c>
      <c r="J110" s="298">
        <v>1.1311179261462336</v>
      </c>
      <c r="K110" s="216">
        <v>2</v>
      </c>
      <c r="L110" s="297">
        <v>5589</v>
      </c>
      <c r="M110" s="297">
        <v>5589</v>
      </c>
      <c r="N110" s="297">
        <v>85</v>
      </c>
      <c r="O110" s="297">
        <v>85</v>
      </c>
      <c r="P110" s="297">
        <v>5</v>
      </c>
      <c r="Q110" s="297">
        <v>90615</v>
      </c>
      <c r="R110" s="297">
        <v>90615</v>
      </c>
      <c r="S110" s="297">
        <v>460</v>
      </c>
      <c r="T110" s="297">
        <v>460</v>
      </c>
      <c r="U110" s="297">
        <v>2</v>
      </c>
      <c r="V110" s="297">
        <v>4425</v>
      </c>
      <c r="W110" s="297">
        <v>4425</v>
      </c>
      <c r="X110" s="297" t="s">
        <v>189</v>
      </c>
    </row>
    <row r="111" spans="1:24" x14ac:dyDescent="0.2">
      <c r="A111" s="228"/>
      <c r="B111" s="216" t="s">
        <v>590</v>
      </c>
      <c r="C111" s="216" t="s">
        <v>493</v>
      </c>
      <c r="D111" s="216" t="s">
        <v>459</v>
      </c>
      <c r="E111" s="297">
        <v>0</v>
      </c>
      <c r="F111" s="298">
        <v>1.999049469E-3</v>
      </c>
      <c r="G111" s="298">
        <v>2.9585815530000001</v>
      </c>
      <c r="H111" s="298">
        <v>0.26673582436560705</v>
      </c>
      <c r="I111" s="298">
        <v>0</v>
      </c>
      <c r="J111" s="298">
        <v>0</v>
      </c>
      <c r="K111" s="216">
        <v>0</v>
      </c>
      <c r="L111" s="297">
        <v>0</v>
      </c>
      <c r="M111" s="297">
        <v>0</v>
      </c>
      <c r="N111" s="297">
        <v>0</v>
      </c>
      <c r="O111" s="297">
        <v>0</v>
      </c>
      <c r="P111" s="297">
        <v>0</v>
      </c>
      <c r="Q111" s="297">
        <v>0</v>
      </c>
      <c r="R111" s="297">
        <v>0</v>
      </c>
      <c r="S111" s="297">
        <v>0</v>
      </c>
      <c r="T111" s="297">
        <v>0</v>
      </c>
      <c r="U111" s="297">
        <v>0</v>
      </c>
      <c r="V111" s="297">
        <v>0</v>
      </c>
      <c r="W111" s="297">
        <v>0</v>
      </c>
      <c r="X111" s="297" t="s">
        <v>189</v>
      </c>
    </row>
    <row r="112" spans="1:24" x14ac:dyDescent="0.2">
      <c r="A112" s="228"/>
      <c r="B112" s="216" t="s">
        <v>591</v>
      </c>
      <c r="C112" s="216" t="s">
        <v>493</v>
      </c>
      <c r="D112" s="216" t="s">
        <v>445</v>
      </c>
      <c r="E112" s="297">
        <v>141.5</v>
      </c>
      <c r="F112" s="298">
        <v>1.6114785039999999</v>
      </c>
      <c r="G112" s="298">
        <v>1.717018943</v>
      </c>
      <c r="H112" s="298">
        <v>8.6498617329989713</v>
      </c>
      <c r="I112" s="298">
        <v>0</v>
      </c>
      <c r="J112" s="298">
        <v>0.79260220343365817</v>
      </c>
      <c r="K112" s="216">
        <v>0</v>
      </c>
      <c r="L112" s="297">
        <v>0</v>
      </c>
      <c r="M112" s="297">
        <v>0</v>
      </c>
      <c r="N112" s="297">
        <v>0</v>
      </c>
      <c r="O112" s="297">
        <v>0</v>
      </c>
      <c r="P112" s="297">
        <v>1</v>
      </c>
      <c r="Q112" s="297">
        <v>2375</v>
      </c>
      <c r="R112" s="297">
        <v>2375</v>
      </c>
      <c r="S112" s="297">
        <v>25</v>
      </c>
      <c r="T112" s="297">
        <v>25</v>
      </c>
      <c r="U112" s="297">
        <v>3</v>
      </c>
      <c r="V112" s="297">
        <v>425</v>
      </c>
      <c r="W112" s="297">
        <v>425</v>
      </c>
      <c r="X112" s="297" t="s">
        <v>189</v>
      </c>
    </row>
    <row r="113" spans="1:24" x14ac:dyDescent="0.2">
      <c r="A113" s="228"/>
      <c r="B113" s="216" t="s">
        <v>592</v>
      </c>
      <c r="C113" s="216" t="s">
        <v>493</v>
      </c>
      <c r="D113" s="216" t="s">
        <v>445</v>
      </c>
      <c r="E113" s="297">
        <v>843.5</v>
      </c>
      <c r="F113" s="298">
        <v>10.15628478</v>
      </c>
      <c r="G113" s="298">
        <v>5.2284356839999999</v>
      </c>
      <c r="H113" s="298">
        <v>7.5067082000035139</v>
      </c>
      <c r="I113" s="298">
        <v>3.1054733638110951E-2</v>
      </c>
      <c r="J113" s="298">
        <v>2.4550352393292343</v>
      </c>
      <c r="K113" s="216">
        <v>1</v>
      </c>
      <c r="L113" s="297">
        <v>617</v>
      </c>
      <c r="M113" s="297">
        <v>617</v>
      </c>
      <c r="N113" s="297">
        <v>6</v>
      </c>
      <c r="O113" s="297">
        <v>6</v>
      </c>
      <c r="P113" s="297">
        <v>2</v>
      </c>
      <c r="Q113" s="297">
        <v>48777</v>
      </c>
      <c r="R113" s="297">
        <v>48777</v>
      </c>
      <c r="S113" s="297">
        <v>195</v>
      </c>
      <c r="T113" s="297">
        <v>195</v>
      </c>
      <c r="U113" s="297">
        <v>0</v>
      </c>
      <c r="V113" s="297">
        <v>0</v>
      </c>
      <c r="W113" s="297">
        <v>0</v>
      </c>
      <c r="X113" s="297" t="s">
        <v>189</v>
      </c>
    </row>
    <row r="114" spans="1:24" x14ac:dyDescent="0.2">
      <c r="A114" s="228"/>
      <c r="B114" s="216" t="s">
        <v>593</v>
      </c>
      <c r="C114" s="216" t="s">
        <v>493</v>
      </c>
      <c r="D114" s="216" t="s">
        <v>445</v>
      </c>
      <c r="E114" s="297">
        <v>0.5</v>
      </c>
      <c r="F114" s="298">
        <v>4.8754786790000003E-3</v>
      </c>
      <c r="G114" s="298">
        <v>0.2282466111</v>
      </c>
      <c r="H114" s="298">
        <v>8.5736514974659421</v>
      </c>
      <c r="I114" s="298">
        <v>0</v>
      </c>
      <c r="J114" s="298">
        <v>23.546737426431449</v>
      </c>
      <c r="K114" s="216">
        <v>0</v>
      </c>
      <c r="L114" s="297">
        <v>0</v>
      </c>
      <c r="M114" s="297">
        <v>0</v>
      </c>
      <c r="N114" s="297">
        <v>0</v>
      </c>
      <c r="O114" s="297">
        <v>0</v>
      </c>
      <c r="P114" s="297">
        <v>1</v>
      </c>
      <c r="Q114" s="297">
        <v>529</v>
      </c>
      <c r="R114" s="297">
        <v>529</v>
      </c>
      <c r="S114" s="297">
        <v>1</v>
      </c>
      <c r="T114" s="297">
        <v>1</v>
      </c>
      <c r="U114" s="297">
        <v>0</v>
      </c>
      <c r="V114" s="297">
        <v>0</v>
      </c>
      <c r="W114" s="297">
        <v>0</v>
      </c>
      <c r="X114" s="297" t="s">
        <v>491</v>
      </c>
    </row>
    <row r="115" spans="1:24" x14ac:dyDescent="0.2">
      <c r="A115" s="228"/>
      <c r="B115" s="216" t="s">
        <v>594</v>
      </c>
      <c r="C115" s="216" t="s">
        <v>493</v>
      </c>
      <c r="D115" s="216" t="s">
        <v>445</v>
      </c>
      <c r="E115" s="297">
        <v>3042</v>
      </c>
      <c r="F115" s="298">
        <v>13.757053809999999</v>
      </c>
      <c r="G115" s="298">
        <v>1.7989482749999999</v>
      </c>
      <c r="H115" s="298">
        <v>5.5252420761447185</v>
      </c>
      <c r="I115" s="298">
        <v>1.146615816970836</v>
      </c>
      <c r="J115" s="298">
        <v>4.6891986233305092</v>
      </c>
      <c r="K115" s="216">
        <v>6</v>
      </c>
      <c r="L115" s="297">
        <v>133043.5</v>
      </c>
      <c r="M115" s="297">
        <v>117423.5</v>
      </c>
      <c r="N115" s="297">
        <v>646</v>
      </c>
      <c r="O115" s="297">
        <v>624</v>
      </c>
      <c r="P115" s="297">
        <v>10</v>
      </c>
      <c r="Q115" s="297">
        <v>480215</v>
      </c>
      <c r="R115" s="297">
        <v>480215</v>
      </c>
      <c r="S115" s="297">
        <v>1338</v>
      </c>
      <c r="T115" s="297">
        <v>1338</v>
      </c>
      <c r="U115" s="297">
        <v>13</v>
      </c>
      <c r="V115" s="297">
        <v>39144</v>
      </c>
      <c r="W115" s="297">
        <v>36118</v>
      </c>
      <c r="X115" s="297" t="s">
        <v>491</v>
      </c>
    </row>
    <row r="116" spans="1:24" x14ac:dyDescent="0.2">
      <c r="A116" s="228"/>
      <c r="B116" s="216" t="s">
        <v>595</v>
      </c>
      <c r="C116" s="216" t="s">
        <v>493</v>
      </c>
      <c r="D116" s="216" t="s">
        <v>459</v>
      </c>
      <c r="E116" s="297">
        <v>2708</v>
      </c>
      <c r="F116" s="298">
        <v>25.882791990000001</v>
      </c>
      <c r="G116" s="298">
        <v>11.26634582</v>
      </c>
      <c r="H116" s="298">
        <v>6.3254495492415401</v>
      </c>
      <c r="I116" s="298">
        <v>2.4346654187928336</v>
      </c>
      <c r="J116" s="298">
        <v>2.6059019960777725</v>
      </c>
      <c r="K116" s="216">
        <v>2</v>
      </c>
      <c r="L116" s="297">
        <v>166233.35999999999</v>
      </c>
      <c r="M116" s="297">
        <v>166233.35999999999</v>
      </c>
      <c r="N116" s="297">
        <v>2798</v>
      </c>
      <c r="O116" s="297">
        <v>2798</v>
      </c>
      <c r="P116" s="297">
        <v>14</v>
      </c>
      <c r="Q116" s="297">
        <v>177925</v>
      </c>
      <c r="R116" s="297">
        <v>177925</v>
      </c>
      <c r="S116" s="297">
        <v>686</v>
      </c>
      <c r="T116" s="297">
        <v>686</v>
      </c>
      <c r="U116" s="297">
        <v>0</v>
      </c>
      <c r="V116" s="297">
        <v>0</v>
      </c>
      <c r="W116" s="297">
        <v>0</v>
      </c>
      <c r="X116" s="297" t="s">
        <v>189</v>
      </c>
    </row>
    <row r="117" spans="1:24" x14ac:dyDescent="0.2">
      <c r="A117" s="228"/>
      <c r="B117" s="216" t="s">
        <v>596</v>
      </c>
      <c r="C117" s="216" t="s">
        <v>493</v>
      </c>
      <c r="D117" s="216" t="s">
        <v>459</v>
      </c>
      <c r="E117" s="297">
        <v>0</v>
      </c>
      <c r="F117" s="298">
        <v>2.5002547540000004E-3</v>
      </c>
      <c r="G117" s="298">
        <v>2.958170435</v>
      </c>
      <c r="H117" s="298">
        <v>0.87641770862985191</v>
      </c>
      <c r="I117" s="298">
        <v>0</v>
      </c>
      <c r="J117" s="298">
        <v>0</v>
      </c>
      <c r="K117" s="216">
        <v>0</v>
      </c>
      <c r="L117" s="297">
        <v>0</v>
      </c>
      <c r="M117" s="297">
        <v>0</v>
      </c>
      <c r="N117" s="297">
        <v>0</v>
      </c>
      <c r="O117" s="297">
        <v>0</v>
      </c>
      <c r="P117" s="297">
        <v>0</v>
      </c>
      <c r="Q117" s="297">
        <v>0</v>
      </c>
      <c r="R117" s="297">
        <v>0</v>
      </c>
      <c r="S117" s="297">
        <v>0</v>
      </c>
      <c r="T117" s="297">
        <v>0</v>
      </c>
      <c r="U117" s="297">
        <v>0</v>
      </c>
      <c r="V117" s="297">
        <v>0</v>
      </c>
      <c r="W117" s="297">
        <v>0</v>
      </c>
      <c r="X117" s="297" t="s">
        <v>189</v>
      </c>
    </row>
    <row r="118" spans="1:24" x14ac:dyDescent="0.2">
      <c r="A118" s="228"/>
      <c r="B118" s="216" t="s">
        <v>597</v>
      </c>
      <c r="C118" s="216" t="s">
        <v>493</v>
      </c>
      <c r="D118" s="216" t="s">
        <v>445</v>
      </c>
      <c r="E118" s="297">
        <v>3321</v>
      </c>
      <c r="F118" s="298">
        <v>8.1706877579999997</v>
      </c>
      <c r="G118" s="298">
        <v>8.6998110789999998</v>
      </c>
      <c r="H118" s="298">
        <v>6.0587137248759326</v>
      </c>
      <c r="I118" s="298">
        <v>5.1823164463792482E-2</v>
      </c>
      <c r="J118" s="298">
        <v>3.6457478483842212</v>
      </c>
      <c r="K118" s="216">
        <v>4</v>
      </c>
      <c r="L118" s="297">
        <v>5194.8</v>
      </c>
      <c r="M118" s="297">
        <v>5194.8</v>
      </c>
      <c r="N118" s="297">
        <v>96</v>
      </c>
      <c r="O118" s="297">
        <v>96</v>
      </c>
      <c r="P118" s="297">
        <v>5</v>
      </c>
      <c r="Q118" s="297">
        <v>365453</v>
      </c>
      <c r="R118" s="297">
        <v>365453</v>
      </c>
      <c r="S118" s="297">
        <v>1242</v>
      </c>
      <c r="T118" s="297">
        <v>1242</v>
      </c>
      <c r="U118" s="297">
        <v>1</v>
      </c>
      <c r="V118" s="297">
        <v>3314</v>
      </c>
      <c r="W118" s="297">
        <v>3314</v>
      </c>
      <c r="X118" s="297" t="s">
        <v>189</v>
      </c>
    </row>
    <row r="119" spans="1:24" x14ac:dyDescent="0.2">
      <c r="A119" s="228"/>
      <c r="B119" s="216" t="s">
        <v>598</v>
      </c>
      <c r="C119" s="216" t="s">
        <v>493</v>
      </c>
      <c r="D119" s="216" t="s">
        <v>445</v>
      </c>
      <c r="E119" s="297">
        <v>94.5</v>
      </c>
      <c r="F119" s="298">
        <v>2.1462881010000001</v>
      </c>
      <c r="G119" s="298">
        <v>13.7781038</v>
      </c>
      <c r="H119" s="298">
        <v>6.6683956091401768</v>
      </c>
      <c r="I119" s="298">
        <v>7.0757999004376085E-2</v>
      </c>
      <c r="J119" s="298">
        <v>2.4850575311707388</v>
      </c>
      <c r="K119" s="216">
        <v>1</v>
      </c>
      <c r="L119" s="297">
        <v>85.05</v>
      </c>
      <c r="M119" s="297">
        <v>85.05</v>
      </c>
      <c r="N119" s="297">
        <v>0</v>
      </c>
      <c r="O119" s="297">
        <v>0</v>
      </c>
      <c r="P119" s="297">
        <v>3</v>
      </c>
      <c r="Q119" s="297">
        <v>2987</v>
      </c>
      <c r="R119" s="297">
        <v>2987</v>
      </c>
      <c r="S119" s="297">
        <v>7</v>
      </c>
      <c r="T119" s="297">
        <v>7</v>
      </c>
      <c r="U119" s="297">
        <v>0</v>
      </c>
      <c r="V119" s="297">
        <v>0</v>
      </c>
      <c r="W119" s="297">
        <v>0</v>
      </c>
      <c r="X119" s="297" t="s">
        <v>189</v>
      </c>
    </row>
    <row r="120" spans="1:24" x14ac:dyDescent="0.2">
      <c r="A120" s="228"/>
      <c r="B120" s="216" t="s">
        <v>599</v>
      </c>
      <c r="C120" s="216" t="s">
        <v>493</v>
      </c>
      <c r="D120" s="216" t="s">
        <v>445</v>
      </c>
      <c r="E120" s="297">
        <v>4001.5</v>
      </c>
      <c r="F120" s="298">
        <v>2.1491536089999999</v>
      </c>
      <c r="G120" s="298">
        <v>24.24297082</v>
      </c>
      <c r="H120" s="298">
        <v>8.5355463796994258</v>
      </c>
      <c r="I120" s="298">
        <v>0.28198701488133854</v>
      </c>
      <c r="J120" s="298">
        <v>0.81348272561491319</v>
      </c>
      <c r="K120" s="216">
        <v>3</v>
      </c>
      <c r="L120" s="297">
        <v>24597</v>
      </c>
      <c r="M120" s="297">
        <v>24597</v>
      </c>
      <c r="N120" s="297">
        <v>163</v>
      </c>
      <c r="O120" s="297">
        <v>163</v>
      </c>
      <c r="P120" s="297">
        <v>4</v>
      </c>
      <c r="Q120" s="297">
        <v>70958</v>
      </c>
      <c r="R120" s="297">
        <v>70958</v>
      </c>
      <c r="S120" s="297">
        <v>214</v>
      </c>
      <c r="T120" s="297">
        <v>214</v>
      </c>
      <c r="U120" s="297">
        <v>1</v>
      </c>
      <c r="V120" s="297">
        <v>3987</v>
      </c>
      <c r="W120" s="297">
        <v>0</v>
      </c>
      <c r="X120" s="297" t="s">
        <v>189</v>
      </c>
    </row>
    <row r="121" spans="1:24" x14ac:dyDescent="0.2">
      <c r="A121" s="228"/>
      <c r="B121" s="216" t="s">
        <v>600</v>
      </c>
      <c r="C121" s="216" t="s">
        <v>493</v>
      </c>
      <c r="D121" s="216" t="s">
        <v>459</v>
      </c>
      <c r="E121" s="297">
        <v>1550.5</v>
      </c>
      <c r="F121" s="298">
        <v>18.217060420000003</v>
      </c>
      <c r="G121" s="298">
        <v>0.72983221630000006</v>
      </c>
      <c r="H121" s="298">
        <v>2.9721991857881935</v>
      </c>
      <c r="I121" s="298">
        <v>1.9305117732622468</v>
      </c>
      <c r="J121" s="298">
        <v>5.7308855414719595</v>
      </c>
      <c r="K121" s="216">
        <v>10</v>
      </c>
      <c r="L121" s="297">
        <v>272822.48</v>
      </c>
      <c r="M121" s="297">
        <v>173426.47999999998</v>
      </c>
      <c r="N121" s="297">
        <v>3288</v>
      </c>
      <c r="O121" s="297">
        <v>2535</v>
      </c>
      <c r="P121" s="297">
        <v>16</v>
      </c>
      <c r="Q121" s="297">
        <v>514831</v>
      </c>
      <c r="R121" s="297">
        <v>514831</v>
      </c>
      <c r="S121" s="297">
        <v>1168</v>
      </c>
      <c r="T121" s="297">
        <v>1168</v>
      </c>
      <c r="U121" s="297">
        <v>7</v>
      </c>
      <c r="V121" s="297">
        <v>10057</v>
      </c>
      <c r="W121" s="297">
        <v>6918</v>
      </c>
      <c r="X121" s="297" t="s">
        <v>189</v>
      </c>
    </row>
    <row r="122" spans="1:24" x14ac:dyDescent="0.2">
      <c r="A122" s="228"/>
      <c r="B122" s="216" t="s">
        <v>601</v>
      </c>
      <c r="C122" s="216" t="s">
        <v>493</v>
      </c>
      <c r="D122" s="216" t="s">
        <v>445</v>
      </c>
      <c r="E122" s="297">
        <v>2545.5</v>
      </c>
      <c r="F122" s="298">
        <v>11.03569373</v>
      </c>
      <c r="G122" s="298">
        <v>0.19565316029999999</v>
      </c>
      <c r="H122" s="298">
        <v>9.3357538527962483</v>
      </c>
      <c r="I122" s="298">
        <v>2.3156513453182939</v>
      </c>
      <c r="J122" s="298">
        <v>4.531725661790114</v>
      </c>
      <c r="K122" s="216">
        <v>5</v>
      </c>
      <c r="L122" s="297">
        <v>151459</v>
      </c>
      <c r="M122" s="297">
        <v>151459.00000000003</v>
      </c>
      <c r="N122" s="297">
        <v>2726</v>
      </c>
      <c r="O122" s="297">
        <v>2726</v>
      </c>
      <c r="P122" s="297">
        <v>13</v>
      </c>
      <c r="Q122" s="297">
        <v>296405</v>
      </c>
      <c r="R122" s="297">
        <v>296405</v>
      </c>
      <c r="S122" s="297">
        <v>1825</v>
      </c>
      <c r="T122" s="297">
        <v>1825</v>
      </c>
      <c r="U122" s="297">
        <v>5</v>
      </c>
      <c r="V122" s="297">
        <v>11032</v>
      </c>
      <c r="W122" s="297">
        <v>8486</v>
      </c>
      <c r="X122" s="297" t="s">
        <v>189</v>
      </c>
    </row>
    <row r="123" spans="1:24" x14ac:dyDescent="0.2">
      <c r="A123" s="228"/>
      <c r="B123" s="216" t="s">
        <v>602</v>
      </c>
      <c r="C123" s="216" t="s">
        <v>493</v>
      </c>
      <c r="D123" s="216" t="s">
        <v>459</v>
      </c>
      <c r="E123" s="297">
        <v>2521</v>
      </c>
      <c r="F123" s="298">
        <v>20.55686639</v>
      </c>
      <c r="G123" s="298">
        <v>13.37719418</v>
      </c>
      <c r="H123" s="298">
        <v>7.9258644954351825</v>
      </c>
      <c r="I123" s="298">
        <v>12.281069315129569</v>
      </c>
      <c r="J123" s="298">
        <v>5.1910557468096759</v>
      </c>
      <c r="K123" s="216">
        <v>6</v>
      </c>
      <c r="L123" s="297">
        <v>503170.66</v>
      </c>
      <c r="M123" s="297">
        <v>503170.66</v>
      </c>
      <c r="N123" s="297">
        <v>5171</v>
      </c>
      <c r="O123" s="297">
        <v>5171</v>
      </c>
      <c r="P123" s="297">
        <v>12</v>
      </c>
      <c r="Q123" s="297">
        <v>212684</v>
      </c>
      <c r="R123" s="297">
        <v>212684</v>
      </c>
      <c r="S123" s="297">
        <v>559</v>
      </c>
      <c r="T123" s="297">
        <v>559</v>
      </c>
      <c r="U123" s="297">
        <v>5</v>
      </c>
      <c r="V123" s="297">
        <v>11598</v>
      </c>
      <c r="W123" s="297">
        <v>9087</v>
      </c>
      <c r="X123" s="297" t="s">
        <v>189</v>
      </c>
    </row>
    <row r="124" spans="1:24" x14ac:dyDescent="0.2">
      <c r="A124" s="228"/>
      <c r="B124" s="216" t="s">
        <v>603</v>
      </c>
      <c r="C124" s="216" t="s">
        <v>493</v>
      </c>
      <c r="D124" s="216" t="s">
        <v>445</v>
      </c>
      <c r="E124" s="297">
        <v>3347.5</v>
      </c>
      <c r="F124" s="298">
        <v>6.1207767130000006</v>
      </c>
      <c r="G124" s="298">
        <v>15.04426776</v>
      </c>
      <c r="H124" s="298">
        <v>8.9165975573645788</v>
      </c>
      <c r="I124" s="298">
        <v>0.57473079599581267</v>
      </c>
      <c r="J124" s="298">
        <v>8.0424525193738319</v>
      </c>
      <c r="K124" s="216">
        <v>6</v>
      </c>
      <c r="L124" s="297">
        <v>595111</v>
      </c>
      <c r="M124" s="297">
        <v>28747</v>
      </c>
      <c r="N124" s="297">
        <v>3519</v>
      </c>
      <c r="O124" s="297">
        <v>191</v>
      </c>
      <c r="P124" s="297">
        <v>6</v>
      </c>
      <c r="Q124" s="297">
        <v>402269</v>
      </c>
      <c r="R124" s="297">
        <v>402269</v>
      </c>
      <c r="S124" s="297">
        <v>1103</v>
      </c>
      <c r="T124" s="297">
        <v>1103</v>
      </c>
      <c r="U124" s="297">
        <v>5</v>
      </c>
      <c r="V124" s="297">
        <v>16637</v>
      </c>
      <c r="W124" s="297">
        <v>9981</v>
      </c>
      <c r="X124" s="297" t="s">
        <v>491</v>
      </c>
    </row>
    <row r="125" spans="1:24" x14ac:dyDescent="0.2">
      <c r="A125" s="228"/>
      <c r="B125" s="216" t="s">
        <v>604</v>
      </c>
      <c r="C125" s="216" t="s">
        <v>493</v>
      </c>
      <c r="D125" s="216" t="s">
        <v>459</v>
      </c>
      <c r="E125" s="297">
        <v>1149</v>
      </c>
      <c r="F125" s="298">
        <v>10.42312733</v>
      </c>
      <c r="G125" s="298">
        <v>0.3799300598</v>
      </c>
      <c r="H125" s="298">
        <v>3.2389350101538001</v>
      </c>
      <c r="I125" s="298">
        <v>3.3936515369604328</v>
      </c>
      <c r="J125" s="298">
        <v>8.2306841877631953</v>
      </c>
      <c r="K125" s="216">
        <v>10</v>
      </c>
      <c r="L125" s="297">
        <v>527166.38</v>
      </c>
      <c r="M125" s="297">
        <v>154802.38</v>
      </c>
      <c r="N125" s="297">
        <v>2652</v>
      </c>
      <c r="O125" s="297">
        <v>2220</v>
      </c>
      <c r="P125" s="297">
        <v>17</v>
      </c>
      <c r="Q125" s="297">
        <v>375445</v>
      </c>
      <c r="R125" s="297">
        <v>375445</v>
      </c>
      <c r="S125" s="297">
        <v>1090</v>
      </c>
      <c r="T125" s="297">
        <v>1090</v>
      </c>
      <c r="U125" s="297">
        <v>4</v>
      </c>
      <c r="V125" s="297">
        <v>2184</v>
      </c>
      <c r="W125" s="297">
        <v>1468</v>
      </c>
      <c r="X125" s="297" t="s">
        <v>491</v>
      </c>
    </row>
    <row r="126" spans="1:24" x14ac:dyDescent="0.2">
      <c r="A126" s="228"/>
      <c r="B126" s="216" t="s">
        <v>605</v>
      </c>
      <c r="C126" s="216" t="s">
        <v>493</v>
      </c>
      <c r="D126" s="216" t="s">
        <v>445</v>
      </c>
      <c r="E126" s="297">
        <v>1184.5</v>
      </c>
      <c r="F126" s="298">
        <v>9.6876054609999986</v>
      </c>
      <c r="G126" s="298">
        <v>6.1735358820000004</v>
      </c>
      <c r="H126" s="298">
        <v>9.8692255015274615</v>
      </c>
      <c r="I126" s="298">
        <v>0.43434640519993106</v>
      </c>
      <c r="J126" s="298">
        <v>0.34179215142049707</v>
      </c>
      <c r="K126" s="216">
        <v>5</v>
      </c>
      <c r="L126" s="297">
        <v>10217.16</v>
      </c>
      <c r="M126" s="297">
        <v>10217.16</v>
      </c>
      <c r="N126" s="297">
        <v>68</v>
      </c>
      <c r="O126" s="297">
        <v>68</v>
      </c>
      <c r="P126" s="297">
        <v>3</v>
      </c>
      <c r="Q126" s="297">
        <v>8040</v>
      </c>
      <c r="R126" s="297">
        <v>8040</v>
      </c>
      <c r="S126" s="297">
        <v>80</v>
      </c>
      <c r="T126" s="297">
        <v>80</v>
      </c>
      <c r="U126" s="297">
        <v>1</v>
      </c>
      <c r="V126" s="297">
        <v>1095</v>
      </c>
      <c r="W126" s="297">
        <v>0</v>
      </c>
      <c r="X126" s="297" t="s">
        <v>189</v>
      </c>
    </row>
    <row r="127" spans="1:24" x14ac:dyDescent="0.2">
      <c r="A127" s="228"/>
      <c r="B127" s="216" t="s">
        <v>606</v>
      </c>
      <c r="C127" s="216" t="s">
        <v>493</v>
      </c>
      <c r="D127" s="216" t="s">
        <v>445</v>
      </c>
      <c r="E127" s="297">
        <v>1346.5</v>
      </c>
      <c r="F127" s="298">
        <v>8.8370694469999993</v>
      </c>
      <c r="G127" s="298">
        <v>0.63761723449999996</v>
      </c>
      <c r="H127" s="298">
        <v>5.2204011340125964</v>
      </c>
      <c r="I127" s="298">
        <v>0.28739878399526947</v>
      </c>
      <c r="J127" s="298">
        <v>2.1456090112120418</v>
      </c>
      <c r="K127" s="216">
        <v>6</v>
      </c>
      <c r="L127" s="297">
        <v>10984.09</v>
      </c>
      <c r="M127" s="297">
        <v>10984.09</v>
      </c>
      <c r="N127" s="297">
        <v>168</v>
      </c>
      <c r="O127" s="297">
        <v>168</v>
      </c>
      <c r="P127" s="297">
        <v>9</v>
      </c>
      <c r="Q127" s="297">
        <v>82003</v>
      </c>
      <c r="R127" s="297">
        <v>82003</v>
      </c>
      <c r="S127" s="297">
        <v>534</v>
      </c>
      <c r="T127" s="297">
        <v>534</v>
      </c>
      <c r="U127" s="297">
        <v>1</v>
      </c>
      <c r="V127" s="297">
        <v>1341</v>
      </c>
      <c r="W127" s="297">
        <v>1341</v>
      </c>
      <c r="X127" s="297" t="s">
        <v>189</v>
      </c>
    </row>
    <row r="128" spans="1:24" x14ac:dyDescent="0.2">
      <c r="A128" s="228"/>
      <c r="B128" s="216" t="s">
        <v>607</v>
      </c>
      <c r="C128" s="216" t="s">
        <v>493</v>
      </c>
      <c r="D128" s="216" t="s">
        <v>445</v>
      </c>
      <c r="E128" s="297">
        <v>1889</v>
      </c>
      <c r="F128" s="298">
        <v>15.268564510000001</v>
      </c>
      <c r="G128" s="298">
        <v>1.716659508</v>
      </c>
      <c r="H128" s="298">
        <v>5.7538727827438105</v>
      </c>
      <c r="I128" s="298">
        <v>15.227630538098843</v>
      </c>
      <c r="J128" s="298">
        <v>16.502102743271852</v>
      </c>
      <c r="K128" s="216">
        <v>16</v>
      </c>
      <c r="L128" s="297">
        <v>710655.86</v>
      </c>
      <c r="M128" s="297">
        <v>710655.86</v>
      </c>
      <c r="N128" s="297">
        <v>11638</v>
      </c>
      <c r="O128" s="297">
        <v>11638</v>
      </c>
      <c r="P128" s="297">
        <v>16</v>
      </c>
      <c r="Q128" s="297">
        <v>770134</v>
      </c>
      <c r="R128" s="297">
        <v>770134</v>
      </c>
      <c r="S128" s="297">
        <v>2260</v>
      </c>
      <c r="T128" s="297">
        <v>2260</v>
      </c>
      <c r="U128" s="297">
        <v>4</v>
      </c>
      <c r="V128" s="297">
        <v>8158</v>
      </c>
      <c r="W128" s="297">
        <v>8158</v>
      </c>
      <c r="X128" s="297" t="s">
        <v>491</v>
      </c>
    </row>
    <row r="129" spans="1:24" x14ac:dyDescent="0.2">
      <c r="A129" s="228"/>
      <c r="B129" s="216" t="s">
        <v>608</v>
      </c>
      <c r="C129" s="216" t="s">
        <v>493</v>
      </c>
      <c r="D129" s="216" t="s">
        <v>445</v>
      </c>
      <c r="E129" s="297">
        <v>3633.5</v>
      </c>
      <c r="F129" s="298">
        <v>22.671314709999997</v>
      </c>
      <c r="G129" s="298">
        <v>3.0182046950000001</v>
      </c>
      <c r="H129" s="298">
        <v>9.1071231461971571</v>
      </c>
      <c r="I129" s="298">
        <v>5.3174290316029982</v>
      </c>
      <c r="J129" s="298">
        <v>22.742912294263174</v>
      </c>
      <c r="K129" s="216">
        <v>28</v>
      </c>
      <c r="L129" s="297">
        <v>1727104.83</v>
      </c>
      <c r="M129" s="297">
        <v>527808.83000000007</v>
      </c>
      <c r="N129" s="297">
        <v>16537</v>
      </c>
      <c r="O129" s="297">
        <v>10143</v>
      </c>
      <c r="P129" s="297">
        <v>33</v>
      </c>
      <c r="Q129" s="297">
        <v>2257465</v>
      </c>
      <c r="R129" s="297">
        <v>2257465</v>
      </c>
      <c r="S129" s="297">
        <v>6369</v>
      </c>
      <c r="T129" s="297">
        <v>6369</v>
      </c>
      <c r="U129" s="297">
        <v>6</v>
      </c>
      <c r="V129" s="297">
        <v>21343</v>
      </c>
      <c r="W129" s="297">
        <v>18257</v>
      </c>
      <c r="X129" s="297" t="s">
        <v>491</v>
      </c>
    </row>
    <row r="130" spans="1:24" x14ac:dyDescent="0.2">
      <c r="A130" s="228"/>
      <c r="B130" s="216" t="s">
        <v>609</v>
      </c>
      <c r="C130" s="216" t="s">
        <v>484</v>
      </c>
      <c r="D130" s="216" t="s">
        <v>465</v>
      </c>
      <c r="E130" s="297">
        <v>1644.5</v>
      </c>
      <c r="F130" s="298">
        <v>481.72432730000003</v>
      </c>
      <c r="G130" s="298">
        <v>1.1499042340000001</v>
      </c>
      <c r="H130" s="298">
        <v>4.4964038964488058</v>
      </c>
      <c r="I130" s="298">
        <v>9.7273303027928879</v>
      </c>
      <c r="J130" s="298">
        <v>15.507684708755782</v>
      </c>
      <c r="K130" s="216">
        <v>90</v>
      </c>
      <c r="L130" s="297">
        <v>479671.44</v>
      </c>
      <c r="M130" s="297">
        <v>478645.44</v>
      </c>
      <c r="N130" s="297">
        <v>7753</v>
      </c>
      <c r="O130" s="297">
        <v>7001</v>
      </c>
      <c r="P130" s="297">
        <v>95</v>
      </c>
      <c r="Q130" s="297">
        <v>763075</v>
      </c>
      <c r="R130" s="297">
        <v>763075</v>
      </c>
      <c r="S130" s="297">
        <v>2436</v>
      </c>
      <c r="T130" s="297">
        <v>2436</v>
      </c>
      <c r="U130" s="297">
        <v>7</v>
      </c>
      <c r="V130" s="297">
        <v>11595</v>
      </c>
      <c r="W130" s="297">
        <v>5827</v>
      </c>
      <c r="X130" s="297" t="s">
        <v>189</v>
      </c>
    </row>
    <row r="131" spans="1:24" x14ac:dyDescent="0.2">
      <c r="A131" s="228"/>
      <c r="B131" s="216" t="s">
        <v>610</v>
      </c>
      <c r="C131" s="216" t="s">
        <v>484</v>
      </c>
      <c r="D131" s="216" t="s">
        <v>465</v>
      </c>
      <c r="E131" s="297">
        <v>2403.5</v>
      </c>
      <c r="F131" s="298">
        <v>407.01045260000001</v>
      </c>
      <c r="G131" s="298">
        <v>0.65914537210000002</v>
      </c>
      <c r="H131" s="298">
        <v>5.1441908984795655</v>
      </c>
      <c r="I131" s="298">
        <v>13.619522038348487</v>
      </c>
      <c r="J131" s="298">
        <v>10.99745881107124</v>
      </c>
      <c r="K131" s="216">
        <v>93</v>
      </c>
      <c r="L131" s="297">
        <v>1252732.2899999998</v>
      </c>
      <c r="M131" s="297">
        <v>1223438.2899999998</v>
      </c>
      <c r="N131" s="297">
        <v>10171</v>
      </c>
      <c r="O131" s="297">
        <v>10138</v>
      </c>
      <c r="P131" s="297">
        <v>58</v>
      </c>
      <c r="Q131" s="297">
        <v>987899</v>
      </c>
      <c r="R131" s="297">
        <v>987899</v>
      </c>
      <c r="S131" s="297">
        <v>3791</v>
      </c>
      <c r="T131" s="297">
        <v>3791</v>
      </c>
      <c r="U131" s="297">
        <v>5</v>
      </c>
      <c r="V131" s="297">
        <v>11959</v>
      </c>
      <c r="W131" s="297">
        <v>9560</v>
      </c>
      <c r="X131" s="297" t="s">
        <v>491</v>
      </c>
    </row>
    <row r="132" spans="1:24" x14ac:dyDescent="0.2">
      <c r="A132" s="228"/>
      <c r="B132" s="216" t="s">
        <v>611</v>
      </c>
      <c r="C132" s="216" t="s">
        <v>484</v>
      </c>
      <c r="D132" s="216" t="s">
        <v>459</v>
      </c>
      <c r="E132" s="297">
        <v>1289</v>
      </c>
      <c r="F132" s="298">
        <v>127.94928849999999</v>
      </c>
      <c r="G132" s="298">
        <v>1.6431884649999999</v>
      </c>
      <c r="H132" s="298">
        <v>3.1627247746207701</v>
      </c>
      <c r="I132" s="298">
        <v>5.5198094078982951</v>
      </c>
      <c r="J132" s="298">
        <v>7.2252469350967168</v>
      </c>
      <c r="K132" s="216">
        <v>36</v>
      </c>
      <c r="L132" s="297">
        <v>287527.58999999997</v>
      </c>
      <c r="M132" s="297">
        <v>287365.58999999997</v>
      </c>
      <c r="N132" s="297">
        <v>3040</v>
      </c>
      <c r="O132" s="297">
        <v>3038</v>
      </c>
      <c r="P132" s="297">
        <v>17</v>
      </c>
      <c r="Q132" s="297">
        <v>376152</v>
      </c>
      <c r="R132" s="297">
        <v>376152</v>
      </c>
      <c r="S132" s="297">
        <v>1285</v>
      </c>
      <c r="T132" s="297">
        <v>1285</v>
      </c>
      <c r="U132" s="297">
        <v>6</v>
      </c>
      <c r="V132" s="297">
        <v>7709</v>
      </c>
      <c r="W132" s="297">
        <v>7709</v>
      </c>
      <c r="X132" s="297" t="s">
        <v>189</v>
      </c>
    </row>
    <row r="133" spans="1:24" x14ac:dyDescent="0.2">
      <c r="A133" s="228"/>
      <c r="B133" s="216" t="s">
        <v>612</v>
      </c>
      <c r="C133" s="216" t="s">
        <v>484</v>
      </c>
      <c r="D133" s="216" t="s">
        <v>465</v>
      </c>
      <c r="E133" s="297">
        <v>3397</v>
      </c>
      <c r="F133" s="298">
        <v>418.30412760000002</v>
      </c>
      <c r="G133" s="298">
        <v>3.8771805540000002</v>
      </c>
      <c r="H133" s="298">
        <v>9.7549101482279159</v>
      </c>
      <c r="I133" s="298">
        <v>14.925369618323284</v>
      </c>
      <c r="J133" s="298">
        <v>25.93852790832576</v>
      </c>
      <c r="K133" s="216">
        <v>67</v>
      </c>
      <c r="L133" s="297">
        <v>985537.84</v>
      </c>
      <c r="M133" s="297">
        <v>846635.84</v>
      </c>
      <c r="N133" s="297">
        <v>13417</v>
      </c>
      <c r="O133" s="297">
        <v>12808</v>
      </c>
      <c r="P133" s="297">
        <v>82</v>
      </c>
      <c r="Q133" s="297">
        <v>1471353</v>
      </c>
      <c r="R133" s="297">
        <v>1471353</v>
      </c>
      <c r="S133" s="297">
        <v>4879</v>
      </c>
      <c r="T133" s="297">
        <v>4879</v>
      </c>
      <c r="U133" s="297">
        <v>4</v>
      </c>
      <c r="V133" s="297">
        <v>14425</v>
      </c>
      <c r="W133" s="297">
        <v>14425</v>
      </c>
      <c r="X133" s="297" t="s">
        <v>189</v>
      </c>
    </row>
    <row r="134" spans="1:24" x14ac:dyDescent="0.2">
      <c r="A134" s="228"/>
      <c r="B134" s="216" t="s">
        <v>613</v>
      </c>
      <c r="C134" s="216" t="s">
        <v>493</v>
      </c>
      <c r="D134" s="216" t="s">
        <v>445</v>
      </c>
      <c r="E134" s="297">
        <v>4067.5</v>
      </c>
      <c r="F134" s="298">
        <v>4.9685805329999999</v>
      </c>
      <c r="G134" s="298">
        <v>11.0661825</v>
      </c>
      <c r="H134" s="298">
        <v>8.5736514974659421</v>
      </c>
      <c r="I134" s="298">
        <v>0.41220470811369353</v>
      </c>
      <c r="J134" s="298">
        <v>1.7466799505391057</v>
      </c>
      <c r="K134" s="216">
        <v>4</v>
      </c>
      <c r="L134" s="297">
        <v>42902.16</v>
      </c>
      <c r="M134" s="297">
        <v>42902.16</v>
      </c>
      <c r="N134" s="297">
        <v>114</v>
      </c>
      <c r="O134" s="297">
        <v>114</v>
      </c>
      <c r="P134" s="297">
        <v>3</v>
      </c>
      <c r="Q134" s="297">
        <v>181794</v>
      </c>
      <c r="R134" s="297">
        <v>181794</v>
      </c>
      <c r="S134" s="297">
        <v>759</v>
      </c>
      <c r="T134" s="297">
        <v>759</v>
      </c>
      <c r="U134" s="297">
        <v>0</v>
      </c>
      <c r="V134" s="297">
        <v>0</v>
      </c>
      <c r="W134" s="297">
        <v>0</v>
      </c>
      <c r="X134" s="297" t="s">
        <v>189</v>
      </c>
    </row>
    <row r="135" spans="1:24" x14ac:dyDescent="0.2">
      <c r="A135" s="228"/>
      <c r="B135" s="216" t="s">
        <v>614</v>
      </c>
      <c r="C135" s="216" t="s">
        <v>493</v>
      </c>
      <c r="D135" s="216" t="s">
        <v>445</v>
      </c>
      <c r="E135" s="297">
        <v>1540.5</v>
      </c>
      <c r="F135" s="298">
        <v>7.9021247780000001</v>
      </c>
      <c r="G135" s="298">
        <v>8.4759982750000002</v>
      </c>
      <c r="H135" s="298">
        <v>8.2307054375673054</v>
      </c>
      <c r="I135" s="298">
        <v>3.6180242300952063E-2</v>
      </c>
      <c r="J135" s="298">
        <v>1.0301770423268701</v>
      </c>
      <c r="K135" s="216">
        <v>3</v>
      </c>
      <c r="L135" s="297">
        <v>1424.8</v>
      </c>
      <c r="M135" s="297">
        <v>1424.8</v>
      </c>
      <c r="N135" s="297">
        <v>18</v>
      </c>
      <c r="O135" s="297">
        <v>18</v>
      </c>
      <c r="P135" s="297">
        <v>8</v>
      </c>
      <c r="Q135" s="297">
        <v>40569</v>
      </c>
      <c r="R135" s="297">
        <v>40569</v>
      </c>
      <c r="S135" s="297">
        <v>345</v>
      </c>
      <c r="T135" s="297">
        <v>345</v>
      </c>
      <c r="U135" s="297">
        <v>0</v>
      </c>
      <c r="V135" s="297">
        <v>0</v>
      </c>
      <c r="W135" s="297">
        <v>0</v>
      </c>
      <c r="X135" s="297" t="s">
        <v>189</v>
      </c>
    </row>
    <row r="136" spans="1:24" x14ac:dyDescent="0.2">
      <c r="A136" s="228"/>
      <c r="B136" s="216" t="s">
        <v>615</v>
      </c>
      <c r="C136" s="216" t="s">
        <v>493</v>
      </c>
      <c r="D136" s="216" t="s">
        <v>445</v>
      </c>
      <c r="E136" s="297">
        <v>1975</v>
      </c>
      <c r="F136" s="298">
        <v>8.6623034260000011</v>
      </c>
      <c r="G136" s="298">
        <v>7.1932821840000001</v>
      </c>
      <c r="H136" s="298">
        <v>7.2018672578713909</v>
      </c>
      <c r="I136" s="298">
        <v>5.3935101091304435E-2</v>
      </c>
      <c r="J136" s="298">
        <v>3.3482921498200797</v>
      </c>
      <c r="K136" s="216">
        <v>2</v>
      </c>
      <c r="L136" s="297">
        <v>2972.76</v>
      </c>
      <c r="M136" s="297">
        <v>2972.76</v>
      </c>
      <c r="N136" s="297">
        <v>11</v>
      </c>
      <c r="O136" s="297">
        <v>11</v>
      </c>
      <c r="P136" s="297">
        <v>10</v>
      </c>
      <c r="Q136" s="297">
        <v>184549</v>
      </c>
      <c r="R136" s="297">
        <v>184549</v>
      </c>
      <c r="S136" s="297">
        <v>1337</v>
      </c>
      <c r="T136" s="297">
        <v>1337</v>
      </c>
      <c r="U136" s="297">
        <v>0</v>
      </c>
      <c r="V136" s="297">
        <v>0</v>
      </c>
      <c r="W136" s="297">
        <v>0</v>
      </c>
      <c r="X136" s="297" t="s">
        <v>189</v>
      </c>
    </row>
    <row r="137" spans="1:24" x14ac:dyDescent="0.2">
      <c r="A137" s="228"/>
      <c r="B137" s="216" t="s">
        <v>616</v>
      </c>
      <c r="C137" s="216" t="s">
        <v>493</v>
      </c>
      <c r="D137" s="216" t="s">
        <v>445</v>
      </c>
      <c r="E137" s="297">
        <v>4006</v>
      </c>
      <c r="F137" s="298">
        <v>8.9546956790000003</v>
      </c>
      <c r="G137" s="298">
        <v>12.354954320000001</v>
      </c>
      <c r="H137" s="298">
        <v>7.9639696132016979</v>
      </c>
      <c r="I137" s="298">
        <v>1.3461536288136347</v>
      </c>
      <c r="J137" s="298">
        <v>1.5013569230776664</v>
      </c>
      <c r="K137" s="216">
        <v>7</v>
      </c>
      <c r="L137" s="297">
        <v>514263.55</v>
      </c>
      <c r="M137" s="297">
        <v>112750.55</v>
      </c>
      <c r="N137" s="297">
        <v>6958</v>
      </c>
      <c r="O137" s="297">
        <v>3568</v>
      </c>
      <c r="P137" s="297">
        <v>3</v>
      </c>
      <c r="Q137" s="297">
        <v>125750</v>
      </c>
      <c r="R137" s="297">
        <v>125750</v>
      </c>
      <c r="S137" s="297">
        <v>627</v>
      </c>
      <c r="T137" s="297">
        <v>627</v>
      </c>
      <c r="U137" s="297">
        <v>2</v>
      </c>
      <c r="V137" s="297">
        <v>2375</v>
      </c>
      <c r="W137" s="297">
        <v>1782</v>
      </c>
      <c r="X137" s="297" t="s">
        <v>189</v>
      </c>
    </row>
    <row r="138" spans="1:24" x14ac:dyDescent="0.2">
      <c r="A138" s="228"/>
      <c r="B138" s="216" t="s">
        <v>617</v>
      </c>
      <c r="C138" s="216" t="s">
        <v>493</v>
      </c>
      <c r="D138" s="216" t="s">
        <v>459</v>
      </c>
      <c r="E138" s="297">
        <v>2999.5</v>
      </c>
      <c r="F138" s="298">
        <v>9.696670997</v>
      </c>
      <c r="G138" s="298">
        <v>11.668036749999999</v>
      </c>
      <c r="H138" s="298">
        <v>5.487136958378203</v>
      </c>
      <c r="I138" s="298">
        <v>2.6151826820428083E-2</v>
      </c>
      <c r="J138" s="298">
        <v>0.26769942634977018</v>
      </c>
      <c r="K138" s="216">
        <v>2</v>
      </c>
      <c r="L138" s="297">
        <v>2602</v>
      </c>
      <c r="M138" s="297">
        <v>2602</v>
      </c>
      <c r="N138" s="297">
        <v>18</v>
      </c>
      <c r="O138" s="297">
        <v>18</v>
      </c>
      <c r="P138" s="297">
        <v>4</v>
      </c>
      <c r="Q138" s="297">
        <v>26635</v>
      </c>
      <c r="R138" s="297">
        <v>26635</v>
      </c>
      <c r="S138" s="297">
        <v>120</v>
      </c>
      <c r="T138" s="297">
        <v>120</v>
      </c>
      <c r="U138" s="297">
        <v>2</v>
      </c>
      <c r="V138" s="297">
        <v>5966</v>
      </c>
      <c r="W138" s="297">
        <v>5966</v>
      </c>
      <c r="X138" s="297" t="s">
        <v>189</v>
      </c>
    </row>
    <row r="139" spans="1:24" x14ac:dyDescent="0.2">
      <c r="A139" s="228"/>
      <c r="B139" s="216" t="s">
        <v>618</v>
      </c>
      <c r="C139" s="216" t="s">
        <v>493</v>
      </c>
      <c r="D139" s="216" t="s">
        <v>445</v>
      </c>
      <c r="E139" s="297">
        <v>4270.5</v>
      </c>
      <c r="F139" s="298">
        <v>8.5394663160000004</v>
      </c>
      <c r="G139" s="298">
        <v>20.185839220000002</v>
      </c>
      <c r="H139" s="298">
        <v>8.7260719685320041</v>
      </c>
      <c r="I139" s="298">
        <v>2.0488385379542366</v>
      </c>
      <c r="J139" s="298">
        <v>2.8440234555369583</v>
      </c>
      <c r="K139" s="216">
        <v>4</v>
      </c>
      <c r="L139" s="297">
        <v>160942.35999999999</v>
      </c>
      <c r="M139" s="297">
        <v>160942.35999999999</v>
      </c>
      <c r="N139" s="297">
        <v>7651</v>
      </c>
      <c r="O139" s="297">
        <v>7651</v>
      </c>
      <c r="P139" s="297">
        <v>12</v>
      </c>
      <c r="Q139" s="297">
        <v>223406.5</v>
      </c>
      <c r="R139" s="297">
        <v>223406.5</v>
      </c>
      <c r="S139" s="297">
        <v>913</v>
      </c>
      <c r="T139" s="297">
        <v>913</v>
      </c>
      <c r="U139" s="297">
        <v>3</v>
      </c>
      <c r="V139" s="297">
        <v>9033</v>
      </c>
      <c r="W139" s="297">
        <v>9033</v>
      </c>
      <c r="X139" s="297" t="s">
        <v>189</v>
      </c>
    </row>
    <row r="140" spans="1:24" x14ac:dyDescent="0.2">
      <c r="A140" s="228"/>
      <c r="B140" s="216" t="s">
        <v>619</v>
      </c>
      <c r="C140" s="216" t="s">
        <v>493</v>
      </c>
      <c r="D140" s="216" t="s">
        <v>445</v>
      </c>
      <c r="E140" s="297">
        <v>3175</v>
      </c>
      <c r="F140" s="298">
        <v>8.4403965349999996</v>
      </c>
      <c r="G140" s="298">
        <v>13.39575636</v>
      </c>
      <c r="H140" s="298">
        <v>8.3831259086333674</v>
      </c>
      <c r="I140" s="298">
        <v>3.4715573076950727E-3</v>
      </c>
      <c r="J140" s="298">
        <v>2.2106405073243893</v>
      </c>
      <c r="K140" s="216">
        <v>0</v>
      </c>
      <c r="L140" s="297">
        <v>206</v>
      </c>
      <c r="M140" s="297">
        <v>206</v>
      </c>
      <c r="N140" s="297">
        <v>2</v>
      </c>
      <c r="O140" s="297">
        <v>2</v>
      </c>
      <c r="P140" s="297">
        <v>4</v>
      </c>
      <c r="Q140" s="297">
        <v>131178</v>
      </c>
      <c r="R140" s="297">
        <v>131178</v>
      </c>
      <c r="S140" s="297">
        <v>336</v>
      </c>
      <c r="T140" s="297">
        <v>336</v>
      </c>
      <c r="U140" s="297">
        <v>3</v>
      </c>
      <c r="V140" s="297">
        <v>9419</v>
      </c>
      <c r="W140" s="297">
        <v>9419</v>
      </c>
      <c r="X140" s="297" t="s">
        <v>189</v>
      </c>
    </row>
    <row r="141" spans="1:24" x14ac:dyDescent="0.2">
      <c r="A141" s="228"/>
      <c r="B141" s="216" t="s">
        <v>620</v>
      </c>
      <c r="C141" s="216" t="s">
        <v>493</v>
      </c>
      <c r="D141" s="216" t="s">
        <v>445</v>
      </c>
      <c r="E141" s="297">
        <v>1465.5</v>
      </c>
      <c r="F141" s="298">
        <v>8.5350995970000003</v>
      </c>
      <c r="G141" s="298">
        <v>3.7856773549999998</v>
      </c>
      <c r="H141" s="298">
        <v>7.0494467868053308</v>
      </c>
      <c r="I141" s="298">
        <v>2.2776044503004034</v>
      </c>
      <c r="J141" s="298">
        <v>2.3320991916721252</v>
      </c>
      <c r="K141" s="216">
        <v>5</v>
      </c>
      <c r="L141" s="297">
        <v>62776</v>
      </c>
      <c r="M141" s="297">
        <v>62776</v>
      </c>
      <c r="N141" s="297">
        <v>216</v>
      </c>
      <c r="O141" s="297">
        <v>216</v>
      </c>
      <c r="P141" s="297">
        <v>5</v>
      </c>
      <c r="Q141" s="297">
        <v>64278</v>
      </c>
      <c r="R141" s="297">
        <v>64278</v>
      </c>
      <c r="S141" s="297">
        <v>473</v>
      </c>
      <c r="T141" s="297">
        <v>473</v>
      </c>
      <c r="U141" s="297">
        <v>0</v>
      </c>
      <c r="V141" s="297">
        <v>0</v>
      </c>
      <c r="W141" s="297">
        <v>0</v>
      </c>
      <c r="X141" s="297" t="s">
        <v>189</v>
      </c>
    </row>
    <row r="142" spans="1:24" x14ac:dyDescent="0.2">
      <c r="A142" s="228"/>
      <c r="B142" s="216" t="s">
        <v>621</v>
      </c>
      <c r="C142" s="216" t="s">
        <v>493</v>
      </c>
      <c r="D142" s="216" t="s">
        <v>459</v>
      </c>
      <c r="E142" s="297">
        <v>1430.5</v>
      </c>
      <c r="F142" s="298">
        <v>182.89512569999999</v>
      </c>
      <c r="G142" s="298">
        <v>10.057403259999999</v>
      </c>
      <c r="H142" s="298">
        <v>3.0103043035547086</v>
      </c>
      <c r="I142" s="298">
        <v>14.048082949311656</v>
      </c>
      <c r="J142" s="298">
        <v>9.3110919597461717</v>
      </c>
      <c r="K142" s="216">
        <v>41</v>
      </c>
      <c r="L142" s="297">
        <v>1866372.67</v>
      </c>
      <c r="M142" s="297">
        <v>834341.67</v>
      </c>
      <c r="N142" s="297">
        <v>6723</v>
      </c>
      <c r="O142" s="297">
        <v>5478</v>
      </c>
      <c r="P142" s="297">
        <v>28</v>
      </c>
      <c r="Q142" s="297">
        <v>553003</v>
      </c>
      <c r="R142" s="297">
        <v>553003</v>
      </c>
      <c r="S142" s="297">
        <v>2147</v>
      </c>
      <c r="T142" s="297">
        <v>2147</v>
      </c>
      <c r="U142" s="297">
        <v>7</v>
      </c>
      <c r="V142" s="297">
        <v>7284</v>
      </c>
      <c r="W142" s="297">
        <v>7284</v>
      </c>
      <c r="X142" s="297" t="s">
        <v>491</v>
      </c>
    </row>
    <row r="143" spans="1:24" x14ac:dyDescent="0.2">
      <c r="A143" s="228"/>
      <c r="B143" s="216" t="s">
        <v>622</v>
      </c>
      <c r="C143" s="216" t="s">
        <v>493</v>
      </c>
      <c r="D143" s="216" t="s">
        <v>459</v>
      </c>
      <c r="E143" s="297">
        <v>783</v>
      </c>
      <c r="F143" s="298">
        <v>86.649125709999993</v>
      </c>
      <c r="G143" s="298">
        <v>0.84991452049999994</v>
      </c>
      <c r="H143" s="298">
        <v>1.3717842395945508</v>
      </c>
      <c r="I143" s="298">
        <v>20.486954830582832</v>
      </c>
      <c r="J143" s="298">
        <v>11.035273619670432</v>
      </c>
      <c r="K143" s="216">
        <v>27</v>
      </c>
      <c r="L143" s="297">
        <v>2457569.14</v>
      </c>
      <c r="M143" s="297">
        <v>1484158.1400000001</v>
      </c>
      <c r="N143" s="297">
        <v>5020</v>
      </c>
      <c r="O143" s="297">
        <v>4238</v>
      </c>
      <c r="P143" s="297">
        <v>13</v>
      </c>
      <c r="Q143" s="297">
        <v>799440</v>
      </c>
      <c r="R143" s="297">
        <v>799440</v>
      </c>
      <c r="S143" s="297">
        <v>2421</v>
      </c>
      <c r="T143" s="297">
        <v>2421</v>
      </c>
      <c r="U143" s="297">
        <v>7</v>
      </c>
      <c r="V143" s="297">
        <v>4960</v>
      </c>
      <c r="W143" s="297">
        <v>4960</v>
      </c>
      <c r="X143" s="297" t="s">
        <v>491</v>
      </c>
    </row>
    <row r="144" spans="1:24" x14ac:dyDescent="0.2">
      <c r="A144" s="228"/>
      <c r="B144" s="216" t="s">
        <v>623</v>
      </c>
      <c r="C144" s="216" t="s">
        <v>493</v>
      </c>
      <c r="D144" s="216" t="s">
        <v>459</v>
      </c>
      <c r="E144" s="297">
        <v>138</v>
      </c>
      <c r="F144" s="298">
        <v>59.280431830000005</v>
      </c>
      <c r="G144" s="298">
        <v>0</v>
      </c>
      <c r="H144" s="298">
        <v>0.4953665309646989</v>
      </c>
      <c r="I144" s="298">
        <v>1.180204841460271</v>
      </c>
      <c r="J144" s="298">
        <v>3.6073222608644819</v>
      </c>
      <c r="K144" s="216">
        <v>10</v>
      </c>
      <c r="L144" s="297">
        <v>97382</v>
      </c>
      <c r="M144" s="297">
        <v>60808</v>
      </c>
      <c r="N144" s="297">
        <v>201</v>
      </c>
      <c r="O144" s="297">
        <v>164</v>
      </c>
      <c r="P144" s="297">
        <v>7</v>
      </c>
      <c r="Q144" s="297">
        <v>185861</v>
      </c>
      <c r="R144" s="297">
        <v>185861</v>
      </c>
      <c r="S144" s="297">
        <v>518</v>
      </c>
      <c r="T144" s="297">
        <v>518</v>
      </c>
      <c r="U144" s="297">
        <v>6</v>
      </c>
      <c r="V144" s="297">
        <v>815</v>
      </c>
      <c r="W144" s="297">
        <v>680</v>
      </c>
      <c r="X144" s="297" t="s">
        <v>491</v>
      </c>
    </row>
    <row r="145" spans="1:24" x14ac:dyDescent="0.2">
      <c r="A145" s="228"/>
      <c r="B145" s="216" t="s">
        <v>624</v>
      </c>
      <c r="C145" s="216" t="s">
        <v>493</v>
      </c>
      <c r="D145" s="216" t="s">
        <v>459</v>
      </c>
      <c r="E145" s="297">
        <v>1</v>
      </c>
      <c r="F145" s="298">
        <v>3.6775112459999999E-3</v>
      </c>
      <c r="G145" s="298">
        <v>0.1297291528</v>
      </c>
      <c r="H145" s="298">
        <v>1.7309999999999999E-2</v>
      </c>
      <c r="I145" s="298">
        <v>5.9225911008785057E-3</v>
      </c>
      <c r="J145" s="298">
        <v>0</v>
      </c>
      <c r="K145" s="216">
        <v>2</v>
      </c>
      <c r="L145" s="297">
        <v>72</v>
      </c>
      <c r="M145" s="297">
        <v>72</v>
      </c>
      <c r="N145" s="297">
        <v>2</v>
      </c>
      <c r="O145" s="297">
        <v>2</v>
      </c>
      <c r="P145" s="297">
        <v>0</v>
      </c>
      <c r="Q145" s="297">
        <v>0</v>
      </c>
      <c r="R145" s="297">
        <v>0</v>
      </c>
      <c r="S145" s="297">
        <v>0</v>
      </c>
      <c r="T145" s="297">
        <v>0</v>
      </c>
      <c r="U145" s="297">
        <v>2</v>
      </c>
      <c r="V145" s="297">
        <v>2</v>
      </c>
      <c r="W145" s="297">
        <v>2</v>
      </c>
      <c r="X145" s="297" t="s">
        <v>189</v>
      </c>
    </row>
    <row r="146" spans="1:24" x14ac:dyDescent="0.2">
      <c r="A146" s="228"/>
      <c r="B146" s="216" t="s">
        <v>625</v>
      </c>
      <c r="C146" s="216" t="s">
        <v>493</v>
      </c>
      <c r="D146" s="216" t="s">
        <v>465</v>
      </c>
      <c r="E146" s="297">
        <v>3142</v>
      </c>
      <c r="F146" s="298">
        <v>248.69499489999998</v>
      </c>
      <c r="G146" s="298">
        <v>17.638352449999999</v>
      </c>
      <c r="H146" s="298">
        <v>7.0494467868053308</v>
      </c>
      <c r="I146" s="298">
        <v>10.717368166278373</v>
      </c>
      <c r="J146" s="298">
        <v>9.3974364499548013</v>
      </c>
      <c r="K146" s="216">
        <v>53</v>
      </c>
      <c r="L146" s="297">
        <v>579429.49</v>
      </c>
      <c r="M146" s="297">
        <v>579429.49</v>
      </c>
      <c r="N146" s="297">
        <v>7546</v>
      </c>
      <c r="O146" s="297">
        <v>7546</v>
      </c>
      <c r="P146" s="297">
        <v>29</v>
      </c>
      <c r="Q146" s="297">
        <v>508068</v>
      </c>
      <c r="R146" s="297">
        <v>508068</v>
      </c>
      <c r="S146" s="297">
        <v>1815</v>
      </c>
      <c r="T146" s="297">
        <v>1815</v>
      </c>
      <c r="U146" s="297">
        <v>2</v>
      </c>
      <c r="V146" s="297">
        <v>6253</v>
      </c>
      <c r="W146" s="297">
        <v>6253</v>
      </c>
      <c r="X146" s="297" t="s">
        <v>189</v>
      </c>
    </row>
    <row r="147" spans="1:24" x14ac:dyDescent="0.2">
      <c r="A147" s="228"/>
      <c r="B147" s="216" t="s">
        <v>626</v>
      </c>
      <c r="C147" s="216" t="s">
        <v>493</v>
      </c>
      <c r="D147" s="216" t="s">
        <v>459</v>
      </c>
      <c r="E147" s="297">
        <v>3890</v>
      </c>
      <c r="F147" s="298">
        <v>75.423702030000001</v>
      </c>
      <c r="G147" s="298">
        <v>29.261510699999999</v>
      </c>
      <c r="H147" s="298">
        <v>8.2307054375673054</v>
      </c>
      <c r="I147" s="298">
        <v>5.9904539514497284</v>
      </c>
      <c r="J147" s="298">
        <v>5.2447921521362968</v>
      </c>
      <c r="K147" s="216">
        <v>20</v>
      </c>
      <c r="L147" s="297">
        <v>398543.79</v>
      </c>
      <c r="M147" s="297">
        <v>396069.79</v>
      </c>
      <c r="N147" s="297">
        <v>11590</v>
      </c>
      <c r="O147" s="297">
        <v>11588</v>
      </c>
      <c r="P147" s="297">
        <v>21</v>
      </c>
      <c r="Q147" s="297">
        <v>346769</v>
      </c>
      <c r="R147" s="297">
        <v>346769</v>
      </c>
      <c r="S147" s="297">
        <v>1028</v>
      </c>
      <c r="T147" s="297">
        <v>1028</v>
      </c>
      <c r="U147" s="297">
        <v>3</v>
      </c>
      <c r="V147" s="297">
        <v>11638</v>
      </c>
      <c r="W147" s="297">
        <v>11638</v>
      </c>
      <c r="X147" s="297" t="s">
        <v>189</v>
      </c>
    </row>
    <row r="148" spans="1:24" x14ac:dyDescent="0.2">
      <c r="A148" s="228"/>
      <c r="B148" s="216" t="s">
        <v>627</v>
      </c>
      <c r="C148" s="216" t="s">
        <v>499</v>
      </c>
      <c r="D148" s="216" t="s">
        <v>459</v>
      </c>
      <c r="E148" s="297">
        <v>1668</v>
      </c>
      <c r="F148" s="298">
        <v>95.108891119999996</v>
      </c>
      <c r="G148" s="298">
        <v>4.824312956</v>
      </c>
      <c r="H148" s="298">
        <v>8.2307054375673054</v>
      </c>
      <c r="I148" s="298">
        <v>15.394039385950927</v>
      </c>
      <c r="J148" s="298">
        <v>6.6210467407660634</v>
      </c>
      <c r="K148" s="216">
        <v>14</v>
      </c>
      <c r="L148" s="297">
        <v>520753</v>
      </c>
      <c r="M148" s="297">
        <v>520592</v>
      </c>
      <c r="N148" s="297">
        <v>4422</v>
      </c>
      <c r="O148" s="297">
        <v>4421</v>
      </c>
      <c r="P148" s="297">
        <v>23</v>
      </c>
      <c r="Q148" s="297">
        <v>223909</v>
      </c>
      <c r="R148" s="297">
        <v>223909</v>
      </c>
      <c r="S148" s="297">
        <v>670</v>
      </c>
      <c r="T148" s="297">
        <v>670</v>
      </c>
      <c r="U148" s="297">
        <v>2</v>
      </c>
      <c r="V148" s="297">
        <v>4459</v>
      </c>
      <c r="W148" s="297">
        <v>4459</v>
      </c>
      <c r="X148" s="297" t="s">
        <v>189</v>
      </c>
    </row>
    <row r="149" spans="1:24" x14ac:dyDescent="0.2">
      <c r="A149" s="228"/>
      <c r="B149" s="216" t="s">
        <v>628</v>
      </c>
      <c r="C149" s="216" t="s">
        <v>499</v>
      </c>
      <c r="D149" s="216" t="s">
        <v>459</v>
      </c>
      <c r="E149" s="297">
        <v>2079.5</v>
      </c>
      <c r="F149" s="298">
        <v>169.07886540000001</v>
      </c>
      <c r="G149" s="298">
        <v>10.834735160000001</v>
      </c>
      <c r="H149" s="298">
        <v>3.1627247746207701</v>
      </c>
      <c r="I149" s="298">
        <v>0.53589091401313704</v>
      </c>
      <c r="J149" s="298">
        <v>4.9926037827167615</v>
      </c>
      <c r="K149" s="216">
        <v>21</v>
      </c>
      <c r="L149" s="297">
        <v>60765.96</v>
      </c>
      <c r="M149" s="297">
        <v>60233.96</v>
      </c>
      <c r="N149" s="297">
        <v>4875</v>
      </c>
      <c r="O149" s="297">
        <v>4873</v>
      </c>
      <c r="P149" s="297">
        <v>31</v>
      </c>
      <c r="Q149" s="297">
        <v>561167</v>
      </c>
      <c r="R149" s="297">
        <v>561167</v>
      </c>
      <c r="S149" s="297">
        <v>1915</v>
      </c>
      <c r="T149" s="297">
        <v>1915</v>
      </c>
      <c r="U149" s="297">
        <v>0</v>
      </c>
      <c r="V149" s="297">
        <v>0</v>
      </c>
      <c r="W149" s="297">
        <v>0</v>
      </c>
      <c r="X149" s="297" t="s">
        <v>189</v>
      </c>
    </row>
    <row r="150" spans="1:24" x14ac:dyDescent="0.2">
      <c r="A150" s="228"/>
      <c r="B150" s="216" t="s">
        <v>629</v>
      </c>
      <c r="C150" s="216" t="s">
        <v>493</v>
      </c>
      <c r="D150" s="216" t="s">
        <v>459</v>
      </c>
      <c r="E150" s="297">
        <v>719.5</v>
      </c>
      <c r="F150" s="298">
        <v>5.7023189480000003</v>
      </c>
      <c r="G150" s="298">
        <v>2.0562797919999998</v>
      </c>
      <c r="H150" s="298">
        <v>2.2100968304578874</v>
      </c>
      <c r="I150" s="298">
        <v>0.1004550063097279</v>
      </c>
      <c r="J150" s="298">
        <v>3.8869192047839309</v>
      </c>
      <c r="K150" s="216">
        <v>2</v>
      </c>
      <c r="L150" s="297">
        <v>3744.23</v>
      </c>
      <c r="M150" s="297">
        <v>3744.23</v>
      </c>
      <c r="N150" s="297">
        <v>31</v>
      </c>
      <c r="O150" s="297">
        <v>31</v>
      </c>
      <c r="P150" s="297">
        <v>5</v>
      </c>
      <c r="Q150" s="297">
        <v>144876</v>
      </c>
      <c r="R150" s="297">
        <v>144876</v>
      </c>
      <c r="S150" s="297">
        <v>544</v>
      </c>
      <c r="T150" s="297">
        <v>544</v>
      </c>
      <c r="U150" s="297">
        <v>0</v>
      </c>
      <c r="V150" s="297">
        <v>0</v>
      </c>
      <c r="W150" s="297">
        <v>0</v>
      </c>
      <c r="X150" s="297" t="s">
        <v>189</v>
      </c>
    </row>
    <row r="151" spans="1:24" x14ac:dyDescent="0.2">
      <c r="A151" s="228"/>
      <c r="B151" s="216" t="s">
        <v>630</v>
      </c>
      <c r="C151" s="216" t="s">
        <v>493</v>
      </c>
      <c r="D151" s="216" t="s">
        <v>445</v>
      </c>
      <c r="E151" s="297">
        <v>720.5</v>
      </c>
      <c r="F151" s="298">
        <v>3.6996065359999997</v>
      </c>
      <c r="G151" s="298">
        <v>0.58218447449999999</v>
      </c>
      <c r="H151" s="298">
        <v>7.3923928467039675</v>
      </c>
      <c r="I151" s="298">
        <v>8.3319646252189392E-2</v>
      </c>
      <c r="J151" s="298">
        <v>2.5014591651234506</v>
      </c>
      <c r="K151" s="216">
        <v>3</v>
      </c>
      <c r="L151" s="297">
        <v>989.26</v>
      </c>
      <c r="M151" s="297">
        <v>989.26</v>
      </c>
      <c r="N151" s="297">
        <v>13</v>
      </c>
      <c r="O151" s="297">
        <v>13</v>
      </c>
      <c r="P151" s="297">
        <v>5</v>
      </c>
      <c r="Q151" s="297">
        <v>29700</v>
      </c>
      <c r="R151" s="297">
        <v>29700</v>
      </c>
      <c r="S151" s="297">
        <v>99</v>
      </c>
      <c r="T151" s="297">
        <v>99</v>
      </c>
      <c r="U151" s="297">
        <v>1</v>
      </c>
      <c r="V151" s="297">
        <v>463</v>
      </c>
      <c r="W151" s="297">
        <v>463</v>
      </c>
      <c r="X151" s="297" t="s">
        <v>189</v>
      </c>
    </row>
    <row r="152" spans="1:24" x14ac:dyDescent="0.2">
      <c r="A152" s="228"/>
      <c r="B152" s="216" t="s">
        <v>462</v>
      </c>
      <c r="C152" s="216" t="s">
        <v>493</v>
      </c>
      <c r="D152" s="216" t="s">
        <v>459</v>
      </c>
      <c r="E152" s="297">
        <v>3969</v>
      </c>
      <c r="F152" s="298">
        <v>135.14809869999999</v>
      </c>
      <c r="G152" s="298">
        <v>0.5656031827000001</v>
      </c>
      <c r="H152" s="298">
        <v>6.9351314335057843</v>
      </c>
      <c r="I152" s="298">
        <v>21.977343799157257</v>
      </c>
      <c r="J152" s="298">
        <v>36.671612794577833</v>
      </c>
      <c r="K152" s="216">
        <v>52</v>
      </c>
      <c r="L152" s="297">
        <v>1890432.3</v>
      </c>
      <c r="M152" s="297">
        <v>1551578.3800000001</v>
      </c>
      <c r="N152" s="297">
        <v>11414</v>
      </c>
      <c r="O152" s="297">
        <v>11190</v>
      </c>
      <c r="P152" s="297">
        <v>67</v>
      </c>
      <c r="Q152" s="297">
        <v>2588979</v>
      </c>
      <c r="R152" s="297">
        <v>2588979</v>
      </c>
      <c r="S152" s="297">
        <v>8132</v>
      </c>
      <c r="T152" s="297">
        <v>8132</v>
      </c>
      <c r="U152" s="297">
        <v>2</v>
      </c>
      <c r="V152" s="297">
        <v>4738</v>
      </c>
      <c r="W152" s="297">
        <v>4738</v>
      </c>
      <c r="X152" s="297" t="s">
        <v>491</v>
      </c>
    </row>
    <row r="153" spans="1:24" x14ac:dyDescent="0.2">
      <c r="A153" s="228"/>
      <c r="B153" s="216" t="s">
        <v>631</v>
      </c>
      <c r="C153" s="216" t="s">
        <v>493</v>
      </c>
      <c r="D153" s="216" t="s">
        <v>459</v>
      </c>
      <c r="E153" s="297">
        <v>2305</v>
      </c>
      <c r="F153" s="298">
        <v>133.0674688</v>
      </c>
      <c r="G153" s="298">
        <v>4.0004006189999997</v>
      </c>
      <c r="H153" s="298">
        <v>7.4304979644704838</v>
      </c>
      <c r="I153" s="298">
        <v>8.2626080045921881</v>
      </c>
      <c r="J153" s="298">
        <v>20.952371794043469</v>
      </c>
      <c r="K153" s="216">
        <v>31</v>
      </c>
      <c r="L153" s="297">
        <v>885423.2</v>
      </c>
      <c r="M153" s="297">
        <v>341288.2</v>
      </c>
      <c r="N153" s="297">
        <v>3973</v>
      </c>
      <c r="O153" s="297">
        <v>1777</v>
      </c>
      <c r="P153" s="297">
        <v>55</v>
      </c>
      <c r="Q153" s="297">
        <v>865440.7</v>
      </c>
      <c r="R153" s="297">
        <v>865440.7</v>
      </c>
      <c r="S153" s="297">
        <v>2679</v>
      </c>
      <c r="T153" s="297">
        <v>2679</v>
      </c>
      <c r="U153" s="297">
        <v>2</v>
      </c>
      <c r="V153" s="297">
        <v>4386</v>
      </c>
      <c r="W153" s="297">
        <v>4386</v>
      </c>
      <c r="X153" s="297" t="s">
        <v>491</v>
      </c>
    </row>
    <row r="154" spans="1:24" x14ac:dyDescent="0.2">
      <c r="A154" s="228"/>
      <c r="B154" s="216" t="s">
        <v>632</v>
      </c>
      <c r="C154" s="216" t="s">
        <v>493</v>
      </c>
      <c r="D154" s="216" t="s">
        <v>459</v>
      </c>
      <c r="E154" s="297">
        <v>2346</v>
      </c>
      <c r="F154" s="298">
        <v>27.325812750000001</v>
      </c>
      <c r="G154" s="298">
        <v>14.747887390000001</v>
      </c>
      <c r="H154" s="298">
        <v>6.3254495492415401</v>
      </c>
      <c r="I154" s="298">
        <v>22.588244831429023</v>
      </c>
      <c r="J154" s="298">
        <v>61.885913591146547</v>
      </c>
      <c r="K154" s="216">
        <v>33</v>
      </c>
      <c r="L154" s="297">
        <v>1551933.89</v>
      </c>
      <c r="M154" s="297">
        <v>1177823.8899999999</v>
      </c>
      <c r="N154" s="297">
        <v>11015</v>
      </c>
      <c r="O154" s="297">
        <v>8029</v>
      </c>
      <c r="P154" s="297">
        <v>43</v>
      </c>
      <c r="Q154" s="297">
        <v>3226931</v>
      </c>
      <c r="R154" s="297">
        <v>3226931</v>
      </c>
      <c r="S154" s="297">
        <v>7147</v>
      </c>
      <c r="T154" s="297">
        <v>7147</v>
      </c>
      <c r="U154" s="297">
        <v>3</v>
      </c>
      <c r="V154" s="297">
        <v>6298</v>
      </c>
      <c r="W154" s="297">
        <v>4703</v>
      </c>
      <c r="X154" s="297" t="s">
        <v>491</v>
      </c>
    </row>
    <row r="155" spans="1:24" x14ac:dyDescent="0.2">
      <c r="A155" s="228"/>
      <c r="B155" s="216" t="s">
        <v>633</v>
      </c>
      <c r="C155" s="216" t="s">
        <v>493</v>
      </c>
      <c r="D155" s="216" t="s">
        <v>445</v>
      </c>
      <c r="E155" s="297">
        <v>2589</v>
      </c>
      <c r="F155" s="298">
        <v>10.97940837</v>
      </c>
      <c r="G155" s="298">
        <v>3.9583526010000001</v>
      </c>
      <c r="H155" s="298">
        <v>9.1071231461971571</v>
      </c>
      <c r="I155" s="298">
        <v>1.0486082691332548</v>
      </c>
      <c r="J155" s="298">
        <v>5.009510357552605</v>
      </c>
      <c r="K155" s="216">
        <v>11</v>
      </c>
      <c r="L155" s="297">
        <v>65019.229999999996</v>
      </c>
      <c r="M155" s="297">
        <v>65019.229999999996</v>
      </c>
      <c r="N155" s="297">
        <v>691</v>
      </c>
      <c r="O155" s="297">
        <v>691</v>
      </c>
      <c r="P155" s="297">
        <v>11</v>
      </c>
      <c r="Q155" s="297">
        <v>310616</v>
      </c>
      <c r="R155" s="297">
        <v>310616</v>
      </c>
      <c r="S155" s="297">
        <v>916</v>
      </c>
      <c r="T155" s="297">
        <v>916</v>
      </c>
      <c r="U155" s="297">
        <v>3</v>
      </c>
      <c r="V155" s="297">
        <v>5867</v>
      </c>
      <c r="W155" s="297">
        <v>5867</v>
      </c>
      <c r="X155" s="297" t="s">
        <v>189</v>
      </c>
    </row>
    <row r="156" spans="1:24" x14ac:dyDescent="0.2">
      <c r="A156" s="228"/>
      <c r="B156" s="216" t="s">
        <v>634</v>
      </c>
      <c r="C156" s="216" t="s">
        <v>493</v>
      </c>
      <c r="D156" s="216" t="s">
        <v>465</v>
      </c>
      <c r="E156" s="297">
        <v>4597.5</v>
      </c>
      <c r="F156" s="298">
        <v>212.47804669999999</v>
      </c>
      <c r="G156" s="298">
        <v>8.5086593619999995</v>
      </c>
      <c r="H156" s="298">
        <v>12.307953038584442</v>
      </c>
      <c r="I156" s="298">
        <v>9.0571661945064221</v>
      </c>
      <c r="J156" s="298">
        <v>38.05765087158408</v>
      </c>
      <c r="K156" s="216">
        <v>62</v>
      </c>
      <c r="L156" s="297">
        <v>902233.11</v>
      </c>
      <c r="M156" s="297">
        <v>466220.11</v>
      </c>
      <c r="N156" s="297">
        <v>8954</v>
      </c>
      <c r="O156" s="297">
        <v>7312</v>
      </c>
      <c r="P156" s="297">
        <v>71</v>
      </c>
      <c r="Q156" s="297">
        <v>1959028</v>
      </c>
      <c r="R156" s="297">
        <v>1959028</v>
      </c>
      <c r="S156" s="297">
        <v>6952</v>
      </c>
      <c r="T156" s="297">
        <v>6952</v>
      </c>
      <c r="U156" s="297">
        <v>3</v>
      </c>
      <c r="V156" s="297">
        <v>13741</v>
      </c>
      <c r="W156" s="297">
        <v>9148</v>
      </c>
      <c r="X156" s="297" t="s">
        <v>189</v>
      </c>
    </row>
    <row r="157" spans="1:24" x14ac:dyDescent="0.2">
      <c r="A157" s="228"/>
      <c r="B157" s="216" t="s">
        <v>635</v>
      </c>
      <c r="C157" s="216" t="s">
        <v>493</v>
      </c>
      <c r="D157" s="216" t="s">
        <v>445</v>
      </c>
      <c r="E157" s="297">
        <v>4590</v>
      </c>
      <c r="F157" s="298">
        <v>14.38894848</v>
      </c>
      <c r="G157" s="298">
        <v>10.603118689999999</v>
      </c>
      <c r="H157" s="298">
        <v>10.36459203249216</v>
      </c>
      <c r="I157" s="298">
        <v>0.62696163982447572</v>
      </c>
      <c r="J157" s="298">
        <v>9.9108581905344248</v>
      </c>
      <c r="K157" s="216">
        <v>6</v>
      </c>
      <c r="L157" s="297">
        <v>70890</v>
      </c>
      <c r="M157" s="297">
        <v>70890</v>
      </c>
      <c r="N157" s="297">
        <v>1161</v>
      </c>
      <c r="O157" s="297">
        <v>1161</v>
      </c>
      <c r="P157" s="297">
        <v>24</v>
      </c>
      <c r="Q157" s="297">
        <v>1120612</v>
      </c>
      <c r="R157" s="297">
        <v>1120612</v>
      </c>
      <c r="S157" s="297">
        <v>2971</v>
      </c>
      <c r="T157" s="297">
        <v>2971</v>
      </c>
      <c r="U157" s="297">
        <v>2</v>
      </c>
      <c r="V157" s="297">
        <v>7183</v>
      </c>
      <c r="W157" s="297">
        <v>7183</v>
      </c>
      <c r="X157" s="297" t="s">
        <v>189</v>
      </c>
    </row>
    <row r="158" spans="1:24" x14ac:dyDescent="0.2">
      <c r="A158" s="228"/>
      <c r="B158" s="216" t="s">
        <v>636</v>
      </c>
      <c r="C158" s="216" t="s">
        <v>484</v>
      </c>
      <c r="D158" s="216" t="s">
        <v>465</v>
      </c>
      <c r="E158" s="297">
        <v>1666.5</v>
      </c>
      <c r="F158" s="298">
        <v>251.77215960000001</v>
      </c>
      <c r="G158" s="298">
        <v>0.19982719069999999</v>
      </c>
      <c r="H158" s="298">
        <v>4.0772476010171372</v>
      </c>
      <c r="I158" s="298">
        <v>2.1263713857023205</v>
      </c>
      <c r="J158" s="298">
        <v>6.6406368975890482</v>
      </c>
      <c r="K158" s="216">
        <v>50</v>
      </c>
      <c r="L158" s="297">
        <v>151684.29</v>
      </c>
      <c r="M158" s="297">
        <v>138272.29</v>
      </c>
      <c r="N158" s="297">
        <v>610</v>
      </c>
      <c r="O158" s="297">
        <v>570</v>
      </c>
      <c r="P158" s="297">
        <v>26</v>
      </c>
      <c r="Q158" s="297">
        <v>431823</v>
      </c>
      <c r="R158" s="297">
        <v>431823</v>
      </c>
      <c r="S158" s="297">
        <v>1913</v>
      </c>
      <c r="T158" s="297">
        <v>1913</v>
      </c>
      <c r="U158" s="297">
        <v>5</v>
      </c>
      <c r="V158" s="297">
        <v>8397</v>
      </c>
      <c r="W158" s="297">
        <v>8397</v>
      </c>
      <c r="X158" s="297" t="s">
        <v>189</v>
      </c>
    </row>
    <row r="159" spans="1:24" x14ac:dyDescent="0.2">
      <c r="A159" s="228"/>
      <c r="B159" s="216" t="s">
        <v>637</v>
      </c>
      <c r="C159" s="216" t="s">
        <v>484</v>
      </c>
      <c r="D159" s="216" t="s">
        <v>459</v>
      </c>
      <c r="E159" s="297">
        <v>973</v>
      </c>
      <c r="F159" s="298">
        <v>182.6964236</v>
      </c>
      <c r="G159" s="298">
        <v>1.679343053</v>
      </c>
      <c r="H159" s="298">
        <v>4.5726141319818359</v>
      </c>
      <c r="I159" s="298">
        <v>3.1822024074594757</v>
      </c>
      <c r="J159" s="298">
        <v>15.477610490617355</v>
      </c>
      <c r="K159" s="216">
        <v>35</v>
      </c>
      <c r="L159" s="297">
        <v>100800.8</v>
      </c>
      <c r="M159" s="297">
        <v>100656.79999999999</v>
      </c>
      <c r="N159" s="297">
        <v>1036</v>
      </c>
      <c r="O159" s="297">
        <v>1034</v>
      </c>
      <c r="P159" s="297">
        <v>32</v>
      </c>
      <c r="Q159" s="297">
        <v>489575</v>
      </c>
      <c r="R159" s="297">
        <v>489575</v>
      </c>
      <c r="S159" s="297">
        <v>2286</v>
      </c>
      <c r="T159" s="297">
        <v>2286</v>
      </c>
      <c r="U159" s="297">
        <v>4</v>
      </c>
      <c r="V159" s="297">
        <v>4585</v>
      </c>
      <c r="W159" s="297">
        <v>2936</v>
      </c>
      <c r="X159" s="297" t="s">
        <v>491</v>
      </c>
    </row>
    <row r="160" spans="1:24" x14ac:dyDescent="0.2">
      <c r="A160" s="228"/>
      <c r="B160" s="216" t="s">
        <v>638</v>
      </c>
      <c r="C160" s="216" t="s">
        <v>484</v>
      </c>
      <c r="D160" s="216" t="s">
        <v>465</v>
      </c>
      <c r="E160" s="297">
        <v>912.5</v>
      </c>
      <c r="F160" s="298">
        <v>289.68210930000004</v>
      </c>
      <c r="G160" s="298">
        <v>0.14035409600000001</v>
      </c>
      <c r="H160" s="298">
        <v>2.553042890356525</v>
      </c>
      <c r="I160" s="298">
        <v>2.6666949179259962</v>
      </c>
      <c r="J160" s="298">
        <v>15.633020967462894</v>
      </c>
      <c r="K160" s="216">
        <v>57</v>
      </c>
      <c r="L160" s="297">
        <v>163599.12</v>
      </c>
      <c r="M160" s="297">
        <v>162368.12</v>
      </c>
      <c r="N160" s="297">
        <v>2154</v>
      </c>
      <c r="O160" s="297">
        <v>1235</v>
      </c>
      <c r="P160" s="297">
        <v>76</v>
      </c>
      <c r="Q160" s="297">
        <v>951854</v>
      </c>
      <c r="R160" s="297">
        <v>951854</v>
      </c>
      <c r="S160" s="297">
        <v>3229</v>
      </c>
      <c r="T160" s="297">
        <v>3229</v>
      </c>
      <c r="U160" s="297">
        <v>4</v>
      </c>
      <c r="V160" s="297">
        <v>2863</v>
      </c>
      <c r="W160" s="297">
        <v>2863</v>
      </c>
      <c r="X160" s="297" t="s">
        <v>491</v>
      </c>
    </row>
    <row r="161" spans="1:24" x14ac:dyDescent="0.2">
      <c r="A161" s="228"/>
      <c r="B161" s="216" t="s">
        <v>639</v>
      </c>
      <c r="C161" s="216" t="s">
        <v>484</v>
      </c>
      <c r="D161" s="216" t="s">
        <v>465</v>
      </c>
      <c r="E161" s="297">
        <v>1489</v>
      </c>
      <c r="F161" s="298">
        <v>210.72349199999999</v>
      </c>
      <c r="G161" s="298">
        <v>1.162254728</v>
      </c>
      <c r="H161" s="298">
        <v>3.7724066588850147</v>
      </c>
      <c r="I161" s="298">
        <v>4.1505570285732167</v>
      </c>
      <c r="J161" s="298">
        <v>12.543799210159911</v>
      </c>
      <c r="K161" s="216">
        <v>50</v>
      </c>
      <c r="L161" s="297">
        <v>555402.92000000004</v>
      </c>
      <c r="M161" s="297">
        <v>235722.92</v>
      </c>
      <c r="N161" s="297">
        <v>3232</v>
      </c>
      <c r="O161" s="297">
        <v>1752</v>
      </c>
      <c r="P161" s="297">
        <v>48</v>
      </c>
      <c r="Q161" s="297">
        <v>712401</v>
      </c>
      <c r="R161" s="297">
        <v>712401</v>
      </c>
      <c r="S161" s="297">
        <v>2519</v>
      </c>
      <c r="T161" s="297">
        <v>2519</v>
      </c>
      <c r="U161" s="297">
        <v>6</v>
      </c>
      <c r="V161" s="297">
        <v>8865</v>
      </c>
      <c r="W161" s="297">
        <v>8865</v>
      </c>
      <c r="X161" s="297" t="s">
        <v>491</v>
      </c>
    </row>
    <row r="162" spans="1:24" x14ac:dyDescent="0.2">
      <c r="A162" s="228"/>
      <c r="B162" s="216" t="s">
        <v>640</v>
      </c>
      <c r="C162" s="216" t="s">
        <v>484</v>
      </c>
      <c r="D162" s="216" t="s">
        <v>459</v>
      </c>
      <c r="E162" s="297">
        <v>1732.5</v>
      </c>
      <c r="F162" s="298">
        <v>82.929675639999999</v>
      </c>
      <c r="G162" s="298">
        <v>1.953537555</v>
      </c>
      <c r="H162" s="298">
        <v>2.7054633614225865</v>
      </c>
      <c r="I162" s="298">
        <v>0.88003877531631824</v>
      </c>
      <c r="J162" s="298">
        <v>6.7335790055877967</v>
      </c>
      <c r="K162" s="216">
        <v>17</v>
      </c>
      <c r="L162" s="297">
        <v>54937.64</v>
      </c>
      <c r="M162" s="297">
        <v>54937.64</v>
      </c>
      <c r="N162" s="297">
        <v>432</v>
      </c>
      <c r="O162" s="297">
        <v>432</v>
      </c>
      <c r="P162" s="297">
        <v>20</v>
      </c>
      <c r="Q162" s="297">
        <v>420353</v>
      </c>
      <c r="R162" s="297">
        <v>420353</v>
      </c>
      <c r="S162" s="297">
        <v>1566</v>
      </c>
      <c r="T162" s="297">
        <v>1566</v>
      </c>
      <c r="U162" s="297">
        <v>4</v>
      </c>
      <c r="V162" s="297">
        <v>4616</v>
      </c>
      <c r="W162" s="297">
        <v>3464</v>
      </c>
      <c r="X162" s="297" t="s">
        <v>189</v>
      </c>
    </row>
    <row r="163" spans="1:24" x14ac:dyDescent="0.2">
      <c r="A163" s="228"/>
      <c r="B163" s="216" t="s">
        <v>641</v>
      </c>
      <c r="C163" s="216" t="s">
        <v>484</v>
      </c>
      <c r="D163" s="216" t="s">
        <v>459</v>
      </c>
      <c r="E163" s="297">
        <v>1981</v>
      </c>
      <c r="F163" s="298">
        <v>56.925806539999996</v>
      </c>
      <c r="G163" s="298">
        <v>1.2412355529999999</v>
      </c>
      <c r="H163" s="298">
        <v>5.7538727827438105</v>
      </c>
      <c r="I163" s="298">
        <v>2.6172020445415192</v>
      </c>
      <c r="J163" s="298">
        <v>10.145033885172158</v>
      </c>
      <c r="K163" s="216">
        <v>18</v>
      </c>
      <c r="L163" s="297">
        <v>112878.78000000001</v>
      </c>
      <c r="M163" s="297">
        <v>112877.78000000001</v>
      </c>
      <c r="N163" s="297">
        <v>1837</v>
      </c>
      <c r="O163" s="297">
        <v>1836</v>
      </c>
      <c r="P163" s="297">
        <v>23</v>
      </c>
      <c r="Q163" s="297">
        <v>437547</v>
      </c>
      <c r="R163" s="297">
        <v>437547</v>
      </c>
      <c r="S163" s="297">
        <v>1632</v>
      </c>
      <c r="T163" s="297">
        <v>1632</v>
      </c>
      <c r="U163" s="297">
        <v>2</v>
      </c>
      <c r="V163" s="297">
        <v>2596</v>
      </c>
      <c r="W163" s="297">
        <v>2596</v>
      </c>
      <c r="X163" s="297" t="s">
        <v>189</v>
      </c>
    </row>
    <row r="164" spans="1:24" x14ac:dyDescent="0.2">
      <c r="A164" s="228"/>
      <c r="B164" s="216" t="s">
        <v>642</v>
      </c>
      <c r="C164" s="216" t="s">
        <v>484</v>
      </c>
      <c r="D164" s="216" t="s">
        <v>465</v>
      </c>
      <c r="E164" s="297">
        <v>1504.5</v>
      </c>
      <c r="F164" s="298">
        <v>333.81963760000002</v>
      </c>
      <c r="G164" s="298">
        <v>0.56985289539999995</v>
      </c>
      <c r="H164" s="298">
        <v>4.0772476010171372</v>
      </c>
      <c r="I164" s="298">
        <v>6.5797950112086943</v>
      </c>
      <c r="J164" s="298">
        <v>16.12797422348028</v>
      </c>
      <c r="K164" s="216">
        <v>68</v>
      </c>
      <c r="L164" s="297">
        <v>320492.21000000002</v>
      </c>
      <c r="M164" s="297">
        <v>314436.21000000002</v>
      </c>
      <c r="N164" s="297">
        <v>3011</v>
      </c>
      <c r="O164" s="297">
        <v>2659</v>
      </c>
      <c r="P164" s="297">
        <v>59</v>
      </c>
      <c r="Q164" s="297">
        <v>770726</v>
      </c>
      <c r="R164" s="297">
        <v>770726</v>
      </c>
      <c r="S164" s="297">
        <v>2760</v>
      </c>
      <c r="T164" s="297">
        <v>2760</v>
      </c>
      <c r="U164" s="297">
        <v>4</v>
      </c>
      <c r="V164" s="297">
        <v>5955</v>
      </c>
      <c r="W164" s="297">
        <v>4467</v>
      </c>
      <c r="X164" s="297" t="s">
        <v>189</v>
      </c>
    </row>
    <row r="165" spans="1:24" x14ac:dyDescent="0.2">
      <c r="A165" s="228"/>
      <c r="B165" s="216" t="s">
        <v>643</v>
      </c>
      <c r="C165" s="216" t="s">
        <v>484</v>
      </c>
      <c r="D165" s="216" t="s">
        <v>459</v>
      </c>
      <c r="E165" s="297">
        <v>1079.5</v>
      </c>
      <c r="F165" s="298">
        <v>175.3154313</v>
      </c>
      <c r="G165" s="298">
        <v>17.226509199999999</v>
      </c>
      <c r="H165" s="298">
        <v>6.7827109624397233</v>
      </c>
      <c r="I165" s="298">
        <v>19.870522662917782</v>
      </c>
      <c r="J165" s="298">
        <v>18.3259860449818</v>
      </c>
      <c r="K165" s="216">
        <v>49</v>
      </c>
      <c r="L165" s="297">
        <v>390579.39999999997</v>
      </c>
      <c r="M165" s="297">
        <v>389854.39999999997</v>
      </c>
      <c r="N165" s="297">
        <v>2746</v>
      </c>
      <c r="O165" s="297">
        <v>2739</v>
      </c>
      <c r="P165" s="297">
        <v>35</v>
      </c>
      <c r="Q165" s="297">
        <v>359551</v>
      </c>
      <c r="R165" s="297">
        <v>359551</v>
      </c>
      <c r="S165" s="297">
        <v>1361</v>
      </c>
      <c r="T165" s="297">
        <v>1361</v>
      </c>
      <c r="U165" s="297">
        <v>1</v>
      </c>
      <c r="V165" s="297">
        <v>1543</v>
      </c>
      <c r="W165" s="297">
        <v>1543</v>
      </c>
      <c r="X165" s="297" t="s">
        <v>491</v>
      </c>
    </row>
    <row r="166" spans="1:24" x14ac:dyDescent="0.2">
      <c r="A166" s="228"/>
      <c r="B166" s="216" t="s">
        <v>644</v>
      </c>
      <c r="C166" s="216" t="s">
        <v>484</v>
      </c>
      <c r="D166" s="216" t="s">
        <v>459</v>
      </c>
      <c r="E166" s="297">
        <v>1</v>
      </c>
      <c r="F166" s="298">
        <v>2.4995427939999999E-3</v>
      </c>
      <c r="G166" s="298">
        <v>1.3052674469999999</v>
      </c>
      <c r="H166" s="298">
        <v>0.02</v>
      </c>
      <c r="I166" s="298">
        <v>0</v>
      </c>
      <c r="J166" s="298">
        <v>0</v>
      </c>
      <c r="K166" s="216">
        <v>0</v>
      </c>
      <c r="L166" s="297">
        <v>0</v>
      </c>
      <c r="M166" s="297">
        <v>0</v>
      </c>
      <c r="N166" s="297">
        <v>0</v>
      </c>
      <c r="O166" s="297">
        <v>0</v>
      </c>
      <c r="P166" s="297">
        <v>0</v>
      </c>
      <c r="Q166" s="297">
        <v>0</v>
      </c>
      <c r="R166" s="297">
        <v>0</v>
      </c>
      <c r="S166" s="297">
        <v>0</v>
      </c>
      <c r="T166" s="297">
        <v>0</v>
      </c>
      <c r="U166" s="297">
        <v>0</v>
      </c>
      <c r="V166" s="297">
        <v>0</v>
      </c>
      <c r="W166" s="297">
        <v>0</v>
      </c>
      <c r="X166" s="297" t="s">
        <v>189</v>
      </c>
    </row>
    <row r="167" spans="1:24" x14ac:dyDescent="0.2">
      <c r="A167" s="228"/>
      <c r="B167" s="216" t="s">
        <v>645</v>
      </c>
      <c r="C167" s="216" t="s">
        <v>484</v>
      </c>
      <c r="D167" s="216" t="s">
        <v>445</v>
      </c>
      <c r="E167" s="297">
        <v>2</v>
      </c>
      <c r="F167" s="298">
        <v>2.0000755330000001E-3</v>
      </c>
      <c r="G167" s="298">
        <v>1.3205517259999999</v>
      </c>
      <c r="H167" s="298">
        <v>6.8970263157392688</v>
      </c>
      <c r="I167" s="298">
        <v>0</v>
      </c>
      <c r="J167" s="298">
        <v>2.0102568437594712</v>
      </c>
      <c r="K167" s="216">
        <v>0</v>
      </c>
      <c r="L167" s="297">
        <v>0</v>
      </c>
      <c r="M167" s="297">
        <v>0</v>
      </c>
      <c r="N167" s="297">
        <v>0</v>
      </c>
      <c r="O167" s="297">
        <v>0</v>
      </c>
      <c r="P167" s="297">
        <v>1</v>
      </c>
      <c r="Q167" s="297">
        <v>1068</v>
      </c>
      <c r="R167" s="297">
        <v>1068</v>
      </c>
      <c r="S167" s="297">
        <v>3</v>
      </c>
      <c r="T167" s="297">
        <v>3</v>
      </c>
      <c r="U167" s="297">
        <v>0</v>
      </c>
      <c r="V167" s="297">
        <v>0</v>
      </c>
      <c r="W167" s="297">
        <v>0</v>
      </c>
      <c r="X167" s="297" t="s">
        <v>491</v>
      </c>
    </row>
    <row r="168" spans="1:24" x14ac:dyDescent="0.2">
      <c r="A168" s="228"/>
      <c r="B168" s="216" t="s">
        <v>646</v>
      </c>
      <c r="C168" s="216" t="s">
        <v>493</v>
      </c>
      <c r="D168" s="216" t="s">
        <v>459</v>
      </c>
      <c r="E168" s="297">
        <v>958.5</v>
      </c>
      <c r="F168" s="298">
        <v>157.1321021</v>
      </c>
      <c r="G168" s="298">
        <v>0.4641218822</v>
      </c>
      <c r="H168" s="298">
        <v>2.1338865949248564</v>
      </c>
      <c r="I168" s="298">
        <v>7.0557813508463401</v>
      </c>
      <c r="J168" s="298">
        <v>2.3823125725478449</v>
      </c>
      <c r="K168" s="216">
        <v>53</v>
      </c>
      <c r="L168" s="297">
        <v>579888.34</v>
      </c>
      <c r="M168" s="297">
        <v>310437.33999999997</v>
      </c>
      <c r="N168" s="297">
        <v>2898</v>
      </c>
      <c r="O168" s="297">
        <v>2668</v>
      </c>
      <c r="P168" s="297">
        <v>23</v>
      </c>
      <c r="Q168" s="297">
        <v>104816</v>
      </c>
      <c r="R168" s="297">
        <v>104816</v>
      </c>
      <c r="S168" s="297">
        <v>738</v>
      </c>
      <c r="T168" s="297">
        <v>738</v>
      </c>
      <c r="U168" s="297">
        <v>6</v>
      </c>
      <c r="V168" s="297">
        <v>4764</v>
      </c>
      <c r="W168" s="297">
        <v>3799</v>
      </c>
      <c r="X168" s="297" t="s">
        <v>491</v>
      </c>
    </row>
    <row r="169" spans="1:24" x14ac:dyDescent="0.2">
      <c r="A169" s="228"/>
      <c r="B169" s="216" t="s">
        <v>647</v>
      </c>
      <c r="C169" s="216" t="s">
        <v>484</v>
      </c>
      <c r="D169" s="216" t="s">
        <v>459</v>
      </c>
      <c r="E169" s="297">
        <v>1391.5</v>
      </c>
      <c r="F169" s="298">
        <v>188.7127103</v>
      </c>
      <c r="G169" s="298">
        <v>3.0563482149999999</v>
      </c>
      <c r="H169" s="298">
        <v>4.9536653096469889</v>
      </c>
      <c r="I169" s="298">
        <v>8.6435574804815687</v>
      </c>
      <c r="J169" s="298">
        <v>8.0166369808607758</v>
      </c>
      <c r="K169" s="216">
        <v>51</v>
      </c>
      <c r="L169" s="297">
        <v>333843.15000000002</v>
      </c>
      <c r="M169" s="297">
        <v>302670.82999999996</v>
      </c>
      <c r="N169" s="297">
        <v>2807</v>
      </c>
      <c r="O169" s="297">
        <v>2702</v>
      </c>
      <c r="P169" s="297">
        <v>57</v>
      </c>
      <c r="Q169" s="297">
        <v>280718</v>
      </c>
      <c r="R169" s="297">
        <v>280718</v>
      </c>
      <c r="S169" s="297">
        <v>1633</v>
      </c>
      <c r="T169" s="297">
        <v>1633</v>
      </c>
      <c r="U169" s="297">
        <v>5</v>
      </c>
      <c r="V169" s="297">
        <v>6829</v>
      </c>
      <c r="W169" s="297">
        <v>6829</v>
      </c>
      <c r="X169" s="297" t="s">
        <v>189</v>
      </c>
    </row>
    <row r="170" spans="1:24" x14ac:dyDescent="0.2">
      <c r="A170" s="228"/>
      <c r="B170" s="216" t="s">
        <v>648</v>
      </c>
      <c r="C170" s="216" t="s">
        <v>484</v>
      </c>
      <c r="D170" s="216" t="s">
        <v>459</v>
      </c>
      <c r="E170" s="297">
        <v>1268.5</v>
      </c>
      <c r="F170" s="298">
        <v>112.2992407</v>
      </c>
      <c r="G170" s="298">
        <v>3.0717646589999998</v>
      </c>
      <c r="H170" s="298">
        <v>3.7724066588850147</v>
      </c>
      <c r="I170" s="298">
        <v>0.78347698512383879</v>
      </c>
      <c r="J170" s="298">
        <v>16.813913633946775</v>
      </c>
      <c r="K170" s="216">
        <v>24</v>
      </c>
      <c r="L170" s="297">
        <v>166430.01</v>
      </c>
      <c r="M170" s="297">
        <v>22716.010000000002</v>
      </c>
      <c r="N170" s="297">
        <v>4096</v>
      </c>
      <c r="O170" s="297">
        <v>856</v>
      </c>
      <c r="P170" s="297">
        <v>47</v>
      </c>
      <c r="Q170" s="297">
        <v>487500</v>
      </c>
      <c r="R170" s="297">
        <v>487500</v>
      </c>
      <c r="S170" s="297">
        <v>3270</v>
      </c>
      <c r="T170" s="297">
        <v>3270</v>
      </c>
      <c r="U170" s="297">
        <v>3</v>
      </c>
      <c r="V170" s="297">
        <v>2666</v>
      </c>
      <c r="W170" s="297">
        <v>2528</v>
      </c>
      <c r="X170" s="297" t="s">
        <v>189</v>
      </c>
    </row>
    <row r="171" spans="1:24" x14ac:dyDescent="0.2">
      <c r="A171" s="228"/>
      <c r="B171" s="216" t="s">
        <v>649</v>
      </c>
      <c r="C171" s="216" t="s">
        <v>493</v>
      </c>
      <c r="D171" s="216" t="s">
        <v>459</v>
      </c>
      <c r="E171" s="297">
        <v>2400</v>
      </c>
      <c r="F171" s="298">
        <v>133.59789739999999</v>
      </c>
      <c r="G171" s="298">
        <v>4.5504738850000006</v>
      </c>
      <c r="H171" s="298">
        <v>6.9732365512722998</v>
      </c>
      <c r="I171" s="298">
        <v>7.8937737483896484</v>
      </c>
      <c r="J171" s="298">
        <v>3.9932501269511862</v>
      </c>
      <c r="K171" s="216">
        <v>41</v>
      </c>
      <c r="L171" s="297">
        <v>384328.77999999997</v>
      </c>
      <c r="M171" s="297">
        <v>384208.77999999997</v>
      </c>
      <c r="N171" s="297">
        <v>6392</v>
      </c>
      <c r="O171" s="297">
        <v>6391</v>
      </c>
      <c r="P171" s="297">
        <v>24</v>
      </c>
      <c r="Q171" s="297">
        <v>194361</v>
      </c>
      <c r="R171" s="297">
        <v>194361</v>
      </c>
      <c r="S171" s="297">
        <v>735</v>
      </c>
      <c r="T171" s="297">
        <v>735</v>
      </c>
      <c r="U171" s="297">
        <v>5</v>
      </c>
      <c r="V171" s="297">
        <v>11771</v>
      </c>
      <c r="W171" s="297">
        <v>11771</v>
      </c>
      <c r="X171" s="297" t="s">
        <v>189</v>
      </c>
    </row>
    <row r="172" spans="1:24" x14ac:dyDescent="0.2">
      <c r="A172" s="228"/>
      <c r="B172" s="216" t="s">
        <v>650</v>
      </c>
      <c r="C172" s="216" t="s">
        <v>493</v>
      </c>
      <c r="D172" s="216" t="s">
        <v>459</v>
      </c>
      <c r="E172" s="297">
        <v>2356.5</v>
      </c>
      <c r="F172" s="298">
        <v>10.677040100000001</v>
      </c>
      <c r="G172" s="298">
        <v>9.9131879739999995</v>
      </c>
      <c r="H172" s="298">
        <v>3.8867220121845603</v>
      </c>
      <c r="I172" s="298">
        <v>10.608790857642235</v>
      </c>
      <c r="J172" s="298">
        <v>1.0433004856595318</v>
      </c>
      <c r="K172" s="216">
        <v>4</v>
      </c>
      <c r="L172" s="297">
        <v>940538.17</v>
      </c>
      <c r="M172" s="297">
        <v>940538.17</v>
      </c>
      <c r="N172" s="297">
        <v>5019</v>
      </c>
      <c r="O172" s="297">
        <v>5019</v>
      </c>
      <c r="P172" s="297">
        <v>6</v>
      </c>
      <c r="Q172" s="297">
        <v>92495.360000000001</v>
      </c>
      <c r="R172" s="297">
        <v>92495.360000000001</v>
      </c>
      <c r="S172" s="297">
        <v>428</v>
      </c>
      <c r="T172" s="297">
        <v>428</v>
      </c>
      <c r="U172" s="297">
        <v>2</v>
      </c>
      <c r="V172" s="297">
        <v>4437</v>
      </c>
      <c r="W172" s="297">
        <v>4437</v>
      </c>
      <c r="X172" s="297" t="s">
        <v>189</v>
      </c>
    </row>
    <row r="173" spans="1:24" x14ac:dyDescent="0.2">
      <c r="A173" s="228"/>
      <c r="B173" s="216" t="s">
        <v>651</v>
      </c>
      <c r="C173" s="216" t="s">
        <v>493</v>
      </c>
      <c r="D173" s="216" t="s">
        <v>445</v>
      </c>
      <c r="E173" s="297">
        <v>2032.5</v>
      </c>
      <c r="F173" s="298">
        <v>2.2463910039999999E-3</v>
      </c>
      <c r="G173" s="298">
        <v>10.118173950000001</v>
      </c>
      <c r="H173" s="298">
        <v>4.4964038964488058</v>
      </c>
      <c r="I173" s="298">
        <v>4.6695911178063003E-4</v>
      </c>
      <c r="J173" s="298">
        <v>1.2503349061383904</v>
      </c>
      <c r="K173" s="216">
        <v>0</v>
      </c>
      <c r="L173" s="297">
        <v>54</v>
      </c>
      <c r="M173" s="297">
        <v>54</v>
      </c>
      <c r="N173" s="297">
        <v>1</v>
      </c>
      <c r="O173" s="297">
        <v>1</v>
      </c>
      <c r="P173" s="297">
        <v>2</v>
      </c>
      <c r="Q173" s="297">
        <v>144591</v>
      </c>
      <c r="R173" s="297">
        <v>144591</v>
      </c>
      <c r="S173" s="297">
        <v>321</v>
      </c>
      <c r="T173" s="297">
        <v>321</v>
      </c>
      <c r="U173" s="297">
        <v>0</v>
      </c>
      <c r="V173" s="297">
        <v>0</v>
      </c>
      <c r="W173" s="297">
        <v>0</v>
      </c>
      <c r="X173" s="297" t="s">
        <v>189</v>
      </c>
    </row>
    <row r="174" spans="1:24" x14ac:dyDescent="0.2">
      <c r="A174" s="228"/>
      <c r="B174" s="216" t="s">
        <v>652</v>
      </c>
      <c r="C174" s="216" t="s">
        <v>493</v>
      </c>
      <c r="D174" s="216" t="s">
        <v>445</v>
      </c>
      <c r="E174" s="297">
        <v>2001.5</v>
      </c>
      <c r="F174" s="298">
        <v>10.21387313</v>
      </c>
      <c r="G174" s="298">
        <v>9.6241583360000007</v>
      </c>
      <c r="H174" s="298">
        <v>6.0968188426424472</v>
      </c>
      <c r="I174" s="298">
        <v>2.4774033002475435</v>
      </c>
      <c r="J174" s="298">
        <v>5.2771457013159919</v>
      </c>
      <c r="K174" s="216">
        <v>5</v>
      </c>
      <c r="L174" s="297">
        <v>396418.47</v>
      </c>
      <c r="M174" s="297">
        <v>156690.47</v>
      </c>
      <c r="N174" s="297">
        <v>5145</v>
      </c>
      <c r="O174" s="297">
        <v>3153</v>
      </c>
      <c r="P174" s="297">
        <v>14</v>
      </c>
      <c r="Q174" s="297">
        <v>333768.2</v>
      </c>
      <c r="R174" s="297">
        <v>333768.2</v>
      </c>
      <c r="S174" s="297">
        <v>1709</v>
      </c>
      <c r="T174" s="297">
        <v>1709</v>
      </c>
      <c r="U174" s="297">
        <v>0</v>
      </c>
      <c r="V174" s="297">
        <v>0</v>
      </c>
      <c r="W174" s="297">
        <v>0</v>
      </c>
      <c r="X174" s="297" t="s">
        <v>491</v>
      </c>
    </row>
    <row r="175" spans="1:24" x14ac:dyDescent="0.2">
      <c r="A175" s="228"/>
      <c r="B175" s="216" t="s">
        <v>653</v>
      </c>
      <c r="C175" s="216" t="s">
        <v>493</v>
      </c>
      <c r="D175" s="216" t="s">
        <v>459</v>
      </c>
      <c r="E175" s="297">
        <v>1131</v>
      </c>
      <c r="F175" s="298">
        <v>31.278396570000002</v>
      </c>
      <c r="G175" s="298">
        <v>10.32181376</v>
      </c>
      <c r="H175" s="298">
        <v>4.3820885431492593</v>
      </c>
      <c r="I175" s="298">
        <v>0.69069568995384656</v>
      </c>
      <c r="J175" s="298">
        <v>13.484946825238303</v>
      </c>
      <c r="K175" s="216">
        <v>11</v>
      </c>
      <c r="L175" s="297">
        <v>477788.94</v>
      </c>
      <c r="M175" s="297">
        <v>27329.94</v>
      </c>
      <c r="N175" s="297">
        <v>1387</v>
      </c>
      <c r="O175" s="297">
        <v>266</v>
      </c>
      <c r="P175" s="297">
        <v>22</v>
      </c>
      <c r="Q175" s="297">
        <v>533582</v>
      </c>
      <c r="R175" s="297">
        <v>533582</v>
      </c>
      <c r="S175" s="297">
        <v>1647</v>
      </c>
      <c r="T175" s="297">
        <v>1647</v>
      </c>
      <c r="U175" s="297">
        <v>4</v>
      </c>
      <c r="V175" s="297">
        <v>4487</v>
      </c>
      <c r="W175" s="297">
        <v>4487</v>
      </c>
      <c r="X175" s="297" t="s">
        <v>491</v>
      </c>
    </row>
    <row r="176" spans="1:24" x14ac:dyDescent="0.2">
      <c r="A176" s="228"/>
      <c r="B176" s="216" t="s">
        <v>654</v>
      </c>
      <c r="C176" s="216" t="s">
        <v>484</v>
      </c>
      <c r="D176" s="216" t="s">
        <v>459</v>
      </c>
      <c r="E176" s="297">
        <v>1</v>
      </c>
      <c r="F176" s="298">
        <v>4.1705159549999999</v>
      </c>
      <c r="G176" s="298">
        <v>1.009188247</v>
      </c>
      <c r="H176" s="298">
        <v>0.01</v>
      </c>
      <c r="I176" s="298">
        <v>0</v>
      </c>
      <c r="J176" s="298">
        <v>0.94351955569914747</v>
      </c>
      <c r="K176" s="216">
        <v>1</v>
      </c>
      <c r="L176" s="297">
        <v>639</v>
      </c>
      <c r="M176" s="297">
        <v>0</v>
      </c>
      <c r="N176" s="297">
        <v>1</v>
      </c>
      <c r="O176" s="297">
        <v>0</v>
      </c>
      <c r="P176" s="297">
        <v>1</v>
      </c>
      <c r="Q176" s="297">
        <v>398</v>
      </c>
      <c r="R176" s="297">
        <v>398</v>
      </c>
      <c r="S176" s="297">
        <v>2</v>
      </c>
      <c r="T176" s="297">
        <v>2</v>
      </c>
      <c r="U176" s="297">
        <v>1</v>
      </c>
      <c r="V176" s="297">
        <v>2</v>
      </c>
      <c r="W176" s="297">
        <v>2</v>
      </c>
      <c r="X176" s="297" t="s">
        <v>491</v>
      </c>
    </row>
    <row r="177" spans="1:24" x14ac:dyDescent="0.2">
      <c r="A177" s="228"/>
      <c r="B177" s="216" t="s">
        <v>655</v>
      </c>
      <c r="C177" s="216" t="s">
        <v>499</v>
      </c>
      <c r="D177" s="216" t="s">
        <v>459</v>
      </c>
      <c r="E177" s="297">
        <v>1134.5</v>
      </c>
      <c r="F177" s="298">
        <v>107.771582</v>
      </c>
      <c r="G177" s="298">
        <v>1.488674397</v>
      </c>
      <c r="H177" s="298">
        <v>3.0865145390877391</v>
      </c>
      <c r="I177" s="298">
        <v>2.6286975853781813</v>
      </c>
      <c r="J177" s="298">
        <v>11.346068704581858</v>
      </c>
      <c r="K177" s="216">
        <v>23</v>
      </c>
      <c r="L177" s="297">
        <v>201767.42</v>
      </c>
      <c r="M177" s="297">
        <v>201767.41999999998</v>
      </c>
      <c r="N177" s="297">
        <v>660</v>
      </c>
      <c r="O177" s="297">
        <v>660</v>
      </c>
      <c r="P177" s="297">
        <v>35</v>
      </c>
      <c r="Q177" s="297">
        <v>870875</v>
      </c>
      <c r="R177" s="297">
        <v>870875</v>
      </c>
      <c r="S177" s="297">
        <v>3062</v>
      </c>
      <c r="T177" s="297">
        <v>3062</v>
      </c>
      <c r="U177" s="297">
        <v>1</v>
      </c>
      <c r="V177" s="297">
        <v>1116</v>
      </c>
      <c r="W177" s="297">
        <v>1116</v>
      </c>
      <c r="X177" s="297" t="s">
        <v>491</v>
      </c>
    </row>
    <row r="178" spans="1:24" x14ac:dyDescent="0.2">
      <c r="A178" s="228"/>
      <c r="B178" s="216" t="s">
        <v>656</v>
      </c>
      <c r="C178" s="216" t="s">
        <v>499</v>
      </c>
      <c r="D178" s="216" t="s">
        <v>459</v>
      </c>
      <c r="E178" s="297">
        <v>705.5</v>
      </c>
      <c r="F178" s="298">
        <v>22.012441299999999</v>
      </c>
      <c r="G178" s="298">
        <v>0.56495243510000004</v>
      </c>
      <c r="H178" s="298">
        <v>1.9814661238587956</v>
      </c>
      <c r="I178" s="298">
        <v>0.3212104264373104</v>
      </c>
      <c r="J178" s="298">
        <v>5.8857028197191949E-3</v>
      </c>
      <c r="K178" s="216">
        <v>3</v>
      </c>
      <c r="L178" s="297">
        <v>20465.510000000002</v>
      </c>
      <c r="M178" s="297">
        <v>20465.510000000002</v>
      </c>
      <c r="N178" s="297">
        <v>103</v>
      </c>
      <c r="O178" s="297">
        <v>103</v>
      </c>
      <c r="P178" s="297">
        <v>2</v>
      </c>
      <c r="Q178" s="297">
        <v>375</v>
      </c>
      <c r="R178" s="297">
        <v>375</v>
      </c>
      <c r="S178" s="297">
        <v>2</v>
      </c>
      <c r="T178" s="297">
        <v>2</v>
      </c>
      <c r="U178" s="297">
        <v>1</v>
      </c>
      <c r="V178" s="297">
        <v>705</v>
      </c>
      <c r="W178" s="297">
        <v>705</v>
      </c>
      <c r="X178" s="297" t="s">
        <v>189</v>
      </c>
    </row>
    <row r="179" spans="1:24" x14ac:dyDescent="0.2">
      <c r="A179" s="228"/>
      <c r="B179" s="216" t="s">
        <v>657</v>
      </c>
      <c r="C179" s="216" t="s">
        <v>499</v>
      </c>
      <c r="D179" s="216" t="s">
        <v>459</v>
      </c>
      <c r="E179" s="297">
        <v>191.5</v>
      </c>
      <c r="F179" s="298">
        <v>1.6081903799999998E-2</v>
      </c>
      <c r="G179" s="298">
        <v>51.281940970000001</v>
      </c>
      <c r="H179" s="298">
        <v>4.5345090142153204</v>
      </c>
      <c r="I179" s="298">
        <v>1.4977440107907865</v>
      </c>
      <c r="J179" s="298">
        <v>0.16602064507143205</v>
      </c>
      <c r="K179" s="216">
        <v>2</v>
      </c>
      <c r="L179" s="297">
        <v>34516</v>
      </c>
      <c r="M179" s="297">
        <v>34516</v>
      </c>
      <c r="N179" s="297">
        <v>199</v>
      </c>
      <c r="O179" s="297">
        <v>199</v>
      </c>
      <c r="P179" s="297">
        <v>2</v>
      </c>
      <c r="Q179" s="297">
        <v>3826</v>
      </c>
      <c r="R179" s="297">
        <v>3826</v>
      </c>
      <c r="S179" s="297">
        <v>28</v>
      </c>
      <c r="T179" s="297">
        <v>28</v>
      </c>
      <c r="U179" s="297">
        <v>0</v>
      </c>
      <c r="V179" s="297">
        <v>0</v>
      </c>
      <c r="W179" s="297">
        <v>0</v>
      </c>
      <c r="X179" s="297" t="s">
        <v>189</v>
      </c>
    </row>
    <row r="180" spans="1:24" x14ac:dyDescent="0.2">
      <c r="A180" s="228"/>
      <c r="B180" s="216" t="s">
        <v>658</v>
      </c>
      <c r="C180" s="216" t="s">
        <v>499</v>
      </c>
      <c r="D180" s="216" t="s">
        <v>459</v>
      </c>
      <c r="E180" s="297">
        <v>1</v>
      </c>
      <c r="F180" s="298">
        <v>8.7404809409999995</v>
      </c>
      <c r="G180" s="298">
        <v>9.8731535349999996E-2</v>
      </c>
      <c r="H180" s="298">
        <v>1.29557400406152</v>
      </c>
      <c r="I180" s="298">
        <v>8.3279270623077769E-4</v>
      </c>
      <c r="J180" s="298">
        <v>1.8158375230961993E-2</v>
      </c>
      <c r="K180" s="216">
        <v>0</v>
      </c>
      <c r="L180" s="297">
        <v>143</v>
      </c>
      <c r="M180" s="297">
        <v>143</v>
      </c>
      <c r="N180" s="297">
        <v>1</v>
      </c>
      <c r="O180" s="297">
        <v>1</v>
      </c>
      <c r="P180" s="297">
        <v>5</v>
      </c>
      <c r="Q180" s="297">
        <v>3118</v>
      </c>
      <c r="R180" s="297">
        <v>3118</v>
      </c>
      <c r="S180" s="297">
        <v>5</v>
      </c>
      <c r="T180" s="297">
        <v>5</v>
      </c>
      <c r="U180" s="297">
        <v>0</v>
      </c>
      <c r="V180" s="297">
        <v>0</v>
      </c>
      <c r="W180" s="297">
        <v>0</v>
      </c>
      <c r="X180" s="297" t="s">
        <v>491</v>
      </c>
    </row>
    <row r="181" spans="1:24" x14ac:dyDescent="0.2">
      <c r="A181" s="228"/>
      <c r="B181" s="216" t="s">
        <v>659</v>
      </c>
      <c r="C181" s="216" t="s">
        <v>493</v>
      </c>
      <c r="D181" s="216" t="s">
        <v>459</v>
      </c>
      <c r="E181" s="297">
        <v>755</v>
      </c>
      <c r="F181" s="298">
        <v>11.827400229999999</v>
      </c>
      <c r="G181" s="298">
        <v>0.1010243968</v>
      </c>
      <c r="H181" s="298">
        <v>1.0974273916756405</v>
      </c>
      <c r="I181" s="298">
        <v>1.0732998522590746</v>
      </c>
      <c r="J181" s="298">
        <v>13.581112681723594</v>
      </c>
      <c r="K181" s="216">
        <v>9</v>
      </c>
      <c r="L181" s="297">
        <v>139492</v>
      </c>
      <c r="M181" s="297">
        <v>58442</v>
      </c>
      <c r="N181" s="297">
        <v>1907</v>
      </c>
      <c r="O181" s="297">
        <v>1396</v>
      </c>
      <c r="P181" s="297">
        <v>8</v>
      </c>
      <c r="Q181" s="297">
        <v>739502</v>
      </c>
      <c r="R181" s="297">
        <v>739502</v>
      </c>
      <c r="S181" s="297">
        <v>1253</v>
      </c>
      <c r="T181" s="297">
        <v>1253</v>
      </c>
      <c r="U181" s="297">
        <v>0</v>
      </c>
      <c r="V181" s="297">
        <v>0</v>
      </c>
      <c r="W181" s="297">
        <v>0</v>
      </c>
      <c r="X181" s="297" t="s">
        <v>491</v>
      </c>
    </row>
    <row r="182" spans="1:24" x14ac:dyDescent="0.2">
      <c r="A182" s="228"/>
      <c r="B182" s="216" t="s">
        <v>660</v>
      </c>
      <c r="C182" s="216" t="s">
        <v>499</v>
      </c>
      <c r="D182" s="216" t="s">
        <v>459</v>
      </c>
      <c r="E182" s="297">
        <v>54</v>
      </c>
      <c r="F182" s="298">
        <v>24.801081369999999</v>
      </c>
      <c r="G182" s="298">
        <v>0</v>
      </c>
      <c r="H182" s="298">
        <v>0.38105117766515295</v>
      </c>
      <c r="I182" s="298">
        <v>0.23309012123410164</v>
      </c>
      <c r="J182" s="298">
        <v>0</v>
      </c>
      <c r="K182" s="216">
        <v>6</v>
      </c>
      <c r="L182" s="297">
        <v>13405</v>
      </c>
      <c r="M182" s="297">
        <v>13405</v>
      </c>
      <c r="N182" s="297">
        <v>194</v>
      </c>
      <c r="O182" s="297">
        <v>194</v>
      </c>
      <c r="P182" s="297">
        <v>0</v>
      </c>
      <c r="Q182" s="297">
        <v>0</v>
      </c>
      <c r="R182" s="297">
        <v>0</v>
      </c>
      <c r="S182" s="297">
        <v>0</v>
      </c>
      <c r="T182" s="297">
        <v>0</v>
      </c>
      <c r="U182" s="297">
        <v>3</v>
      </c>
      <c r="V182" s="297">
        <v>114</v>
      </c>
      <c r="W182" s="297">
        <v>114</v>
      </c>
      <c r="X182" s="297" t="s">
        <v>189</v>
      </c>
    </row>
    <row r="183" spans="1:24" x14ac:dyDescent="0.2">
      <c r="A183" s="228"/>
      <c r="B183" s="216" t="s">
        <v>661</v>
      </c>
      <c r="C183" s="216" t="s">
        <v>484</v>
      </c>
      <c r="D183" s="216" t="s">
        <v>445</v>
      </c>
      <c r="E183" s="297">
        <v>32.5</v>
      </c>
      <c r="F183" s="298">
        <v>0.87235309059999999</v>
      </c>
      <c r="G183" s="298">
        <v>7.7720634230000002E-2</v>
      </c>
      <c r="H183" s="298">
        <v>8.0782849665012435</v>
      </c>
      <c r="I183" s="298">
        <v>0.22236610272325363</v>
      </c>
      <c r="J183" s="298">
        <v>1.2956229046426309</v>
      </c>
      <c r="K183" s="216">
        <v>0</v>
      </c>
      <c r="L183" s="297">
        <v>98</v>
      </c>
      <c r="M183" s="297">
        <v>98</v>
      </c>
      <c r="N183" s="297">
        <v>1</v>
      </c>
      <c r="O183" s="297">
        <v>1</v>
      </c>
      <c r="P183" s="297">
        <v>1</v>
      </c>
      <c r="Q183" s="297">
        <v>571</v>
      </c>
      <c r="R183" s="297">
        <v>571</v>
      </c>
      <c r="S183" s="297">
        <v>1</v>
      </c>
      <c r="T183" s="297">
        <v>1</v>
      </c>
      <c r="U183" s="297">
        <v>3</v>
      </c>
      <c r="V183" s="297">
        <v>105</v>
      </c>
      <c r="W183" s="297">
        <v>69</v>
      </c>
      <c r="X183" s="297" t="s">
        <v>189</v>
      </c>
    </row>
    <row r="184" spans="1:24" x14ac:dyDescent="0.2">
      <c r="A184" s="228"/>
      <c r="B184" s="216" t="s">
        <v>662</v>
      </c>
      <c r="C184" s="216" t="s">
        <v>484</v>
      </c>
      <c r="D184" s="216" t="s">
        <v>465</v>
      </c>
      <c r="E184" s="297">
        <v>2430</v>
      </c>
      <c r="F184" s="298">
        <v>435.40268639999999</v>
      </c>
      <c r="G184" s="298">
        <v>1.598708233</v>
      </c>
      <c r="H184" s="298">
        <v>7.2018672578713909</v>
      </c>
      <c r="I184" s="298">
        <v>7.8710057084145104</v>
      </c>
      <c r="J184" s="298">
        <v>32.392958943437492</v>
      </c>
      <c r="K184" s="216">
        <v>54</v>
      </c>
      <c r="L184" s="297">
        <v>590472.30999999982</v>
      </c>
      <c r="M184" s="297">
        <v>441922.31</v>
      </c>
      <c r="N184" s="297">
        <v>4292</v>
      </c>
      <c r="O184" s="297">
        <v>3280</v>
      </c>
      <c r="P184" s="297">
        <v>78</v>
      </c>
      <c r="Q184" s="297">
        <v>1818722</v>
      </c>
      <c r="R184" s="297">
        <v>1818722</v>
      </c>
      <c r="S184" s="297">
        <v>5111</v>
      </c>
      <c r="T184" s="297">
        <v>5111</v>
      </c>
      <c r="U184" s="297">
        <v>3</v>
      </c>
      <c r="V184" s="297">
        <v>6245</v>
      </c>
      <c r="W184" s="297">
        <v>2419</v>
      </c>
      <c r="X184" s="297" t="s">
        <v>491</v>
      </c>
    </row>
    <row r="185" spans="1:24" x14ac:dyDescent="0.2">
      <c r="A185" s="228"/>
      <c r="B185" s="216" t="s">
        <v>663</v>
      </c>
      <c r="C185" s="216" t="s">
        <v>484</v>
      </c>
      <c r="D185" s="216" t="s">
        <v>465</v>
      </c>
      <c r="E185" s="297">
        <v>1570</v>
      </c>
      <c r="F185" s="298">
        <v>318.23112470000001</v>
      </c>
      <c r="G185" s="298">
        <v>0.24588191549999999</v>
      </c>
      <c r="H185" s="298">
        <v>6.4397649025410857</v>
      </c>
      <c r="I185" s="298">
        <v>4.9823844569906814</v>
      </c>
      <c r="J185" s="298">
        <v>5.5847330844151131</v>
      </c>
      <c r="K185" s="216">
        <v>51</v>
      </c>
      <c r="L185" s="297">
        <v>1316852.73</v>
      </c>
      <c r="M185" s="297">
        <v>175432.03</v>
      </c>
      <c r="N185" s="297">
        <v>4544</v>
      </c>
      <c r="O185" s="297">
        <v>2906</v>
      </c>
      <c r="P185" s="297">
        <v>37</v>
      </c>
      <c r="Q185" s="297">
        <v>196641</v>
      </c>
      <c r="R185" s="297">
        <v>196641</v>
      </c>
      <c r="S185" s="297">
        <v>701</v>
      </c>
      <c r="T185" s="297">
        <v>701</v>
      </c>
      <c r="U185" s="297">
        <v>9</v>
      </c>
      <c r="V185" s="297">
        <v>11606</v>
      </c>
      <c r="W185" s="297">
        <v>7492</v>
      </c>
      <c r="X185" s="297" t="s">
        <v>491</v>
      </c>
    </row>
    <row r="186" spans="1:24" x14ac:dyDescent="0.2">
      <c r="A186" s="228"/>
      <c r="B186" s="216" t="s">
        <v>664</v>
      </c>
      <c r="C186" s="216" t="s">
        <v>484</v>
      </c>
      <c r="D186" s="216" t="s">
        <v>459</v>
      </c>
      <c r="E186" s="297">
        <v>476</v>
      </c>
      <c r="F186" s="298">
        <v>126.3488826</v>
      </c>
      <c r="G186" s="298">
        <v>1.2102985430000002</v>
      </c>
      <c r="H186" s="298">
        <v>1.9433610060922801</v>
      </c>
      <c r="I186" s="298">
        <v>1.2468361860877071</v>
      </c>
      <c r="J186" s="298">
        <v>4.1960002753286805</v>
      </c>
      <c r="K186" s="216">
        <v>21</v>
      </c>
      <c r="L186" s="297">
        <v>34700.019999999997</v>
      </c>
      <c r="M186" s="297">
        <v>34504.019999999997</v>
      </c>
      <c r="N186" s="297">
        <v>651</v>
      </c>
      <c r="O186" s="297">
        <v>649</v>
      </c>
      <c r="P186" s="297">
        <v>22</v>
      </c>
      <c r="Q186" s="297">
        <v>116117</v>
      </c>
      <c r="R186" s="297">
        <v>116117</v>
      </c>
      <c r="S186" s="297">
        <v>358</v>
      </c>
      <c r="T186" s="297">
        <v>358</v>
      </c>
      <c r="U186" s="297">
        <v>10</v>
      </c>
      <c r="V186" s="297">
        <v>4678</v>
      </c>
      <c r="W186" s="297">
        <v>4206</v>
      </c>
      <c r="X186" s="297" t="s">
        <v>189</v>
      </c>
    </row>
    <row r="187" spans="1:24" x14ac:dyDescent="0.2">
      <c r="A187" s="228"/>
      <c r="B187" s="216" t="s">
        <v>665</v>
      </c>
      <c r="C187" s="216" t="s">
        <v>484</v>
      </c>
      <c r="D187" s="216" t="s">
        <v>459</v>
      </c>
      <c r="E187" s="297">
        <v>2145</v>
      </c>
      <c r="F187" s="298">
        <v>25.87046067</v>
      </c>
      <c r="G187" s="298">
        <v>0.62381694109999997</v>
      </c>
      <c r="H187" s="298">
        <v>4.2677731898497129</v>
      </c>
      <c r="I187" s="298">
        <v>0.2877661566255183</v>
      </c>
      <c r="J187" s="298">
        <v>2.140499506581512</v>
      </c>
      <c r="K187" s="216">
        <v>13</v>
      </c>
      <c r="L187" s="297">
        <v>31935.31</v>
      </c>
      <c r="M187" s="297">
        <v>22653.07</v>
      </c>
      <c r="N187" s="297">
        <v>271</v>
      </c>
      <c r="O187" s="297">
        <v>255</v>
      </c>
      <c r="P187" s="297">
        <v>7</v>
      </c>
      <c r="Q187" s="297">
        <v>168501</v>
      </c>
      <c r="R187" s="297">
        <v>168501</v>
      </c>
      <c r="S187" s="297">
        <v>535</v>
      </c>
      <c r="T187" s="297">
        <v>535</v>
      </c>
      <c r="U187" s="297">
        <v>4</v>
      </c>
      <c r="V187" s="297">
        <v>8273</v>
      </c>
      <c r="W187" s="297">
        <v>6202</v>
      </c>
      <c r="X187" s="297" t="s">
        <v>189</v>
      </c>
    </row>
    <row r="188" spans="1:24" x14ac:dyDescent="0.2">
      <c r="A188" s="228"/>
      <c r="B188" s="216" t="s">
        <v>666</v>
      </c>
      <c r="C188" s="216" t="s">
        <v>484</v>
      </c>
      <c r="D188" s="216" t="s">
        <v>459</v>
      </c>
      <c r="E188" s="297">
        <v>1517.5</v>
      </c>
      <c r="F188" s="298">
        <v>185.19076370000002</v>
      </c>
      <c r="G188" s="298">
        <v>1.6191288990000001</v>
      </c>
      <c r="H188" s="298">
        <v>8.1544952020342745</v>
      </c>
      <c r="I188" s="298">
        <v>9.119400783577353</v>
      </c>
      <c r="J188" s="298">
        <v>7.4578286236912152</v>
      </c>
      <c r="K188" s="216">
        <v>34</v>
      </c>
      <c r="L188" s="297">
        <v>255226.81000000003</v>
      </c>
      <c r="M188" s="297">
        <v>255226.81000000003</v>
      </c>
      <c r="N188" s="297">
        <v>2255</v>
      </c>
      <c r="O188" s="297">
        <v>2255</v>
      </c>
      <c r="P188" s="297">
        <v>29</v>
      </c>
      <c r="Q188" s="297">
        <v>208724</v>
      </c>
      <c r="R188" s="297">
        <v>208724</v>
      </c>
      <c r="S188" s="297">
        <v>2065</v>
      </c>
      <c r="T188" s="297">
        <v>2065</v>
      </c>
      <c r="U188" s="297">
        <v>10</v>
      </c>
      <c r="V188" s="297">
        <v>15049</v>
      </c>
      <c r="W188" s="297">
        <v>12032</v>
      </c>
      <c r="X188" s="297" t="s">
        <v>189</v>
      </c>
    </row>
    <row r="189" spans="1:24" x14ac:dyDescent="0.2">
      <c r="A189" s="228"/>
      <c r="B189" s="216" t="s">
        <v>667</v>
      </c>
      <c r="C189" s="216" t="s">
        <v>499</v>
      </c>
      <c r="D189" s="216" t="s">
        <v>459</v>
      </c>
      <c r="E189" s="297">
        <v>1341</v>
      </c>
      <c r="F189" s="298">
        <v>77.392234909999999</v>
      </c>
      <c r="G189" s="298">
        <v>22.812413759999998</v>
      </c>
      <c r="H189" s="298">
        <v>13.184370747214293</v>
      </c>
      <c r="I189" s="298">
        <v>7.4607939161001697</v>
      </c>
      <c r="J189" s="298">
        <v>21.094798405765559</v>
      </c>
      <c r="K189" s="216">
        <v>5</v>
      </c>
      <c r="L189" s="297">
        <v>233615.8</v>
      </c>
      <c r="M189" s="297">
        <v>233615.8</v>
      </c>
      <c r="N189" s="297">
        <v>595</v>
      </c>
      <c r="O189" s="297">
        <v>595</v>
      </c>
      <c r="P189" s="297">
        <v>28</v>
      </c>
      <c r="Q189" s="297">
        <v>660530</v>
      </c>
      <c r="R189" s="297">
        <v>660530</v>
      </c>
      <c r="S189" s="297">
        <v>1937</v>
      </c>
      <c r="T189" s="297">
        <v>1937</v>
      </c>
      <c r="U189" s="297">
        <v>10</v>
      </c>
      <c r="V189" s="297">
        <v>13343</v>
      </c>
      <c r="W189" s="297">
        <v>13343</v>
      </c>
      <c r="X189" s="297" t="s">
        <v>491</v>
      </c>
    </row>
    <row r="190" spans="1:24" x14ac:dyDescent="0.2">
      <c r="A190" s="228"/>
      <c r="B190" s="216" t="s">
        <v>668</v>
      </c>
      <c r="C190" s="216" t="s">
        <v>484</v>
      </c>
      <c r="D190" s="216" t="s">
        <v>459</v>
      </c>
      <c r="E190" s="297">
        <v>3027.5</v>
      </c>
      <c r="F190" s="298">
        <v>32.846541989999999</v>
      </c>
      <c r="G190" s="298">
        <v>0.3709355547</v>
      </c>
      <c r="H190" s="298">
        <v>5.10608578071305</v>
      </c>
      <c r="I190" s="298">
        <v>2.8188088983055435</v>
      </c>
      <c r="J190" s="298">
        <v>1.8275102698419834</v>
      </c>
      <c r="K190" s="216">
        <v>10</v>
      </c>
      <c r="L190" s="297">
        <v>245510.31999999998</v>
      </c>
      <c r="M190" s="297">
        <v>245510.31999999998</v>
      </c>
      <c r="N190" s="297">
        <v>3211</v>
      </c>
      <c r="O190" s="297">
        <v>3211</v>
      </c>
      <c r="P190" s="297">
        <v>14</v>
      </c>
      <c r="Q190" s="297">
        <v>159171</v>
      </c>
      <c r="R190" s="297">
        <v>159171</v>
      </c>
      <c r="S190" s="297">
        <v>864</v>
      </c>
      <c r="T190" s="297">
        <v>864</v>
      </c>
      <c r="U190" s="297">
        <v>2</v>
      </c>
      <c r="V190" s="297">
        <v>5883</v>
      </c>
      <c r="W190" s="297">
        <v>5883</v>
      </c>
      <c r="X190" s="297" t="s">
        <v>189</v>
      </c>
    </row>
    <row r="191" spans="1:24" x14ac:dyDescent="0.2">
      <c r="A191" s="228"/>
      <c r="B191" s="216" t="s">
        <v>669</v>
      </c>
      <c r="C191" s="216" t="s">
        <v>484</v>
      </c>
      <c r="D191" s="216" t="s">
        <v>459</v>
      </c>
      <c r="E191" s="297">
        <v>1801.5</v>
      </c>
      <c r="F191" s="298">
        <v>151.11097709999999</v>
      </c>
      <c r="G191" s="298">
        <v>10.080178700000001</v>
      </c>
      <c r="H191" s="298">
        <v>2.8959889502551626</v>
      </c>
      <c r="I191" s="298">
        <v>3.6862369280502509</v>
      </c>
      <c r="J191" s="298">
        <v>3.2636737670535823</v>
      </c>
      <c r="K191" s="216">
        <v>30</v>
      </c>
      <c r="L191" s="297">
        <v>278626.7</v>
      </c>
      <c r="M191" s="297">
        <v>236750.31999999998</v>
      </c>
      <c r="N191" s="297">
        <v>8678</v>
      </c>
      <c r="O191" s="297">
        <v>8581</v>
      </c>
      <c r="P191" s="297">
        <v>6</v>
      </c>
      <c r="Q191" s="297">
        <v>209611</v>
      </c>
      <c r="R191" s="297">
        <v>209611</v>
      </c>
      <c r="S191" s="297">
        <v>780</v>
      </c>
      <c r="T191" s="297">
        <v>780</v>
      </c>
      <c r="U191" s="297">
        <v>8</v>
      </c>
      <c r="V191" s="297">
        <v>13758</v>
      </c>
      <c r="W191" s="297">
        <v>10199</v>
      </c>
      <c r="X191" s="297" t="s">
        <v>189</v>
      </c>
    </row>
    <row r="192" spans="1:24" x14ac:dyDescent="0.2">
      <c r="A192" s="228"/>
      <c r="B192" s="216" t="s">
        <v>670</v>
      </c>
      <c r="C192" s="216" t="s">
        <v>484</v>
      </c>
      <c r="D192" s="216" t="s">
        <v>459</v>
      </c>
      <c r="E192" s="297">
        <v>681</v>
      </c>
      <c r="F192" s="298">
        <v>186.2948997</v>
      </c>
      <c r="G192" s="298">
        <v>0.71679953680000008</v>
      </c>
      <c r="H192" s="298">
        <v>6.5159751380741167</v>
      </c>
      <c r="I192" s="298">
        <v>20.561223589544703</v>
      </c>
      <c r="J192" s="298">
        <v>3.5237283310499965</v>
      </c>
      <c r="K192" s="216">
        <v>49</v>
      </c>
      <c r="L192" s="297">
        <v>672043.24</v>
      </c>
      <c r="M192" s="297">
        <v>672043.24</v>
      </c>
      <c r="N192" s="297">
        <v>6030</v>
      </c>
      <c r="O192" s="297">
        <v>6030</v>
      </c>
      <c r="P192" s="297">
        <v>13</v>
      </c>
      <c r="Q192" s="297">
        <v>115173</v>
      </c>
      <c r="R192" s="297">
        <v>115173</v>
      </c>
      <c r="S192" s="297">
        <v>505</v>
      </c>
      <c r="T192" s="297">
        <v>505</v>
      </c>
      <c r="U192" s="297">
        <v>4</v>
      </c>
      <c r="V192" s="297">
        <v>2695</v>
      </c>
      <c r="W192" s="297">
        <v>2695</v>
      </c>
      <c r="X192" s="297" t="s">
        <v>491</v>
      </c>
    </row>
    <row r="193" spans="1:24" x14ac:dyDescent="0.2">
      <c r="A193" s="228"/>
      <c r="B193" s="216" t="s">
        <v>671</v>
      </c>
      <c r="C193" s="216" t="s">
        <v>484</v>
      </c>
      <c r="D193" s="216" t="s">
        <v>465</v>
      </c>
      <c r="E193" s="297">
        <v>2588</v>
      </c>
      <c r="F193" s="298">
        <v>257.84413080000002</v>
      </c>
      <c r="G193" s="298">
        <v>3.2913290699999997</v>
      </c>
      <c r="H193" s="298">
        <v>4.7631397208144124</v>
      </c>
      <c r="I193" s="298">
        <v>3.5342828487807934</v>
      </c>
      <c r="J193" s="298">
        <v>6.9980786068786838</v>
      </c>
      <c r="K193" s="216">
        <v>54</v>
      </c>
      <c r="L193" s="297">
        <v>230958.56</v>
      </c>
      <c r="M193" s="297">
        <v>229450.56</v>
      </c>
      <c r="N193" s="297">
        <v>4084</v>
      </c>
      <c r="O193" s="297">
        <v>4078</v>
      </c>
      <c r="P193" s="297">
        <v>50</v>
      </c>
      <c r="Q193" s="297">
        <v>454325</v>
      </c>
      <c r="R193" s="297">
        <v>454325</v>
      </c>
      <c r="S193" s="297">
        <v>1986</v>
      </c>
      <c r="T193" s="297">
        <v>1986</v>
      </c>
      <c r="U193" s="297">
        <v>2</v>
      </c>
      <c r="V193" s="297">
        <v>5141</v>
      </c>
      <c r="W193" s="297">
        <v>5141</v>
      </c>
      <c r="X193" s="297" t="s">
        <v>189</v>
      </c>
    </row>
    <row r="194" spans="1:24" x14ac:dyDescent="0.2">
      <c r="A194" s="228"/>
      <c r="B194" s="216" t="s">
        <v>672</v>
      </c>
      <c r="C194" s="216" t="s">
        <v>484</v>
      </c>
      <c r="D194" s="216" t="s">
        <v>459</v>
      </c>
      <c r="E194" s="297">
        <v>1128</v>
      </c>
      <c r="F194" s="298">
        <v>9.4113288260000001</v>
      </c>
      <c r="G194" s="298">
        <v>0.73782812529999997</v>
      </c>
      <c r="H194" s="298">
        <v>1.7528354172597038</v>
      </c>
      <c r="I194" s="298">
        <v>2.3723623877979221</v>
      </c>
      <c r="J194" s="298">
        <v>0</v>
      </c>
      <c r="K194" s="216">
        <v>4</v>
      </c>
      <c r="L194" s="297">
        <v>240919</v>
      </c>
      <c r="M194" s="297">
        <v>240919</v>
      </c>
      <c r="N194" s="297">
        <v>1997</v>
      </c>
      <c r="O194" s="297">
        <v>1997</v>
      </c>
      <c r="P194" s="297">
        <v>0</v>
      </c>
      <c r="Q194" s="297">
        <v>0</v>
      </c>
      <c r="R194" s="297">
        <v>0</v>
      </c>
      <c r="S194" s="297">
        <v>0</v>
      </c>
      <c r="T194" s="297">
        <v>0</v>
      </c>
      <c r="U194" s="297">
        <v>3</v>
      </c>
      <c r="V194" s="297">
        <v>3290</v>
      </c>
      <c r="W194" s="297">
        <v>3290</v>
      </c>
      <c r="X194" s="297" t="s">
        <v>189</v>
      </c>
    </row>
    <row r="195" spans="1:24" x14ac:dyDescent="0.2">
      <c r="A195" s="228"/>
      <c r="B195" s="216" t="s">
        <v>673</v>
      </c>
      <c r="C195" s="216" t="s">
        <v>484</v>
      </c>
      <c r="D195" s="216" t="s">
        <v>459</v>
      </c>
      <c r="E195" s="297">
        <v>2086</v>
      </c>
      <c r="F195" s="298">
        <v>17.351446790000001</v>
      </c>
      <c r="G195" s="298">
        <v>1.513249796</v>
      </c>
      <c r="H195" s="298">
        <v>4.5726141319818359</v>
      </c>
      <c r="I195" s="298">
        <v>2.3578231794279501</v>
      </c>
      <c r="J195" s="298">
        <v>0.74004540658645868</v>
      </c>
      <c r="K195" s="216">
        <v>4</v>
      </c>
      <c r="L195" s="297">
        <v>158069.6</v>
      </c>
      <c r="M195" s="297">
        <v>158069.6</v>
      </c>
      <c r="N195" s="297">
        <v>2114</v>
      </c>
      <c r="O195" s="297">
        <v>2114</v>
      </c>
      <c r="P195" s="297">
        <v>6</v>
      </c>
      <c r="Q195" s="297">
        <v>49613</v>
      </c>
      <c r="R195" s="297">
        <v>49613</v>
      </c>
      <c r="S195" s="297">
        <v>342</v>
      </c>
      <c r="T195" s="297">
        <v>342</v>
      </c>
      <c r="U195" s="297">
        <v>0</v>
      </c>
      <c r="V195" s="297">
        <v>0</v>
      </c>
      <c r="W195" s="297">
        <v>0</v>
      </c>
      <c r="X195" s="297" t="s">
        <v>189</v>
      </c>
    </row>
    <row r="196" spans="1:24" x14ac:dyDescent="0.2">
      <c r="A196" s="228"/>
      <c r="B196" s="216" t="s">
        <v>674</v>
      </c>
      <c r="C196" s="216" t="s">
        <v>484</v>
      </c>
      <c r="D196" s="216" t="s">
        <v>465</v>
      </c>
      <c r="E196" s="297">
        <v>2363.5</v>
      </c>
      <c r="F196" s="298">
        <v>217.55327170000001</v>
      </c>
      <c r="G196" s="298">
        <v>0.7941737405</v>
      </c>
      <c r="H196" s="298">
        <v>7.582918435536544</v>
      </c>
      <c r="I196" s="298">
        <v>13.81654830550869</v>
      </c>
      <c r="J196" s="298">
        <v>6.7900883644402477</v>
      </c>
      <c r="K196" s="216">
        <v>78</v>
      </c>
      <c r="L196" s="297">
        <v>708492.35999999987</v>
      </c>
      <c r="M196" s="297">
        <v>695400.81999999983</v>
      </c>
      <c r="N196" s="297">
        <v>7341</v>
      </c>
      <c r="O196" s="297">
        <v>7250</v>
      </c>
      <c r="P196" s="297">
        <v>42</v>
      </c>
      <c r="Q196" s="297">
        <v>341752</v>
      </c>
      <c r="R196" s="297">
        <v>341752</v>
      </c>
      <c r="S196" s="297">
        <v>1523</v>
      </c>
      <c r="T196" s="297">
        <v>1523</v>
      </c>
      <c r="U196" s="297">
        <v>4</v>
      </c>
      <c r="V196" s="297">
        <v>6654</v>
      </c>
      <c r="W196" s="297">
        <v>6654</v>
      </c>
      <c r="X196" s="297" t="s">
        <v>189</v>
      </c>
    </row>
    <row r="197" spans="1:24" x14ac:dyDescent="0.2">
      <c r="A197" s="228"/>
      <c r="B197" s="216" t="s">
        <v>675</v>
      </c>
      <c r="C197" s="216" t="s">
        <v>484</v>
      </c>
      <c r="D197" s="216" t="s">
        <v>459</v>
      </c>
      <c r="E197" s="297">
        <v>1005.5</v>
      </c>
      <c r="F197" s="298">
        <v>136.7484762</v>
      </c>
      <c r="G197" s="298">
        <v>3.5055538589999999</v>
      </c>
      <c r="H197" s="298">
        <v>3.2770401279203156</v>
      </c>
      <c r="I197" s="298">
        <v>4.5211452342895511</v>
      </c>
      <c r="J197" s="298">
        <v>5.8250760507165067</v>
      </c>
      <c r="K197" s="216">
        <v>27</v>
      </c>
      <c r="L197" s="297">
        <v>301046.13</v>
      </c>
      <c r="M197" s="297">
        <v>301046.13</v>
      </c>
      <c r="N197" s="297">
        <v>2786</v>
      </c>
      <c r="O197" s="297">
        <v>2786</v>
      </c>
      <c r="P197" s="297">
        <v>37</v>
      </c>
      <c r="Q197" s="297">
        <v>387870</v>
      </c>
      <c r="R197" s="297">
        <v>387870</v>
      </c>
      <c r="S197" s="297">
        <v>2250</v>
      </c>
      <c r="T197" s="297">
        <v>2250</v>
      </c>
      <c r="U197" s="297">
        <v>1</v>
      </c>
      <c r="V197" s="297">
        <v>998</v>
      </c>
      <c r="W197" s="297">
        <v>998</v>
      </c>
      <c r="X197" s="297" t="s">
        <v>491</v>
      </c>
    </row>
    <row r="198" spans="1:24" x14ac:dyDescent="0.2">
      <c r="A198" s="228"/>
      <c r="B198" s="216" t="s">
        <v>676</v>
      </c>
      <c r="C198" s="216" t="s">
        <v>499</v>
      </c>
      <c r="D198" s="216" t="s">
        <v>465</v>
      </c>
      <c r="E198" s="297">
        <v>1971.5</v>
      </c>
      <c r="F198" s="298">
        <v>320.40813900000001</v>
      </c>
      <c r="G198" s="298">
        <v>3.1031254229999998</v>
      </c>
      <c r="H198" s="298">
        <v>3.9629322477175912</v>
      </c>
      <c r="I198" s="298">
        <v>7.1762452821816218</v>
      </c>
      <c r="J198" s="298">
        <v>17.256867355537882</v>
      </c>
      <c r="K198" s="216">
        <v>40</v>
      </c>
      <c r="L198" s="297">
        <v>645790.57999999996</v>
      </c>
      <c r="M198" s="297">
        <v>644041.88</v>
      </c>
      <c r="N198" s="297">
        <v>4812</v>
      </c>
      <c r="O198" s="297">
        <v>4793</v>
      </c>
      <c r="P198" s="297">
        <v>108</v>
      </c>
      <c r="Q198" s="297">
        <v>1548741</v>
      </c>
      <c r="R198" s="297">
        <v>1548741</v>
      </c>
      <c r="S198" s="297">
        <v>4925</v>
      </c>
      <c r="T198" s="297">
        <v>4925</v>
      </c>
      <c r="U198" s="297">
        <v>7</v>
      </c>
      <c r="V198" s="297">
        <v>13428</v>
      </c>
      <c r="W198" s="297">
        <v>13428</v>
      </c>
      <c r="X198" s="297" t="s">
        <v>491</v>
      </c>
    </row>
    <row r="199" spans="1:24" x14ac:dyDescent="0.2">
      <c r="A199" s="228"/>
      <c r="B199" s="216" t="s">
        <v>677</v>
      </c>
      <c r="C199" s="216" t="s">
        <v>499</v>
      </c>
      <c r="D199" s="216" t="s">
        <v>465</v>
      </c>
      <c r="E199" s="297">
        <v>1628</v>
      </c>
      <c r="F199" s="298">
        <v>405.14308419999998</v>
      </c>
      <c r="G199" s="298">
        <v>1.6743683069999999</v>
      </c>
      <c r="H199" s="298">
        <v>3.7724066588850147</v>
      </c>
      <c r="I199" s="298">
        <v>9.8351343292103053</v>
      </c>
      <c r="J199" s="298">
        <v>11.09679942024149</v>
      </c>
      <c r="K199" s="216">
        <v>58</v>
      </c>
      <c r="L199" s="297">
        <v>837015.75</v>
      </c>
      <c r="M199" s="297">
        <v>836763.75</v>
      </c>
      <c r="N199" s="297">
        <v>4866</v>
      </c>
      <c r="O199" s="297">
        <v>4863</v>
      </c>
      <c r="P199" s="297">
        <v>74</v>
      </c>
      <c r="Q199" s="297">
        <v>944105</v>
      </c>
      <c r="R199" s="297">
        <v>944105</v>
      </c>
      <c r="S199" s="297">
        <v>3466</v>
      </c>
      <c r="T199" s="297">
        <v>3466</v>
      </c>
      <c r="U199" s="297">
        <v>7</v>
      </c>
      <c r="V199" s="297">
        <v>11170</v>
      </c>
      <c r="W199" s="297">
        <v>11170</v>
      </c>
      <c r="X199" s="297" t="s">
        <v>491</v>
      </c>
    </row>
    <row r="200" spans="1:24" x14ac:dyDescent="0.2">
      <c r="A200" s="228"/>
      <c r="B200" s="216" t="s">
        <v>678</v>
      </c>
      <c r="C200" s="216" t="s">
        <v>499</v>
      </c>
      <c r="D200" s="216" t="s">
        <v>465</v>
      </c>
      <c r="E200" s="297">
        <v>2470.5</v>
      </c>
      <c r="F200" s="298">
        <v>221.20490349999997</v>
      </c>
      <c r="G200" s="298">
        <v>2.4964450789999999</v>
      </c>
      <c r="H200" s="298">
        <v>8.6498617329989713</v>
      </c>
      <c r="I200" s="298">
        <v>1.6754505108857529</v>
      </c>
      <c r="J200" s="298">
        <v>12.973135590010425</v>
      </c>
      <c r="K200" s="216">
        <v>23</v>
      </c>
      <c r="L200" s="297">
        <v>81452</v>
      </c>
      <c r="M200" s="297">
        <v>81276</v>
      </c>
      <c r="N200" s="297">
        <v>302</v>
      </c>
      <c r="O200" s="297">
        <v>300</v>
      </c>
      <c r="P200" s="297">
        <v>29</v>
      </c>
      <c r="Q200" s="297">
        <v>629326</v>
      </c>
      <c r="R200" s="297">
        <v>629326</v>
      </c>
      <c r="S200" s="297">
        <v>2795</v>
      </c>
      <c r="T200" s="297">
        <v>2795</v>
      </c>
      <c r="U200" s="297">
        <v>6</v>
      </c>
      <c r="V200" s="297">
        <v>14723</v>
      </c>
      <c r="W200" s="297">
        <v>14723</v>
      </c>
      <c r="X200" s="297" t="s">
        <v>189</v>
      </c>
    </row>
    <row r="201" spans="1:24" x14ac:dyDescent="0.2">
      <c r="A201" s="228"/>
      <c r="B201" s="216" t="s">
        <v>679</v>
      </c>
      <c r="C201" s="216" t="s">
        <v>484</v>
      </c>
      <c r="D201" s="216" t="s">
        <v>445</v>
      </c>
      <c r="E201" s="297">
        <v>1</v>
      </c>
      <c r="F201" s="298">
        <v>1.0695211280000001</v>
      </c>
      <c r="G201" s="298">
        <v>0.369403331</v>
      </c>
      <c r="H201" s="298">
        <v>1.01</v>
      </c>
      <c r="I201" s="298">
        <v>0</v>
      </c>
      <c r="J201" s="298">
        <v>6.4468337541412294E-3</v>
      </c>
      <c r="K201" s="216">
        <v>0</v>
      </c>
      <c r="L201" s="297">
        <v>0</v>
      </c>
      <c r="M201" s="297">
        <v>0</v>
      </c>
      <c r="N201" s="297">
        <v>0</v>
      </c>
      <c r="O201" s="297">
        <v>0</v>
      </c>
      <c r="P201" s="297">
        <v>4</v>
      </c>
      <c r="Q201" s="297">
        <v>496</v>
      </c>
      <c r="R201" s="297">
        <v>496</v>
      </c>
      <c r="S201" s="297">
        <v>4</v>
      </c>
      <c r="T201" s="297">
        <v>4</v>
      </c>
      <c r="U201" s="297">
        <v>3</v>
      </c>
      <c r="V201" s="297">
        <v>3</v>
      </c>
      <c r="W201" s="297">
        <v>3</v>
      </c>
      <c r="X201" s="297" t="s">
        <v>491</v>
      </c>
    </row>
    <row r="202" spans="1:24" x14ac:dyDescent="0.2">
      <c r="A202" s="228"/>
      <c r="B202" s="216" t="s">
        <v>680</v>
      </c>
      <c r="C202" s="216" t="s">
        <v>484</v>
      </c>
      <c r="D202" s="216" t="s">
        <v>445</v>
      </c>
      <c r="E202" s="297">
        <v>34</v>
      </c>
      <c r="F202" s="298">
        <v>6.7502187809999992</v>
      </c>
      <c r="G202" s="298">
        <v>0.81134645279999995</v>
      </c>
      <c r="H202" s="298">
        <v>2.4900000000000002</v>
      </c>
      <c r="I202" s="298">
        <v>3.6393957443944105</v>
      </c>
      <c r="J202" s="298">
        <v>2.4271152569333925</v>
      </c>
      <c r="K202" s="216">
        <v>6</v>
      </c>
      <c r="L202" s="297">
        <v>39895</v>
      </c>
      <c r="M202" s="297">
        <v>39895</v>
      </c>
      <c r="N202" s="297">
        <v>150</v>
      </c>
      <c r="O202" s="297">
        <v>150</v>
      </c>
      <c r="P202" s="297">
        <v>6</v>
      </c>
      <c r="Q202" s="297">
        <v>26606</v>
      </c>
      <c r="R202" s="297">
        <v>26606</v>
      </c>
      <c r="S202" s="297">
        <v>86</v>
      </c>
      <c r="T202" s="297">
        <v>86</v>
      </c>
      <c r="U202" s="297">
        <v>1</v>
      </c>
      <c r="V202" s="297">
        <v>29</v>
      </c>
      <c r="W202" s="297">
        <v>29</v>
      </c>
      <c r="X202" s="297" t="s">
        <v>491</v>
      </c>
    </row>
    <row r="203" spans="1:24" x14ac:dyDescent="0.2">
      <c r="A203" s="228"/>
      <c r="B203" s="216" t="s">
        <v>681</v>
      </c>
      <c r="C203" s="216" t="s">
        <v>484</v>
      </c>
      <c r="D203" s="216" t="s">
        <v>459</v>
      </c>
      <c r="E203" s="297">
        <v>2007.5</v>
      </c>
      <c r="F203" s="298">
        <v>22.437560649999998</v>
      </c>
      <c r="G203" s="298">
        <v>3.5742310309999996</v>
      </c>
      <c r="H203" s="298">
        <v>4.7631397208144124</v>
      </c>
      <c r="I203" s="298">
        <v>0.14186879992817453</v>
      </c>
      <c r="J203" s="298">
        <v>8.58327980304907</v>
      </c>
      <c r="K203" s="216">
        <v>4</v>
      </c>
      <c r="L203" s="297">
        <v>8701.73</v>
      </c>
      <c r="M203" s="297">
        <v>8701.73</v>
      </c>
      <c r="N203" s="297">
        <v>110</v>
      </c>
      <c r="O203" s="297">
        <v>110</v>
      </c>
      <c r="P203" s="297">
        <v>23</v>
      </c>
      <c r="Q203" s="297">
        <v>526468</v>
      </c>
      <c r="R203" s="297">
        <v>526468</v>
      </c>
      <c r="S203" s="297">
        <v>1880</v>
      </c>
      <c r="T203" s="297">
        <v>1880</v>
      </c>
      <c r="U203" s="297">
        <v>3</v>
      </c>
      <c r="V203" s="297">
        <v>5941</v>
      </c>
      <c r="W203" s="297">
        <v>5941</v>
      </c>
      <c r="X203" s="297" t="s">
        <v>189</v>
      </c>
    </row>
    <row r="204" spans="1:24" x14ac:dyDescent="0.2">
      <c r="A204" s="228"/>
      <c r="B204" s="216" t="s">
        <v>682</v>
      </c>
      <c r="C204" s="216" t="s">
        <v>484</v>
      </c>
      <c r="D204" s="216" t="s">
        <v>445</v>
      </c>
      <c r="E204" s="297">
        <v>1081.5</v>
      </c>
      <c r="F204" s="298">
        <v>7.9186161519999994</v>
      </c>
      <c r="G204" s="298">
        <v>1.272758477</v>
      </c>
      <c r="H204" s="298">
        <v>4.3820885431492593</v>
      </c>
      <c r="I204" s="298">
        <v>0.15240454134225886</v>
      </c>
      <c r="J204" s="298">
        <v>0.65972729660796925</v>
      </c>
      <c r="K204" s="216">
        <v>3</v>
      </c>
      <c r="L204" s="297">
        <v>5561.6</v>
      </c>
      <c r="M204" s="297">
        <v>5561.6</v>
      </c>
      <c r="N204" s="297">
        <v>63</v>
      </c>
      <c r="O204" s="297">
        <v>63</v>
      </c>
      <c r="P204" s="297">
        <v>2</v>
      </c>
      <c r="Q204" s="297">
        <v>24075</v>
      </c>
      <c r="R204" s="297">
        <v>24075</v>
      </c>
      <c r="S204" s="297">
        <v>103</v>
      </c>
      <c r="T204" s="297">
        <v>103</v>
      </c>
      <c r="U204" s="297">
        <v>2</v>
      </c>
      <c r="V204" s="297">
        <v>2142</v>
      </c>
      <c r="W204" s="297">
        <v>2142</v>
      </c>
      <c r="X204" s="297" t="s">
        <v>189</v>
      </c>
    </row>
    <row r="205" spans="1:24" x14ac:dyDescent="0.2">
      <c r="A205" s="228"/>
      <c r="B205" s="216" t="s">
        <v>683</v>
      </c>
      <c r="C205" s="216" t="s">
        <v>484</v>
      </c>
      <c r="D205" s="216" t="s">
        <v>459</v>
      </c>
      <c r="E205" s="297">
        <v>884</v>
      </c>
      <c r="F205" s="298">
        <v>17.720537540000002</v>
      </c>
      <c r="G205" s="298">
        <v>0.23334167810000001</v>
      </c>
      <c r="H205" s="298">
        <v>2.3244121837574334</v>
      </c>
      <c r="I205" s="298">
        <v>2.5866822522273444E-2</v>
      </c>
      <c r="J205" s="298">
        <v>2.8481603289802142</v>
      </c>
      <c r="K205" s="216">
        <v>0</v>
      </c>
      <c r="L205" s="297">
        <v>2237</v>
      </c>
      <c r="M205" s="297">
        <v>2237</v>
      </c>
      <c r="N205" s="297">
        <v>52</v>
      </c>
      <c r="O205" s="297">
        <v>52</v>
      </c>
      <c r="P205" s="297">
        <v>15</v>
      </c>
      <c r="Q205" s="297">
        <v>246313</v>
      </c>
      <c r="R205" s="297">
        <v>246313</v>
      </c>
      <c r="S205" s="297">
        <v>869</v>
      </c>
      <c r="T205" s="297">
        <v>869</v>
      </c>
      <c r="U205" s="297">
        <v>0</v>
      </c>
      <c r="V205" s="297">
        <v>0</v>
      </c>
      <c r="W205" s="297">
        <v>0</v>
      </c>
      <c r="X205" s="297" t="s">
        <v>189</v>
      </c>
    </row>
    <row r="206" spans="1:24" x14ac:dyDescent="0.2">
      <c r="A206" s="228"/>
      <c r="B206" s="216" t="s">
        <v>684</v>
      </c>
      <c r="C206" s="216" t="s">
        <v>484</v>
      </c>
      <c r="D206" s="216" t="s">
        <v>465</v>
      </c>
      <c r="E206" s="297">
        <v>1292</v>
      </c>
      <c r="F206" s="298">
        <v>198.9445384</v>
      </c>
      <c r="G206" s="298">
        <v>2.339813731</v>
      </c>
      <c r="H206" s="298">
        <v>2.4768326548234945</v>
      </c>
      <c r="I206" s="298">
        <v>6.415575806607837</v>
      </c>
      <c r="J206" s="298">
        <v>1.9565342483729415</v>
      </c>
      <c r="K206" s="216">
        <v>40</v>
      </c>
      <c r="L206" s="297">
        <v>583596.34000000008</v>
      </c>
      <c r="M206" s="297">
        <v>464651.38000000006</v>
      </c>
      <c r="N206" s="297">
        <v>5365</v>
      </c>
      <c r="O206" s="297">
        <v>5199</v>
      </c>
      <c r="P206" s="297">
        <v>14</v>
      </c>
      <c r="Q206" s="297">
        <v>141703</v>
      </c>
      <c r="R206" s="297">
        <v>141703</v>
      </c>
      <c r="S206" s="297">
        <v>516</v>
      </c>
      <c r="T206" s="297">
        <v>516</v>
      </c>
      <c r="U206" s="297">
        <v>2</v>
      </c>
      <c r="V206" s="297">
        <v>1656</v>
      </c>
      <c r="W206" s="297">
        <v>1656</v>
      </c>
      <c r="X206" s="297" t="s">
        <v>189</v>
      </c>
    </row>
    <row r="207" spans="1:24" x14ac:dyDescent="0.2">
      <c r="A207" s="228"/>
      <c r="B207" s="216" t="s">
        <v>685</v>
      </c>
      <c r="C207" s="216" t="s">
        <v>484</v>
      </c>
      <c r="D207" s="216" t="s">
        <v>445</v>
      </c>
      <c r="E207" s="297">
        <v>2895.5</v>
      </c>
      <c r="F207" s="298">
        <v>18.000535129999999</v>
      </c>
      <c r="G207" s="298">
        <v>0.69320328720000002</v>
      </c>
      <c r="H207" s="298">
        <v>6.7065007269066932</v>
      </c>
      <c r="I207" s="298">
        <v>0.64696032240943091</v>
      </c>
      <c r="J207" s="298">
        <v>2.5636233582644739</v>
      </c>
      <c r="K207" s="216">
        <v>5</v>
      </c>
      <c r="L207" s="297">
        <v>140587</v>
      </c>
      <c r="M207" s="297">
        <v>41861</v>
      </c>
      <c r="N207" s="297">
        <v>4832</v>
      </c>
      <c r="O207" s="297">
        <v>2883</v>
      </c>
      <c r="P207" s="297">
        <v>5</v>
      </c>
      <c r="Q207" s="297">
        <v>165877</v>
      </c>
      <c r="R207" s="297">
        <v>165877</v>
      </c>
      <c r="S207" s="297">
        <v>627</v>
      </c>
      <c r="T207" s="297">
        <v>627</v>
      </c>
      <c r="U207" s="297">
        <v>2</v>
      </c>
      <c r="V207" s="297">
        <v>3822</v>
      </c>
      <c r="W207" s="297">
        <v>2865</v>
      </c>
      <c r="X207" s="297" t="s">
        <v>189</v>
      </c>
    </row>
    <row r="208" spans="1:24" x14ac:dyDescent="0.2">
      <c r="A208" s="228"/>
      <c r="B208" s="216" t="s">
        <v>686</v>
      </c>
      <c r="C208" s="216" t="s">
        <v>484</v>
      </c>
      <c r="D208" s="216" t="s">
        <v>459</v>
      </c>
      <c r="E208" s="297">
        <v>879</v>
      </c>
      <c r="F208" s="298">
        <v>23.570906099999998</v>
      </c>
      <c r="G208" s="298">
        <v>0.81997237500000009</v>
      </c>
      <c r="H208" s="298">
        <v>4.2677731898497129</v>
      </c>
      <c r="I208" s="298">
        <v>0.98972182994883307</v>
      </c>
      <c r="J208" s="298">
        <v>1.9346430218350408</v>
      </c>
      <c r="K208" s="216">
        <v>7</v>
      </c>
      <c r="L208" s="297">
        <v>24416.620000000003</v>
      </c>
      <c r="M208" s="297">
        <v>24416.620000000003</v>
      </c>
      <c r="N208" s="297">
        <v>965</v>
      </c>
      <c r="O208" s="297">
        <v>965</v>
      </c>
      <c r="P208" s="297">
        <v>7</v>
      </c>
      <c r="Q208" s="297">
        <v>47728</v>
      </c>
      <c r="R208" s="297">
        <v>47728</v>
      </c>
      <c r="S208" s="297">
        <v>300</v>
      </c>
      <c r="T208" s="297">
        <v>300</v>
      </c>
      <c r="U208" s="297">
        <v>3</v>
      </c>
      <c r="V208" s="297">
        <v>2618</v>
      </c>
      <c r="W208" s="297">
        <v>1733</v>
      </c>
      <c r="X208" s="297" t="s">
        <v>189</v>
      </c>
    </row>
    <row r="209" spans="1:24" x14ac:dyDescent="0.2">
      <c r="A209" s="228"/>
      <c r="B209" s="216" t="s">
        <v>476</v>
      </c>
      <c r="C209" s="216" t="s">
        <v>484</v>
      </c>
      <c r="D209" s="216" t="s">
        <v>459</v>
      </c>
      <c r="E209" s="297">
        <v>785.5</v>
      </c>
      <c r="F209" s="298">
        <v>51.440826869999995</v>
      </c>
      <c r="G209" s="298">
        <v>4.3466851059999998</v>
      </c>
      <c r="H209" s="298">
        <v>6.0968188426424472</v>
      </c>
      <c r="I209" s="298">
        <v>12.123744685062187</v>
      </c>
      <c r="J209" s="298">
        <v>1.5431679010511239</v>
      </c>
      <c r="K209" s="216">
        <v>13</v>
      </c>
      <c r="L209" s="297">
        <v>347747.53</v>
      </c>
      <c r="M209" s="297">
        <v>187846.52999999997</v>
      </c>
      <c r="N209" s="297">
        <v>1623</v>
      </c>
      <c r="O209" s="297">
        <v>833</v>
      </c>
      <c r="P209" s="297">
        <v>13</v>
      </c>
      <c r="Q209" s="297">
        <v>23910</v>
      </c>
      <c r="R209" s="297">
        <v>23910</v>
      </c>
      <c r="S209" s="297">
        <v>217</v>
      </c>
      <c r="T209" s="297">
        <v>217</v>
      </c>
      <c r="U209" s="297">
        <v>1</v>
      </c>
      <c r="V209" s="297">
        <v>786</v>
      </c>
      <c r="W209" s="297">
        <v>786</v>
      </c>
      <c r="X209" s="297" t="s">
        <v>189</v>
      </c>
    </row>
    <row r="210" spans="1:24" x14ac:dyDescent="0.2">
      <c r="A210" s="228"/>
      <c r="B210" s="216" t="s">
        <v>687</v>
      </c>
      <c r="C210" s="216" t="s">
        <v>484</v>
      </c>
      <c r="D210" s="216" t="s">
        <v>459</v>
      </c>
      <c r="E210" s="297">
        <v>714</v>
      </c>
      <c r="F210" s="298">
        <v>123.87644950000001</v>
      </c>
      <c r="G210" s="298">
        <v>0.129308968</v>
      </c>
      <c r="H210" s="298">
        <v>1.6004149461936428</v>
      </c>
      <c r="I210" s="298">
        <v>1.4797935380179856</v>
      </c>
      <c r="J210" s="298">
        <v>5.5079730013040198</v>
      </c>
      <c r="K210" s="216">
        <v>38</v>
      </c>
      <c r="L210" s="297">
        <v>256237.93000000002</v>
      </c>
      <c r="M210" s="297">
        <v>112285.93</v>
      </c>
      <c r="N210" s="297">
        <v>1855</v>
      </c>
      <c r="O210" s="297">
        <v>1506</v>
      </c>
      <c r="P210" s="297">
        <v>26</v>
      </c>
      <c r="Q210" s="297">
        <v>417942</v>
      </c>
      <c r="R210" s="297">
        <v>417942</v>
      </c>
      <c r="S210" s="297">
        <v>1458</v>
      </c>
      <c r="T210" s="297">
        <v>1458</v>
      </c>
      <c r="U210" s="297">
        <v>3</v>
      </c>
      <c r="V210" s="297">
        <v>2117</v>
      </c>
      <c r="W210" s="297">
        <v>2117</v>
      </c>
      <c r="X210" s="297" t="s">
        <v>491</v>
      </c>
    </row>
    <row r="211" spans="1:24" x14ac:dyDescent="0.2">
      <c r="A211" s="228"/>
      <c r="B211" s="216" t="s">
        <v>688</v>
      </c>
      <c r="C211" s="216" t="s">
        <v>484</v>
      </c>
      <c r="D211" s="216" t="s">
        <v>459</v>
      </c>
      <c r="E211" s="297">
        <v>529.5</v>
      </c>
      <c r="F211" s="298">
        <v>53.405876730000003</v>
      </c>
      <c r="G211" s="298">
        <v>3.8370600129999999</v>
      </c>
      <c r="H211" s="298">
        <v>4.9917704274135044</v>
      </c>
      <c r="I211" s="298">
        <v>5.7334087307797157</v>
      </c>
      <c r="J211" s="298">
        <v>12.30874689323691</v>
      </c>
      <c r="K211" s="216">
        <v>18</v>
      </c>
      <c r="L211" s="297">
        <v>77171.340000000011</v>
      </c>
      <c r="M211" s="297">
        <v>77171.340000000011</v>
      </c>
      <c r="N211" s="297">
        <v>440</v>
      </c>
      <c r="O211" s="297">
        <v>440</v>
      </c>
      <c r="P211" s="297">
        <v>18</v>
      </c>
      <c r="Q211" s="297">
        <v>165675</v>
      </c>
      <c r="R211" s="297">
        <v>165675</v>
      </c>
      <c r="S211" s="297">
        <v>704</v>
      </c>
      <c r="T211" s="297">
        <v>704</v>
      </c>
      <c r="U211" s="297">
        <v>7</v>
      </c>
      <c r="V211" s="297">
        <v>3383</v>
      </c>
      <c r="W211" s="297">
        <v>3383</v>
      </c>
      <c r="X211" s="297" t="s">
        <v>189</v>
      </c>
    </row>
    <row r="212" spans="1:24" x14ac:dyDescent="0.2">
      <c r="A212" s="228"/>
      <c r="B212" s="216" t="s">
        <v>689</v>
      </c>
      <c r="C212" s="216" t="s">
        <v>484</v>
      </c>
      <c r="D212" s="216" t="s">
        <v>459</v>
      </c>
      <c r="E212" s="297">
        <v>1597.5</v>
      </c>
      <c r="F212" s="298">
        <v>24.249060759999999</v>
      </c>
      <c r="G212" s="298">
        <v>1.0664326989999999</v>
      </c>
      <c r="H212" s="298">
        <v>2.7435684791891015</v>
      </c>
      <c r="I212" s="298">
        <v>0.37024327931530088</v>
      </c>
      <c r="J212" s="298">
        <v>2.3125504643686221</v>
      </c>
      <c r="K212" s="216">
        <v>11</v>
      </c>
      <c r="L212" s="297">
        <v>37165.21</v>
      </c>
      <c r="M212" s="297">
        <v>37165.21</v>
      </c>
      <c r="N212" s="297">
        <v>240</v>
      </c>
      <c r="O212" s="297">
        <v>240</v>
      </c>
      <c r="P212" s="297">
        <v>6</v>
      </c>
      <c r="Q212" s="297">
        <v>232135</v>
      </c>
      <c r="R212" s="297">
        <v>232135</v>
      </c>
      <c r="S212" s="297">
        <v>703</v>
      </c>
      <c r="T212" s="297">
        <v>703</v>
      </c>
      <c r="U212" s="297">
        <v>1</v>
      </c>
      <c r="V212" s="297">
        <v>1604</v>
      </c>
      <c r="W212" s="297">
        <v>1604</v>
      </c>
      <c r="X212" s="297" t="s">
        <v>189</v>
      </c>
    </row>
    <row r="213" spans="1:24" x14ac:dyDescent="0.2">
      <c r="A213" s="228"/>
      <c r="B213" s="216" t="s">
        <v>690</v>
      </c>
      <c r="C213" s="216" t="s">
        <v>484</v>
      </c>
      <c r="D213" s="216" t="s">
        <v>445</v>
      </c>
      <c r="E213" s="297">
        <v>1</v>
      </c>
      <c r="F213" s="298">
        <v>6.2554229360000007E-3</v>
      </c>
      <c r="G213" s="298">
        <v>6.0308779459999995</v>
      </c>
      <c r="H213" s="298">
        <v>2.9721991857881935</v>
      </c>
      <c r="I213" s="298">
        <v>0</v>
      </c>
      <c r="J213" s="298">
        <v>0</v>
      </c>
      <c r="K213" s="216">
        <v>0</v>
      </c>
      <c r="L213" s="297">
        <v>0</v>
      </c>
      <c r="M213" s="297">
        <v>0</v>
      </c>
      <c r="N213" s="297">
        <v>0</v>
      </c>
      <c r="O213" s="297">
        <v>0</v>
      </c>
      <c r="P213" s="297">
        <v>0</v>
      </c>
      <c r="Q213" s="297">
        <v>0</v>
      </c>
      <c r="R213" s="297">
        <v>0</v>
      </c>
      <c r="S213" s="297">
        <v>0</v>
      </c>
      <c r="T213" s="297">
        <v>0</v>
      </c>
      <c r="U213" s="297">
        <v>0</v>
      </c>
      <c r="V213" s="297">
        <v>0</v>
      </c>
      <c r="W213" s="297">
        <v>0</v>
      </c>
      <c r="X213" s="297" t="s">
        <v>189</v>
      </c>
    </row>
    <row r="214" spans="1:24" x14ac:dyDescent="0.2">
      <c r="A214" s="228"/>
      <c r="B214" s="216" t="s">
        <v>691</v>
      </c>
      <c r="C214" s="216" t="s">
        <v>499</v>
      </c>
      <c r="D214" s="216" t="s">
        <v>459</v>
      </c>
      <c r="E214" s="297">
        <v>322</v>
      </c>
      <c r="F214" s="298">
        <v>52.125606670000003</v>
      </c>
      <c r="G214" s="298">
        <v>1.0061972370000001</v>
      </c>
      <c r="H214" s="298">
        <v>1.0669432974624282</v>
      </c>
      <c r="I214" s="298">
        <v>2.6114633962516547</v>
      </c>
      <c r="J214" s="298">
        <v>1.907334062480736</v>
      </c>
      <c r="K214" s="216">
        <v>17</v>
      </c>
      <c r="L214" s="297">
        <v>233359.86</v>
      </c>
      <c r="M214" s="297">
        <v>233359.86</v>
      </c>
      <c r="N214" s="297">
        <v>1161</v>
      </c>
      <c r="O214" s="297">
        <v>1161</v>
      </c>
      <c r="P214" s="297">
        <v>3</v>
      </c>
      <c r="Q214" s="297">
        <v>170439</v>
      </c>
      <c r="R214" s="297">
        <v>170439</v>
      </c>
      <c r="S214" s="297">
        <v>634</v>
      </c>
      <c r="T214" s="297">
        <v>634</v>
      </c>
      <c r="U214" s="297">
        <v>0</v>
      </c>
      <c r="V214" s="297">
        <v>0</v>
      </c>
      <c r="W214" s="297">
        <v>0</v>
      </c>
      <c r="X214" s="297" t="s">
        <v>491</v>
      </c>
    </row>
    <row r="215" spans="1:24" x14ac:dyDescent="0.2">
      <c r="A215" s="228"/>
      <c r="B215" s="216" t="s">
        <v>692</v>
      </c>
      <c r="C215" s="216" t="s">
        <v>499</v>
      </c>
      <c r="D215" s="216" t="s">
        <v>459</v>
      </c>
      <c r="E215" s="297">
        <v>1750.5</v>
      </c>
      <c r="F215" s="298">
        <v>102.7800345</v>
      </c>
      <c r="G215" s="298">
        <v>1.359399072</v>
      </c>
      <c r="H215" s="298">
        <v>5.9062932538098716</v>
      </c>
      <c r="I215" s="298">
        <v>5.6230617197792201</v>
      </c>
      <c r="J215" s="298">
        <v>2.194845322479297</v>
      </c>
      <c r="K215" s="216">
        <v>19</v>
      </c>
      <c r="L215" s="297">
        <v>574843.30000000005</v>
      </c>
      <c r="M215" s="297">
        <v>270766.30000000005</v>
      </c>
      <c r="N215" s="297">
        <v>4160</v>
      </c>
      <c r="O215" s="297">
        <v>2396</v>
      </c>
      <c r="P215" s="297">
        <v>7</v>
      </c>
      <c r="Q215" s="297">
        <v>105688</v>
      </c>
      <c r="R215" s="297">
        <v>105688</v>
      </c>
      <c r="S215" s="297">
        <v>573</v>
      </c>
      <c r="T215" s="297">
        <v>573</v>
      </c>
      <c r="U215" s="297">
        <v>3</v>
      </c>
      <c r="V215" s="297">
        <v>5221</v>
      </c>
      <c r="W215" s="297">
        <v>5221</v>
      </c>
      <c r="X215" s="297" t="s">
        <v>189</v>
      </c>
    </row>
    <row r="216" spans="1:24" x14ac:dyDescent="0.2">
      <c r="A216" s="228"/>
      <c r="B216" s="216" t="s">
        <v>693</v>
      </c>
      <c r="C216" s="216" t="s">
        <v>499</v>
      </c>
      <c r="D216" s="216" t="s">
        <v>465</v>
      </c>
      <c r="E216" s="297">
        <v>3050.5</v>
      </c>
      <c r="F216" s="298">
        <v>338.98174269999998</v>
      </c>
      <c r="G216" s="298">
        <v>5.1402396179999998</v>
      </c>
      <c r="H216" s="298">
        <v>8.6879668507654877</v>
      </c>
      <c r="I216" s="298">
        <v>35.830900792407753</v>
      </c>
      <c r="J216" s="298">
        <v>0.83679196343563556</v>
      </c>
      <c r="K216" s="216">
        <v>63</v>
      </c>
      <c r="L216" s="297">
        <v>2209385.1</v>
      </c>
      <c r="M216" s="297">
        <v>1855363.1</v>
      </c>
      <c r="N216" s="297">
        <v>12873</v>
      </c>
      <c r="O216" s="297">
        <v>10450</v>
      </c>
      <c r="P216" s="297">
        <v>16</v>
      </c>
      <c r="Q216" s="297">
        <v>43330</v>
      </c>
      <c r="R216" s="297">
        <v>43330</v>
      </c>
      <c r="S216" s="297">
        <v>223</v>
      </c>
      <c r="T216" s="297">
        <v>223</v>
      </c>
      <c r="U216" s="297">
        <v>4</v>
      </c>
      <c r="V216" s="297">
        <v>11410</v>
      </c>
      <c r="W216" s="297">
        <v>11410</v>
      </c>
      <c r="X216" s="297" t="s">
        <v>189</v>
      </c>
    </row>
    <row r="217" spans="1:24" x14ac:dyDescent="0.2">
      <c r="A217" s="228"/>
      <c r="B217" s="216" t="s">
        <v>694</v>
      </c>
      <c r="C217" s="216" t="s">
        <v>499</v>
      </c>
      <c r="D217" s="216" t="s">
        <v>459</v>
      </c>
      <c r="E217" s="297">
        <v>685</v>
      </c>
      <c r="F217" s="298">
        <v>103.02041920000001</v>
      </c>
      <c r="G217" s="298">
        <v>0.62598997789999999</v>
      </c>
      <c r="H217" s="298">
        <v>2.0576763593918264</v>
      </c>
      <c r="I217" s="298">
        <v>2.1333551546307303</v>
      </c>
      <c r="J217" s="298">
        <v>2.7748392341466976</v>
      </c>
      <c r="K217" s="216">
        <v>17</v>
      </c>
      <c r="L217" s="297">
        <v>468040.02</v>
      </c>
      <c r="M217" s="297">
        <v>135108.02000000002</v>
      </c>
      <c r="N217" s="297">
        <v>1922</v>
      </c>
      <c r="O217" s="297">
        <v>1006</v>
      </c>
      <c r="P217" s="297">
        <v>11</v>
      </c>
      <c r="Q217" s="297">
        <v>175734</v>
      </c>
      <c r="R217" s="297">
        <v>175734</v>
      </c>
      <c r="S217" s="297">
        <v>565</v>
      </c>
      <c r="T217" s="297">
        <v>565</v>
      </c>
      <c r="U217" s="297">
        <v>4</v>
      </c>
      <c r="V217" s="297">
        <v>2939</v>
      </c>
      <c r="W217" s="297">
        <v>2939</v>
      </c>
      <c r="X217" s="297" t="s">
        <v>491</v>
      </c>
    </row>
    <row r="218" spans="1:24" x14ac:dyDescent="0.2">
      <c r="A218" s="228"/>
      <c r="B218" s="216" t="s">
        <v>695</v>
      </c>
      <c r="C218" s="216" t="s">
        <v>484</v>
      </c>
      <c r="D218" s="216" t="s">
        <v>465</v>
      </c>
      <c r="E218" s="297">
        <v>909</v>
      </c>
      <c r="F218" s="298">
        <v>209.71426719999999</v>
      </c>
      <c r="G218" s="298">
        <v>0.23727204889999998</v>
      </c>
      <c r="H218" s="298">
        <v>2.0195712416253109</v>
      </c>
      <c r="I218" s="298">
        <v>11.18372156475219</v>
      </c>
      <c r="J218" s="298">
        <v>3.5925188843364291</v>
      </c>
      <c r="K218" s="216">
        <v>27</v>
      </c>
      <c r="L218" s="297">
        <v>724230.44</v>
      </c>
      <c r="M218" s="297">
        <v>723960.44</v>
      </c>
      <c r="N218" s="297">
        <v>8046</v>
      </c>
      <c r="O218" s="297">
        <v>8044</v>
      </c>
      <c r="P218" s="297">
        <v>22</v>
      </c>
      <c r="Q218" s="297">
        <v>232556</v>
      </c>
      <c r="R218" s="297">
        <v>232556</v>
      </c>
      <c r="S218" s="297">
        <v>2609</v>
      </c>
      <c r="T218" s="297">
        <v>2609</v>
      </c>
      <c r="U218" s="297">
        <v>6</v>
      </c>
      <c r="V218" s="297">
        <v>5425</v>
      </c>
      <c r="W218" s="297">
        <v>5425</v>
      </c>
      <c r="X218" s="297" t="s">
        <v>491</v>
      </c>
    </row>
    <row r="219" spans="1:24" x14ac:dyDescent="0.2">
      <c r="A219" s="228"/>
      <c r="B219" s="216" t="s">
        <v>696</v>
      </c>
      <c r="C219" s="216" t="s">
        <v>484</v>
      </c>
      <c r="D219" s="216" t="s">
        <v>459</v>
      </c>
      <c r="E219" s="297">
        <v>1454</v>
      </c>
      <c r="F219" s="298">
        <v>79.124143610000004</v>
      </c>
      <c r="G219" s="298">
        <v>2.6487017590000002E-2</v>
      </c>
      <c r="H219" s="298">
        <v>2.6292531258895555</v>
      </c>
      <c r="I219" s="298">
        <v>17.393575144413919</v>
      </c>
      <c r="J219" s="298">
        <v>2.7977454776762625</v>
      </c>
      <c r="K219" s="216">
        <v>25</v>
      </c>
      <c r="L219" s="297">
        <v>1042758.25</v>
      </c>
      <c r="M219" s="297">
        <v>1042758.25</v>
      </c>
      <c r="N219" s="297">
        <v>11810</v>
      </c>
      <c r="O219" s="297">
        <v>11810</v>
      </c>
      <c r="P219" s="297">
        <v>8</v>
      </c>
      <c r="Q219" s="297">
        <v>167727</v>
      </c>
      <c r="R219" s="297">
        <v>167727</v>
      </c>
      <c r="S219" s="297">
        <v>3368</v>
      </c>
      <c r="T219" s="297">
        <v>3368</v>
      </c>
      <c r="U219" s="297">
        <v>6</v>
      </c>
      <c r="V219" s="297">
        <v>8694</v>
      </c>
      <c r="W219" s="297">
        <v>8694</v>
      </c>
      <c r="X219" s="297" t="s">
        <v>491</v>
      </c>
    </row>
    <row r="220" spans="1:24" x14ac:dyDescent="0.2">
      <c r="A220" s="228"/>
      <c r="B220" s="216" t="s">
        <v>697</v>
      </c>
      <c r="C220" s="216" t="s">
        <v>484</v>
      </c>
      <c r="D220" s="216" t="s">
        <v>459</v>
      </c>
      <c r="E220" s="297">
        <v>1272.5</v>
      </c>
      <c r="F220" s="298">
        <v>135.81052210000001</v>
      </c>
      <c r="G220" s="298">
        <v>1.428099977</v>
      </c>
      <c r="H220" s="298">
        <v>2.6292531258895555</v>
      </c>
      <c r="I220" s="298">
        <v>4.9536627405204747</v>
      </c>
      <c r="J220" s="298">
        <v>8.6151359353619661</v>
      </c>
      <c r="K220" s="216">
        <v>25</v>
      </c>
      <c r="L220" s="297">
        <v>406456.34</v>
      </c>
      <c r="M220" s="297">
        <v>384187.14</v>
      </c>
      <c r="N220" s="297">
        <v>15798</v>
      </c>
      <c r="O220" s="297">
        <v>14529</v>
      </c>
      <c r="P220" s="297">
        <v>35</v>
      </c>
      <c r="Q220" s="297">
        <v>668157</v>
      </c>
      <c r="R220" s="297">
        <v>668157</v>
      </c>
      <c r="S220" s="297">
        <v>4338</v>
      </c>
      <c r="T220" s="297">
        <v>4338</v>
      </c>
      <c r="U220" s="297">
        <v>10</v>
      </c>
      <c r="V220" s="297">
        <v>11390</v>
      </c>
      <c r="W220" s="297">
        <v>8854</v>
      </c>
      <c r="X220" s="297" t="s">
        <v>491</v>
      </c>
    </row>
    <row r="221" spans="1:24" x14ac:dyDescent="0.2">
      <c r="A221" s="228"/>
      <c r="B221" s="216" t="s">
        <v>698</v>
      </c>
      <c r="C221" s="216" t="s">
        <v>493</v>
      </c>
      <c r="D221" s="216" t="s">
        <v>445</v>
      </c>
      <c r="E221" s="297">
        <v>73.5</v>
      </c>
      <c r="F221" s="298">
        <v>2.221906041</v>
      </c>
      <c r="G221" s="298">
        <v>4.7293175669999998</v>
      </c>
      <c r="H221" s="298">
        <v>3.6580913055854691</v>
      </c>
      <c r="I221" s="298">
        <v>0.18017059048855216</v>
      </c>
      <c r="J221" s="298">
        <v>0.24493610215670822</v>
      </c>
      <c r="K221" s="216">
        <v>1</v>
      </c>
      <c r="L221" s="297">
        <v>556.1</v>
      </c>
      <c r="M221" s="297">
        <v>556.1</v>
      </c>
      <c r="N221" s="297">
        <v>7</v>
      </c>
      <c r="O221" s="297">
        <v>7</v>
      </c>
      <c r="P221" s="297">
        <v>3</v>
      </c>
      <c r="Q221" s="297">
        <v>756</v>
      </c>
      <c r="R221" s="297">
        <v>756</v>
      </c>
      <c r="S221" s="297">
        <v>12</v>
      </c>
      <c r="T221" s="297">
        <v>12</v>
      </c>
      <c r="U221" s="297">
        <v>0</v>
      </c>
      <c r="V221" s="297">
        <v>0</v>
      </c>
      <c r="W221" s="297">
        <v>0</v>
      </c>
      <c r="X221" s="297" t="s">
        <v>189</v>
      </c>
    </row>
    <row r="222" spans="1:24" x14ac:dyDescent="0.2">
      <c r="A222" s="228"/>
      <c r="B222" s="216" t="s">
        <v>699</v>
      </c>
      <c r="C222" s="216" t="s">
        <v>493</v>
      </c>
      <c r="D222" s="216" t="s">
        <v>445</v>
      </c>
      <c r="E222" s="297">
        <v>897</v>
      </c>
      <c r="F222" s="298">
        <v>3.6329382429999999</v>
      </c>
      <c r="G222" s="298">
        <v>6.1971588140000007</v>
      </c>
      <c r="H222" s="298">
        <v>7.7734440243691205</v>
      </c>
      <c r="I222" s="298">
        <v>3.0421275412312061E-2</v>
      </c>
      <c r="J222" s="298">
        <v>7.439985834532839E-2</v>
      </c>
      <c r="K222" s="216">
        <v>1</v>
      </c>
      <c r="L222" s="297">
        <v>368</v>
      </c>
      <c r="M222" s="297">
        <v>368</v>
      </c>
      <c r="N222" s="297">
        <v>3</v>
      </c>
      <c r="O222" s="297">
        <v>3</v>
      </c>
      <c r="P222" s="297">
        <v>2</v>
      </c>
      <c r="Q222" s="297">
        <v>900</v>
      </c>
      <c r="R222" s="297">
        <v>900</v>
      </c>
      <c r="S222" s="297">
        <v>4</v>
      </c>
      <c r="T222" s="297">
        <v>4</v>
      </c>
      <c r="U222" s="297">
        <v>1</v>
      </c>
      <c r="V222" s="297">
        <v>885</v>
      </c>
      <c r="W222" s="297">
        <v>885</v>
      </c>
      <c r="X222" s="297" t="s">
        <v>189</v>
      </c>
    </row>
    <row r="223" spans="1:24" x14ac:dyDescent="0.2">
      <c r="A223" s="228"/>
      <c r="B223" s="216" t="s">
        <v>700</v>
      </c>
      <c r="C223" s="216" t="s">
        <v>493</v>
      </c>
      <c r="D223" s="216" t="s">
        <v>445</v>
      </c>
      <c r="E223" s="297">
        <v>2587.5</v>
      </c>
      <c r="F223" s="298">
        <v>1.758198678E-3</v>
      </c>
      <c r="G223" s="298">
        <v>10.99682415</v>
      </c>
      <c r="H223" s="298">
        <v>5.0298755451800199</v>
      </c>
      <c r="I223" s="298">
        <v>1.487772732935461E-2</v>
      </c>
      <c r="J223" s="298">
        <v>0.10174582712828245</v>
      </c>
      <c r="K223" s="216">
        <v>2</v>
      </c>
      <c r="L223" s="297">
        <v>1402</v>
      </c>
      <c r="M223" s="297">
        <v>1402</v>
      </c>
      <c r="N223" s="297">
        <v>103</v>
      </c>
      <c r="O223" s="297">
        <v>103</v>
      </c>
      <c r="P223" s="297">
        <v>1</v>
      </c>
      <c r="Q223" s="297">
        <v>9588</v>
      </c>
      <c r="R223" s="297">
        <v>9588</v>
      </c>
      <c r="S223" s="297">
        <v>34</v>
      </c>
      <c r="T223" s="297">
        <v>34</v>
      </c>
      <c r="U223" s="297">
        <v>0</v>
      </c>
      <c r="V223" s="297">
        <v>0</v>
      </c>
      <c r="W223" s="297">
        <v>0</v>
      </c>
      <c r="X223" s="297" t="s">
        <v>189</v>
      </c>
    </row>
    <row r="224" spans="1:24" x14ac:dyDescent="0.2">
      <c r="A224" s="228"/>
      <c r="B224" s="216" t="s">
        <v>701</v>
      </c>
      <c r="C224" s="216" t="s">
        <v>493</v>
      </c>
      <c r="D224" s="216" t="s">
        <v>459</v>
      </c>
      <c r="E224" s="297">
        <v>2082</v>
      </c>
      <c r="F224" s="298">
        <v>11.23653732</v>
      </c>
      <c r="G224" s="298">
        <v>9.0451759569999997</v>
      </c>
      <c r="H224" s="298">
        <v>5.6395574294442641</v>
      </c>
      <c r="I224" s="298">
        <v>0.4944454368688514</v>
      </c>
      <c r="J224" s="298">
        <v>3.0971128996821768</v>
      </c>
      <c r="K224" s="216">
        <v>5</v>
      </c>
      <c r="L224" s="297">
        <v>28246.86</v>
      </c>
      <c r="M224" s="297">
        <v>28246.86</v>
      </c>
      <c r="N224" s="297">
        <v>202</v>
      </c>
      <c r="O224" s="297">
        <v>202</v>
      </c>
      <c r="P224" s="297">
        <v>7</v>
      </c>
      <c r="Q224" s="297">
        <v>176933</v>
      </c>
      <c r="R224" s="297">
        <v>176933</v>
      </c>
      <c r="S224" s="297">
        <v>626</v>
      </c>
      <c r="T224" s="297">
        <v>626</v>
      </c>
      <c r="U224" s="297">
        <v>0</v>
      </c>
      <c r="V224" s="297">
        <v>0</v>
      </c>
      <c r="W224" s="297">
        <v>0</v>
      </c>
      <c r="X224" s="297" t="s">
        <v>189</v>
      </c>
    </row>
    <row r="225" spans="1:25" x14ac:dyDescent="0.2">
      <c r="A225" s="228"/>
      <c r="B225" s="216" t="s">
        <v>702</v>
      </c>
      <c r="C225" s="216" t="s">
        <v>493</v>
      </c>
      <c r="D225" s="216" t="s">
        <v>445</v>
      </c>
      <c r="E225" s="297">
        <v>3</v>
      </c>
      <c r="F225" s="298">
        <v>4.7062970010000003E-2</v>
      </c>
      <c r="G225" s="298">
        <v>0.13111524449999998</v>
      </c>
      <c r="H225" s="298">
        <v>4.0010373654841063</v>
      </c>
      <c r="I225" s="298">
        <v>0</v>
      </c>
      <c r="J225" s="298">
        <v>6.8961313577506397E-3</v>
      </c>
      <c r="K225" s="216">
        <v>0</v>
      </c>
      <c r="L225" s="297">
        <v>0</v>
      </c>
      <c r="M225" s="297">
        <v>0</v>
      </c>
      <c r="N225" s="297">
        <v>0</v>
      </c>
      <c r="O225" s="297">
        <v>0</v>
      </c>
      <c r="P225" s="297">
        <v>1</v>
      </c>
      <c r="Q225" s="297">
        <v>276</v>
      </c>
      <c r="R225" s="297">
        <v>276</v>
      </c>
      <c r="S225" s="297">
        <v>3</v>
      </c>
      <c r="T225" s="297">
        <v>3</v>
      </c>
      <c r="U225" s="297">
        <v>0</v>
      </c>
      <c r="V225" s="297">
        <v>0</v>
      </c>
      <c r="W225" s="297">
        <v>0</v>
      </c>
      <c r="X225" s="297" t="s">
        <v>189</v>
      </c>
    </row>
    <row r="226" spans="1:25" x14ac:dyDescent="0.2">
      <c r="A226" s="228"/>
      <c r="B226" s="216" t="s">
        <v>703</v>
      </c>
      <c r="C226" s="216" t="s">
        <v>493</v>
      </c>
      <c r="D226" s="216" t="s">
        <v>459</v>
      </c>
      <c r="E226" s="297">
        <v>18</v>
      </c>
      <c r="F226" s="298">
        <v>0.110272377</v>
      </c>
      <c r="G226" s="298">
        <v>0</v>
      </c>
      <c r="H226" s="298">
        <v>8.5827000000000004E-3</v>
      </c>
      <c r="I226" s="298">
        <v>0</v>
      </c>
      <c r="J226" s="298">
        <v>0</v>
      </c>
      <c r="K226" s="216">
        <v>0</v>
      </c>
      <c r="L226" s="297">
        <v>0</v>
      </c>
      <c r="M226" s="297">
        <v>0</v>
      </c>
      <c r="N226" s="297">
        <v>0</v>
      </c>
      <c r="O226" s="297">
        <v>0</v>
      </c>
      <c r="P226" s="297">
        <v>0</v>
      </c>
      <c r="Q226" s="297">
        <v>0</v>
      </c>
      <c r="R226" s="297">
        <v>0</v>
      </c>
      <c r="S226" s="297">
        <v>0</v>
      </c>
      <c r="T226" s="297">
        <v>0</v>
      </c>
      <c r="U226" s="297">
        <v>0</v>
      </c>
      <c r="V226" s="297">
        <v>0</v>
      </c>
      <c r="W226" s="297">
        <v>0</v>
      </c>
      <c r="X226" s="297" t="s">
        <v>189</v>
      </c>
    </row>
    <row r="227" spans="1:25" x14ac:dyDescent="0.2">
      <c r="A227" s="228"/>
      <c r="B227" s="216" t="s">
        <v>704</v>
      </c>
      <c r="C227" s="216" t="s">
        <v>493</v>
      </c>
      <c r="D227" s="216" t="s">
        <v>445</v>
      </c>
      <c r="E227" s="297">
        <v>3182</v>
      </c>
      <c r="F227" s="298">
        <v>24.542221989999998</v>
      </c>
      <c r="G227" s="298">
        <v>16.976189380000001</v>
      </c>
      <c r="H227" s="298">
        <v>12.460373509650502</v>
      </c>
      <c r="I227" s="298">
        <v>3.0682823281819189</v>
      </c>
      <c r="J227" s="298">
        <v>7.6188541530046452</v>
      </c>
      <c r="K227" s="216">
        <v>12</v>
      </c>
      <c r="L227" s="297">
        <v>140765.13</v>
      </c>
      <c r="M227" s="297">
        <v>140765.13</v>
      </c>
      <c r="N227" s="297">
        <v>6344</v>
      </c>
      <c r="O227" s="297">
        <v>6344</v>
      </c>
      <c r="P227" s="297">
        <v>13</v>
      </c>
      <c r="Q227" s="297">
        <v>349534</v>
      </c>
      <c r="R227" s="297">
        <v>349534</v>
      </c>
      <c r="S227" s="297">
        <v>756</v>
      </c>
      <c r="T227" s="297">
        <v>756</v>
      </c>
      <c r="U227" s="297">
        <v>3</v>
      </c>
      <c r="V227" s="297">
        <v>9052</v>
      </c>
      <c r="W227" s="297">
        <v>9052</v>
      </c>
      <c r="X227" s="297" t="s">
        <v>189</v>
      </c>
    </row>
    <row r="228" spans="1:25" x14ac:dyDescent="0.2">
      <c r="A228" s="228"/>
      <c r="B228" s="216" t="s">
        <v>705</v>
      </c>
      <c r="C228" s="216" t="s">
        <v>493</v>
      </c>
      <c r="D228" s="216" t="s">
        <v>459</v>
      </c>
      <c r="E228" s="297">
        <v>4359</v>
      </c>
      <c r="F228" s="298">
        <v>25.909214410000001</v>
      </c>
      <c r="G228" s="298">
        <v>19.226510099999999</v>
      </c>
      <c r="H228" s="298">
        <v>8.0020747309682125</v>
      </c>
      <c r="I228" s="298">
        <v>3.1613906226725468</v>
      </c>
      <c r="J228" s="298">
        <v>0.45820852112193533</v>
      </c>
      <c r="K228" s="216">
        <v>5</v>
      </c>
      <c r="L228" s="297">
        <v>312097</v>
      </c>
      <c r="M228" s="297">
        <v>312097</v>
      </c>
      <c r="N228" s="297">
        <v>4689</v>
      </c>
      <c r="O228" s="297">
        <v>4689</v>
      </c>
      <c r="P228" s="297">
        <v>7</v>
      </c>
      <c r="Q228" s="297">
        <v>45235</v>
      </c>
      <c r="R228" s="297">
        <v>45235</v>
      </c>
      <c r="S228" s="297">
        <v>285</v>
      </c>
      <c r="T228" s="297">
        <v>285</v>
      </c>
      <c r="U228" s="297">
        <v>0</v>
      </c>
      <c r="V228" s="297">
        <v>0</v>
      </c>
      <c r="W228" s="297">
        <v>0</v>
      </c>
      <c r="X228" s="297" t="s">
        <v>189</v>
      </c>
    </row>
    <row r="229" spans="1:25" x14ac:dyDescent="0.2">
      <c r="A229" s="228"/>
      <c r="B229" s="216" t="s">
        <v>467</v>
      </c>
      <c r="C229" s="216" t="s">
        <v>493</v>
      </c>
      <c r="D229" s="216" t="s">
        <v>465</v>
      </c>
      <c r="E229" s="297">
        <v>5965</v>
      </c>
      <c r="F229" s="298">
        <v>298.5800122</v>
      </c>
      <c r="G229" s="298">
        <v>20.724021410000002</v>
      </c>
      <c r="H229" s="298">
        <v>14.403734515742782</v>
      </c>
      <c r="I229" s="298">
        <v>28.603397456715328</v>
      </c>
      <c r="J229" s="298">
        <v>30.335048567995056</v>
      </c>
      <c r="K229" s="216">
        <v>76</v>
      </c>
      <c r="L229" s="297">
        <v>3519577.93</v>
      </c>
      <c r="M229" s="297">
        <v>1757085.9299999997</v>
      </c>
      <c r="N229" s="297">
        <v>17785</v>
      </c>
      <c r="O229" s="297">
        <v>6066</v>
      </c>
      <c r="P229" s="297">
        <v>123</v>
      </c>
      <c r="Q229" s="297">
        <v>1863460</v>
      </c>
      <c r="R229" s="297">
        <v>1863460</v>
      </c>
      <c r="S229" s="297">
        <v>6999</v>
      </c>
      <c r="T229" s="297">
        <v>6999</v>
      </c>
      <c r="U229" s="297">
        <v>3</v>
      </c>
      <c r="V229" s="297">
        <v>12762</v>
      </c>
      <c r="W229" s="297">
        <v>12672</v>
      </c>
      <c r="X229" s="297" t="s">
        <v>491</v>
      </c>
    </row>
    <row r="230" spans="1:25" x14ac:dyDescent="0.2">
      <c r="A230" s="228"/>
      <c r="B230" s="216" t="s">
        <v>706</v>
      </c>
      <c r="C230" s="216" t="s">
        <v>493</v>
      </c>
      <c r="D230" s="216" t="s">
        <v>445</v>
      </c>
      <c r="E230" s="297">
        <v>965.5</v>
      </c>
      <c r="F230" s="298">
        <v>7.8202959019999998</v>
      </c>
      <c r="G230" s="298">
        <v>4.5289252109999998</v>
      </c>
      <c r="H230" s="298">
        <v>5.10608578071305</v>
      </c>
      <c r="I230" s="298">
        <v>2.1042147768106374</v>
      </c>
      <c r="J230" s="298">
        <v>1.0540968169109908</v>
      </c>
      <c r="K230" s="216">
        <v>2</v>
      </c>
      <c r="L230" s="297">
        <v>56058</v>
      </c>
      <c r="M230" s="297">
        <v>56058</v>
      </c>
      <c r="N230" s="297">
        <v>994</v>
      </c>
      <c r="O230" s="297">
        <v>994</v>
      </c>
      <c r="P230" s="297">
        <v>6</v>
      </c>
      <c r="Q230" s="297">
        <v>28082</v>
      </c>
      <c r="R230" s="297">
        <v>28082</v>
      </c>
      <c r="S230" s="297">
        <v>104</v>
      </c>
      <c r="T230" s="297">
        <v>104</v>
      </c>
      <c r="U230" s="297">
        <v>0</v>
      </c>
      <c r="V230" s="297">
        <v>0</v>
      </c>
      <c r="W230" s="297">
        <v>0</v>
      </c>
      <c r="X230" s="297" t="s">
        <v>189</v>
      </c>
    </row>
    <row r="231" spans="1:25" x14ac:dyDescent="0.2">
      <c r="A231" s="228"/>
      <c r="B231" s="216" t="s">
        <v>707</v>
      </c>
      <c r="C231" s="216" t="s">
        <v>484</v>
      </c>
      <c r="D231" s="216" t="s">
        <v>459</v>
      </c>
      <c r="E231" s="297">
        <v>1327</v>
      </c>
      <c r="F231" s="298">
        <v>25.422239099999999</v>
      </c>
      <c r="G231" s="298">
        <v>0.54216120759999997</v>
      </c>
      <c r="H231" s="298">
        <v>2.59114800812304</v>
      </c>
      <c r="I231" s="298">
        <v>1.0792749263479031</v>
      </c>
      <c r="J231" s="298">
        <v>5.5550870885570278</v>
      </c>
      <c r="K231" s="216">
        <v>11</v>
      </c>
      <c r="L231" s="297">
        <v>180726.22</v>
      </c>
      <c r="M231" s="297">
        <v>110713.22</v>
      </c>
      <c r="N231" s="297">
        <v>2723</v>
      </c>
      <c r="O231" s="297">
        <v>1402</v>
      </c>
      <c r="P231" s="297">
        <v>10</v>
      </c>
      <c r="Q231" s="297">
        <v>569847</v>
      </c>
      <c r="R231" s="297">
        <v>569847</v>
      </c>
      <c r="S231" s="297">
        <v>1694</v>
      </c>
      <c r="T231" s="297">
        <v>1694</v>
      </c>
      <c r="U231" s="297">
        <v>1</v>
      </c>
      <c r="V231" s="297">
        <v>1325</v>
      </c>
      <c r="W231" s="297">
        <v>1325</v>
      </c>
      <c r="X231" s="297" t="s">
        <v>189</v>
      </c>
    </row>
    <row r="232" spans="1:25" x14ac:dyDescent="0.2">
      <c r="A232" s="228"/>
      <c r="B232" s="216" t="s">
        <v>708</v>
      </c>
      <c r="C232" s="216" t="s">
        <v>484</v>
      </c>
      <c r="D232" s="216" t="s">
        <v>459</v>
      </c>
      <c r="E232" s="297">
        <v>4297.5</v>
      </c>
      <c r="F232" s="298">
        <v>60.638253219999996</v>
      </c>
      <c r="G232" s="298">
        <v>11.10634378</v>
      </c>
      <c r="H232" s="298">
        <v>8.0020747309682125</v>
      </c>
      <c r="I232" s="298">
        <v>5.2087183240071333</v>
      </c>
      <c r="J232" s="298">
        <v>22.780811500358432</v>
      </c>
      <c r="K232" s="216">
        <v>32</v>
      </c>
      <c r="L232" s="297">
        <v>671922.43</v>
      </c>
      <c r="M232" s="297">
        <v>628139.45000000007</v>
      </c>
      <c r="N232" s="297">
        <v>6639</v>
      </c>
      <c r="O232" s="297">
        <v>6425</v>
      </c>
      <c r="P232" s="297">
        <v>32</v>
      </c>
      <c r="Q232" s="297">
        <v>2747226</v>
      </c>
      <c r="R232" s="297">
        <v>2747226</v>
      </c>
      <c r="S232" s="297">
        <v>11916</v>
      </c>
      <c r="T232" s="297">
        <v>11916</v>
      </c>
      <c r="U232" s="297">
        <v>1</v>
      </c>
      <c r="V232" s="297">
        <v>4066</v>
      </c>
      <c r="W232" s="297">
        <v>0</v>
      </c>
      <c r="X232" s="297" t="s">
        <v>491</v>
      </c>
    </row>
    <row r="233" spans="1:25" x14ac:dyDescent="0.2">
      <c r="A233" s="228"/>
      <c r="B233" s="216" t="s">
        <v>709</v>
      </c>
      <c r="C233" s="216" t="s">
        <v>484</v>
      </c>
      <c r="D233" s="216" t="s">
        <v>445</v>
      </c>
      <c r="E233" s="297">
        <v>4300.5</v>
      </c>
      <c r="F233" s="298">
        <v>25.043916429999999</v>
      </c>
      <c r="G233" s="298">
        <v>4.1778204159999994</v>
      </c>
      <c r="H233" s="298">
        <v>10.288381796959131</v>
      </c>
      <c r="I233" s="298">
        <v>6.4222305194201539</v>
      </c>
      <c r="J233" s="298">
        <v>11.530469823721992</v>
      </c>
      <c r="K233" s="216">
        <v>19</v>
      </c>
      <c r="L233" s="297">
        <v>824808.19000000006</v>
      </c>
      <c r="M233" s="297">
        <v>507552.75999999995</v>
      </c>
      <c r="N233" s="297">
        <v>7022</v>
      </c>
      <c r="O233" s="297">
        <v>4622</v>
      </c>
      <c r="P233" s="297">
        <v>26</v>
      </c>
      <c r="Q233" s="297">
        <v>911260</v>
      </c>
      <c r="R233" s="297">
        <v>911260</v>
      </c>
      <c r="S233" s="297">
        <v>3355</v>
      </c>
      <c r="T233" s="297">
        <v>3355</v>
      </c>
      <c r="U233" s="297">
        <v>2</v>
      </c>
      <c r="V233" s="297">
        <v>4644</v>
      </c>
      <c r="W233" s="297">
        <v>4644</v>
      </c>
      <c r="X233" s="297" t="s">
        <v>491</v>
      </c>
    </row>
    <row r="234" spans="1:25" x14ac:dyDescent="0.2">
      <c r="A234" s="228"/>
      <c r="B234" s="216" t="s">
        <v>710</v>
      </c>
      <c r="C234" s="216" t="s">
        <v>493</v>
      </c>
      <c r="D234" s="216" t="s">
        <v>445</v>
      </c>
      <c r="E234" s="297">
        <v>1633.5</v>
      </c>
      <c r="F234" s="298">
        <v>6.5698346229999993</v>
      </c>
      <c r="G234" s="298">
        <v>4.9648258119999999</v>
      </c>
      <c r="H234" s="298">
        <v>8.878492439598066</v>
      </c>
      <c r="I234" s="298">
        <v>5.6175884553816848</v>
      </c>
      <c r="J234" s="298">
        <v>1.9751920639816862</v>
      </c>
      <c r="K234" s="216">
        <v>4</v>
      </c>
      <c r="L234" s="297">
        <v>140997.59999999998</v>
      </c>
      <c r="M234" s="297">
        <v>140997.59999999998</v>
      </c>
      <c r="N234" s="297">
        <v>1675</v>
      </c>
      <c r="O234" s="297">
        <v>1675</v>
      </c>
      <c r="P234" s="297">
        <v>4</v>
      </c>
      <c r="Q234" s="297">
        <v>49575.96</v>
      </c>
      <c r="R234" s="297">
        <v>49575.96</v>
      </c>
      <c r="S234" s="297">
        <v>175</v>
      </c>
      <c r="T234" s="297">
        <v>175</v>
      </c>
      <c r="U234" s="297">
        <v>0</v>
      </c>
      <c r="V234" s="297">
        <v>0</v>
      </c>
      <c r="W234" s="297">
        <v>0</v>
      </c>
      <c r="X234" s="297" t="s">
        <v>189</v>
      </c>
    </row>
    <row r="235" spans="1:25" x14ac:dyDescent="0.2">
      <c r="A235" s="228"/>
      <c r="B235" s="216" t="s">
        <v>711</v>
      </c>
      <c r="C235" s="216" t="s">
        <v>493</v>
      </c>
      <c r="D235" s="216" t="s">
        <v>459</v>
      </c>
      <c r="E235" s="297">
        <v>714.5</v>
      </c>
      <c r="F235" s="298">
        <v>49.585861780000002</v>
      </c>
      <c r="G235" s="298">
        <v>5.9013631469999996</v>
      </c>
      <c r="H235" s="298">
        <v>6.2111341959419937</v>
      </c>
      <c r="I235" s="298">
        <v>9.2847169297739196</v>
      </c>
      <c r="J235" s="298">
        <v>6.6022006958987802</v>
      </c>
      <c r="K235" s="216">
        <v>30</v>
      </c>
      <c r="L235" s="297">
        <v>177556.19999999998</v>
      </c>
      <c r="M235" s="297">
        <v>146866.20000000001</v>
      </c>
      <c r="N235" s="297">
        <v>2016</v>
      </c>
      <c r="O235" s="297">
        <v>1971</v>
      </c>
      <c r="P235" s="297">
        <v>13</v>
      </c>
      <c r="Q235" s="297">
        <v>104434</v>
      </c>
      <c r="R235" s="297">
        <v>104434</v>
      </c>
      <c r="S235" s="297">
        <v>533</v>
      </c>
      <c r="T235" s="297">
        <v>533</v>
      </c>
      <c r="U235" s="297">
        <v>1</v>
      </c>
      <c r="V235" s="297">
        <v>231</v>
      </c>
      <c r="W235" s="297">
        <v>231</v>
      </c>
      <c r="X235" s="297" t="s">
        <v>189</v>
      </c>
    </row>
    <row r="236" spans="1:25" s="228" customFormat="1" x14ac:dyDescent="0.2">
      <c r="B236" s="216" t="s">
        <v>712</v>
      </c>
      <c r="C236" s="216" t="s">
        <v>493</v>
      </c>
      <c r="D236" s="216" t="s">
        <v>465</v>
      </c>
      <c r="E236" s="297">
        <v>2600</v>
      </c>
      <c r="F236" s="298">
        <v>210.3832472</v>
      </c>
      <c r="G236" s="298">
        <v>6.3848097429999999</v>
      </c>
      <c r="H236" s="298">
        <v>8.7260719685320041</v>
      </c>
      <c r="I236" s="298">
        <v>20.115773027526508</v>
      </c>
      <c r="J236" s="298">
        <v>21.253453583008586</v>
      </c>
      <c r="K236" s="216">
        <v>52</v>
      </c>
      <c r="L236" s="297">
        <v>876493.91</v>
      </c>
      <c r="M236" s="297">
        <v>759993.33000000007</v>
      </c>
      <c r="N236" s="297">
        <v>9764</v>
      </c>
      <c r="O236" s="297">
        <v>9295</v>
      </c>
      <c r="P236" s="297">
        <v>54</v>
      </c>
      <c r="Q236" s="297">
        <v>802976</v>
      </c>
      <c r="R236" s="297">
        <v>802976</v>
      </c>
      <c r="S236" s="297">
        <v>3285</v>
      </c>
      <c r="T236" s="297">
        <v>3285</v>
      </c>
      <c r="U236" s="297">
        <v>4</v>
      </c>
      <c r="V236" s="297">
        <v>7718</v>
      </c>
      <c r="W236" s="297">
        <v>7718</v>
      </c>
      <c r="X236" s="297" t="s">
        <v>189</v>
      </c>
      <c r="Y236" s="220"/>
    </row>
    <row r="237" spans="1:25" x14ac:dyDescent="0.2">
      <c r="A237" s="228"/>
      <c r="B237" s="216" t="s">
        <v>713</v>
      </c>
      <c r="C237" s="216" t="s">
        <v>493</v>
      </c>
      <c r="D237" s="216" t="s">
        <v>459</v>
      </c>
      <c r="E237" s="297">
        <v>567</v>
      </c>
      <c r="F237" s="298">
        <v>50.366312559999997</v>
      </c>
      <c r="G237" s="298">
        <v>1.6494693569999999</v>
      </c>
      <c r="H237" s="298">
        <v>2.0195712416253109</v>
      </c>
      <c r="I237" s="298">
        <v>1.7959518063431601</v>
      </c>
      <c r="J237" s="298">
        <v>4.6152586744406996</v>
      </c>
      <c r="K237" s="216">
        <v>12</v>
      </c>
      <c r="L237" s="297">
        <v>82878.149999999994</v>
      </c>
      <c r="M237" s="297">
        <v>72353.149999999994</v>
      </c>
      <c r="N237" s="297">
        <v>679</v>
      </c>
      <c r="O237" s="297">
        <v>665</v>
      </c>
      <c r="P237" s="297">
        <v>18</v>
      </c>
      <c r="Q237" s="297">
        <v>185934</v>
      </c>
      <c r="R237" s="297">
        <v>185934</v>
      </c>
      <c r="S237" s="297">
        <v>687</v>
      </c>
      <c r="T237" s="297">
        <v>687</v>
      </c>
      <c r="U237" s="297">
        <v>7</v>
      </c>
      <c r="V237" s="297">
        <v>4400</v>
      </c>
      <c r="W237" s="297">
        <v>2746</v>
      </c>
      <c r="X237" s="297" t="s">
        <v>189</v>
      </c>
    </row>
    <row r="238" spans="1:25" x14ac:dyDescent="0.2">
      <c r="A238" s="228"/>
      <c r="B238" s="216" t="s">
        <v>714</v>
      </c>
      <c r="C238" s="216" t="s">
        <v>493</v>
      </c>
      <c r="D238" s="216" t="s">
        <v>445</v>
      </c>
      <c r="E238" s="297">
        <v>3965</v>
      </c>
      <c r="F238" s="298">
        <v>11.00367668</v>
      </c>
      <c r="G238" s="298">
        <v>17.485176240000001</v>
      </c>
      <c r="H238" s="298">
        <v>10.402697150258676</v>
      </c>
      <c r="I238" s="298">
        <v>8.446029522192898</v>
      </c>
      <c r="J238" s="298">
        <v>5.8526844768038506</v>
      </c>
      <c r="K238" s="216">
        <v>8</v>
      </c>
      <c r="L238" s="297">
        <v>688874.12</v>
      </c>
      <c r="M238" s="297">
        <v>688874.12</v>
      </c>
      <c r="N238" s="297">
        <v>11143</v>
      </c>
      <c r="O238" s="297">
        <v>11143</v>
      </c>
      <c r="P238" s="297">
        <v>6</v>
      </c>
      <c r="Q238" s="297">
        <v>477356</v>
      </c>
      <c r="R238" s="297">
        <v>477356</v>
      </c>
      <c r="S238" s="297">
        <v>1234</v>
      </c>
      <c r="T238" s="297">
        <v>1234</v>
      </c>
      <c r="U238" s="297">
        <v>2</v>
      </c>
      <c r="V238" s="297">
        <v>4223</v>
      </c>
      <c r="W238" s="297">
        <v>4223</v>
      </c>
      <c r="X238" s="297" t="s">
        <v>491</v>
      </c>
    </row>
    <row r="239" spans="1:25" x14ac:dyDescent="0.2">
      <c r="A239" s="228"/>
      <c r="B239" s="216" t="s">
        <v>715</v>
      </c>
      <c r="C239" s="216" t="s">
        <v>493</v>
      </c>
      <c r="D239" s="216" t="s">
        <v>459</v>
      </c>
      <c r="E239" s="297">
        <v>2344</v>
      </c>
      <c r="F239" s="298">
        <v>28.116907319999999</v>
      </c>
      <c r="G239" s="298">
        <v>9.4307494819999995</v>
      </c>
      <c r="H239" s="298">
        <v>3.6199861878189536</v>
      </c>
      <c r="I239" s="298">
        <v>0.26328028822129168</v>
      </c>
      <c r="J239" s="298">
        <v>0.99813330829147129</v>
      </c>
      <c r="K239" s="216">
        <v>4</v>
      </c>
      <c r="L239" s="297">
        <v>27866</v>
      </c>
      <c r="M239" s="297">
        <v>27866</v>
      </c>
      <c r="N239" s="297">
        <v>2384</v>
      </c>
      <c r="O239" s="297">
        <v>2384</v>
      </c>
      <c r="P239" s="297">
        <v>13</v>
      </c>
      <c r="Q239" s="297">
        <v>105644</v>
      </c>
      <c r="R239" s="297">
        <v>105644</v>
      </c>
      <c r="S239" s="297">
        <v>522</v>
      </c>
      <c r="T239" s="297">
        <v>522</v>
      </c>
      <c r="U239" s="297">
        <v>2</v>
      </c>
      <c r="V239" s="297">
        <v>3133</v>
      </c>
      <c r="W239" s="297">
        <v>3133</v>
      </c>
      <c r="X239" s="297" t="s">
        <v>189</v>
      </c>
    </row>
    <row r="240" spans="1:25" x14ac:dyDescent="0.2">
      <c r="A240" s="228"/>
      <c r="B240" s="216" t="s">
        <v>716</v>
      </c>
      <c r="C240" s="216" t="s">
        <v>493</v>
      </c>
      <c r="D240" s="216" t="s">
        <v>445</v>
      </c>
      <c r="E240" s="297">
        <v>2551</v>
      </c>
      <c r="F240" s="298">
        <v>9.8134218369999999</v>
      </c>
      <c r="G240" s="298">
        <v>4.27264234</v>
      </c>
      <c r="H240" s="298">
        <v>5.1822960162460801</v>
      </c>
      <c r="I240" s="298">
        <v>0.76804543618673782</v>
      </c>
      <c r="J240" s="298">
        <v>4.5588592130342924</v>
      </c>
      <c r="K240" s="216">
        <v>5</v>
      </c>
      <c r="L240" s="297">
        <v>68475.37</v>
      </c>
      <c r="M240" s="297">
        <v>68475.37</v>
      </c>
      <c r="N240" s="297">
        <v>3118</v>
      </c>
      <c r="O240" s="297">
        <v>3118</v>
      </c>
      <c r="P240" s="297">
        <v>14</v>
      </c>
      <c r="Q240" s="297">
        <v>406446.75</v>
      </c>
      <c r="R240" s="297">
        <v>406446.75</v>
      </c>
      <c r="S240" s="297">
        <v>1920</v>
      </c>
      <c r="T240" s="297">
        <v>1920</v>
      </c>
      <c r="U240" s="297">
        <v>1</v>
      </c>
      <c r="V240" s="297">
        <v>2184</v>
      </c>
      <c r="W240" s="297">
        <v>2184</v>
      </c>
      <c r="X240" s="297" t="s">
        <v>189</v>
      </c>
    </row>
    <row r="241" spans="1:25" x14ac:dyDescent="0.2">
      <c r="A241" s="228"/>
      <c r="B241" s="216" t="s">
        <v>480</v>
      </c>
      <c r="C241" s="216" t="s">
        <v>499</v>
      </c>
      <c r="D241" s="216" t="s">
        <v>465</v>
      </c>
      <c r="E241" s="297">
        <v>2588</v>
      </c>
      <c r="F241" s="298">
        <v>432.10050660000002</v>
      </c>
      <c r="G241" s="298">
        <v>1.473986416</v>
      </c>
      <c r="H241" s="298">
        <v>7.2018672578713909</v>
      </c>
      <c r="I241" s="298">
        <v>15.274768469430411</v>
      </c>
      <c r="J241" s="298">
        <v>15.457259978660145</v>
      </c>
      <c r="K241" s="216">
        <v>44</v>
      </c>
      <c r="L241" s="297">
        <v>1195608.72</v>
      </c>
      <c r="M241" s="297">
        <v>812176.72</v>
      </c>
      <c r="N241" s="297">
        <v>14240</v>
      </c>
      <c r="O241" s="297">
        <v>9153</v>
      </c>
      <c r="P241" s="297">
        <v>49</v>
      </c>
      <c r="Q241" s="297">
        <v>821880</v>
      </c>
      <c r="R241" s="297">
        <v>821880</v>
      </c>
      <c r="S241" s="297">
        <v>6235</v>
      </c>
      <c r="T241" s="297">
        <v>6235</v>
      </c>
      <c r="U241" s="297">
        <v>5</v>
      </c>
      <c r="V241" s="297">
        <v>10513</v>
      </c>
      <c r="W241" s="297">
        <v>7992</v>
      </c>
      <c r="X241" s="297" t="s">
        <v>189</v>
      </c>
    </row>
    <row r="242" spans="1:25" s="228" customFormat="1" x14ac:dyDescent="0.2">
      <c r="B242" s="216" t="s">
        <v>473</v>
      </c>
      <c r="C242" s="216" t="s">
        <v>499</v>
      </c>
      <c r="D242" s="216" t="s">
        <v>459</v>
      </c>
      <c r="E242" s="297">
        <v>1180</v>
      </c>
      <c r="F242" s="298">
        <v>168.27522669999999</v>
      </c>
      <c r="G242" s="298">
        <v>8.1302731799999997</v>
      </c>
      <c r="H242" s="298">
        <v>3.8867220121845603</v>
      </c>
      <c r="I242" s="298">
        <v>9.6231158335008438</v>
      </c>
      <c r="J242" s="298">
        <v>8.4050759527410909E-2</v>
      </c>
      <c r="K242" s="216">
        <v>28</v>
      </c>
      <c r="L242" s="297">
        <v>681902.26</v>
      </c>
      <c r="M242" s="297">
        <v>639207.26</v>
      </c>
      <c r="N242" s="297">
        <v>5536</v>
      </c>
      <c r="O242" s="297">
        <v>4822</v>
      </c>
      <c r="P242" s="297">
        <v>4</v>
      </c>
      <c r="Q242" s="297">
        <v>5583</v>
      </c>
      <c r="R242" s="297">
        <v>5583</v>
      </c>
      <c r="S242" s="297">
        <v>21</v>
      </c>
      <c r="T242" s="297">
        <v>21</v>
      </c>
      <c r="U242" s="297">
        <v>4</v>
      </c>
      <c r="V242" s="297">
        <v>4742</v>
      </c>
      <c r="W242" s="297">
        <v>4742</v>
      </c>
      <c r="X242" s="297" t="s">
        <v>189</v>
      </c>
      <c r="Y242" s="220"/>
    </row>
    <row r="243" spans="1:25" x14ac:dyDescent="0.2">
      <c r="A243" s="228"/>
      <c r="B243" s="216" t="s">
        <v>717</v>
      </c>
      <c r="C243" s="216" t="s">
        <v>499</v>
      </c>
      <c r="D243" s="216" t="s">
        <v>459</v>
      </c>
      <c r="E243" s="297">
        <v>1011</v>
      </c>
      <c r="F243" s="298">
        <v>74.929064690000004</v>
      </c>
      <c r="G243" s="298">
        <v>0.32581686560000001</v>
      </c>
      <c r="H243" s="298">
        <v>3.3913554812198616</v>
      </c>
      <c r="I243" s="298">
        <v>2.6528136604180834</v>
      </c>
      <c r="J243" s="298">
        <v>6.9560061427823126</v>
      </c>
      <c r="K243" s="216">
        <v>24</v>
      </c>
      <c r="L243" s="297">
        <v>254870.91999999998</v>
      </c>
      <c r="M243" s="297">
        <v>163560.92000000001</v>
      </c>
      <c r="N243" s="297">
        <v>2065</v>
      </c>
      <c r="O243" s="297">
        <v>1959</v>
      </c>
      <c r="P243" s="297">
        <v>6</v>
      </c>
      <c r="Q243" s="297">
        <v>428877</v>
      </c>
      <c r="R243" s="297">
        <v>428877</v>
      </c>
      <c r="S243" s="297">
        <v>986</v>
      </c>
      <c r="T243" s="297">
        <v>986</v>
      </c>
      <c r="U243" s="297">
        <v>5</v>
      </c>
      <c r="V243" s="297">
        <v>3683</v>
      </c>
      <c r="W243" s="297">
        <v>2666</v>
      </c>
      <c r="X243" s="297" t="s">
        <v>491</v>
      </c>
    </row>
    <row r="244" spans="1:25" x14ac:dyDescent="0.2">
      <c r="A244" s="228"/>
      <c r="B244" s="216" t="s">
        <v>718</v>
      </c>
      <c r="C244" s="216" t="s">
        <v>493</v>
      </c>
      <c r="D244" s="216" t="s">
        <v>445</v>
      </c>
      <c r="E244" s="297">
        <v>2566</v>
      </c>
      <c r="F244" s="298">
        <v>13.72949002</v>
      </c>
      <c r="G244" s="298">
        <v>1.5632047130000002</v>
      </c>
      <c r="H244" s="298">
        <v>5.10608578071305</v>
      </c>
      <c r="I244" s="298">
        <v>2.2811772876596805</v>
      </c>
      <c r="J244" s="298">
        <v>5.7458714966867213</v>
      </c>
      <c r="K244" s="216">
        <v>14</v>
      </c>
      <c r="L244" s="297">
        <v>210671.58</v>
      </c>
      <c r="M244" s="297">
        <v>210593.58</v>
      </c>
      <c r="N244" s="297">
        <v>8034</v>
      </c>
      <c r="O244" s="297">
        <v>8033</v>
      </c>
      <c r="P244" s="297">
        <v>17</v>
      </c>
      <c r="Q244" s="297">
        <v>530447</v>
      </c>
      <c r="R244" s="297">
        <v>530447</v>
      </c>
      <c r="S244" s="297">
        <v>1810</v>
      </c>
      <c r="T244" s="297">
        <v>1810</v>
      </c>
      <c r="U244" s="297">
        <v>0</v>
      </c>
      <c r="V244" s="297">
        <v>0</v>
      </c>
      <c r="W244" s="297">
        <v>0</v>
      </c>
      <c r="X244" s="297" t="s">
        <v>491</v>
      </c>
    </row>
    <row r="245" spans="1:25" x14ac:dyDescent="0.2">
      <c r="A245" s="228"/>
      <c r="B245" s="216" t="s">
        <v>719</v>
      </c>
      <c r="C245" s="216" t="s">
        <v>493</v>
      </c>
      <c r="D245" s="216" t="s">
        <v>459</v>
      </c>
      <c r="E245" s="297">
        <v>4811.5</v>
      </c>
      <c r="F245" s="298">
        <v>52.20141795</v>
      </c>
      <c r="G245" s="298">
        <v>7.9292756040000008</v>
      </c>
      <c r="H245" s="298">
        <v>12.422268391883987</v>
      </c>
      <c r="I245" s="298">
        <v>33.562396540234893</v>
      </c>
      <c r="J245" s="298">
        <v>22.563373795087116</v>
      </c>
      <c r="K245" s="216">
        <v>68</v>
      </c>
      <c r="L245" s="297">
        <v>3168161.9</v>
      </c>
      <c r="M245" s="297">
        <v>2203749.91</v>
      </c>
      <c r="N245" s="297">
        <v>48256</v>
      </c>
      <c r="O245" s="297">
        <v>35614</v>
      </c>
      <c r="P245" s="297">
        <v>35</v>
      </c>
      <c r="Q245" s="297">
        <v>1481540</v>
      </c>
      <c r="R245" s="297">
        <v>1481540</v>
      </c>
      <c r="S245" s="297">
        <v>5292</v>
      </c>
      <c r="T245" s="297">
        <v>5292</v>
      </c>
      <c r="U245" s="297">
        <v>11</v>
      </c>
      <c r="V245" s="297">
        <v>48358</v>
      </c>
      <c r="W245" s="297">
        <v>48358</v>
      </c>
      <c r="X245" s="297" t="s">
        <v>491</v>
      </c>
    </row>
    <row r="246" spans="1:25" x14ac:dyDescent="0.2">
      <c r="A246" s="228"/>
      <c r="B246" s="216" t="s">
        <v>720</v>
      </c>
      <c r="C246" s="216" t="s">
        <v>493</v>
      </c>
      <c r="D246" s="216" t="s">
        <v>459</v>
      </c>
      <c r="E246" s="297">
        <v>2565</v>
      </c>
      <c r="F246" s="298">
        <v>41.65363971</v>
      </c>
      <c r="G246" s="298">
        <v>7.1947770579999997</v>
      </c>
      <c r="H246" s="298">
        <v>7.3923928467039675</v>
      </c>
      <c r="I246" s="298">
        <v>4.7322227605759499</v>
      </c>
      <c r="J246" s="298">
        <v>16.914191213033938</v>
      </c>
      <c r="K246" s="216">
        <v>28</v>
      </c>
      <c r="L246" s="297">
        <v>464235.76999999996</v>
      </c>
      <c r="M246" s="297">
        <v>285375.76999999996</v>
      </c>
      <c r="N246" s="297">
        <v>16517</v>
      </c>
      <c r="O246" s="297">
        <v>13931</v>
      </c>
      <c r="P246" s="297">
        <v>42</v>
      </c>
      <c r="Q246" s="297">
        <v>1020007</v>
      </c>
      <c r="R246" s="297">
        <v>1020007</v>
      </c>
      <c r="S246" s="297">
        <v>3683</v>
      </c>
      <c r="T246" s="297">
        <v>3683</v>
      </c>
      <c r="U246" s="297">
        <v>18</v>
      </c>
      <c r="V246" s="297">
        <v>39870</v>
      </c>
      <c r="W246" s="297">
        <v>32221</v>
      </c>
      <c r="X246" s="297" t="s">
        <v>491</v>
      </c>
    </row>
    <row r="247" spans="1:25" x14ac:dyDescent="0.2">
      <c r="A247" s="228"/>
      <c r="B247" s="216" t="s">
        <v>721</v>
      </c>
      <c r="C247" s="216" t="s">
        <v>493</v>
      </c>
      <c r="D247" s="216" t="s">
        <v>459</v>
      </c>
      <c r="E247" s="297">
        <v>2544</v>
      </c>
      <c r="F247" s="298">
        <v>51.571539950000002</v>
      </c>
      <c r="G247" s="298">
        <v>4.1274703310000005</v>
      </c>
      <c r="H247" s="298">
        <v>6.9351314335057843</v>
      </c>
      <c r="I247" s="298">
        <v>10.07239496402847</v>
      </c>
      <c r="J247" s="298">
        <v>13.135090478641198</v>
      </c>
      <c r="K247" s="216">
        <v>26</v>
      </c>
      <c r="L247" s="297">
        <v>940997.01</v>
      </c>
      <c r="M247" s="297">
        <v>622574.01</v>
      </c>
      <c r="N247" s="297">
        <v>11280</v>
      </c>
      <c r="O247" s="297">
        <v>3651</v>
      </c>
      <c r="P247" s="297">
        <v>23</v>
      </c>
      <c r="Q247" s="297">
        <v>811879</v>
      </c>
      <c r="R247" s="297">
        <v>811879</v>
      </c>
      <c r="S247" s="297">
        <v>2605</v>
      </c>
      <c r="T247" s="297">
        <v>2605</v>
      </c>
      <c r="U247" s="297">
        <v>4</v>
      </c>
      <c r="V247" s="297">
        <v>8356</v>
      </c>
      <c r="W247" s="297">
        <v>8356</v>
      </c>
      <c r="X247" s="297" t="s">
        <v>491</v>
      </c>
    </row>
    <row r="248" spans="1:25" x14ac:dyDescent="0.2">
      <c r="A248" s="228"/>
      <c r="B248" s="216" t="s">
        <v>722</v>
      </c>
      <c r="C248" s="216" t="s">
        <v>493</v>
      </c>
      <c r="D248" s="216" t="s">
        <v>445</v>
      </c>
      <c r="E248" s="297">
        <v>1620.5</v>
      </c>
      <c r="F248" s="298">
        <v>5.697461852</v>
      </c>
      <c r="G248" s="298">
        <v>0.39488925120000001</v>
      </c>
      <c r="H248" s="298">
        <v>3.0484094213212236</v>
      </c>
      <c r="I248" s="298">
        <v>2.7657240617526737</v>
      </c>
      <c r="J248" s="298">
        <v>4.6691012610287741</v>
      </c>
      <c r="K248" s="216">
        <v>9</v>
      </c>
      <c r="L248" s="297">
        <v>767495.12</v>
      </c>
      <c r="M248" s="297">
        <v>249486.12</v>
      </c>
      <c r="N248" s="297">
        <v>3147</v>
      </c>
      <c r="O248" s="297">
        <v>1150</v>
      </c>
      <c r="P248" s="297">
        <v>11</v>
      </c>
      <c r="Q248" s="297">
        <v>421183</v>
      </c>
      <c r="R248" s="297">
        <v>421183</v>
      </c>
      <c r="S248" s="297">
        <v>1467</v>
      </c>
      <c r="T248" s="297">
        <v>1467</v>
      </c>
      <c r="U248" s="297">
        <v>4</v>
      </c>
      <c r="V248" s="297">
        <v>6473</v>
      </c>
      <c r="W248" s="297">
        <v>6473</v>
      </c>
      <c r="X248" s="297" t="s">
        <v>491</v>
      </c>
    </row>
    <row r="249" spans="1:25" x14ac:dyDescent="0.2">
      <c r="A249" s="228"/>
      <c r="B249" s="216" t="s">
        <v>723</v>
      </c>
      <c r="C249" s="216" t="s">
        <v>493</v>
      </c>
      <c r="D249" s="216" t="s">
        <v>459</v>
      </c>
      <c r="E249" s="297">
        <v>1119</v>
      </c>
      <c r="F249" s="298">
        <v>7.292606009</v>
      </c>
      <c r="G249" s="298">
        <v>0.5557446533999999</v>
      </c>
      <c r="H249" s="298">
        <v>2.1719917126913719</v>
      </c>
      <c r="I249" s="298">
        <v>0.29480604551291806</v>
      </c>
      <c r="J249" s="298">
        <v>6.0627065616710931</v>
      </c>
      <c r="K249" s="216">
        <v>4</v>
      </c>
      <c r="L249" s="297">
        <v>30170.140000000003</v>
      </c>
      <c r="M249" s="297">
        <v>30170.140000000003</v>
      </c>
      <c r="N249" s="297">
        <v>191</v>
      </c>
      <c r="O249" s="297">
        <v>191</v>
      </c>
      <c r="P249" s="297">
        <v>8</v>
      </c>
      <c r="Q249" s="297">
        <v>620451</v>
      </c>
      <c r="R249" s="297">
        <v>620451</v>
      </c>
      <c r="S249" s="297">
        <v>1658</v>
      </c>
      <c r="T249" s="297">
        <v>1658</v>
      </c>
      <c r="U249" s="297">
        <v>1</v>
      </c>
      <c r="V249" s="297">
        <v>1112</v>
      </c>
      <c r="W249" s="297">
        <v>1112</v>
      </c>
      <c r="X249" s="297" t="s">
        <v>189</v>
      </c>
    </row>
    <row r="250" spans="1:25" x14ac:dyDescent="0.2">
      <c r="A250" s="228"/>
      <c r="B250" s="216" t="s">
        <v>724</v>
      </c>
      <c r="C250" s="216" t="s">
        <v>493</v>
      </c>
      <c r="D250" s="216" t="s">
        <v>445</v>
      </c>
      <c r="E250" s="297">
        <v>0</v>
      </c>
      <c r="F250" s="298">
        <v>0.66156158430000001</v>
      </c>
      <c r="G250" s="298">
        <v>5.6701190259999999E-2</v>
      </c>
      <c r="H250" s="298">
        <v>10.478907385791706</v>
      </c>
      <c r="I250" s="298">
        <v>0</v>
      </c>
      <c r="J250" s="298">
        <v>0</v>
      </c>
      <c r="K250" s="216">
        <v>0</v>
      </c>
      <c r="L250" s="297">
        <v>0</v>
      </c>
      <c r="M250" s="297">
        <v>0</v>
      </c>
      <c r="N250" s="297">
        <v>0</v>
      </c>
      <c r="O250" s="297">
        <v>0</v>
      </c>
      <c r="P250" s="297">
        <v>0</v>
      </c>
      <c r="Q250" s="297">
        <v>0</v>
      </c>
      <c r="R250" s="297">
        <v>0</v>
      </c>
      <c r="S250" s="297">
        <v>0</v>
      </c>
      <c r="T250" s="297">
        <v>0</v>
      </c>
      <c r="U250" s="297">
        <v>0</v>
      </c>
      <c r="V250" s="297">
        <v>0</v>
      </c>
      <c r="W250" s="297">
        <v>0</v>
      </c>
      <c r="X250" s="297" t="s">
        <v>189</v>
      </c>
    </row>
    <row r="251" spans="1:25" x14ac:dyDescent="0.2">
      <c r="A251" s="228"/>
      <c r="B251" s="216" t="s">
        <v>725</v>
      </c>
      <c r="C251" s="216" t="s">
        <v>493</v>
      </c>
      <c r="D251" s="216" t="s">
        <v>445</v>
      </c>
      <c r="E251" s="297">
        <v>1051</v>
      </c>
      <c r="F251" s="298">
        <v>4.5557405319999997</v>
      </c>
      <c r="G251" s="298">
        <v>3.9255041350000002</v>
      </c>
      <c r="H251" s="298">
        <v>7.3542877289374529</v>
      </c>
      <c r="I251" s="298">
        <v>1.0030952318850688</v>
      </c>
      <c r="J251" s="298">
        <v>35.468369186781111</v>
      </c>
      <c r="K251" s="216">
        <v>5</v>
      </c>
      <c r="L251" s="297">
        <v>13174.1</v>
      </c>
      <c r="M251" s="297">
        <v>12965.1</v>
      </c>
      <c r="N251" s="297">
        <v>144</v>
      </c>
      <c r="O251" s="297">
        <v>143</v>
      </c>
      <c r="P251" s="297">
        <v>12</v>
      </c>
      <c r="Q251" s="297">
        <v>458432</v>
      </c>
      <c r="R251" s="297">
        <v>458432</v>
      </c>
      <c r="S251" s="297">
        <v>1424</v>
      </c>
      <c r="T251" s="297">
        <v>1424</v>
      </c>
      <c r="U251" s="297">
        <v>1</v>
      </c>
      <c r="V251" s="297">
        <v>1054</v>
      </c>
      <c r="W251" s="297">
        <v>0</v>
      </c>
      <c r="X251" s="297" t="s">
        <v>491</v>
      </c>
    </row>
    <row r="252" spans="1:25" x14ac:dyDescent="0.2">
      <c r="A252" s="228"/>
      <c r="B252" s="216" t="s">
        <v>726</v>
      </c>
      <c r="C252" s="216" t="s">
        <v>493</v>
      </c>
      <c r="D252" s="216" t="s">
        <v>445</v>
      </c>
      <c r="E252" s="297">
        <v>2457.5</v>
      </c>
      <c r="F252" s="298">
        <v>12.154228030000001</v>
      </c>
      <c r="G252" s="298">
        <v>1.235690314</v>
      </c>
      <c r="H252" s="298">
        <v>5.1822960162460801</v>
      </c>
      <c r="I252" s="298">
        <v>6.00181936156301</v>
      </c>
      <c r="J252" s="298">
        <v>13.701288586953147</v>
      </c>
      <c r="K252" s="216">
        <v>19</v>
      </c>
      <c r="L252" s="297">
        <v>1012670.1900000001</v>
      </c>
      <c r="M252" s="297">
        <v>209059.19</v>
      </c>
      <c r="N252" s="297">
        <v>7845</v>
      </c>
      <c r="O252" s="297">
        <v>5673</v>
      </c>
      <c r="P252" s="297">
        <v>19</v>
      </c>
      <c r="Q252" s="297">
        <v>477252</v>
      </c>
      <c r="R252" s="297">
        <v>477252</v>
      </c>
      <c r="S252" s="297">
        <v>2457</v>
      </c>
      <c r="T252" s="297">
        <v>2457</v>
      </c>
      <c r="U252" s="297">
        <v>5</v>
      </c>
      <c r="V252" s="297">
        <v>10178</v>
      </c>
      <c r="W252" s="297">
        <v>9807</v>
      </c>
      <c r="X252" s="297" t="s">
        <v>491</v>
      </c>
    </row>
    <row r="253" spans="1:25" x14ac:dyDescent="0.2">
      <c r="A253" s="228"/>
      <c r="B253" s="216" t="s">
        <v>444</v>
      </c>
      <c r="C253" s="216" t="s">
        <v>493</v>
      </c>
      <c r="D253" s="216" t="s">
        <v>445</v>
      </c>
      <c r="E253" s="297">
        <v>708.5</v>
      </c>
      <c r="F253" s="298">
        <v>1.658876673</v>
      </c>
      <c r="G253" s="298">
        <v>3.6368312440000001</v>
      </c>
      <c r="H253" s="298">
        <v>2.1338865949248564</v>
      </c>
      <c r="I253" s="298">
        <v>6.7253392112945152</v>
      </c>
      <c r="J253" s="298">
        <v>1.5270834732874874</v>
      </c>
      <c r="K253" s="216">
        <v>7</v>
      </c>
      <c r="L253" s="297">
        <v>372761.68</v>
      </c>
      <c r="M253" s="297">
        <v>334178.68</v>
      </c>
      <c r="N253" s="297">
        <v>3448</v>
      </c>
      <c r="O253" s="297">
        <v>2736</v>
      </c>
      <c r="P253" s="297">
        <v>5</v>
      </c>
      <c r="Q253" s="297">
        <v>75880</v>
      </c>
      <c r="R253" s="297">
        <v>75880</v>
      </c>
      <c r="S253" s="297">
        <v>202</v>
      </c>
      <c r="T253" s="297">
        <v>202</v>
      </c>
      <c r="U253" s="297">
        <v>2</v>
      </c>
      <c r="V253" s="297">
        <v>1826</v>
      </c>
      <c r="W253" s="297">
        <v>1826</v>
      </c>
      <c r="X253" s="297" t="s">
        <v>491</v>
      </c>
    </row>
    <row r="254" spans="1:25" x14ac:dyDescent="0.2">
      <c r="A254" s="228"/>
      <c r="B254" s="216" t="s">
        <v>452</v>
      </c>
      <c r="C254" s="216" t="s">
        <v>493</v>
      </c>
      <c r="D254" s="216" t="s">
        <v>445</v>
      </c>
      <c r="E254" s="297">
        <v>2636</v>
      </c>
      <c r="F254" s="298">
        <v>12.348664339999999</v>
      </c>
      <c r="G254" s="298">
        <v>1.9071067740000001</v>
      </c>
      <c r="H254" s="298">
        <v>4.9536653096469889</v>
      </c>
      <c r="I254" s="298">
        <v>0.62973197318250862</v>
      </c>
      <c r="J254" s="298">
        <v>5.0786511943873212</v>
      </c>
      <c r="K254" s="216">
        <v>7</v>
      </c>
      <c r="L254" s="297">
        <v>109828.3</v>
      </c>
      <c r="M254" s="297">
        <v>56259.299999999996</v>
      </c>
      <c r="N254" s="297">
        <v>3743</v>
      </c>
      <c r="O254" s="297">
        <v>1130</v>
      </c>
      <c r="P254" s="297">
        <v>15</v>
      </c>
      <c r="Q254" s="297">
        <v>453719</v>
      </c>
      <c r="R254" s="297">
        <v>453719</v>
      </c>
      <c r="S254" s="297">
        <v>1858</v>
      </c>
      <c r="T254" s="297">
        <v>1858</v>
      </c>
      <c r="U254" s="297">
        <v>6</v>
      </c>
      <c r="V254" s="297">
        <v>14935</v>
      </c>
      <c r="W254" s="297">
        <v>14935</v>
      </c>
      <c r="X254" s="297" t="s">
        <v>491</v>
      </c>
    </row>
    <row r="255" spans="1:25" x14ac:dyDescent="0.2">
      <c r="A255" s="228"/>
      <c r="B255" s="216" t="s">
        <v>453</v>
      </c>
      <c r="C255" s="216" t="s">
        <v>493</v>
      </c>
      <c r="D255" s="216" t="s">
        <v>445</v>
      </c>
      <c r="E255" s="297">
        <v>2521</v>
      </c>
      <c r="F255" s="298">
        <v>10.08401821</v>
      </c>
      <c r="G255" s="298">
        <v>10.003412619999999</v>
      </c>
      <c r="H255" s="298">
        <v>6.4778700203076003</v>
      </c>
      <c r="I255" s="298">
        <v>0.28365834426392306</v>
      </c>
      <c r="J255" s="298">
        <v>2.7844637693375796</v>
      </c>
      <c r="K255" s="216">
        <v>9</v>
      </c>
      <c r="L255" s="297">
        <v>455381.83</v>
      </c>
      <c r="M255" s="297">
        <v>17266.150000000001</v>
      </c>
      <c r="N255" s="297">
        <v>2910</v>
      </c>
      <c r="O255" s="297">
        <v>242</v>
      </c>
      <c r="P255" s="297">
        <v>9</v>
      </c>
      <c r="Q255" s="297">
        <v>169489</v>
      </c>
      <c r="R255" s="297">
        <v>169489</v>
      </c>
      <c r="S255" s="297">
        <v>1309</v>
      </c>
      <c r="T255" s="297">
        <v>1309</v>
      </c>
      <c r="U255" s="297">
        <v>2</v>
      </c>
      <c r="V255" s="297">
        <v>5023</v>
      </c>
      <c r="W255" s="297">
        <v>5023</v>
      </c>
      <c r="X255" s="297" t="s">
        <v>189</v>
      </c>
    </row>
    <row r="256" spans="1:25" x14ac:dyDescent="0.2">
      <c r="A256" s="228"/>
      <c r="B256" s="216" t="s">
        <v>454</v>
      </c>
      <c r="C256" s="216" t="s">
        <v>493</v>
      </c>
      <c r="D256" s="216" t="s">
        <v>445</v>
      </c>
      <c r="E256" s="297">
        <v>1</v>
      </c>
      <c r="F256" s="298">
        <v>0.4448938509</v>
      </c>
      <c r="G256" s="298">
        <v>0.37013003830000002</v>
      </c>
      <c r="H256" s="298">
        <v>5.1441908984795655</v>
      </c>
      <c r="I256" s="298">
        <v>15.254501532068387</v>
      </c>
      <c r="J256" s="298">
        <v>35.792685159043145</v>
      </c>
      <c r="K256" s="216">
        <v>2</v>
      </c>
      <c r="L256" s="297">
        <v>591</v>
      </c>
      <c r="M256" s="297">
        <v>537</v>
      </c>
      <c r="N256" s="297">
        <v>2</v>
      </c>
      <c r="O256" s="297">
        <v>1</v>
      </c>
      <c r="P256" s="297">
        <v>3</v>
      </c>
      <c r="Q256" s="297">
        <v>1260</v>
      </c>
      <c r="R256" s="297">
        <v>1260</v>
      </c>
      <c r="S256" s="297">
        <v>3</v>
      </c>
      <c r="T256" s="297">
        <v>3</v>
      </c>
      <c r="U256" s="297">
        <v>0</v>
      </c>
      <c r="V256" s="297">
        <v>0</v>
      </c>
      <c r="W256" s="297">
        <v>0</v>
      </c>
      <c r="X256" s="297" t="s">
        <v>491</v>
      </c>
    </row>
    <row r="257" spans="1:24" x14ac:dyDescent="0.2">
      <c r="A257" s="228"/>
      <c r="B257" s="216" t="s">
        <v>448</v>
      </c>
      <c r="C257" s="216" t="s">
        <v>493</v>
      </c>
      <c r="D257" s="216" t="s">
        <v>445</v>
      </c>
      <c r="E257" s="297">
        <v>1298</v>
      </c>
      <c r="F257" s="298">
        <v>8.1924478529999991</v>
      </c>
      <c r="G257" s="298">
        <v>0.54834664210000006</v>
      </c>
      <c r="H257" s="298">
        <v>6.6683956091401768</v>
      </c>
      <c r="I257" s="298">
        <v>2.2874166230334834</v>
      </c>
      <c r="J257" s="298">
        <v>4.255963806062252</v>
      </c>
      <c r="K257" s="216">
        <v>15</v>
      </c>
      <c r="L257" s="297">
        <v>931032.76</v>
      </c>
      <c r="M257" s="297">
        <v>160159.76</v>
      </c>
      <c r="N257" s="297">
        <v>4788</v>
      </c>
      <c r="O257" s="297">
        <v>841</v>
      </c>
      <c r="P257" s="297">
        <v>18</v>
      </c>
      <c r="Q257" s="297">
        <v>297993</v>
      </c>
      <c r="R257" s="297">
        <v>297993</v>
      </c>
      <c r="S257" s="297">
        <v>1788</v>
      </c>
      <c r="T257" s="297">
        <v>1788</v>
      </c>
      <c r="U257" s="297">
        <v>8</v>
      </c>
      <c r="V257" s="297">
        <v>12637</v>
      </c>
      <c r="W257" s="297">
        <v>12637</v>
      </c>
      <c r="X257" s="297" t="s">
        <v>491</v>
      </c>
    </row>
    <row r="258" spans="1:24" x14ac:dyDescent="0.2">
      <c r="A258" s="228"/>
      <c r="B258" s="216" t="s">
        <v>449</v>
      </c>
      <c r="C258" s="216" t="s">
        <v>493</v>
      </c>
      <c r="D258" s="216" t="s">
        <v>445</v>
      </c>
      <c r="E258" s="297">
        <v>3778</v>
      </c>
      <c r="F258" s="298">
        <v>13.665829110000001</v>
      </c>
      <c r="G258" s="298">
        <v>0.84847383460000003</v>
      </c>
      <c r="H258" s="298">
        <v>5.6776625472107796</v>
      </c>
      <c r="I258" s="298">
        <v>2.4248697493092553</v>
      </c>
      <c r="J258" s="298">
        <v>2.6367723122033699</v>
      </c>
      <c r="K258" s="216">
        <v>18</v>
      </c>
      <c r="L258" s="297">
        <v>524081.06</v>
      </c>
      <c r="M258" s="297">
        <v>211449.06000000003</v>
      </c>
      <c r="N258" s="297">
        <v>9173</v>
      </c>
      <c r="O258" s="297">
        <v>1653</v>
      </c>
      <c r="P258" s="297">
        <v>12</v>
      </c>
      <c r="Q258" s="297">
        <v>229927</v>
      </c>
      <c r="R258" s="297">
        <v>229927</v>
      </c>
      <c r="S258" s="297">
        <v>1091</v>
      </c>
      <c r="T258" s="297">
        <v>1091</v>
      </c>
      <c r="U258" s="297">
        <v>6</v>
      </c>
      <c r="V258" s="297">
        <v>21729</v>
      </c>
      <c r="W258" s="297">
        <v>21729</v>
      </c>
      <c r="X258" s="297" t="s">
        <v>491</v>
      </c>
    </row>
    <row r="259" spans="1:24" x14ac:dyDescent="0.2">
      <c r="A259" s="228"/>
      <c r="B259" s="216" t="s">
        <v>727</v>
      </c>
      <c r="C259" s="216" t="s">
        <v>493</v>
      </c>
      <c r="D259" s="216" t="s">
        <v>445</v>
      </c>
      <c r="E259" s="297">
        <v>0</v>
      </c>
      <c r="F259" s="298">
        <v>0.37110819450000004</v>
      </c>
      <c r="G259" s="298">
        <v>0.19256914950000001</v>
      </c>
      <c r="H259" s="298">
        <v>11.241009741122014</v>
      </c>
      <c r="I259" s="298">
        <v>0</v>
      </c>
      <c r="J259" s="298">
        <v>0</v>
      </c>
      <c r="K259" s="216">
        <v>0</v>
      </c>
      <c r="L259" s="297">
        <v>0</v>
      </c>
      <c r="M259" s="297">
        <v>0</v>
      </c>
      <c r="N259" s="297">
        <v>0</v>
      </c>
      <c r="O259" s="297">
        <v>0</v>
      </c>
      <c r="P259" s="297">
        <v>0</v>
      </c>
      <c r="Q259" s="297">
        <v>0</v>
      </c>
      <c r="R259" s="297">
        <v>0</v>
      </c>
      <c r="S259" s="297">
        <v>0</v>
      </c>
      <c r="T259" s="297">
        <v>0</v>
      </c>
      <c r="U259" s="297">
        <v>0</v>
      </c>
      <c r="V259" s="297">
        <v>0</v>
      </c>
      <c r="W259" s="297">
        <v>0</v>
      </c>
      <c r="X259" s="297" t="s">
        <v>189</v>
      </c>
    </row>
    <row r="260" spans="1:24" x14ac:dyDescent="0.2">
      <c r="A260" s="228"/>
      <c r="B260" s="216" t="s">
        <v>450</v>
      </c>
      <c r="C260" s="216" t="s">
        <v>493</v>
      </c>
      <c r="D260" s="216" t="s">
        <v>445</v>
      </c>
      <c r="E260" s="297">
        <v>427</v>
      </c>
      <c r="F260" s="298">
        <v>1.6936096299999999</v>
      </c>
      <c r="G260" s="298">
        <v>2.3961303140000001</v>
      </c>
      <c r="H260" s="298">
        <v>5.6395574294442641</v>
      </c>
      <c r="I260" s="298">
        <v>1.468253400645567</v>
      </c>
      <c r="J260" s="298">
        <v>23.486983093368288</v>
      </c>
      <c r="K260" s="216">
        <v>4</v>
      </c>
      <c r="L260" s="297">
        <v>53108</v>
      </c>
      <c r="M260" s="297">
        <v>20556</v>
      </c>
      <c r="N260" s="297">
        <v>671</v>
      </c>
      <c r="O260" s="297">
        <v>79</v>
      </c>
      <c r="P260" s="297">
        <v>2</v>
      </c>
      <c r="Q260" s="297">
        <v>328825</v>
      </c>
      <c r="R260" s="297">
        <v>328825</v>
      </c>
      <c r="S260" s="297">
        <v>692</v>
      </c>
      <c r="T260" s="297">
        <v>692</v>
      </c>
      <c r="U260" s="297">
        <v>0</v>
      </c>
      <c r="V260" s="297">
        <v>0</v>
      </c>
      <c r="W260" s="297">
        <v>0</v>
      </c>
      <c r="X260" s="297" t="s">
        <v>491</v>
      </c>
    </row>
    <row r="261" spans="1:24" x14ac:dyDescent="0.2">
      <c r="A261" s="228"/>
      <c r="B261" s="216" t="s">
        <v>728</v>
      </c>
      <c r="C261" s="216" t="s">
        <v>493</v>
      </c>
      <c r="D261" s="216" t="s">
        <v>459</v>
      </c>
      <c r="E261" s="297">
        <v>1080.5</v>
      </c>
      <c r="F261" s="298">
        <v>19.616660680000003</v>
      </c>
      <c r="G261" s="298">
        <v>0.29461824069999998</v>
      </c>
      <c r="H261" s="298">
        <v>1.4575207545692102</v>
      </c>
      <c r="I261" s="298">
        <v>1.7967110375638053</v>
      </c>
      <c r="J261" s="298">
        <v>8.8001881867524112</v>
      </c>
      <c r="K261" s="216">
        <v>14</v>
      </c>
      <c r="L261" s="297">
        <v>171033.42</v>
      </c>
      <c r="M261" s="297">
        <v>121805.42</v>
      </c>
      <c r="N261" s="297">
        <v>1895</v>
      </c>
      <c r="O261" s="297">
        <v>1623</v>
      </c>
      <c r="P261" s="297">
        <v>22</v>
      </c>
      <c r="Q261" s="297">
        <v>596596</v>
      </c>
      <c r="R261" s="297">
        <v>596596</v>
      </c>
      <c r="S261" s="297">
        <v>1711</v>
      </c>
      <c r="T261" s="297">
        <v>1711</v>
      </c>
      <c r="U261" s="297">
        <v>1</v>
      </c>
      <c r="V261" s="297">
        <v>1082</v>
      </c>
      <c r="W261" s="297">
        <v>1082</v>
      </c>
      <c r="X261" s="297" t="s">
        <v>491</v>
      </c>
    </row>
    <row r="262" spans="1:24" x14ac:dyDescent="0.2">
      <c r="A262" s="228"/>
      <c r="B262" s="216" t="s">
        <v>729</v>
      </c>
      <c r="C262" s="216" t="s">
        <v>484</v>
      </c>
      <c r="D262" s="216" t="s">
        <v>459</v>
      </c>
      <c r="E262" s="297">
        <v>4494</v>
      </c>
      <c r="F262" s="298">
        <v>59.49157726</v>
      </c>
      <c r="G262" s="298">
        <v>4.5258848089999999</v>
      </c>
      <c r="H262" s="298">
        <v>8.1926003198007891</v>
      </c>
      <c r="I262" s="298">
        <v>2.426214788282937</v>
      </c>
      <c r="J262" s="298">
        <v>16.60054023611476</v>
      </c>
      <c r="K262" s="216">
        <v>28</v>
      </c>
      <c r="L262" s="297">
        <v>187611.33000000002</v>
      </c>
      <c r="M262" s="297">
        <v>187611.33000000002</v>
      </c>
      <c r="N262" s="297">
        <v>5654</v>
      </c>
      <c r="O262" s="297">
        <v>5654</v>
      </c>
      <c r="P262" s="297">
        <v>34</v>
      </c>
      <c r="Q262" s="297">
        <v>1283666</v>
      </c>
      <c r="R262" s="297">
        <v>1283666</v>
      </c>
      <c r="S262" s="297">
        <v>3846</v>
      </c>
      <c r="T262" s="297">
        <v>3846</v>
      </c>
      <c r="U262" s="297">
        <v>1</v>
      </c>
      <c r="V262" s="297">
        <v>4441</v>
      </c>
      <c r="W262" s="297">
        <v>4441</v>
      </c>
      <c r="X262" s="297" t="s">
        <v>189</v>
      </c>
    </row>
    <row r="263" spans="1:24" x14ac:dyDescent="0.2">
      <c r="A263" s="228"/>
      <c r="B263" s="216" t="s">
        <v>730</v>
      </c>
      <c r="C263" s="216" t="s">
        <v>484</v>
      </c>
      <c r="D263" s="216" t="s">
        <v>445</v>
      </c>
      <c r="E263" s="297">
        <v>1744</v>
      </c>
      <c r="F263" s="298">
        <v>13.53621989</v>
      </c>
      <c r="G263" s="298">
        <v>1.1058654750000001</v>
      </c>
      <c r="H263" s="298">
        <v>7.3923928467039675</v>
      </c>
      <c r="I263" s="298">
        <v>1.1568327945194661</v>
      </c>
      <c r="J263" s="298">
        <v>8.4052301794462938</v>
      </c>
      <c r="K263" s="216">
        <v>10</v>
      </c>
      <c r="L263" s="297">
        <v>38738.729999999996</v>
      </c>
      <c r="M263" s="297">
        <v>38738.729999999996</v>
      </c>
      <c r="N263" s="297">
        <v>1918</v>
      </c>
      <c r="O263" s="297">
        <v>1918</v>
      </c>
      <c r="P263" s="297">
        <v>17</v>
      </c>
      <c r="Q263" s="297">
        <v>281465</v>
      </c>
      <c r="R263" s="297">
        <v>281465</v>
      </c>
      <c r="S263" s="297">
        <v>925</v>
      </c>
      <c r="T263" s="297">
        <v>925</v>
      </c>
      <c r="U263" s="297">
        <v>3</v>
      </c>
      <c r="V263" s="297">
        <v>5173</v>
      </c>
      <c r="W263" s="297">
        <v>5173</v>
      </c>
      <c r="X263" s="297" t="s">
        <v>189</v>
      </c>
    </row>
    <row r="264" spans="1:24" x14ac:dyDescent="0.2">
      <c r="A264" s="228"/>
      <c r="B264" s="216" t="s">
        <v>478</v>
      </c>
      <c r="C264" s="216" t="s">
        <v>484</v>
      </c>
      <c r="D264" s="216" t="s">
        <v>465</v>
      </c>
      <c r="E264" s="297">
        <v>4754</v>
      </c>
      <c r="F264" s="298">
        <v>461.66014769999998</v>
      </c>
      <c r="G264" s="298">
        <v>19.4561478</v>
      </c>
      <c r="H264" s="298">
        <v>9.2214384994967027</v>
      </c>
      <c r="I264" s="298">
        <v>11.945180481989128</v>
      </c>
      <c r="J264" s="298">
        <v>15.530756952917212</v>
      </c>
      <c r="K264" s="216">
        <v>80</v>
      </c>
      <c r="L264" s="297">
        <v>2133958.75</v>
      </c>
      <c r="M264" s="297">
        <v>993646.75</v>
      </c>
      <c r="N264" s="297">
        <v>25703</v>
      </c>
      <c r="O264" s="297">
        <v>13607</v>
      </c>
      <c r="P264" s="297">
        <v>47</v>
      </c>
      <c r="Q264" s="297">
        <v>1291909</v>
      </c>
      <c r="R264" s="297">
        <v>1291909</v>
      </c>
      <c r="S264" s="297">
        <v>3448</v>
      </c>
      <c r="T264" s="297">
        <v>3448</v>
      </c>
      <c r="U264" s="297">
        <v>3</v>
      </c>
      <c r="V264" s="297">
        <v>11419</v>
      </c>
      <c r="W264" s="297">
        <v>11419</v>
      </c>
      <c r="X264" s="297" t="s">
        <v>189</v>
      </c>
    </row>
    <row r="265" spans="1:24" x14ac:dyDescent="0.2">
      <c r="A265" s="228"/>
      <c r="B265" s="216" t="s">
        <v>731</v>
      </c>
      <c r="C265" s="216" t="s">
        <v>484</v>
      </c>
      <c r="D265" s="216" t="s">
        <v>459</v>
      </c>
      <c r="E265" s="297">
        <v>1364.5</v>
      </c>
      <c r="F265" s="298">
        <v>164.39951389999999</v>
      </c>
      <c r="G265" s="298">
        <v>3.5531570600000002</v>
      </c>
      <c r="H265" s="298">
        <v>5.2966113695456274</v>
      </c>
      <c r="I265" s="298">
        <v>2.6601782174362603</v>
      </c>
      <c r="J265" s="298">
        <v>13.986177554032533</v>
      </c>
      <c r="K265" s="216">
        <v>49</v>
      </c>
      <c r="L265" s="297">
        <v>85018.11</v>
      </c>
      <c r="M265" s="297">
        <v>85018.11</v>
      </c>
      <c r="N265" s="297">
        <v>4039</v>
      </c>
      <c r="O265" s="297">
        <v>4039</v>
      </c>
      <c r="P265" s="297">
        <v>40</v>
      </c>
      <c r="Q265" s="297">
        <v>446992</v>
      </c>
      <c r="R265" s="297">
        <v>446992</v>
      </c>
      <c r="S265" s="297">
        <v>1414</v>
      </c>
      <c r="T265" s="297">
        <v>1414</v>
      </c>
      <c r="U265" s="297">
        <v>6</v>
      </c>
      <c r="V265" s="297">
        <v>10994</v>
      </c>
      <c r="W265" s="297">
        <v>10994</v>
      </c>
      <c r="X265" s="297" t="s">
        <v>491</v>
      </c>
    </row>
    <row r="266" spans="1:24" x14ac:dyDescent="0.2">
      <c r="A266" s="228"/>
      <c r="B266" s="216" t="s">
        <v>732</v>
      </c>
      <c r="C266" s="216" t="s">
        <v>493</v>
      </c>
      <c r="D266" s="216" t="s">
        <v>459</v>
      </c>
      <c r="E266" s="297">
        <v>2662</v>
      </c>
      <c r="F266" s="298">
        <v>4.9750271609999999</v>
      </c>
      <c r="G266" s="298">
        <v>12.212743510000001</v>
      </c>
      <c r="H266" s="298">
        <v>4.877455074113958</v>
      </c>
      <c r="I266" s="298">
        <v>3.6220390902171884E-2</v>
      </c>
      <c r="J266" s="298">
        <v>0.11266109378838703</v>
      </c>
      <c r="K266" s="216">
        <v>3</v>
      </c>
      <c r="L266" s="297">
        <v>3604</v>
      </c>
      <c r="M266" s="297">
        <v>3604</v>
      </c>
      <c r="N266" s="297">
        <v>93</v>
      </c>
      <c r="O266" s="297">
        <v>93</v>
      </c>
      <c r="P266" s="297">
        <v>1</v>
      </c>
      <c r="Q266" s="297">
        <v>11210</v>
      </c>
      <c r="R266" s="297">
        <v>11210</v>
      </c>
      <c r="S266" s="297">
        <v>38</v>
      </c>
      <c r="T266" s="297">
        <v>38</v>
      </c>
      <c r="U266" s="297">
        <v>1</v>
      </c>
      <c r="V266" s="297">
        <v>2656</v>
      </c>
      <c r="W266" s="297">
        <v>2656</v>
      </c>
      <c r="X266" s="297" t="s">
        <v>189</v>
      </c>
    </row>
    <row r="267" spans="1:24" x14ac:dyDescent="0.2">
      <c r="A267" s="228"/>
      <c r="B267" s="216" t="s">
        <v>733</v>
      </c>
      <c r="C267" s="216" t="s">
        <v>493</v>
      </c>
      <c r="D267" s="216" t="s">
        <v>445</v>
      </c>
      <c r="E267" s="297">
        <v>2431.5</v>
      </c>
      <c r="F267" s="298">
        <v>3.9959063539999999E-3</v>
      </c>
      <c r="G267" s="298">
        <v>14.41792585</v>
      </c>
      <c r="H267" s="298">
        <v>5.9062932538098716</v>
      </c>
      <c r="I267" s="298">
        <v>0.44114693571727487</v>
      </c>
      <c r="J267" s="298">
        <v>0</v>
      </c>
      <c r="K267" s="216">
        <v>2</v>
      </c>
      <c r="L267" s="297">
        <v>16342.76</v>
      </c>
      <c r="M267" s="297">
        <v>16342.76</v>
      </c>
      <c r="N267" s="297">
        <v>41</v>
      </c>
      <c r="O267" s="297">
        <v>41</v>
      </c>
      <c r="P267" s="297">
        <v>0</v>
      </c>
      <c r="Q267" s="297">
        <v>0</v>
      </c>
      <c r="R267" s="297">
        <v>0</v>
      </c>
      <c r="S267" s="297">
        <v>0</v>
      </c>
      <c r="T267" s="297">
        <v>0</v>
      </c>
      <c r="U267" s="297">
        <v>0</v>
      </c>
      <c r="V267" s="297">
        <v>0</v>
      </c>
      <c r="W267" s="297">
        <v>0</v>
      </c>
      <c r="X267" s="297" t="s">
        <v>189</v>
      </c>
    </row>
    <row r="268" spans="1:24" x14ac:dyDescent="0.2">
      <c r="A268" s="228"/>
      <c r="B268" s="216" t="s">
        <v>734</v>
      </c>
      <c r="C268" s="216" t="s">
        <v>493</v>
      </c>
      <c r="D268" s="216" t="s">
        <v>445</v>
      </c>
      <c r="E268" s="297">
        <v>1036</v>
      </c>
      <c r="F268" s="298">
        <v>2.7148165789999998</v>
      </c>
      <c r="G268" s="298">
        <v>6.0220348980000002</v>
      </c>
      <c r="H268" s="298">
        <v>5.3728216050786566</v>
      </c>
      <c r="I268" s="298">
        <v>3.3689940475067681</v>
      </c>
      <c r="J268" s="298">
        <v>0</v>
      </c>
      <c r="K268" s="216">
        <v>1</v>
      </c>
      <c r="L268" s="297">
        <v>77185</v>
      </c>
      <c r="M268" s="297">
        <v>77185</v>
      </c>
      <c r="N268" s="297">
        <v>42</v>
      </c>
      <c r="O268" s="297">
        <v>42</v>
      </c>
      <c r="P268" s="297">
        <v>0</v>
      </c>
      <c r="Q268" s="297">
        <v>0</v>
      </c>
      <c r="R268" s="297">
        <v>0</v>
      </c>
      <c r="S268" s="297">
        <v>0</v>
      </c>
      <c r="T268" s="297">
        <v>0</v>
      </c>
      <c r="U268" s="297">
        <v>0</v>
      </c>
      <c r="V268" s="297">
        <v>0</v>
      </c>
      <c r="W268" s="297">
        <v>0</v>
      </c>
      <c r="X268" s="297" t="s">
        <v>189</v>
      </c>
    </row>
    <row r="269" spans="1:24" x14ac:dyDescent="0.2">
      <c r="A269" s="228"/>
      <c r="B269" s="216" t="s">
        <v>735</v>
      </c>
      <c r="C269" s="216" t="s">
        <v>493</v>
      </c>
      <c r="D269" s="216" t="s">
        <v>445</v>
      </c>
      <c r="E269" s="297">
        <v>2792.5</v>
      </c>
      <c r="F269" s="298">
        <v>3.9862845760000001</v>
      </c>
      <c r="G269" s="298">
        <v>15.34303004</v>
      </c>
      <c r="H269" s="298">
        <v>7.7353389066026059</v>
      </c>
      <c r="I269" s="298">
        <v>2.2532204798625539</v>
      </c>
      <c r="J269" s="298">
        <v>1.6716399502763242</v>
      </c>
      <c r="K269" s="216">
        <v>3</v>
      </c>
      <c r="L269" s="297">
        <v>119193</v>
      </c>
      <c r="M269" s="297">
        <v>119193</v>
      </c>
      <c r="N269" s="297">
        <v>2337</v>
      </c>
      <c r="O269" s="297">
        <v>2337</v>
      </c>
      <c r="P269" s="297">
        <v>4</v>
      </c>
      <c r="Q269" s="297">
        <v>88428</v>
      </c>
      <c r="R269" s="297">
        <v>88428</v>
      </c>
      <c r="S269" s="297">
        <v>346</v>
      </c>
      <c r="T269" s="297">
        <v>346</v>
      </c>
      <c r="U269" s="297">
        <v>2</v>
      </c>
      <c r="V269" s="297">
        <v>5702</v>
      </c>
      <c r="W269" s="297">
        <v>5702</v>
      </c>
      <c r="X269" s="297" t="s">
        <v>189</v>
      </c>
    </row>
    <row r="270" spans="1:24" x14ac:dyDescent="0.2">
      <c r="A270" s="228"/>
      <c r="B270" s="216" t="s">
        <v>736</v>
      </c>
      <c r="C270" s="216" t="s">
        <v>493</v>
      </c>
      <c r="D270" s="216" t="s">
        <v>445</v>
      </c>
      <c r="E270" s="297">
        <v>288.5</v>
      </c>
      <c r="F270" s="298">
        <v>1.90745075</v>
      </c>
      <c r="G270" s="298">
        <v>3.611786672</v>
      </c>
      <c r="H270" s="298">
        <v>5.0298755451800199</v>
      </c>
      <c r="I270" s="298">
        <v>0</v>
      </c>
      <c r="J270" s="298">
        <v>0.77349370824658703</v>
      </c>
      <c r="K270" s="216">
        <v>0</v>
      </c>
      <c r="L270" s="297">
        <v>0</v>
      </c>
      <c r="M270" s="297">
        <v>0</v>
      </c>
      <c r="N270" s="297">
        <v>0</v>
      </c>
      <c r="O270" s="297">
        <v>0</v>
      </c>
      <c r="P270" s="297">
        <v>3</v>
      </c>
      <c r="Q270" s="297">
        <v>16412</v>
      </c>
      <c r="R270" s="297">
        <v>16412</v>
      </c>
      <c r="S270" s="297">
        <v>303</v>
      </c>
      <c r="T270" s="297">
        <v>303</v>
      </c>
      <c r="U270" s="297">
        <v>0</v>
      </c>
      <c r="V270" s="297">
        <v>0</v>
      </c>
      <c r="W270" s="297">
        <v>0</v>
      </c>
      <c r="X270" s="297" t="s">
        <v>189</v>
      </c>
    </row>
    <row r="271" spans="1:24" x14ac:dyDescent="0.2">
      <c r="A271" s="228"/>
      <c r="B271" s="216" t="s">
        <v>737</v>
      </c>
      <c r="C271" s="216" t="s">
        <v>493</v>
      </c>
      <c r="D271" s="216" t="s">
        <v>445</v>
      </c>
      <c r="E271" s="297">
        <v>2706</v>
      </c>
      <c r="F271" s="298">
        <v>2.1843250030000001</v>
      </c>
      <c r="G271" s="298">
        <v>12.30857267</v>
      </c>
      <c r="H271" s="298">
        <v>4.7250346030478969</v>
      </c>
      <c r="I271" s="298">
        <v>0.75864638297368259</v>
      </c>
      <c r="J271" s="298">
        <v>0.70921254916633003</v>
      </c>
      <c r="K271" s="216">
        <v>1</v>
      </c>
      <c r="L271" s="297">
        <v>79874.679999999993</v>
      </c>
      <c r="M271" s="297">
        <v>79874.679999999993</v>
      </c>
      <c r="N271" s="297">
        <v>400</v>
      </c>
      <c r="O271" s="297">
        <v>400</v>
      </c>
      <c r="P271" s="297">
        <v>2</v>
      </c>
      <c r="Q271" s="297">
        <v>74670</v>
      </c>
      <c r="R271" s="297">
        <v>74670</v>
      </c>
      <c r="S271" s="297">
        <v>480</v>
      </c>
      <c r="T271" s="297">
        <v>480</v>
      </c>
      <c r="U271" s="297">
        <v>0</v>
      </c>
      <c r="V271" s="297">
        <v>0</v>
      </c>
      <c r="W271" s="297">
        <v>0</v>
      </c>
      <c r="X271" s="297" t="s">
        <v>189</v>
      </c>
    </row>
    <row r="272" spans="1:24" x14ac:dyDescent="0.2">
      <c r="A272" s="228"/>
      <c r="B272" s="216" t="s">
        <v>738</v>
      </c>
      <c r="C272" s="216" t="s">
        <v>499</v>
      </c>
      <c r="D272" s="216" t="s">
        <v>459</v>
      </c>
      <c r="E272" s="297">
        <v>467.5</v>
      </c>
      <c r="F272" s="298">
        <v>74.441085349999994</v>
      </c>
      <c r="G272" s="298">
        <v>1.107882992</v>
      </c>
      <c r="H272" s="298">
        <v>4.8012448385809279</v>
      </c>
      <c r="I272" s="298">
        <v>7.0519603331756571</v>
      </c>
      <c r="J272" s="298">
        <v>16.847871207682537</v>
      </c>
      <c r="K272" s="216">
        <v>9</v>
      </c>
      <c r="L272" s="297">
        <v>69174.45</v>
      </c>
      <c r="M272" s="297">
        <v>69174.45</v>
      </c>
      <c r="N272" s="297">
        <v>717</v>
      </c>
      <c r="O272" s="297">
        <v>717</v>
      </c>
      <c r="P272" s="297">
        <v>3</v>
      </c>
      <c r="Q272" s="297">
        <v>165265</v>
      </c>
      <c r="R272" s="297">
        <v>165265</v>
      </c>
      <c r="S272" s="297">
        <v>393</v>
      </c>
      <c r="T272" s="297">
        <v>393</v>
      </c>
      <c r="U272" s="297">
        <v>5</v>
      </c>
      <c r="V272" s="297">
        <v>2324</v>
      </c>
      <c r="W272" s="297">
        <v>2324</v>
      </c>
      <c r="X272" s="297" t="s">
        <v>189</v>
      </c>
    </row>
    <row r="273" spans="1:24" x14ac:dyDescent="0.2">
      <c r="A273" s="228"/>
      <c r="B273" s="216" t="s">
        <v>739</v>
      </c>
      <c r="C273" s="216" t="s">
        <v>499</v>
      </c>
      <c r="D273" s="216" t="s">
        <v>459</v>
      </c>
      <c r="E273" s="297">
        <v>2713</v>
      </c>
      <c r="F273" s="298">
        <v>42.734643689999999</v>
      </c>
      <c r="G273" s="298">
        <v>1.486009388</v>
      </c>
      <c r="H273" s="298">
        <v>8.4974412619329129</v>
      </c>
      <c r="I273" s="298">
        <v>1.2106943728426689</v>
      </c>
      <c r="J273" s="298">
        <v>1.4427328604667071</v>
      </c>
      <c r="K273" s="216">
        <v>12</v>
      </c>
      <c r="L273" s="297">
        <v>62609.440000000002</v>
      </c>
      <c r="M273" s="297">
        <v>62609.440000000002</v>
      </c>
      <c r="N273" s="297">
        <v>3201</v>
      </c>
      <c r="O273" s="297">
        <v>3201</v>
      </c>
      <c r="P273" s="297">
        <v>9</v>
      </c>
      <c r="Q273" s="297">
        <v>74609</v>
      </c>
      <c r="R273" s="297">
        <v>74609</v>
      </c>
      <c r="S273" s="297">
        <v>255</v>
      </c>
      <c r="T273" s="297">
        <v>255</v>
      </c>
      <c r="U273" s="297">
        <v>8</v>
      </c>
      <c r="V273" s="297">
        <v>21604</v>
      </c>
      <c r="W273" s="297">
        <v>21604</v>
      </c>
      <c r="X273" s="297" t="s">
        <v>189</v>
      </c>
    </row>
    <row r="274" spans="1:24" x14ac:dyDescent="0.2">
      <c r="A274" s="228"/>
      <c r="B274" s="216" t="s">
        <v>740</v>
      </c>
      <c r="C274" s="216" t="s">
        <v>499</v>
      </c>
      <c r="D274" s="216" t="s">
        <v>465</v>
      </c>
      <c r="E274" s="297">
        <v>1988.5</v>
      </c>
      <c r="F274" s="298">
        <v>231.91068539999998</v>
      </c>
      <c r="G274" s="298">
        <v>4.8925409399999999</v>
      </c>
      <c r="H274" s="298">
        <v>7.0494467868053308</v>
      </c>
      <c r="I274" s="298">
        <v>7.267621000410033</v>
      </c>
      <c r="J274" s="298">
        <v>0.55434471488328485</v>
      </c>
      <c r="K274" s="216">
        <v>30</v>
      </c>
      <c r="L274" s="297">
        <v>330615.33999999997</v>
      </c>
      <c r="M274" s="297">
        <v>330615.33999999997</v>
      </c>
      <c r="N274" s="297">
        <v>7683</v>
      </c>
      <c r="O274" s="297">
        <v>7683</v>
      </c>
      <c r="P274" s="297">
        <v>22</v>
      </c>
      <c r="Q274" s="297">
        <v>25218</v>
      </c>
      <c r="R274" s="297">
        <v>25218</v>
      </c>
      <c r="S274" s="297">
        <v>114</v>
      </c>
      <c r="T274" s="297">
        <v>114</v>
      </c>
      <c r="U274" s="297">
        <v>2</v>
      </c>
      <c r="V274" s="297">
        <v>3980</v>
      </c>
      <c r="W274" s="297">
        <v>3980</v>
      </c>
      <c r="X274" s="297" t="s">
        <v>189</v>
      </c>
    </row>
    <row r="275" spans="1:24" x14ac:dyDescent="0.2">
      <c r="A275" s="228"/>
      <c r="B275" s="216" t="s">
        <v>741</v>
      </c>
      <c r="C275" s="216" t="s">
        <v>499</v>
      </c>
      <c r="D275" s="216" t="s">
        <v>459</v>
      </c>
      <c r="E275" s="297">
        <v>875.5</v>
      </c>
      <c r="F275" s="298">
        <v>174.13385740000001</v>
      </c>
      <c r="G275" s="298">
        <v>2.1608770499999999</v>
      </c>
      <c r="H275" s="298">
        <v>2.438727537056979</v>
      </c>
      <c r="I275" s="298">
        <v>0.18033694907254263</v>
      </c>
      <c r="J275" s="298">
        <v>2.7054910425090428</v>
      </c>
      <c r="K275" s="216">
        <v>5</v>
      </c>
      <c r="L275" s="297">
        <v>12715.88</v>
      </c>
      <c r="M275" s="297">
        <v>12715.88</v>
      </c>
      <c r="N275" s="297">
        <v>884</v>
      </c>
      <c r="O275" s="297">
        <v>884</v>
      </c>
      <c r="P275" s="297">
        <v>7</v>
      </c>
      <c r="Q275" s="297">
        <v>190769</v>
      </c>
      <c r="R275" s="297">
        <v>190769</v>
      </c>
      <c r="S275" s="297">
        <v>614</v>
      </c>
      <c r="T275" s="297">
        <v>614</v>
      </c>
      <c r="U275" s="297">
        <v>0</v>
      </c>
      <c r="V275" s="297">
        <v>0</v>
      </c>
      <c r="W275" s="297">
        <v>0</v>
      </c>
      <c r="X275" s="297" t="s">
        <v>189</v>
      </c>
    </row>
    <row r="276" spans="1:24" x14ac:dyDescent="0.2">
      <c r="A276" s="228"/>
      <c r="B276" s="216" t="s">
        <v>742</v>
      </c>
      <c r="C276" s="216" t="s">
        <v>499</v>
      </c>
      <c r="D276" s="216" t="s">
        <v>465</v>
      </c>
      <c r="E276" s="297">
        <v>2176.5</v>
      </c>
      <c r="F276" s="298">
        <v>467.24386930000003</v>
      </c>
      <c r="G276" s="298">
        <v>4.765827324</v>
      </c>
      <c r="H276" s="298">
        <v>6.6302904913736622</v>
      </c>
      <c r="I276" s="298">
        <v>7.7718686829252421</v>
      </c>
      <c r="J276" s="298">
        <v>13.495440823123872</v>
      </c>
      <c r="K276" s="216">
        <v>45</v>
      </c>
      <c r="L276" s="297">
        <v>1182402.48</v>
      </c>
      <c r="M276" s="297">
        <v>449697.48</v>
      </c>
      <c r="N276" s="297">
        <v>7321</v>
      </c>
      <c r="O276" s="297">
        <v>6008</v>
      </c>
      <c r="P276" s="297">
        <v>59</v>
      </c>
      <c r="Q276" s="297">
        <v>780876</v>
      </c>
      <c r="R276" s="297">
        <v>780876</v>
      </c>
      <c r="S276" s="297">
        <v>3219</v>
      </c>
      <c r="T276" s="297">
        <v>3219</v>
      </c>
      <c r="U276" s="297">
        <v>5</v>
      </c>
      <c r="V276" s="297">
        <v>9882</v>
      </c>
      <c r="W276" s="297">
        <v>9882</v>
      </c>
      <c r="X276" s="297" t="s">
        <v>491</v>
      </c>
    </row>
    <row r="277" spans="1:24" x14ac:dyDescent="0.2">
      <c r="A277" s="228"/>
      <c r="B277" s="216" t="s">
        <v>743</v>
      </c>
      <c r="C277" s="216" t="s">
        <v>499</v>
      </c>
      <c r="D277" s="216" t="s">
        <v>465</v>
      </c>
      <c r="E277" s="297">
        <v>3084.5</v>
      </c>
      <c r="F277" s="298">
        <v>471.74790179999997</v>
      </c>
      <c r="G277" s="298">
        <v>15.20140677</v>
      </c>
      <c r="H277" s="298">
        <v>11.469640447721105</v>
      </c>
      <c r="I277" s="298">
        <v>31.535614183983025</v>
      </c>
      <c r="J277" s="298">
        <v>8.6875766482558721</v>
      </c>
      <c r="K277" s="216">
        <v>50</v>
      </c>
      <c r="L277" s="297">
        <v>1310313.46</v>
      </c>
      <c r="M277" s="297">
        <v>1310305.46</v>
      </c>
      <c r="N277" s="297">
        <v>10607</v>
      </c>
      <c r="O277" s="297">
        <v>10606</v>
      </c>
      <c r="P277" s="297">
        <v>45</v>
      </c>
      <c r="Q277" s="297">
        <v>360969</v>
      </c>
      <c r="R277" s="297">
        <v>360969</v>
      </c>
      <c r="S277" s="297">
        <v>1146</v>
      </c>
      <c r="T277" s="297">
        <v>1146</v>
      </c>
      <c r="U277" s="297">
        <v>4</v>
      </c>
      <c r="V277" s="297">
        <v>10705</v>
      </c>
      <c r="W277" s="297">
        <v>10705</v>
      </c>
      <c r="X277" s="297" t="s">
        <v>189</v>
      </c>
    </row>
    <row r="278" spans="1:24" x14ac:dyDescent="0.2">
      <c r="A278" s="228"/>
      <c r="B278" s="216" t="s">
        <v>744</v>
      </c>
      <c r="C278" s="216" t="s">
        <v>484</v>
      </c>
      <c r="D278" s="216" t="s">
        <v>459</v>
      </c>
      <c r="E278" s="297">
        <v>3324</v>
      </c>
      <c r="F278" s="298">
        <v>46.101034160000005</v>
      </c>
      <c r="G278" s="298">
        <v>8.0216262740000008</v>
      </c>
      <c r="H278" s="298">
        <v>6.7065007269066932</v>
      </c>
      <c r="I278" s="298">
        <v>0.55893552460618001</v>
      </c>
      <c r="J278" s="298">
        <v>8.5589450951530779</v>
      </c>
      <c r="K278" s="216">
        <v>15</v>
      </c>
      <c r="L278" s="297">
        <v>44794.8</v>
      </c>
      <c r="M278" s="297">
        <v>44794.799999999996</v>
      </c>
      <c r="N278" s="297">
        <v>425</v>
      </c>
      <c r="O278" s="297">
        <v>425</v>
      </c>
      <c r="P278" s="297">
        <v>24</v>
      </c>
      <c r="Q278" s="297">
        <v>685940</v>
      </c>
      <c r="R278" s="297">
        <v>685940</v>
      </c>
      <c r="S278" s="297">
        <v>2994</v>
      </c>
      <c r="T278" s="297">
        <v>2994</v>
      </c>
      <c r="U278" s="297">
        <v>3</v>
      </c>
      <c r="V278" s="297">
        <v>9942</v>
      </c>
      <c r="W278" s="297">
        <v>6660</v>
      </c>
      <c r="X278" s="297" t="s">
        <v>189</v>
      </c>
    </row>
    <row r="279" spans="1:24" x14ac:dyDescent="0.2">
      <c r="A279" s="228"/>
      <c r="B279" s="216" t="s">
        <v>745</v>
      </c>
      <c r="C279" s="216" t="s">
        <v>484</v>
      </c>
      <c r="D279" s="216" t="s">
        <v>459</v>
      </c>
      <c r="E279" s="297">
        <v>2991</v>
      </c>
      <c r="F279" s="298">
        <v>29.68778008</v>
      </c>
      <c r="G279" s="298">
        <v>6.5419291529999999</v>
      </c>
      <c r="H279" s="298">
        <v>9.1452282639636717</v>
      </c>
      <c r="I279" s="298">
        <v>1.1568995889950011</v>
      </c>
      <c r="J279" s="298">
        <v>15.863843578182971</v>
      </c>
      <c r="K279" s="216">
        <v>8</v>
      </c>
      <c r="L279" s="297">
        <v>58780.25</v>
      </c>
      <c r="M279" s="297">
        <v>58161.25</v>
      </c>
      <c r="N279" s="297">
        <v>2124</v>
      </c>
      <c r="O279" s="297">
        <v>2123</v>
      </c>
      <c r="P279" s="297">
        <v>35</v>
      </c>
      <c r="Q279" s="297">
        <v>797529</v>
      </c>
      <c r="R279" s="297">
        <v>797529</v>
      </c>
      <c r="S279" s="297">
        <v>2640</v>
      </c>
      <c r="T279" s="297">
        <v>2640</v>
      </c>
      <c r="U279" s="297">
        <v>1</v>
      </c>
      <c r="V279" s="297">
        <v>2969</v>
      </c>
      <c r="W279" s="297">
        <v>2969</v>
      </c>
      <c r="X279" s="297" t="s">
        <v>189</v>
      </c>
    </row>
    <row r="280" spans="1:24" x14ac:dyDescent="0.2">
      <c r="A280" s="228"/>
      <c r="B280" s="216" t="s">
        <v>746</v>
      </c>
      <c r="C280" s="216" t="s">
        <v>484</v>
      </c>
      <c r="D280" s="216" t="s">
        <v>459</v>
      </c>
      <c r="E280" s="297">
        <v>2400</v>
      </c>
      <c r="F280" s="298">
        <v>171.11995389999998</v>
      </c>
      <c r="G280" s="298">
        <v>5.3436511749999998</v>
      </c>
      <c r="H280" s="298">
        <v>5.1441908984795655</v>
      </c>
      <c r="I280" s="298">
        <v>2.7335459561883759</v>
      </c>
      <c r="J280" s="298">
        <v>6.9100266316197807</v>
      </c>
      <c r="K280" s="216">
        <v>54</v>
      </c>
      <c r="L280" s="297">
        <v>1037329.1</v>
      </c>
      <c r="M280" s="297">
        <v>167083.1</v>
      </c>
      <c r="N280" s="297">
        <v>4309</v>
      </c>
      <c r="O280" s="297">
        <v>972</v>
      </c>
      <c r="P280" s="297">
        <v>29</v>
      </c>
      <c r="Q280" s="297">
        <v>422363</v>
      </c>
      <c r="R280" s="297">
        <v>422363</v>
      </c>
      <c r="S280" s="297">
        <v>2312</v>
      </c>
      <c r="T280" s="297">
        <v>2312</v>
      </c>
      <c r="U280" s="297">
        <v>6</v>
      </c>
      <c r="V280" s="297">
        <v>17411</v>
      </c>
      <c r="W280" s="297">
        <v>11895</v>
      </c>
      <c r="X280" s="297" t="s">
        <v>491</v>
      </c>
    </row>
    <row r="281" spans="1:24" x14ac:dyDescent="0.2">
      <c r="A281" s="228"/>
      <c r="B281" s="216" t="s">
        <v>747</v>
      </c>
      <c r="C281" s="216" t="s">
        <v>484</v>
      </c>
      <c r="D281" s="216" t="s">
        <v>465</v>
      </c>
      <c r="E281" s="297">
        <v>1920.5</v>
      </c>
      <c r="F281" s="298">
        <v>338.25165329999999</v>
      </c>
      <c r="G281" s="298">
        <v>6.7272366119999996</v>
      </c>
      <c r="H281" s="298">
        <v>4.2296680720831983</v>
      </c>
      <c r="I281" s="298">
        <v>3.5248465816119197</v>
      </c>
      <c r="J281" s="298">
        <v>10.240466195481655</v>
      </c>
      <c r="K281" s="216">
        <v>52</v>
      </c>
      <c r="L281" s="297">
        <v>347582.8</v>
      </c>
      <c r="M281" s="297">
        <v>213790.80000000002</v>
      </c>
      <c r="N281" s="297">
        <v>3756</v>
      </c>
      <c r="O281" s="297">
        <v>2552</v>
      </c>
      <c r="P281" s="297">
        <v>54</v>
      </c>
      <c r="Q281" s="297">
        <v>621110</v>
      </c>
      <c r="R281" s="297">
        <v>621110</v>
      </c>
      <c r="S281" s="297">
        <v>1999</v>
      </c>
      <c r="T281" s="297">
        <v>1999</v>
      </c>
      <c r="U281" s="297">
        <v>2</v>
      </c>
      <c r="V281" s="297">
        <v>3809</v>
      </c>
      <c r="W281" s="297">
        <v>3809</v>
      </c>
      <c r="X281" s="297" t="s">
        <v>189</v>
      </c>
    </row>
    <row r="282" spans="1:24" x14ac:dyDescent="0.2">
      <c r="A282" s="228"/>
      <c r="B282" s="216" t="s">
        <v>748</v>
      </c>
      <c r="C282" s="216" t="s">
        <v>484</v>
      </c>
      <c r="D282" s="216" t="s">
        <v>465</v>
      </c>
      <c r="E282" s="297">
        <v>1753</v>
      </c>
      <c r="F282" s="298">
        <v>345.516186</v>
      </c>
      <c r="G282" s="298">
        <v>2.5368547960000001</v>
      </c>
      <c r="H282" s="298">
        <v>3.6580913055854691</v>
      </c>
      <c r="I282" s="298">
        <v>18.741782077988749</v>
      </c>
      <c r="J282" s="298">
        <v>16.99066192873148</v>
      </c>
      <c r="K282" s="216">
        <v>74</v>
      </c>
      <c r="L282" s="297">
        <v>1078754.33</v>
      </c>
      <c r="M282" s="297">
        <v>944251.19</v>
      </c>
      <c r="N282" s="297">
        <v>7615</v>
      </c>
      <c r="O282" s="297">
        <v>7000</v>
      </c>
      <c r="P282" s="297">
        <v>76</v>
      </c>
      <c r="Q282" s="297">
        <v>856026</v>
      </c>
      <c r="R282" s="297">
        <v>856026</v>
      </c>
      <c r="S282" s="297">
        <v>3893</v>
      </c>
      <c r="T282" s="297">
        <v>3893</v>
      </c>
      <c r="U282" s="297">
        <v>4</v>
      </c>
      <c r="V282" s="297">
        <v>5791</v>
      </c>
      <c r="W282" s="297">
        <v>2308</v>
      </c>
      <c r="X282" s="297" t="s">
        <v>491</v>
      </c>
    </row>
    <row r="283" spans="1:24" x14ac:dyDescent="0.2">
      <c r="A283" s="228"/>
      <c r="B283" s="216" t="s">
        <v>749</v>
      </c>
      <c r="C283" s="216" t="s">
        <v>484</v>
      </c>
      <c r="D283" s="216" t="s">
        <v>445</v>
      </c>
      <c r="E283" s="297">
        <v>620</v>
      </c>
      <c r="F283" s="298">
        <v>3.865473921</v>
      </c>
      <c r="G283" s="298">
        <v>2.1709118140000001</v>
      </c>
      <c r="H283" s="298">
        <v>7.2780774934044219</v>
      </c>
      <c r="I283" s="298">
        <v>1.2137185381423905</v>
      </c>
      <c r="J283" s="298">
        <v>0.71605206311435465</v>
      </c>
      <c r="K283" s="216">
        <v>1</v>
      </c>
      <c r="L283" s="297">
        <v>17101</v>
      </c>
      <c r="M283" s="297">
        <v>17101</v>
      </c>
      <c r="N283" s="297">
        <v>61</v>
      </c>
      <c r="O283" s="297">
        <v>61</v>
      </c>
      <c r="P283" s="297">
        <v>1</v>
      </c>
      <c r="Q283" s="297">
        <v>10089</v>
      </c>
      <c r="R283" s="297">
        <v>10089</v>
      </c>
      <c r="S283" s="297">
        <v>59</v>
      </c>
      <c r="T283" s="297">
        <v>59</v>
      </c>
      <c r="U283" s="297">
        <v>0</v>
      </c>
      <c r="V283" s="297">
        <v>0</v>
      </c>
      <c r="W283" s="297">
        <v>0</v>
      </c>
      <c r="X283" s="297" t="s">
        <v>189</v>
      </c>
    </row>
    <row r="284" spans="1:24" x14ac:dyDescent="0.2">
      <c r="A284" s="228"/>
      <c r="B284" s="216" t="s">
        <v>750</v>
      </c>
      <c r="C284" s="216" t="s">
        <v>484</v>
      </c>
      <c r="D284" s="216" t="s">
        <v>459</v>
      </c>
      <c r="E284" s="297">
        <v>3814</v>
      </c>
      <c r="F284" s="298">
        <v>20.417657650000002</v>
      </c>
      <c r="G284" s="298">
        <v>3.9494044740000001</v>
      </c>
      <c r="H284" s="298">
        <v>6.2111341959419937</v>
      </c>
      <c r="I284" s="298">
        <v>0.7242475650892013</v>
      </c>
      <c r="J284" s="298">
        <v>1.3321424478487967</v>
      </c>
      <c r="K284" s="216">
        <v>3</v>
      </c>
      <c r="L284" s="297">
        <v>68745.600000000006</v>
      </c>
      <c r="M284" s="297">
        <v>68745.600000000006</v>
      </c>
      <c r="N284" s="297">
        <v>1481</v>
      </c>
      <c r="O284" s="297">
        <v>1481</v>
      </c>
      <c r="P284" s="297">
        <v>14</v>
      </c>
      <c r="Q284" s="297">
        <v>126447</v>
      </c>
      <c r="R284" s="297">
        <v>126447</v>
      </c>
      <c r="S284" s="297">
        <v>645</v>
      </c>
      <c r="T284" s="297">
        <v>645</v>
      </c>
      <c r="U284" s="297">
        <v>4</v>
      </c>
      <c r="V284" s="297">
        <v>13485</v>
      </c>
      <c r="W284" s="297">
        <v>13485</v>
      </c>
      <c r="X284" s="297" t="s">
        <v>189</v>
      </c>
    </row>
    <row r="285" spans="1:24" x14ac:dyDescent="0.2">
      <c r="A285" s="228"/>
      <c r="B285" s="216" t="s">
        <v>751</v>
      </c>
      <c r="C285" s="216" t="s">
        <v>499</v>
      </c>
      <c r="D285" s="216" t="s">
        <v>459</v>
      </c>
      <c r="E285" s="297">
        <v>232</v>
      </c>
      <c r="F285" s="298">
        <v>121.3322065</v>
      </c>
      <c r="G285" s="298">
        <v>1.2551717920000001</v>
      </c>
      <c r="H285" s="298">
        <v>0.47392405063291132</v>
      </c>
      <c r="I285" s="298">
        <v>2.285683444671454</v>
      </c>
      <c r="J285" s="298">
        <v>0.5541976471893254</v>
      </c>
      <c r="K285" s="216">
        <v>16</v>
      </c>
      <c r="L285" s="297">
        <v>146413.04</v>
      </c>
      <c r="M285" s="297">
        <v>146413.04</v>
      </c>
      <c r="N285" s="297">
        <v>1951</v>
      </c>
      <c r="O285" s="297">
        <v>1951</v>
      </c>
      <c r="P285" s="297">
        <v>4</v>
      </c>
      <c r="Q285" s="297">
        <v>35500</v>
      </c>
      <c r="R285" s="297">
        <v>35500</v>
      </c>
      <c r="S285" s="297">
        <v>196</v>
      </c>
      <c r="T285" s="297">
        <v>196</v>
      </c>
      <c r="U285" s="297">
        <v>0</v>
      </c>
      <c r="V285" s="297">
        <v>0</v>
      </c>
      <c r="W285" s="297">
        <v>0</v>
      </c>
      <c r="X285" s="297" t="s">
        <v>491</v>
      </c>
    </row>
    <row r="286" spans="1:24" x14ac:dyDescent="0.2">
      <c r="A286" s="228"/>
      <c r="B286" s="216" t="s">
        <v>752</v>
      </c>
      <c r="C286" s="216" t="s">
        <v>493</v>
      </c>
      <c r="D286" s="216" t="s">
        <v>445</v>
      </c>
      <c r="E286" s="297">
        <v>197</v>
      </c>
      <c r="F286" s="298">
        <v>4.802334385</v>
      </c>
      <c r="G286" s="298">
        <v>0.52319368389999998</v>
      </c>
      <c r="H286" s="298">
        <v>5.487136958378203</v>
      </c>
      <c r="I286" s="298">
        <v>1.7910673579216774</v>
      </c>
      <c r="J286" s="298">
        <v>16.415930933575357</v>
      </c>
      <c r="K286" s="216">
        <v>1</v>
      </c>
      <c r="L286" s="297">
        <v>8601</v>
      </c>
      <c r="M286" s="297">
        <v>8601</v>
      </c>
      <c r="N286" s="297">
        <v>51</v>
      </c>
      <c r="O286" s="297">
        <v>51</v>
      </c>
      <c r="P286" s="297">
        <v>4</v>
      </c>
      <c r="Q286" s="297">
        <v>78832</v>
      </c>
      <c r="R286" s="297">
        <v>78832</v>
      </c>
      <c r="S286" s="297">
        <v>215</v>
      </c>
      <c r="T286" s="297">
        <v>215</v>
      </c>
      <c r="U286" s="297">
        <v>2</v>
      </c>
      <c r="V286" s="297">
        <v>388</v>
      </c>
      <c r="W286" s="297">
        <v>388</v>
      </c>
      <c r="X286" s="297" t="s">
        <v>491</v>
      </c>
    </row>
    <row r="287" spans="1:24" x14ac:dyDescent="0.2">
      <c r="A287" s="228"/>
      <c r="B287" s="216" t="s">
        <v>753</v>
      </c>
      <c r="C287" s="216" t="s">
        <v>493</v>
      </c>
      <c r="D287" s="216" t="s">
        <v>445</v>
      </c>
      <c r="E287" s="297">
        <v>326</v>
      </c>
      <c r="F287" s="298">
        <v>7.4635705580000007</v>
      </c>
      <c r="G287" s="298">
        <v>1.2485083099999998</v>
      </c>
      <c r="H287" s="298">
        <v>6.7065007269066932</v>
      </c>
      <c r="I287" s="298">
        <v>9.5722610294262651</v>
      </c>
      <c r="J287" s="298">
        <v>1.4792152365379692</v>
      </c>
      <c r="K287" s="216">
        <v>6</v>
      </c>
      <c r="L287" s="297">
        <v>78022.959999999992</v>
      </c>
      <c r="M287" s="297">
        <v>78022.959999999992</v>
      </c>
      <c r="N287" s="297">
        <v>465</v>
      </c>
      <c r="O287" s="297">
        <v>465</v>
      </c>
      <c r="P287" s="297">
        <v>2</v>
      </c>
      <c r="Q287" s="297">
        <v>12057</v>
      </c>
      <c r="R287" s="297">
        <v>12057</v>
      </c>
      <c r="S287" s="297">
        <v>26</v>
      </c>
      <c r="T287" s="297">
        <v>26</v>
      </c>
      <c r="U287" s="297">
        <v>1</v>
      </c>
      <c r="V287" s="297">
        <v>319</v>
      </c>
      <c r="W287" s="297">
        <v>319</v>
      </c>
      <c r="X287" s="297" t="s">
        <v>491</v>
      </c>
    </row>
    <row r="288" spans="1:24" x14ac:dyDescent="0.2">
      <c r="A288" s="228"/>
      <c r="B288" s="216" t="s">
        <v>754</v>
      </c>
      <c r="C288" s="216" t="s">
        <v>493</v>
      </c>
      <c r="D288" s="216" t="s">
        <v>445</v>
      </c>
      <c r="E288" s="297">
        <v>393.5</v>
      </c>
      <c r="F288" s="298">
        <v>5.5448896230000004</v>
      </c>
      <c r="G288" s="298">
        <v>1.4104154960000002</v>
      </c>
      <c r="H288" s="298">
        <v>8.7641770862985187</v>
      </c>
      <c r="I288" s="298">
        <v>0.43516407209403829</v>
      </c>
      <c r="J288" s="298">
        <v>0</v>
      </c>
      <c r="K288" s="216">
        <v>6</v>
      </c>
      <c r="L288" s="297">
        <v>3593.14</v>
      </c>
      <c r="M288" s="297">
        <v>3593.14</v>
      </c>
      <c r="N288" s="297">
        <v>84</v>
      </c>
      <c r="O288" s="297">
        <v>84</v>
      </c>
      <c r="P288" s="297">
        <v>0</v>
      </c>
      <c r="Q288" s="297">
        <v>0</v>
      </c>
      <c r="R288" s="297">
        <v>0</v>
      </c>
      <c r="S288" s="297">
        <v>0</v>
      </c>
      <c r="T288" s="297">
        <v>0</v>
      </c>
      <c r="U288" s="297">
        <v>1</v>
      </c>
      <c r="V288" s="297">
        <v>385</v>
      </c>
      <c r="W288" s="297">
        <v>385</v>
      </c>
      <c r="X288" s="297" t="s">
        <v>189</v>
      </c>
    </row>
    <row r="289" spans="1:24" x14ac:dyDescent="0.2">
      <c r="A289" s="228"/>
      <c r="B289" s="216" t="s">
        <v>755</v>
      </c>
      <c r="C289" s="216" t="s">
        <v>493</v>
      </c>
      <c r="D289" s="216" t="s">
        <v>445</v>
      </c>
      <c r="E289" s="297">
        <v>2543</v>
      </c>
      <c r="F289" s="298">
        <v>9.2307052879999993</v>
      </c>
      <c r="G289" s="298">
        <v>0.69255894550000008</v>
      </c>
      <c r="H289" s="298">
        <v>4.0772476010171372</v>
      </c>
      <c r="I289" s="298">
        <v>6.7232958733188269E-2</v>
      </c>
      <c r="J289" s="298">
        <v>4.4580423611626561</v>
      </c>
      <c r="K289" s="216">
        <v>5</v>
      </c>
      <c r="L289" s="297">
        <v>6605.96</v>
      </c>
      <c r="M289" s="297">
        <v>6605.96</v>
      </c>
      <c r="N289" s="297">
        <v>79</v>
      </c>
      <c r="O289" s="297">
        <v>79</v>
      </c>
      <c r="P289" s="297">
        <v>15</v>
      </c>
      <c r="Q289" s="297">
        <v>438024</v>
      </c>
      <c r="R289" s="297">
        <v>438024</v>
      </c>
      <c r="S289" s="297">
        <v>1365</v>
      </c>
      <c r="T289" s="297">
        <v>1365</v>
      </c>
      <c r="U289" s="297">
        <v>2</v>
      </c>
      <c r="V289" s="297">
        <v>4774</v>
      </c>
      <c r="W289" s="297">
        <v>4774</v>
      </c>
      <c r="X289" s="297" t="s">
        <v>189</v>
      </c>
    </row>
    <row r="290" spans="1:24" x14ac:dyDescent="0.2">
      <c r="A290" s="228"/>
      <c r="B290" s="216" t="s">
        <v>756</v>
      </c>
      <c r="C290" s="216" t="s">
        <v>493</v>
      </c>
      <c r="D290" s="216" t="s">
        <v>445</v>
      </c>
      <c r="E290" s="297">
        <v>1690</v>
      </c>
      <c r="F290" s="298">
        <v>7.1630642680000003</v>
      </c>
      <c r="G290" s="298">
        <v>3.3995771639999997</v>
      </c>
      <c r="H290" s="298">
        <v>6.6302904913736622</v>
      </c>
      <c r="I290" s="298">
        <v>4.4676009998439244E-2</v>
      </c>
      <c r="J290" s="298">
        <v>0.65281880008692317</v>
      </c>
      <c r="K290" s="216">
        <v>4</v>
      </c>
      <c r="L290" s="297">
        <v>2624.64</v>
      </c>
      <c r="M290" s="297">
        <v>2624.64</v>
      </c>
      <c r="N290" s="297">
        <v>394</v>
      </c>
      <c r="O290" s="297">
        <v>394</v>
      </c>
      <c r="P290" s="297">
        <v>9</v>
      </c>
      <c r="Q290" s="297">
        <v>38352</v>
      </c>
      <c r="R290" s="297">
        <v>38352</v>
      </c>
      <c r="S290" s="297">
        <v>182</v>
      </c>
      <c r="T290" s="297">
        <v>182</v>
      </c>
      <c r="U290" s="297">
        <v>5</v>
      </c>
      <c r="V290" s="297">
        <v>8377</v>
      </c>
      <c r="W290" s="297">
        <v>8377</v>
      </c>
      <c r="X290" s="297" t="s">
        <v>189</v>
      </c>
    </row>
    <row r="291" spans="1:24" x14ac:dyDescent="0.2">
      <c r="A291" s="228"/>
      <c r="B291" s="216" t="s">
        <v>757</v>
      </c>
      <c r="C291" s="216" t="s">
        <v>493</v>
      </c>
      <c r="D291" s="216" t="s">
        <v>445</v>
      </c>
      <c r="E291" s="297">
        <v>4563</v>
      </c>
      <c r="F291" s="298">
        <v>19.133109619999999</v>
      </c>
      <c r="G291" s="298">
        <v>3.9914859910000002</v>
      </c>
      <c r="H291" s="298">
        <v>8.2688105553338183</v>
      </c>
      <c r="I291" s="298">
        <v>6.6629575373263278E-2</v>
      </c>
      <c r="J291" s="298">
        <v>0.59716080567606489</v>
      </c>
      <c r="K291" s="216">
        <v>5</v>
      </c>
      <c r="L291" s="297">
        <v>1032467.49</v>
      </c>
      <c r="M291" s="297">
        <v>6074.49</v>
      </c>
      <c r="N291" s="297">
        <v>6179</v>
      </c>
      <c r="O291" s="297">
        <v>39</v>
      </c>
      <c r="P291" s="297">
        <v>5</v>
      </c>
      <c r="Q291" s="297">
        <v>54442</v>
      </c>
      <c r="R291" s="297">
        <v>54442</v>
      </c>
      <c r="S291" s="297">
        <v>375</v>
      </c>
      <c r="T291" s="297">
        <v>375</v>
      </c>
      <c r="U291" s="297">
        <v>1</v>
      </c>
      <c r="V291" s="297">
        <v>4527</v>
      </c>
      <c r="W291" s="297">
        <v>4527</v>
      </c>
      <c r="X291" s="297" t="s">
        <v>189</v>
      </c>
    </row>
    <row r="292" spans="1:24" x14ac:dyDescent="0.2">
      <c r="A292" s="228"/>
      <c r="B292" s="216" t="s">
        <v>758</v>
      </c>
      <c r="C292" s="216" t="s">
        <v>493</v>
      </c>
      <c r="D292" s="216" t="s">
        <v>445</v>
      </c>
      <c r="E292" s="297">
        <v>440</v>
      </c>
      <c r="F292" s="298">
        <v>7.8731105150000005</v>
      </c>
      <c r="G292" s="298">
        <v>1.048079094</v>
      </c>
      <c r="H292" s="298">
        <v>10.135961325893069</v>
      </c>
      <c r="I292" s="298">
        <v>5.2071247404773464</v>
      </c>
      <c r="J292" s="298">
        <v>16.288558374452442</v>
      </c>
      <c r="K292" s="216">
        <v>5</v>
      </c>
      <c r="L292" s="297">
        <v>35393.68</v>
      </c>
      <c r="M292" s="297">
        <v>35393.68</v>
      </c>
      <c r="N292" s="297">
        <v>92</v>
      </c>
      <c r="O292" s="297">
        <v>92</v>
      </c>
      <c r="P292" s="297">
        <v>3</v>
      </c>
      <c r="Q292" s="297">
        <v>110716</v>
      </c>
      <c r="R292" s="297">
        <v>110716</v>
      </c>
      <c r="S292" s="297">
        <v>359</v>
      </c>
      <c r="T292" s="297">
        <v>359</v>
      </c>
      <c r="U292" s="297">
        <v>1</v>
      </c>
      <c r="V292" s="297">
        <v>428</v>
      </c>
      <c r="W292" s="297">
        <v>428</v>
      </c>
      <c r="X292" s="297" t="s">
        <v>491</v>
      </c>
    </row>
    <row r="293" spans="1:24" x14ac:dyDescent="0.2">
      <c r="A293" s="228"/>
      <c r="B293" s="216" t="s">
        <v>759</v>
      </c>
      <c r="C293" s="216" t="s">
        <v>493</v>
      </c>
      <c r="D293" s="216" t="s">
        <v>445</v>
      </c>
      <c r="E293" s="297">
        <v>3432.5</v>
      </c>
      <c r="F293" s="298">
        <v>14.050973819999999</v>
      </c>
      <c r="G293" s="298">
        <v>0.61177665430000006</v>
      </c>
      <c r="H293" s="298">
        <v>7.1637621401048763</v>
      </c>
      <c r="I293" s="298">
        <v>0.28459990327963591</v>
      </c>
      <c r="J293" s="298">
        <v>4.7083575124265575</v>
      </c>
      <c r="K293" s="216">
        <v>6</v>
      </c>
      <c r="L293" s="297">
        <v>23528</v>
      </c>
      <c r="M293" s="297">
        <v>23528</v>
      </c>
      <c r="N293" s="297">
        <v>205</v>
      </c>
      <c r="O293" s="297">
        <v>205</v>
      </c>
      <c r="P293" s="297">
        <v>8</v>
      </c>
      <c r="Q293" s="297">
        <v>389242</v>
      </c>
      <c r="R293" s="297">
        <v>389242</v>
      </c>
      <c r="S293" s="297">
        <v>2072</v>
      </c>
      <c r="T293" s="297">
        <v>2072</v>
      </c>
      <c r="U293" s="297">
        <v>2</v>
      </c>
      <c r="V293" s="297">
        <v>6824</v>
      </c>
      <c r="W293" s="297">
        <v>6824</v>
      </c>
      <c r="X293" s="297" t="s">
        <v>189</v>
      </c>
    </row>
    <row r="294" spans="1:24" x14ac:dyDescent="0.2">
      <c r="A294" s="228"/>
      <c r="B294" s="216" t="s">
        <v>760</v>
      </c>
      <c r="C294" s="216" t="s">
        <v>493</v>
      </c>
      <c r="D294" s="216" t="s">
        <v>459</v>
      </c>
      <c r="E294" s="297">
        <v>1073.5</v>
      </c>
      <c r="F294" s="298">
        <v>18.918308750000001</v>
      </c>
      <c r="G294" s="298">
        <v>0</v>
      </c>
      <c r="H294" s="298">
        <v>1.2689004216249593</v>
      </c>
      <c r="I294" s="298">
        <v>2.2290921285650636</v>
      </c>
      <c r="J294" s="298">
        <v>10.026985106206428</v>
      </c>
      <c r="K294" s="216">
        <v>24</v>
      </c>
      <c r="L294" s="297">
        <v>361227.1</v>
      </c>
      <c r="M294" s="297">
        <v>180790.6</v>
      </c>
      <c r="N294" s="297">
        <v>2577</v>
      </c>
      <c r="O294" s="297">
        <v>2425</v>
      </c>
      <c r="P294" s="297">
        <v>22</v>
      </c>
      <c r="Q294" s="297">
        <v>813239</v>
      </c>
      <c r="R294" s="297">
        <v>813239</v>
      </c>
      <c r="S294" s="297">
        <v>2443</v>
      </c>
      <c r="T294" s="297">
        <v>2443</v>
      </c>
      <c r="U294" s="297">
        <v>2</v>
      </c>
      <c r="V294" s="297">
        <v>2886</v>
      </c>
      <c r="W294" s="297">
        <v>2886</v>
      </c>
      <c r="X294" s="297" t="s">
        <v>491</v>
      </c>
    </row>
    <row r="295" spans="1:24" x14ac:dyDescent="0.2">
      <c r="A295" s="228"/>
      <c r="B295" s="216" t="s">
        <v>761</v>
      </c>
      <c r="C295" s="216" t="s">
        <v>484</v>
      </c>
      <c r="D295" s="216" t="s">
        <v>459</v>
      </c>
      <c r="E295" s="297">
        <v>3403.5</v>
      </c>
      <c r="F295" s="298">
        <v>154.55000419999999</v>
      </c>
      <c r="G295" s="298">
        <v>1.0602194600000001</v>
      </c>
      <c r="H295" s="298">
        <v>6.7065007269066932</v>
      </c>
      <c r="I295" s="298">
        <v>3.6609912548236094</v>
      </c>
      <c r="J295" s="298">
        <v>9.7216358293732341</v>
      </c>
      <c r="K295" s="216">
        <v>47</v>
      </c>
      <c r="L295" s="297">
        <v>442876.34</v>
      </c>
      <c r="M295" s="297">
        <v>442652.33999999997</v>
      </c>
      <c r="N295" s="297">
        <v>18714</v>
      </c>
      <c r="O295" s="297">
        <v>18710</v>
      </c>
      <c r="P295" s="297">
        <v>38</v>
      </c>
      <c r="Q295" s="297">
        <v>1175448</v>
      </c>
      <c r="R295" s="297">
        <v>1175448</v>
      </c>
      <c r="S295" s="297">
        <v>11741</v>
      </c>
      <c r="T295" s="297">
        <v>11741</v>
      </c>
      <c r="U295" s="297">
        <v>4</v>
      </c>
      <c r="V295" s="297">
        <v>10195</v>
      </c>
      <c r="W295" s="297">
        <v>10195</v>
      </c>
      <c r="X295" s="297" t="s">
        <v>491</v>
      </c>
    </row>
    <row r="296" spans="1:24" x14ac:dyDescent="0.2">
      <c r="A296" s="228"/>
      <c r="B296" s="216" t="s">
        <v>762</v>
      </c>
      <c r="C296" s="216" t="s">
        <v>484</v>
      </c>
      <c r="D296" s="216" t="s">
        <v>445</v>
      </c>
      <c r="E296" s="297">
        <v>0</v>
      </c>
      <c r="F296" s="298">
        <v>2.3843993980000002</v>
      </c>
      <c r="G296" s="298">
        <v>4.0111783369999996</v>
      </c>
      <c r="H296" s="298">
        <v>12.384163274117473</v>
      </c>
      <c r="I296" s="298">
        <v>0</v>
      </c>
      <c r="J296" s="298">
        <v>0</v>
      </c>
      <c r="K296" s="216">
        <v>0</v>
      </c>
      <c r="L296" s="297">
        <v>0</v>
      </c>
      <c r="M296" s="297">
        <v>0</v>
      </c>
      <c r="N296" s="297">
        <v>0</v>
      </c>
      <c r="O296" s="297">
        <v>0</v>
      </c>
      <c r="P296" s="297">
        <v>0</v>
      </c>
      <c r="Q296" s="297">
        <v>0</v>
      </c>
      <c r="R296" s="297">
        <v>0</v>
      </c>
      <c r="S296" s="297">
        <v>0</v>
      </c>
      <c r="T296" s="297">
        <v>0</v>
      </c>
      <c r="U296" s="297">
        <v>0</v>
      </c>
      <c r="V296" s="297">
        <v>0</v>
      </c>
      <c r="W296" s="297">
        <v>0</v>
      </c>
      <c r="X296" s="297" t="s">
        <v>189</v>
      </c>
    </row>
    <row r="297" spans="1:24" x14ac:dyDescent="0.2">
      <c r="A297" s="228"/>
      <c r="B297" s="216" t="s">
        <v>471</v>
      </c>
      <c r="C297" s="216" t="s">
        <v>484</v>
      </c>
      <c r="D297" s="216" t="s">
        <v>465</v>
      </c>
      <c r="E297" s="297">
        <v>821</v>
      </c>
      <c r="F297" s="298">
        <v>212.5423284</v>
      </c>
      <c r="G297" s="298">
        <v>0.41353582010000001</v>
      </c>
      <c r="H297" s="298">
        <v>4.4582987786822894</v>
      </c>
      <c r="I297" s="298">
        <v>8.1016302693495525</v>
      </c>
      <c r="J297" s="298">
        <v>7.478920668911039</v>
      </c>
      <c r="K297" s="216">
        <v>45</v>
      </c>
      <c r="L297" s="297">
        <v>485378.86</v>
      </c>
      <c r="M297" s="297">
        <v>210816.86</v>
      </c>
      <c r="N297" s="297">
        <v>4315</v>
      </c>
      <c r="O297" s="297">
        <v>1871</v>
      </c>
      <c r="P297" s="297">
        <v>42</v>
      </c>
      <c r="Q297" s="297">
        <v>194613</v>
      </c>
      <c r="R297" s="297">
        <v>194613</v>
      </c>
      <c r="S297" s="297">
        <v>637</v>
      </c>
      <c r="T297" s="297">
        <v>637</v>
      </c>
      <c r="U297" s="297">
        <v>5</v>
      </c>
      <c r="V297" s="297">
        <v>4064</v>
      </c>
      <c r="W297" s="297">
        <v>4064</v>
      </c>
      <c r="X297" s="297" t="s">
        <v>189</v>
      </c>
    </row>
    <row r="298" spans="1:24" x14ac:dyDescent="0.2">
      <c r="A298" s="228"/>
      <c r="B298" s="216" t="s">
        <v>763</v>
      </c>
      <c r="C298" s="216" t="s">
        <v>484</v>
      </c>
      <c r="D298" s="216" t="s">
        <v>459</v>
      </c>
      <c r="E298" s="297">
        <v>2321</v>
      </c>
      <c r="F298" s="298">
        <v>125.14544070000001</v>
      </c>
      <c r="G298" s="298">
        <v>2.571754055</v>
      </c>
      <c r="H298" s="298">
        <v>4.3439834253827438</v>
      </c>
      <c r="I298" s="298">
        <v>14.874423804918312</v>
      </c>
      <c r="J298" s="298">
        <v>13.21411146979456</v>
      </c>
      <c r="K298" s="216">
        <v>41</v>
      </c>
      <c r="L298" s="297">
        <v>2241660.0200000005</v>
      </c>
      <c r="M298" s="297">
        <v>1536911.02</v>
      </c>
      <c r="N298" s="297">
        <v>13447</v>
      </c>
      <c r="O298" s="297">
        <v>7865</v>
      </c>
      <c r="P298" s="297">
        <v>48</v>
      </c>
      <c r="Q298" s="297">
        <v>1365358</v>
      </c>
      <c r="R298" s="297">
        <v>1365358</v>
      </c>
      <c r="S298" s="297">
        <v>5658</v>
      </c>
      <c r="T298" s="297">
        <v>5658</v>
      </c>
      <c r="U298" s="297">
        <v>0</v>
      </c>
      <c r="V298" s="297">
        <v>0</v>
      </c>
      <c r="W298" s="297">
        <v>0</v>
      </c>
      <c r="X298" s="297" t="s">
        <v>491</v>
      </c>
    </row>
    <row r="299" spans="1:24" x14ac:dyDescent="0.2">
      <c r="A299" s="228"/>
      <c r="B299" s="216" t="s">
        <v>764</v>
      </c>
      <c r="C299" s="216" t="s">
        <v>484</v>
      </c>
      <c r="D299" s="216" t="s">
        <v>445</v>
      </c>
      <c r="E299" s="297">
        <v>2667</v>
      </c>
      <c r="F299" s="298">
        <v>19.1821032</v>
      </c>
      <c r="G299" s="298">
        <v>2.8476571370000001</v>
      </c>
      <c r="H299" s="298">
        <v>7.1256570223383608</v>
      </c>
      <c r="I299" s="298">
        <v>0.89746197822615115</v>
      </c>
      <c r="J299" s="298">
        <v>4.3795063927281781</v>
      </c>
      <c r="K299" s="216">
        <v>4</v>
      </c>
      <c r="L299" s="297">
        <v>39206.910000000003</v>
      </c>
      <c r="M299" s="297">
        <v>39206.910000000003</v>
      </c>
      <c r="N299" s="297">
        <v>3080</v>
      </c>
      <c r="O299" s="297">
        <v>3080</v>
      </c>
      <c r="P299" s="297">
        <v>7</v>
      </c>
      <c r="Q299" s="297">
        <v>191325</v>
      </c>
      <c r="R299" s="297">
        <v>191325</v>
      </c>
      <c r="S299" s="297">
        <v>646</v>
      </c>
      <c r="T299" s="297">
        <v>646</v>
      </c>
      <c r="U299" s="297">
        <v>1</v>
      </c>
      <c r="V299" s="297">
        <v>2331</v>
      </c>
      <c r="W299" s="297">
        <v>2331</v>
      </c>
      <c r="X299" s="297" t="s">
        <v>189</v>
      </c>
    </row>
    <row r="300" spans="1:24" x14ac:dyDescent="0.2">
      <c r="A300" s="228"/>
      <c r="B300" s="216" t="s">
        <v>765</v>
      </c>
      <c r="C300" s="216" t="s">
        <v>484</v>
      </c>
      <c r="D300" s="216" t="s">
        <v>459</v>
      </c>
      <c r="E300" s="297">
        <v>3545</v>
      </c>
      <c r="F300" s="298">
        <v>65.356175280000002</v>
      </c>
      <c r="G300" s="298">
        <v>5.5328006869999999</v>
      </c>
      <c r="H300" s="298">
        <v>7.887759377668667</v>
      </c>
      <c r="I300" s="298">
        <v>1.3274101525147031</v>
      </c>
      <c r="J300" s="298">
        <v>2.0527651282325761</v>
      </c>
      <c r="K300" s="216">
        <v>12</v>
      </c>
      <c r="L300" s="297">
        <v>115499.19</v>
      </c>
      <c r="M300" s="297">
        <v>115499.19</v>
      </c>
      <c r="N300" s="297">
        <v>7990</v>
      </c>
      <c r="O300" s="297">
        <v>7990</v>
      </c>
      <c r="P300" s="297">
        <v>11</v>
      </c>
      <c r="Q300" s="297">
        <v>178613</v>
      </c>
      <c r="R300" s="297">
        <v>178613</v>
      </c>
      <c r="S300" s="297">
        <v>1458</v>
      </c>
      <c r="T300" s="297">
        <v>1458</v>
      </c>
      <c r="U300" s="297">
        <v>2</v>
      </c>
      <c r="V300" s="297">
        <v>7068</v>
      </c>
      <c r="W300" s="297">
        <v>7068</v>
      </c>
      <c r="X300" s="297" t="s">
        <v>189</v>
      </c>
    </row>
    <row r="301" spans="1:24" x14ac:dyDescent="0.2">
      <c r="A301" s="228"/>
      <c r="B301" s="216" t="s">
        <v>766</v>
      </c>
      <c r="C301" s="216" t="s">
        <v>484</v>
      </c>
      <c r="D301" s="216" t="s">
        <v>459</v>
      </c>
      <c r="E301" s="297">
        <v>2788.5</v>
      </c>
      <c r="F301" s="298">
        <v>46.180728969999997</v>
      </c>
      <c r="G301" s="298">
        <v>2.8763830619999999</v>
      </c>
      <c r="H301" s="298">
        <v>6.0587137248759326</v>
      </c>
      <c r="I301" s="298">
        <v>1.0432851893370281</v>
      </c>
      <c r="J301" s="298">
        <v>6.0597162015295556</v>
      </c>
      <c r="K301" s="216">
        <v>22</v>
      </c>
      <c r="L301" s="297">
        <v>77881.960000000006</v>
      </c>
      <c r="M301" s="297">
        <v>77881.959999999992</v>
      </c>
      <c r="N301" s="297">
        <v>3642</v>
      </c>
      <c r="O301" s="297">
        <v>3642</v>
      </c>
      <c r="P301" s="297">
        <v>19</v>
      </c>
      <c r="Q301" s="297">
        <v>452362</v>
      </c>
      <c r="R301" s="297">
        <v>452362</v>
      </c>
      <c r="S301" s="297">
        <v>1731</v>
      </c>
      <c r="T301" s="297">
        <v>1731</v>
      </c>
      <c r="U301" s="297">
        <v>3</v>
      </c>
      <c r="V301" s="297">
        <v>8281</v>
      </c>
      <c r="W301" s="297">
        <v>8281</v>
      </c>
      <c r="X301" s="297" t="s">
        <v>189</v>
      </c>
    </row>
    <row r="302" spans="1:24" x14ac:dyDescent="0.2">
      <c r="A302" s="228"/>
      <c r="B302" s="216" t="s">
        <v>767</v>
      </c>
      <c r="C302" s="216" t="s">
        <v>484</v>
      </c>
      <c r="D302" s="216" t="s">
        <v>459</v>
      </c>
      <c r="E302" s="297">
        <v>3287.5</v>
      </c>
      <c r="F302" s="298">
        <v>49.575001720000003</v>
      </c>
      <c r="G302" s="298">
        <v>6.6776620709999994</v>
      </c>
      <c r="H302" s="298">
        <v>7.582918435536544</v>
      </c>
      <c r="I302" s="298">
        <v>2.0018909369125515</v>
      </c>
      <c r="J302" s="298">
        <v>0.81590746658115421</v>
      </c>
      <c r="K302" s="216">
        <v>18</v>
      </c>
      <c r="L302" s="297">
        <v>181613.22</v>
      </c>
      <c r="M302" s="297">
        <v>181427.22</v>
      </c>
      <c r="N302" s="297">
        <v>5074</v>
      </c>
      <c r="O302" s="297">
        <v>5073</v>
      </c>
      <c r="P302" s="297">
        <v>8</v>
      </c>
      <c r="Q302" s="297">
        <v>73944</v>
      </c>
      <c r="R302" s="297">
        <v>73944</v>
      </c>
      <c r="S302" s="297">
        <v>376</v>
      </c>
      <c r="T302" s="297">
        <v>376</v>
      </c>
      <c r="U302" s="297">
        <v>6</v>
      </c>
      <c r="V302" s="297">
        <v>19589</v>
      </c>
      <c r="W302" s="297">
        <v>19589</v>
      </c>
      <c r="X302" s="297" t="s">
        <v>189</v>
      </c>
    </row>
    <row r="303" spans="1:24" x14ac:dyDescent="0.2">
      <c r="A303" s="228"/>
      <c r="B303" s="216" t="s">
        <v>768</v>
      </c>
      <c r="C303" s="216" t="s">
        <v>484</v>
      </c>
      <c r="D303" s="216" t="s">
        <v>459</v>
      </c>
      <c r="E303" s="297">
        <v>3614.5</v>
      </c>
      <c r="F303" s="298">
        <v>54.28505732</v>
      </c>
      <c r="G303" s="298">
        <v>4.1998055949999999</v>
      </c>
      <c r="H303" s="298">
        <v>9.4500692060957938</v>
      </c>
      <c r="I303" s="298">
        <v>6.6154950748778392</v>
      </c>
      <c r="J303" s="298">
        <v>6.8990378655806168</v>
      </c>
      <c r="K303" s="216">
        <v>12</v>
      </c>
      <c r="L303" s="297">
        <v>319047</v>
      </c>
      <c r="M303" s="297">
        <v>293511</v>
      </c>
      <c r="N303" s="297">
        <v>3094</v>
      </c>
      <c r="O303" s="297">
        <v>2923</v>
      </c>
      <c r="P303" s="297">
        <v>25</v>
      </c>
      <c r="Q303" s="297">
        <v>306091</v>
      </c>
      <c r="R303" s="297">
        <v>306091</v>
      </c>
      <c r="S303" s="297">
        <v>1552</v>
      </c>
      <c r="T303" s="297">
        <v>1552</v>
      </c>
      <c r="U303" s="297">
        <v>3</v>
      </c>
      <c r="V303" s="297">
        <v>6885</v>
      </c>
      <c r="W303" s="297">
        <v>6885</v>
      </c>
      <c r="X303" s="297" t="s">
        <v>189</v>
      </c>
    </row>
    <row r="304" spans="1:24" x14ac:dyDescent="0.2">
      <c r="A304" s="228"/>
      <c r="B304" s="216" t="s">
        <v>769</v>
      </c>
      <c r="C304" s="216" t="s">
        <v>484</v>
      </c>
      <c r="D304" s="216" t="s">
        <v>465</v>
      </c>
      <c r="E304" s="297">
        <v>3198</v>
      </c>
      <c r="F304" s="298">
        <v>316.4660169</v>
      </c>
      <c r="G304" s="298">
        <v>3.9418524059999998</v>
      </c>
      <c r="H304" s="298">
        <v>8.2688105553338183</v>
      </c>
      <c r="I304" s="298">
        <v>3.1995622224149489</v>
      </c>
      <c r="J304" s="298">
        <v>14.924680717461671</v>
      </c>
      <c r="K304" s="216">
        <v>71</v>
      </c>
      <c r="L304" s="297">
        <v>1194015.1500000001</v>
      </c>
      <c r="M304" s="297">
        <v>191515.85000000003</v>
      </c>
      <c r="N304" s="297">
        <v>2201</v>
      </c>
      <c r="O304" s="297">
        <v>1494</v>
      </c>
      <c r="P304" s="297">
        <v>51</v>
      </c>
      <c r="Q304" s="297">
        <v>893345</v>
      </c>
      <c r="R304" s="297">
        <v>893345</v>
      </c>
      <c r="S304" s="297">
        <v>5491</v>
      </c>
      <c r="T304" s="297">
        <v>5491</v>
      </c>
      <c r="U304" s="297">
        <v>7</v>
      </c>
      <c r="V304" s="297">
        <v>24138</v>
      </c>
      <c r="W304" s="297">
        <v>18990</v>
      </c>
      <c r="X304" s="297" t="s">
        <v>189</v>
      </c>
    </row>
    <row r="305" spans="1:24" x14ac:dyDescent="0.2">
      <c r="A305" s="228"/>
      <c r="B305" s="216" t="s">
        <v>770</v>
      </c>
      <c r="C305" s="216" t="s">
        <v>484</v>
      </c>
      <c r="D305" s="216" t="s">
        <v>459</v>
      </c>
      <c r="E305" s="297">
        <v>3614</v>
      </c>
      <c r="F305" s="298">
        <v>137.38852369999998</v>
      </c>
      <c r="G305" s="298">
        <v>9.4541441749999997</v>
      </c>
      <c r="H305" s="298">
        <v>7.0113416690388153</v>
      </c>
      <c r="I305" s="298">
        <v>7.7688916625974382</v>
      </c>
      <c r="J305" s="298">
        <v>8.5128475771608478</v>
      </c>
      <c r="K305" s="216">
        <v>33</v>
      </c>
      <c r="L305" s="297">
        <v>576044.30000000005</v>
      </c>
      <c r="M305" s="297">
        <v>575952.30000000005</v>
      </c>
      <c r="N305" s="297">
        <v>5683</v>
      </c>
      <c r="O305" s="297">
        <v>5682</v>
      </c>
      <c r="P305" s="297">
        <v>39</v>
      </c>
      <c r="Q305" s="297">
        <v>631106</v>
      </c>
      <c r="R305" s="297">
        <v>631106</v>
      </c>
      <c r="S305" s="297">
        <v>2329</v>
      </c>
      <c r="T305" s="297">
        <v>2329</v>
      </c>
      <c r="U305" s="297">
        <v>3</v>
      </c>
      <c r="V305" s="297">
        <v>10196</v>
      </c>
      <c r="W305" s="297">
        <v>10196</v>
      </c>
      <c r="X305" s="297" t="s">
        <v>189</v>
      </c>
    </row>
    <row r="306" spans="1:24" x14ac:dyDescent="0.2">
      <c r="A306" s="228"/>
      <c r="B306" s="216" t="s">
        <v>771</v>
      </c>
      <c r="C306" s="216" t="s">
        <v>484</v>
      </c>
      <c r="D306" s="216" t="s">
        <v>445</v>
      </c>
      <c r="E306" s="297">
        <v>1</v>
      </c>
      <c r="F306" s="298">
        <v>7.4134205509999997</v>
      </c>
      <c r="G306" s="298">
        <v>0.17250251010000001</v>
      </c>
      <c r="H306" s="298">
        <v>3.1246196568542546</v>
      </c>
      <c r="I306" s="298">
        <v>0</v>
      </c>
      <c r="J306" s="298">
        <v>0</v>
      </c>
      <c r="K306" s="216">
        <v>0</v>
      </c>
      <c r="L306" s="297">
        <v>0</v>
      </c>
      <c r="M306" s="297">
        <v>0</v>
      </c>
      <c r="N306" s="297">
        <v>0</v>
      </c>
      <c r="O306" s="297">
        <v>0</v>
      </c>
      <c r="P306" s="297">
        <v>0</v>
      </c>
      <c r="Q306" s="297">
        <v>0</v>
      </c>
      <c r="R306" s="297">
        <v>0</v>
      </c>
      <c r="S306" s="297">
        <v>0</v>
      </c>
      <c r="T306" s="297">
        <v>0</v>
      </c>
      <c r="U306" s="297">
        <v>1</v>
      </c>
      <c r="V306" s="297">
        <v>1</v>
      </c>
      <c r="W306" s="297">
        <v>1</v>
      </c>
      <c r="X306" s="297" t="s">
        <v>189</v>
      </c>
    </row>
    <row r="307" spans="1:24" x14ac:dyDescent="0.2">
      <c r="A307" s="228"/>
      <c r="B307" s="216" t="s">
        <v>772</v>
      </c>
      <c r="C307" s="216" t="s">
        <v>484</v>
      </c>
      <c r="D307" s="216" t="s">
        <v>459</v>
      </c>
      <c r="E307" s="297">
        <v>2361</v>
      </c>
      <c r="F307" s="298">
        <v>111.70862409999999</v>
      </c>
      <c r="G307" s="298">
        <v>4.656374703</v>
      </c>
      <c r="H307" s="298">
        <v>5.7538727827438105</v>
      </c>
      <c r="I307" s="298">
        <v>9.0882305392943437</v>
      </c>
      <c r="J307" s="298">
        <v>5.5279928136272414</v>
      </c>
      <c r="K307" s="216">
        <v>35</v>
      </c>
      <c r="L307" s="297">
        <v>495145.23</v>
      </c>
      <c r="M307" s="297">
        <v>483804.23</v>
      </c>
      <c r="N307" s="297">
        <v>7028</v>
      </c>
      <c r="O307" s="297">
        <v>6920</v>
      </c>
      <c r="P307" s="297">
        <v>27</v>
      </c>
      <c r="Q307" s="297">
        <v>294278</v>
      </c>
      <c r="R307" s="297">
        <v>294278</v>
      </c>
      <c r="S307" s="297">
        <v>1113</v>
      </c>
      <c r="T307" s="297">
        <v>1113</v>
      </c>
      <c r="U307" s="297">
        <v>10</v>
      </c>
      <c r="V307" s="297">
        <v>21638</v>
      </c>
      <c r="W307" s="297">
        <v>19279</v>
      </c>
      <c r="X307" s="297" t="s">
        <v>189</v>
      </c>
    </row>
    <row r="308" spans="1:24" x14ac:dyDescent="0.2">
      <c r="A308" s="228"/>
      <c r="B308" s="216" t="s">
        <v>773</v>
      </c>
      <c r="C308" s="216" t="s">
        <v>484</v>
      </c>
      <c r="D308" s="216" t="s">
        <v>465</v>
      </c>
      <c r="E308" s="297">
        <v>4228</v>
      </c>
      <c r="F308" s="298">
        <v>211.45233690000001</v>
      </c>
      <c r="G308" s="298">
        <v>16.14244995</v>
      </c>
      <c r="H308" s="298">
        <v>8.9165975573645788</v>
      </c>
      <c r="I308" s="298">
        <v>5.32543353787832</v>
      </c>
      <c r="J308" s="298">
        <v>11.026087051745789</v>
      </c>
      <c r="K308" s="216">
        <v>48</v>
      </c>
      <c r="L308" s="297">
        <v>286439.99</v>
      </c>
      <c r="M308" s="297">
        <v>286439.98999999993</v>
      </c>
      <c r="N308" s="297">
        <v>17092</v>
      </c>
      <c r="O308" s="297">
        <v>17092</v>
      </c>
      <c r="P308" s="297">
        <v>42</v>
      </c>
      <c r="Q308" s="297">
        <v>593062</v>
      </c>
      <c r="R308" s="297">
        <v>593062</v>
      </c>
      <c r="S308" s="297">
        <v>2649</v>
      </c>
      <c r="T308" s="297">
        <v>2649</v>
      </c>
      <c r="U308" s="297">
        <v>8</v>
      </c>
      <c r="V308" s="297">
        <v>33638</v>
      </c>
      <c r="W308" s="297">
        <v>33638</v>
      </c>
      <c r="X308" s="297" t="s">
        <v>189</v>
      </c>
    </row>
    <row r="309" spans="1:24" x14ac:dyDescent="0.2">
      <c r="A309" s="228"/>
      <c r="B309" s="216" t="s">
        <v>774</v>
      </c>
      <c r="C309" s="216" t="s">
        <v>484</v>
      </c>
      <c r="D309" s="216" t="s">
        <v>459</v>
      </c>
      <c r="E309" s="297">
        <v>0</v>
      </c>
      <c r="F309" s="298">
        <v>9.270101995000001</v>
      </c>
      <c r="G309" s="298">
        <v>0.62410593010000004</v>
      </c>
      <c r="H309" s="298">
        <v>2.4006224192904639</v>
      </c>
      <c r="I309" s="298">
        <v>0</v>
      </c>
      <c r="J309" s="298">
        <v>0</v>
      </c>
      <c r="K309" s="216">
        <v>1</v>
      </c>
      <c r="L309" s="297">
        <v>502</v>
      </c>
      <c r="M309" s="297">
        <v>502</v>
      </c>
      <c r="N309" s="297">
        <v>1</v>
      </c>
      <c r="O309" s="297">
        <v>1</v>
      </c>
      <c r="P309" s="297">
        <v>0</v>
      </c>
      <c r="Q309" s="297">
        <v>0</v>
      </c>
      <c r="R309" s="297">
        <v>0</v>
      </c>
      <c r="S309" s="297">
        <v>0</v>
      </c>
      <c r="T309" s="297">
        <v>0</v>
      </c>
      <c r="U309" s="297">
        <v>0</v>
      </c>
      <c r="V309" s="297">
        <v>0</v>
      </c>
      <c r="W309" s="297">
        <v>0</v>
      </c>
      <c r="X309" s="297" t="s">
        <v>189</v>
      </c>
    </row>
    <row r="310" spans="1:24" x14ac:dyDescent="0.2">
      <c r="A310" s="228"/>
      <c r="B310" s="216" t="s">
        <v>775</v>
      </c>
      <c r="C310" s="216" t="s">
        <v>484</v>
      </c>
      <c r="D310" s="216" t="s">
        <v>459</v>
      </c>
      <c r="E310" s="297">
        <v>1311.5</v>
      </c>
      <c r="F310" s="298">
        <v>166.63026019999998</v>
      </c>
      <c r="G310" s="298">
        <v>0.80767067780000001</v>
      </c>
      <c r="H310" s="298">
        <v>3.4294605989863771</v>
      </c>
      <c r="I310" s="298">
        <v>6.9707672428194263</v>
      </c>
      <c r="J310" s="298">
        <v>7.9911457243120223</v>
      </c>
      <c r="K310" s="216">
        <v>34</v>
      </c>
      <c r="L310" s="297">
        <v>529705.15</v>
      </c>
      <c r="M310" s="297">
        <v>356353.15</v>
      </c>
      <c r="N310" s="297">
        <v>4101</v>
      </c>
      <c r="O310" s="297">
        <v>3067</v>
      </c>
      <c r="P310" s="297">
        <v>32</v>
      </c>
      <c r="Q310" s="297">
        <v>408516</v>
      </c>
      <c r="R310" s="297">
        <v>408516</v>
      </c>
      <c r="S310" s="297">
        <v>1284</v>
      </c>
      <c r="T310" s="297">
        <v>1284</v>
      </c>
      <c r="U310" s="297">
        <v>4</v>
      </c>
      <c r="V310" s="297">
        <v>4521</v>
      </c>
      <c r="W310" s="297">
        <v>1286</v>
      </c>
      <c r="X310" s="297" t="s">
        <v>491</v>
      </c>
    </row>
    <row r="311" spans="1:24" x14ac:dyDescent="0.2">
      <c r="A311" s="228"/>
      <c r="B311" s="216" t="s">
        <v>482</v>
      </c>
      <c r="C311" s="216" t="s">
        <v>484</v>
      </c>
      <c r="D311" s="216" t="s">
        <v>465</v>
      </c>
      <c r="E311" s="297">
        <v>2866.5</v>
      </c>
      <c r="F311" s="298">
        <v>418.91950350000002</v>
      </c>
      <c r="G311" s="298">
        <v>4.5322776519999994</v>
      </c>
      <c r="H311" s="298">
        <v>7.5448133177700294</v>
      </c>
      <c r="I311" s="298">
        <v>23.38150010801742</v>
      </c>
      <c r="J311" s="298">
        <v>8.1876512078736763</v>
      </c>
      <c r="K311" s="216">
        <v>66</v>
      </c>
      <c r="L311" s="297">
        <v>1192975.25</v>
      </c>
      <c r="M311" s="297">
        <v>1181564.25</v>
      </c>
      <c r="N311" s="297">
        <v>14014</v>
      </c>
      <c r="O311" s="297">
        <v>12596</v>
      </c>
      <c r="P311" s="297">
        <v>46</v>
      </c>
      <c r="Q311" s="297">
        <v>413756</v>
      </c>
      <c r="R311" s="297">
        <v>413756</v>
      </c>
      <c r="S311" s="297">
        <v>2723</v>
      </c>
      <c r="T311" s="297">
        <v>2723</v>
      </c>
      <c r="U311" s="297">
        <v>3</v>
      </c>
      <c r="V311" s="297">
        <v>6376</v>
      </c>
      <c r="W311" s="297">
        <v>6376</v>
      </c>
      <c r="X311" s="297" t="s">
        <v>189</v>
      </c>
    </row>
    <row r="312" spans="1:24" x14ac:dyDescent="0.2">
      <c r="A312" s="228"/>
      <c r="B312" s="216" t="s">
        <v>776</v>
      </c>
      <c r="C312" s="216" t="s">
        <v>499</v>
      </c>
      <c r="D312" s="216" t="s">
        <v>445</v>
      </c>
      <c r="E312" s="297">
        <v>1520.5</v>
      </c>
      <c r="F312" s="298">
        <v>11.483119309999999</v>
      </c>
      <c r="G312" s="298">
        <v>3.1111930980000002</v>
      </c>
      <c r="H312" s="298">
        <v>10.517012503558222</v>
      </c>
      <c r="I312" s="298">
        <v>0.57951969463784736</v>
      </c>
      <c r="J312" s="298">
        <v>1.101263590499225</v>
      </c>
      <c r="K312" s="216">
        <v>4</v>
      </c>
      <c r="L312" s="297">
        <v>14723.960000000001</v>
      </c>
      <c r="M312" s="297">
        <v>14723.960000000001</v>
      </c>
      <c r="N312" s="297">
        <v>136</v>
      </c>
      <c r="O312" s="297">
        <v>136</v>
      </c>
      <c r="P312" s="297">
        <v>3</v>
      </c>
      <c r="Q312" s="297">
        <v>27980</v>
      </c>
      <c r="R312" s="297">
        <v>27980</v>
      </c>
      <c r="S312" s="297">
        <v>123</v>
      </c>
      <c r="T312" s="297">
        <v>123</v>
      </c>
      <c r="U312" s="297">
        <v>1</v>
      </c>
      <c r="V312" s="297">
        <v>1517</v>
      </c>
      <c r="W312" s="297">
        <v>1517</v>
      </c>
      <c r="X312" s="297" t="s">
        <v>189</v>
      </c>
    </row>
    <row r="313" spans="1:24" x14ac:dyDescent="0.2">
      <c r="A313" s="228"/>
      <c r="B313" s="216" t="s">
        <v>469</v>
      </c>
      <c r="C313" s="216" t="s">
        <v>499</v>
      </c>
      <c r="D313" s="216" t="s">
        <v>465</v>
      </c>
      <c r="E313" s="297">
        <v>3414</v>
      </c>
      <c r="F313" s="298">
        <v>312.1009292</v>
      </c>
      <c r="G313" s="298">
        <v>6.0862748009999992</v>
      </c>
      <c r="H313" s="298">
        <v>10.288381796959131</v>
      </c>
      <c r="I313" s="298">
        <v>2.2045330007318493</v>
      </c>
      <c r="J313" s="298">
        <v>4.6283843212465161</v>
      </c>
      <c r="K313" s="216">
        <v>35</v>
      </c>
      <c r="L313" s="297">
        <v>298162.08999999997</v>
      </c>
      <c r="M313" s="297">
        <v>139828.09000000003</v>
      </c>
      <c r="N313" s="297">
        <v>2081</v>
      </c>
      <c r="O313" s="297">
        <v>1445</v>
      </c>
      <c r="P313" s="297">
        <v>26</v>
      </c>
      <c r="Q313" s="297">
        <v>293567</v>
      </c>
      <c r="R313" s="297">
        <v>293567</v>
      </c>
      <c r="S313" s="297">
        <v>884</v>
      </c>
      <c r="T313" s="297">
        <v>884</v>
      </c>
      <c r="U313" s="297">
        <v>6</v>
      </c>
      <c r="V313" s="297">
        <v>19727</v>
      </c>
      <c r="W313" s="297">
        <v>19727</v>
      </c>
      <c r="X313" s="297" t="s">
        <v>189</v>
      </c>
    </row>
    <row r="314" spans="1:24" x14ac:dyDescent="0.2">
      <c r="A314" s="228"/>
      <c r="B314" s="216" t="s">
        <v>777</v>
      </c>
      <c r="C314" s="216" t="s">
        <v>499</v>
      </c>
      <c r="D314" s="216" t="s">
        <v>465</v>
      </c>
      <c r="E314" s="297">
        <v>2846.5</v>
      </c>
      <c r="F314" s="298">
        <v>547.63651900000002</v>
      </c>
      <c r="G314" s="298">
        <v>5.3875825119999998</v>
      </c>
      <c r="H314" s="298">
        <v>8.878492439598066</v>
      </c>
      <c r="I314" s="298">
        <v>7.2447847132389089</v>
      </c>
      <c r="J314" s="298">
        <v>3.6292529253655132</v>
      </c>
      <c r="K314" s="216">
        <v>75</v>
      </c>
      <c r="L314" s="297">
        <v>437737.05</v>
      </c>
      <c r="M314" s="297">
        <v>435575.05</v>
      </c>
      <c r="N314" s="297">
        <v>4764</v>
      </c>
      <c r="O314" s="297">
        <v>4758</v>
      </c>
      <c r="P314" s="297">
        <v>33</v>
      </c>
      <c r="Q314" s="297">
        <v>218200</v>
      </c>
      <c r="R314" s="297">
        <v>218200</v>
      </c>
      <c r="S314" s="297">
        <v>987</v>
      </c>
      <c r="T314" s="297">
        <v>987</v>
      </c>
      <c r="U314" s="297">
        <v>0</v>
      </c>
      <c r="V314" s="297">
        <v>0</v>
      </c>
      <c r="W314" s="297">
        <v>0</v>
      </c>
      <c r="X314" s="297" t="s">
        <v>189</v>
      </c>
    </row>
    <row r="315" spans="1:24" x14ac:dyDescent="0.2">
      <c r="A315" s="228"/>
      <c r="B315" s="216" t="s">
        <v>778</v>
      </c>
      <c r="C315" s="216" t="s">
        <v>499</v>
      </c>
      <c r="D315" s="216" t="s">
        <v>459</v>
      </c>
      <c r="E315" s="297">
        <v>2600.5</v>
      </c>
      <c r="F315" s="298">
        <v>86.996937029999998</v>
      </c>
      <c r="G315" s="298">
        <v>3.0413059339999999</v>
      </c>
      <c r="H315" s="298">
        <v>7.1637621401048763</v>
      </c>
      <c r="I315" s="298">
        <v>4.2925699944216582</v>
      </c>
      <c r="J315" s="298">
        <v>15.175212253084366</v>
      </c>
      <c r="K315" s="216">
        <v>25</v>
      </c>
      <c r="L315" s="297">
        <v>303087.75999999995</v>
      </c>
      <c r="M315" s="297">
        <v>254737.2</v>
      </c>
      <c r="N315" s="297">
        <v>2901</v>
      </c>
      <c r="O315" s="297">
        <v>2804</v>
      </c>
      <c r="P315" s="297">
        <v>22</v>
      </c>
      <c r="Q315" s="297">
        <v>900554</v>
      </c>
      <c r="R315" s="297">
        <v>900554</v>
      </c>
      <c r="S315" s="297">
        <v>2293</v>
      </c>
      <c r="T315" s="297">
        <v>2293</v>
      </c>
      <c r="U315" s="297">
        <v>4</v>
      </c>
      <c r="V315" s="297">
        <v>9909</v>
      </c>
      <c r="W315" s="297">
        <v>7768</v>
      </c>
      <c r="X315" s="297" t="s">
        <v>189</v>
      </c>
    </row>
    <row r="316" spans="1:24" x14ac:dyDescent="0.2">
      <c r="A316" s="228"/>
      <c r="B316" s="216" t="s">
        <v>779</v>
      </c>
      <c r="C316" s="216" t="s">
        <v>499</v>
      </c>
      <c r="D316" s="216" t="s">
        <v>465</v>
      </c>
      <c r="E316" s="297">
        <v>2440</v>
      </c>
      <c r="F316" s="298">
        <v>661.56680940000001</v>
      </c>
      <c r="G316" s="298">
        <v>1.287990162</v>
      </c>
      <c r="H316" s="298">
        <v>8.878492439598066</v>
      </c>
      <c r="I316" s="298">
        <v>15.203893281536072</v>
      </c>
      <c r="J316" s="298">
        <v>14.218074860396992</v>
      </c>
      <c r="K316" s="216">
        <v>101</v>
      </c>
      <c r="L316" s="297">
        <v>754472.74</v>
      </c>
      <c r="M316" s="297">
        <v>730225.74</v>
      </c>
      <c r="N316" s="297">
        <v>8452</v>
      </c>
      <c r="O316" s="297">
        <v>8399</v>
      </c>
      <c r="P316" s="297">
        <v>63</v>
      </c>
      <c r="Q316" s="297">
        <v>682878</v>
      </c>
      <c r="R316" s="297">
        <v>682878</v>
      </c>
      <c r="S316" s="297">
        <v>2975</v>
      </c>
      <c r="T316" s="297">
        <v>2975</v>
      </c>
      <c r="U316" s="297">
        <v>5</v>
      </c>
      <c r="V316" s="297">
        <v>11169</v>
      </c>
      <c r="W316" s="297">
        <v>4751</v>
      </c>
      <c r="X316" s="297" t="s">
        <v>189</v>
      </c>
    </row>
    <row r="317" spans="1:24" x14ac:dyDescent="0.2">
      <c r="A317" s="228"/>
      <c r="B317" s="216" t="s">
        <v>780</v>
      </c>
      <c r="C317" s="216" t="s">
        <v>499</v>
      </c>
      <c r="D317" s="216" t="s">
        <v>465</v>
      </c>
      <c r="E317" s="297">
        <v>4295</v>
      </c>
      <c r="F317" s="298">
        <v>471.25632969999998</v>
      </c>
      <c r="G317" s="298">
        <v>5.1994854149999998</v>
      </c>
      <c r="H317" s="298">
        <v>9.6024896771618558</v>
      </c>
      <c r="I317" s="298">
        <v>2.7583681735425403</v>
      </c>
      <c r="J317" s="298">
        <v>3.3298243403269345</v>
      </c>
      <c r="K317" s="216">
        <v>71</v>
      </c>
      <c r="L317" s="297">
        <v>433294.41000000003</v>
      </c>
      <c r="M317" s="297">
        <v>209278.41</v>
      </c>
      <c r="N317" s="297">
        <v>3702</v>
      </c>
      <c r="O317" s="297">
        <v>3102</v>
      </c>
      <c r="P317" s="297">
        <v>45</v>
      </c>
      <c r="Q317" s="297">
        <v>252635</v>
      </c>
      <c r="R317" s="297">
        <v>252635</v>
      </c>
      <c r="S317" s="297">
        <v>965</v>
      </c>
      <c r="T317" s="297">
        <v>965</v>
      </c>
      <c r="U317" s="297">
        <v>3</v>
      </c>
      <c r="V317" s="297">
        <v>12170</v>
      </c>
      <c r="W317" s="297">
        <v>8489</v>
      </c>
      <c r="X317" s="297" t="s">
        <v>189</v>
      </c>
    </row>
    <row r="318" spans="1:24" x14ac:dyDescent="0.2">
      <c r="A318" s="228"/>
      <c r="B318" s="216" t="s">
        <v>781</v>
      </c>
      <c r="C318" s="216" t="s">
        <v>499</v>
      </c>
      <c r="D318" s="216" t="s">
        <v>445</v>
      </c>
      <c r="E318" s="297">
        <v>103</v>
      </c>
      <c r="F318" s="298">
        <v>2.5815882660000002</v>
      </c>
      <c r="G318" s="298">
        <v>1.0632551240000001</v>
      </c>
      <c r="H318" s="298">
        <v>3.5818810700524382</v>
      </c>
      <c r="I318" s="298">
        <v>1.8464658854828333</v>
      </c>
      <c r="J318" s="298">
        <v>0</v>
      </c>
      <c r="K318" s="216">
        <v>1</v>
      </c>
      <c r="L318" s="297">
        <v>9792</v>
      </c>
      <c r="M318" s="297">
        <v>9792</v>
      </c>
      <c r="N318" s="297">
        <v>102</v>
      </c>
      <c r="O318" s="297">
        <v>102</v>
      </c>
      <c r="P318" s="297">
        <v>0</v>
      </c>
      <c r="Q318" s="297">
        <v>0</v>
      </c>
      <c r="R318" s="297">
        <v>0</v>
      </c>
      <c r="S318" s="297">
        <v>0</v>
      </c>
      <c r="T318" s="297">
        <v>0</v>
      </c>
      <c r="U318" s="297">
        <v>1</v>
      </c>
      <c r="V318" s="297">
        <v>104</v>
      </c>
      <c r="W318" s="297">
        <v>104</v>
      </c>
      <c r="X318" s="297" t="s">
        <v>189</v>
      </c>
    </row>
    <row r="319" spans="1:24" x14ac:dyDescent="0.2">
      <c r="A319" s="228"/>
      <c r="B319" s="216" t="s">
        <v>782</v>
      </c>
      <c r="C319" s="216" t="s">
        <v>499</v>
      </c>
      <c r="D319" s="216" t="s">
        <v>445</v>
      </c>
      <c r="E319" s="297">
        <v>204.5</v>
      </c>
      <c r="F319" s="298">
        <v>3.3287292210000001</v>
      </c>
      <c r="G319" s="298">
        <v>1.739501014</v>
      </c>
      <c r="H319" s="298">
        <v>5.2204011340125964</v>
      </c>
      <c r="I319" s="298">
        <v>1.8832726323851061</v>
      </c>
      <c r="J319" s="298">
        <v>3.8986704405883006</v>
      </c>
      <c r="K319" s="216">
        <v>4</v>
      </c>
      <c r="L319" s="297">
        <v>7627.4400000000005</v>
      </c>
      <c r="M319" s="297">
        <v>7627.44</v>
      </c>
      <c r="N319" s="297">
        <v>247</v>
      </c>
      <c r="O319" s="297">
        <v>247</v>
      </c>
      <c r="P319" s="297">
        <v>4</v>
      </c>
      <c r="Q319" s="297">
        <v>15790</v>
      </c>
      <c r="R319" s="297">
        <v>15790</v>
      </c>
      <c r="S319" s="297">
        <v>121</v>
      </c>
      <c r="T319" s="297">
        <v>121</v>
      </c>
      <c r="U319" s="297">
        <v>0</v>
      </c>
      <c r="V319" s="297">
        <v>0</v>
      </c>
      <c r="W319" s="297">
        <v>0</v>
      </c>
      <c r="X319" s="297" t="s">
        <v>189</v>
      </c>
    </row>
    <row r="320" spans="1:24" x14ac:dyDescent="0.2">
      <c r="A320" s="228"/>
      <c r="B320" s="216" t="s">
        <v>783</v>
      </c>
      <c r="C320" s="216" t="s">
        <v>499</v>
      </c>
      <c r="D320" s="216" t="s">
        <v>445</v>
      </c>
      <c r="E320" s="297">
        <v>1</v>
      </c>
      <c r="F320" s="298">
        <v>4.8699086989999994E-3</v>
      </c>
      <c r="G320" s="298">
        <v>0.91810328880000003</v>
      </c>
      <c r="H320" s="298">
        <v>5.7919779005103251</v>
      </c>
      <c r="I320" s="298">
        <v>0.33110134992761719</v>
      </c>
      <c r="J320" s="298">
        <v>0</v>
      </c>
      <c r="K320" s="216">
        <v>1</v>
      </c>
      <c r="L320" s="297">
        <v>8</v>
      </c>
      <c r="M320" s="297">
        <v>8</v>
      </c>
      <c r="N320" s="297">
        <v>1</v>
      </c>
      <c r="O320" s="297">
        <v>1</v>
      </c>
      <c r="P320" s="297">
        <v>0</v>
      </c>
      <c r="Q320" s="297">
        <v>0</v>
      </c>
      <c r="R320" s="297">
        <v>0</v>
      </c>
      <c r="S320" s="297">
        <v>0</v>
      </c>
      <c r="T320" s="297">
        <v>0</v>
      </c>
      <c r="U320" s="297">
        <v>0</v>
      </c>
      <c r="V320" s="297">
        <v>0</v>
      </c>
      <c r="W320" s="297">
        <v>0</v>
      </c>
      <c r="X320" s="297" t="s">
        <v>189</v>
      </c>
    </row>
    <row r="321" spans="1:24" x14ac:dyDescent="0.2">
      <c r="A321" s="228"/>
      <c r="B321" s="216" t="s">
        <v>784</v>
      </c>
      <c r="C321" s="216" t="s">
        <v>499</v>
      </c>
      <c r="D321" s="216" t="s">
        <v>459</v>
      </c>
      <c r="E321" s="297">
        <v>268.5</v>
      </c>
      <c r="F321" s="298">
        <v>11.840020189999999</v>
      </c>
      <c r="G321" s="298">
        <v>10.578587890000001</v>
      </c>
      <c r="H321" s="298">
        <v>4.0391424832506218</v>
      </c>
      <c r="I321" s="298">
        <v>0.31141265206573393</v>
      </c>
      <c r="J321" s="298">
        <v>2.7316899304011752E-3</v>
      </c>
      <c r="K321" s="216">
        <v>2</v>
      </c>
      <c r="L321" s="297">
        <v>2394</v>
      </c>
      <c r="M321" s="297">
        <v>2394</v>
      </c>
      <c r="N321" s="297">
        <v>279</v>
      </c>
      <c r="O321" s="297">
        <v>279</v>
      </c>
      <c r="P321" s="297">
        <v>1</v>
      </c>
      <c r="Q321" s="297">
        <v>21</v>
      </c>
      <c r="R321" s="297">
        <v>21</v>
      </c>
      <c r="S321" s="297">
        <v>3</v>
      </c>
      <c r="T321" s="297">
        <v>3</v>
      </c>
      <c r="U321" s="297">
        <v>1</v>
      </c>
      <c r="V321" s="297">
        <v>259</v>
      </c>
      <c r="W321" s="297">
        <v>259</v>
      </c>
      <c r="X321" s="297" t="s">
        <v>189</v>
      </c>
    </row>
    <row r="322" spans="1:24" x14ac:dyDescent="0.2">
      <c r="A322" s="228"/>
      <c r="B322" s="216" t="s">
        <v>785</v>
      </c>
      <c r="C322" s="216" t="s">
        <v>499</v>
      </c>
      <c r="D322" s="216" t="s">
        <v>445</v>
      </c>
      <c r="E322" s="297">
        <v>555</v>
      </c>
      <c r="F322" s="298">
        <v>11.9357256</v>
      </c>
      <c r="G322" s="298">
        <v>2.5587299630000002</v>
      </c>
      <c r="H322" s="298">
        <v>7.7353389066026059</v>
      </c>
      <c r="I322" s="298">
        <v>2.122078710589824</v>
      </c>
      <c r="J322" s="298">
        <v>5.5898124740598156</v>
      </c>
      <c r="K322" s="216">
        <v>8</v>
      </c>
      <c r="L322" s="297">
        <v>36871.879999999997</v>
      </c>
      <c r="M322" s="297">
        <v>36871.879999999997</v>
      </c>
      <c r="N322" s="297">
        <v>1084</v>
      </c>
      <c r="O322" s="297">
        <v>1084</v>
      </c>
      <c r="P322" s="297">
        <v>9</v>
      </c>
      <c r="Q322" s="297">
        <v>97125</v>
      </c>
      <c r="R322" s="297">
        <v>97125</v>
      </c>
      <c r="S322" s="297">
        <v>629</v>
      </c>
      <c r="T322" s="297">
        <v>629</v>
      </c>
      <c r="U322" s="297">
        <v>1</v>
      </c>
      <c r="V322" s="297">
        <v>551</v>
      </c>
      <c r="W322" s="297">
        <v>551</v>
      </c>
      <c r="X322" s="297" t="s">
        <v>189</v>
      </c>
    </row>
    <row r="323" spans="1:24" x14ac:dyDescent="0.2">
      <c r="A323" s="228"/>
      <c r="B323" s="216" t="s">
        <v>786</v>
      </c>
      <c r="C323" s="216" t="s">
        <v>499</v>
      </c>
      <c r="D323" s="216" t="s">
        <v>459</v>
      </c>
      <c r="E323" s="297">
        <v>4071.5</v>
      </c>
      <c r="F323" s="298">
        <v>14.39304007</v>
      </c>
      <c r="G323" s="298">
        <v>19.131074130000002</v>
      </c>
      <c r="H323" s="298">
        <v>9.4881743238623102</v>
      </c>
      <c r="I323" s="298">
        <v>3.3382509873079251</v>
      </c>
      <c r="J323" s="298">
        <v>2.6166135541234898</v>
      </c>
      <c r="K323" s="216">
        <v>9</v>
      </c>
      <c r="L323" s="297">
        <v>228659.95</v>
      </c>
      <c r="M323" s="297">
        <v>228659.95</v>
      </c>
      <c r="N323" s="297">
        <v>2501</v>
      </c>
      <c r="O323" s="297">
        <v>2501</v>
      </c>
      <c r="P323" s="297">
        <v>17</v>
      </c>
      <c r="Q323" s="297">
        <v>179230</v>
      </c>
      <c r="R323" s="297">
        <v>179230</v>
      </c>
      <c r="S323" s="297">
        <v>998</v>
      </c>
      <c r="T323" s="297">
        <v>998</v>
      </c>
      <c r="U323" s="297">
        <v>2</v>
      </c>
      <c r="V323" s="297">
        <v>6512</v>
      </c>
      <c r="W323" s="297">
        <v>6512</v>
      </c>
      <c r="X323" s="297" t="s">
        <v>189</v>
      </c>
    </row>
    <row r="324" spans="1:24" x14ac:dyDescent="0.2">
      <c r="A324" s="228"/>
      <c r="B324" s="216" t="s">
        <v>787</v>
      </c>
      <c r="C324" s="216" t="s">
        <v>499</v>
      </c>
      <c r="D324" s="216" t="s">
        <v>445</v>
      </c>
      <c r="E324" s="297">
        <v>615</v>
      </c>
      <c r="F324" s="298">
        <v>0.9870019256</v>
      </c>
      <c r="G324" s="298">
        <v>3.5894526300000003</v>
      </c>
      <c r="H324" s="298">
        <v>5.6776625472107796</v>
      </c>
      <c r="I324" s="298">
        <v>2.8069510478593909</v>
      </c>
      <c r="J324" s="298">
        <v>0.3321731406297932</v>
      </c>
      <c r="K324" s="216">
        <v>2</v>
      </c>
      <c r="L324" s="297">
        <v>55814</v>
      </c>
      <c r="M324" s="297">
        <v>55814</v>
      </c>
      <c r="N324" s="297">
        <v>1218</v>
      </c>
      <c r="O324" s="297">
        <v>1218</v>
      </c>
      <c r="P324" s="297">
        <v>3</v>
      </c>
      <c r="Q324" s="297">
        <v>6605</v>
      </c>
      <c r="R324" s="297">
        <v>6605</v>
      </c>
      <c r="S324" s="297">
        <v>53</v>
      </c>
      <c r="T324" s="297">
        <v>53</v>
      </c>
      <c r="U324" s="297">
        <v>0</v>
      </c>
      <c r="V324" s="297">
        <v>0</v>
      </c>
      <c r="W324" s="297">
        <v>0</v>
      </c>
      <c r="X324" s="297" t="s">
        <v>189</v>
      </c>
    </row>
    <row r="325" spans="1:24" x14ac:dyDescent="0.2">
      <c r="A325" s="228"/>
      <c r="B325" s="216" t="s">
        <v>788</v>
      </c>
      <c r="C325" s="216" t="s">
        <v>499</v>
      </c>
      <c r="D325" s="216" t="s">
        <v>445</v>
      </c>
      <c r="E325" s="297">
        <v>3886.5</v>
      </c>
      <c r="F325" s="298">
        <v>8.9813931650000001</v>
      </c>
      <c r="G325" s="298">
        <v>14.029452750000001</v>
      </c>
      <c r="H325" s="298">
        <v>8.1926003198007891</v>
      </c>
      <c r="I325" s="298">
        <v>1.6054613674583842</v>
      </c>
      <c r="J325" s="298">
        <v>5.4258781203467983</v>
      </c>
      <c r="K325" s="216">
        <v>10</v>
      </c>
      <c r="L325" s="297">
        <v>365276.4</v>
      </c>
      <c r="M325" s="297">
        <v>128403.4</v>
      </c>
      <c r="N325" s="297">
        <v>13218</v>
      </c>
      <c r="O325" s="297">
        <v>6740</v>
      </c>
      <c r="P325" s="297">
        <v>13</v>
      </c>
      <c r="Q325" s="297">
        <v>433957</v>
      </c>
      <c r="R325" s="297">
        <v>433957</v>
      </c>
      <c r="S325" s="297">
        <v>1884</v>
      </c>
      <c r="T325" s="297">
        <v>1884</v>
      </c>
      <c r="U325" s="297">
        <v>2</v>
      </c>
      <c r="V325" s="297">
        <v>2448</v>
      </c>
      <c r="W325" s="297">
        <v>1232</v>
      </c>
      <c r="X325" s="297" t="s">
        <v>189</v>
      </c>
    </row>
    <row r="326" spans="1:24" x14ac:dyDescent="0.2">
      <c r="A326" s="228"/>
      <c r="B326" s="216" t="s">
        <v>789</v>
      </c>
      <c r="C326" s="216" t="s">
        <v>499</v>
      </c>
      <c r="D326" s="216" t="s">
        <v>445</v>
      </c>
      <c r="E326" s="297">
        <v>2500.5</v>
      </c>
      <c r="F326" s="298">
        <v>12.43953595</v>
      </c>
      <c r="G326" s="298">
        <v>2.0523940429999996</v>
      </c>
      <c r="H326" s="298">
        <v>9.6405947949283703</v>
      </c>
      <c r="I326" s="298">
        <v>6.9890719299133552</v>
      </c>
      <c r="J326" s="298">
        <v>7.8790025557353669</v>
      </c>
      <c r="K326" s="216">
        <v>10</v>
      </c>
      <c r="L326" s="297">
        <v>335891.97000000003</v>
      </c>
      <c r="M326" s="297">
        <v>335690.01</v>
      </c>
      <c r="N326" s="297">
        <v>5885</v>
      </c>
      <c r="O326" s="297">
        <v>5882</v>
      </c>
      <c r="P326" s="297">
        <v>10</v>
      </c>
      <c r="Q326" s="297">
        <v>378434</v>
      </c>
      <c r="R326" s="297">
        <v>378434</v>
      </c>
      <c r="S326" s="297">
        <v>1216</v>
      </c>
      <c r="T326" s="297">
        <v>1216</v>
      </c>
      <c r="U326" s="297">
        <v>7</v>
      </c>
      <c r="V326" s="297">
        <v>16751</v>
      </c>
      <c r="W326" s="297">
        <v>14251</v>
      </c>
      <c r="X326" s="297" t="s">
        <v>491</v>
      </c>
    </row>
    <row r="327" spans="1:24" x14ac:dyDescent="0.2">
      <c r="A327" s="228"/>
      <c r="B327" s="216" t="s">
        <v>790</v>
      </c>
      <c r="C327" s="216" t="s">
        <v>499</v>
      </c>
      <c r="D327" s="216" t="s">
        <v>445</v>
      </c>
      <c r="E327" s="297">
        <v>87</v>
      </c>
      <c r="F327" s="298">
        <v>4.8206893579999992</v>
      </c>
      <c r="G327" s="298">
        <v>2.2007206630000002</v>
      </c>
      <c r="H327" s="298">
        <v>5.5633471939112331</v>
      </c>
      <c r="I327" s="298">
        <v>2.6781980024452299</v>
      </c>
      <c r="J327" s="298">
        <v>11.68043620695701</v>
      </c>
      <c r="K327" s="216">
        <v>1</v>
      </c>
      <c r="L327" s="297">
        <v>6042</v>
      </c>
      <c r="M327" s="297">
        <v>6042</v>
      </c>
      <c r="N327" s="297">
        <v>85</v>
      </c>
      <c r="O327" s="297">
        <v>85</v>
      </c>
      <c r="P327" s="297">
        <v>5</v>
      </c>
      <c r="Q327" s="297">
        <v>26351</v>
      </c>
      <c r="R327" s="297">
        <v>26351</v>
      </c>
      <c r="S327" s="297">
        <v>60</v>
      </c>
      <c r="T327" s="297">
        <v>60</v>
      </c>
      <c r="U327" s="297">
        <v>0</v>
      </c>
      <c r="V327" s="297">
        <v>0</v>
      </c>
      <c r="W327" s="297">
        <v>0</v>
      </c>
      <c r="X327" s="297" t="s">
        <v>491</v>
      </c>
    </row>
    <row r="328" spans="1:24" x14ac:dyDescent="0.2">
      <c r="A328" s="228"/>
      <c r="B328" s="216" t="s">
        <v>791</v>
      </c>
      <c r="C328" s="216" t="s">
        <v>499</v>
      </c>
      <c r="D328" s="216" t="s">
        <v>465</v>
      </c>
      <c r="E328" s="297">
        <v>2880.5</v>
      </c>
      <c r="F328" s="298">
        <v>391.59907609999999</v>
      </c>
      <c r="G328" s="298">
        <v>11.85749225</v>
      </c>
      <c r="H328" s="298">
        <v>9.5643845593953394</v>
      </c>
      <c r="I328" s="298">
        <v>7.3835308026873108</v>
      </c>
      <c r="J328" s="298">
        <v>8.082854423316995</v>
      </c>
      <c r="K328" s="216">
        <v>55</v>
      </c>
      <c r="L328" s="297">
        <v>303938.75000000006</v>
      </c>
      <c r="M328" s="297">
        <v>303938.75000000006</v>
      </c>
      <c r="N328" s="297">
        <v>3317</v>
      </c>
      <c r="O328" s="297">
        <v>3317</v>
      </c>
      <c r="P328" s="297">
        <v>38</v>
      </c>
      <c r="Q328" s="297">
        <v>332726</v>
      </c>
      <c r="R328" s="297">
        <v>332726</v>
      </c>
      <c r="S328" s="297">
        <v>1101</v>
      </c>
      <c r="T328" s="297">
        <v>1101</v>
      </c>
      <c r="U328" s="297">
        <v>3</v>
      </c>
      <c r="V328" s="297">
        <v>8600</v>
      </c>
      <c r="W328" s="297">
        <v>8600</v>
      </c>
      <c r="X328" s="297" t="s">
        <v>189</v>
      </c>
    </row>
    <row r="329" spans="1:24" x14ac:dyDescent="0.2">
      <c r="A329" s="228"/>
      <c r="B329" s="216" t="s">
        <v>792</v>
      </c>
      <c r="C329" s="216" t="s">
        <v>499</v>
      </c>
      <c r="D329" s="216" t="s">
        <v>445</v>
      </c>
      <c r="E329" s="297">
        <v>2023</v>
      </c>
      <c r="F329" s="298">
        <v>21.492018739999999</v>
      </c>
      <c r="G329" s="298">
        <v>5.4328549510000004</v>
      </c>
      <c r="H329" s="298">
        <v>8.1544952020342745</v>
      </c>
      <c r="I329" s="298">
        <v>0.60537450482962785</v>
      </c>
      <c r="J329" s="298">
        <v>21.765381403951174</v>
      </c>
      <c r="K329" s="216">
        <v>2</v>
      </c>
      <c r="L329" s="297">
        <v>23424.12</v>
      </c>
      <c r="M329" s="297">
        <v>23424.12</v>
      </c>
      <c r="N329" s="297">
        <v>100</v>
      </c>
      <c r="O329" s="297">
        <v>100</v>
      </c>
      <c r="P329" s="297">
        <v>20</v>
      </c>
      <c r="Q329" s="297">
        <v>842181</v>
      </c>
      <c r="R329" s="297">
        <v>842181</v>
      </c>
      <c r="S329" s="297">
        <v>2492</v>
      </c>
      <c r="T329" s="297">
        <v>2492</v>
      </c>
      <c r="U329" s="297">
        <v>2</v>
      </c>
      <c r="V329" s="297">
        <v>4014</v>
      </c>
      <c r="W329" s="297">
        <v>4014</v>
      </c>
      <c r="X329" s="297" t="s">
        <v>491</v>
      </c>
    </row>
    <row r="330" spans="1:24" x14ac:dyDescent="0.2">
      <c r="A330" s="228"/>
      <c r="B330" s="216" t="s">
        <v>793</v>
      </c>
      <c r="C330" s="216" t="s">
        <v>499</v>
      </c>
      <c r="D330" s="216" t="s">
        <v>465</v>
      </c>
      <c r="E330" s="297">
        <v>2065</v>
      </c>
      <c r="F330" s="298">
        <v>480.31425039999999</v>
      </c>
      <c r="G330" s="298">
        <v>1.8358173039999999</v>
      </c>
      <c r="H330" s="298">
        <v>5.8681881360433561</v>
      </c>
      <c r="I330" s="298">
        <v>1.1371885855970207</v>
      </c>
      <c r="J330" s="298">
        <v>12.71519950010922</v>
      </c>
      <c r="K330" s="216">
        <v>37</v>
      </c>
      <c r="L330" s="297">
        <v>75538.950000000012</v>
      </c>
      <c r="M330" s="297">
        <v>70465.950000000012</v>
      </c>
      <c r="N330" s="297">
        <v>1329</v>
      </c>
      <c r="O330" s="297">
        <v>1288</v>
      </c>
      <c r="P330" s="297">
        <v>41</v>
      </c>
      <c r="Q330" s="297">
        <v>787898</v>
      </c>
      <c r="R330" s="297">
        <v>787898</v>
      </c>
      <c r="S330" s="297">
        <v>2468</v>
      </c>
      <c r="T330" s="297">
        <v>2468</v>
      </c>
      <c r="U330" s="297">
        <v>3</v>
      </c>
      <c r="V330" s="297">
        <v>5237</v>
      </c>
      <c r="W330" s="297">
        <v>5237</v>
      </c>
      <c r="X330" s="297" t="s">
        <v>189</v>
      </c>
    </row>
    <row r="331" spans="1:24" x14ac:dyDescent="0.2">
      <c r="A331" s="228"/>
      <c r="B331" s="216" t="s">
        <v>794</v>
      </c>
      <c r="C331" s="216" t="s">
        <v>499</v>
      </c>
      <c r="D331" s="216" t="s">
        <v>445</v>
      </c>
      <c r="E331" s="297">
        <v>2.5</v>
      </c>
      <c r="F331" s="298">
        <v>2.0010019639999997E-3</v>
      </c>
      <c r="G331" s="298">
        <v>0.96665281419999993</v>
      </c>
      <c r="H331" s="298">
        <v>2.3244121837574334</v>
      </c>
      <c r="I331" s="298">
        <v>0.10569587514551282</v>
      </c>
      <c r="J331" s="298">
        <v>0</v>
      </c>
      <c r="K331" s="216">
        <v>1</v>
      </c>
      <c r="L331" s="297">
        <v>20</v>
      </c>
      <c r="M331" s="297">
        <v>20</v>
      </c>
      <c r="N331" s="297">
        <v>2</v>
      </c>
      <c r="O331" s="297">
        <v>2</v>
      </c>
      <c r="P331" s="297">
        <v>0</v>
      </c>
      <c r="Q331" s="297">
        <v>0</v>
      </c>
      <c r="R331" s="297">
        <v>0</v>
      </c>
      <c r="S331" s="297">
        <v>0</v>
      </c>
      <c r="T331" s="297">
        <v>0</v>
      </c>
      <c r="U331" s="297">
        <v>0</v>
      </c>
      <c r="V331" s="297">
        <v>0</v>
      </c>
      <c r="W331" s="297">
        <v>0</v>
      </c>
      <c r="X331" s="297" t="s">
        <v>189</v>
      </c>
    </row>
    <row r="332" spans="1:24" x14ac:dyDescent="0.2">
      <c r="A332" s="228"/>
      <c r="B332" s="216" t="s">
        <v>795</v>
      </c>
      <c r="C332" s="216" t="s">
        <v>499</v>
      </c>
      <c r="D332" s="216" t="s">
        <v>465</v>
      </c>
      <c r="E332" s="297">
        <v>2113.5</v>
      </c>
      <c r="F332" s="298">
        <v>698.95915590000004</v>
      </c>
      <c r="G332" s="298">
        <v>1.6612530830000001</v>
      </c>
      <c r="H332" s="298">
        <v>7.3161826111709383</v>
      </c>
      <c r="I332" s="298">
        <v>41.896034768841353</v>
      </c>
      <c r="J332" s="298">
        <v>6.7885543825678356</v>
      </c>
      <c r="K332" s="216">
        <v>51</v>
      </c>
      <c r="L332" s="297">
        <v>2861743.87</v>
      </c>
      <c r="M332" s="297">
        <v>2675678.87</v>
      </c>
      <c r="N332" s="297">
        <v>12015</v>
      </c>
      <c r="O332" s="297">
        <v>10524</v>
      </c>
      <c r="P332" s="297">
        <v>54</v>
      </c>
      <c r="Q332" s="297">
        <v>433549.18</v>
      </c>
      <c r="R332" s="297">
        <v>433549.18</v>
      </c>
      <c r="S332" s="297">
        <v>1480</v>
      </c>
      <c r="T332" s="297">
        <v>1480</v>
      </c>
      <c r="U332" s="297">
        <v>3</v>
      </c>
      <c r="V332" s="297">
        <v>2362</v>
      </c>
      <c r="W332" s="297">
        <v>2111</v>
      </c>
      <c r="X332" s="297" t="s">
        <v>491</v>
      </c>
    </row>
    <row r="333" spans="1:24" x14ac:dyDescent="0.2">
      <c r="A333" s="228"/>
      <c r="B333" s="216" t="s">
        <v>796</v>
      </c>
      <c r="C333" s="216" t="s">
        <v>499</v>
      </c>
      <c r="D333" s="216" t="s">
        <v>459</v>
      </c>
      <c r="E333" s="297">
        <v>2555</v>
      </c>
      <c r="F333" s="298">
        <v>155.40157260000001</v>
      </c>
      <c r="G333" s="298">
        <v>14.921763629999999</v>
      </c>
      <c r="H333" s="298">
        <v>9.4500692060957938</v>
      </c>
      <c r="I333" s="298">
        <v>1.4396823181375065</v>
      </c>
      <c r="J333" s="298">
        <v>10.343120670391089</v>
      </c>
      <c r="K333" s="216">
        <v>20</v>
      </c>
      <c r="L333" s="297">
        <v>56688.97</v>
      </c>
      <c r="M333" s="297">
        <v>56688.97</v>
      </c>
      <c r="N333" s="297">
        <v>2928</v>
      </c>
      <c r="O333" s="297">
        <v>2928</v>
      </c>
      <c r="P333" s="297">
        <v>30</v>
      </c>
      <c r="Q333" s="297">
        <v>407271</v>
      </c>
      <c r="R333" s="297">
        <v>407271</v>
      </c>
      <c r="S333" s="297">
        <v>1310</v>
      </c>
      <c r="T333" s="297">
        <v>1310</v>
      </c>
      <c r="U333" s="297">
        <v>1</v>
      </c>
      <c r="V333" s="297">
        <v>2544</v>
      </c>
      <c r="W333" s="297">
        <v>2544</v>
      </c>
      <c r="X333" s="297" t="s">
        <v>189</v>
      </c>
    </row>
    <row r="334" spans="1:24" x14ac:dyDescent="0.2">
      <c r="A334" s="228"/>
      <c r="B334" s="216" t="s">
        <v>797</v>
      </c>
      <c r="C334" s="216" t="s">
        <v>493</v>
      </c>
      <c r="D334" s="216" t="s">
        <v>445</v>
      </c>
      <c r="E334" s="297">
        <v>947.5</v>
      </c>
      <c r="F334" s="298">
        <v>2.9735354410000001</v>
      </c>
      <c r="G334" s="298">
        <v>2.2910375570000001</v>
      </c>
      <c r="H334" s="298">
        <v>5.487136958378203</v>
      </c>
      <c r="I334" s="298">
        <v>1.285330150715468</v>
      </c>
      <c r="J334" s="298">
        <v>0.32821634186689042</v>
      </c>
      <c r="K334" s="216">
        <v>3</v>
      </c>
      <c r="L334" s="297">
        <v>46755.02</v>
      </c>
      <c r="M334" s="297">
        <v>38240.78</v>
      </c>
      <c r="N334" s="297">
        <v>699</v>
      </c>
      <c r="O334" s="297">
        <v>670</v>
      </c>
      <c r="P334" s="297">
        <v>2</v>
      </c>
      <c r="Q334" s="297">
        <v>9765</v>
      </c>
      <c r="R334" s="297">
        <v>9765</v>
      </c>
      <c r="S334" s="297">
        <v>77</v>
      </c>
      <c r="T334" s="297">
        <v>77</v>
      </c>
      <c r="U334" s="297">
        <v>3</v>
      </c>
      <c r="V334" s="297">
        <v>2292</v>
      </c>
      <c r="W334" s="297">
        <v>2292</v>
      </c>
      <c r="X334" s="297" t="s">
        <v>189</v>
      </c>
    </row>
    <row r="335" spans="1:24" x14ac:dyDescent="0.2">
      <c r="A335" s="228"/>
      <c r="B335" s="216" t="s">
        <v>798</v>
      </c>
      <c r="C335" s="216" t="s">
        <v>493</v>
      </c>
      <c r="D335" s="216" t="s">
        <v>445</v>
      </c>
      <c r="E335" s="297">
        <v>2185.5</v>
      </c>
      <c r="F335" s="298">
        <v>10.472367589999999</v>
      </c>
      <c r="G335" s="298">
        <v>0.80149460139999995</v>
      </c>
      <c r="H335" s="298">
        <v>5.334716487312142</v>
      </c>
      <c r="I335" s="298">
        <v>0.79369618297065947</v>
      </c>
      <c r="J335" s="298">
        <v>5.5837295867180385</v>
      </c>
      <c r="K335" s="216">
        <v>5</v>
      </c>
      <c r="L335" s="297">
        <v>54426.400000000001</v>
      </c>
      <c r="M335" s="297">
        <v>54426.400000000001</v>
      </c>
      <c r="N335" s="297">
        <v>1713</v>
      </c>
      <c r="O335" s="297">
        <v>1713</v>
      </c>
      <c r="P335" s="297">
        <v>6</v>
      </c>
      <c r="Q335" s="297">
        <v>382895</v>
      </c>
      <c r="R335" s="297">
        <v>382895</v>
      </c>
      <c r="S335" s="297">
        <v>1286</v>
      </c>
      <c r="T335" s="297">
        <v>1286</v>
      </c>
      <c r="U335" s="297">
        <v>2</v>
      </c>
      <c r="V335" s="297">
        <v>2992</v>
      </c>
      <c r="W335" s="297">
        <v>2992</v>
      </c>
      <c r="X335" s="297" t="s">
        <v>189</v>
      </c>
    </row>
    <row r="336" spans="1:24" x14ac:dyDescent="0.2">
      <c r="A336" s="228"/>
      <c r="B336" s="216" t="s">
        <v>799</v>
      </c>
      <c r="C336" s="216" t="s">
        <v>493</v>
      </c>
      <c r="D336" s="216" t="s">
        <v>445</v>
      </c>
      <c r="E336" s="297">
        <v>2701</v>
      </c>
      <c r="F336" s="298">
        <v>13.93746166</v>
      </c>
      <c r="G336" s="298">
        <v>0.79634394769999994</v>
      </c>
      <c r="H336" s="298">
        <v>7.4304979644704838</v>
      </c>
      <c r="I336" s="298">
        <v>8.3764079518571481</v>
      </c>
      <c r="J336" s="298">
        <v>2.7759844364982755</v>
      </c>
      <c r="K336" s="216">
        <v>8</v>
      </c>
      <c r="L336" s="297">
        <v>451682.83000000007</v>
      </c>
      <c r="M336" s="297">
        <v>451682.83000000007</v>
      </c>
      <c r="N336" s="297">
        <v>6626</v>
      </c>
      <c r="O336" s="297">
        <v>6626</v>
      </c>
      <c r="P336" s="297">
        <v>7</v>
      </c>
      <c r="Q336" s="297">
        <v>149690</v>
      </c>
      <c r="R336" s="297">
        <v>149690</v>
      </c>
      <c r="S336" s="297">
        <v>659</v>
      </c>
      <c r="T336" s="297">
        <v>659</v>
      </c>
      <c r="U336" s="297">
        <v>2</v>
      </c>
      <c r="V336" s="297">
        <v>4600</v>
      </c>
      <c r="W336" s="297">
        <v>4600</v>
      </c>
      <c r="X336" s="297" t="s">
        <v>189</v>
      </c>
    </row>
    <row r="337" spans="1:24" x14ac:dyDescent="0.2">
      <c r="A337" s="228"/>
      <c r="B337" s="216" t="s">
        <v>800</v>
      </c>
      <c r="C337" s="216" t="s">
        <v>493</v>
      </c>
      <c r="D337" s="216" t="s">
        <v>445</v>
      </c>
      <c r="E337" s="297">
        <v>3339</v>
      </c>
      <c r="F337" s="298">
        <v>13.02330821</v>
      </c>
      <c r="G337" s="298">
        <v>11.3332329</v>
      </c>
      <c r="H337" s="298">
        <v>10.821853445690346</v>
      </c>
      <c r="I337" s="298">
        <v>0.55081064257457601</v>
      </c>
      <c r="J337" s="298">
        <v>0.84163552638095662</v>
      </c>
      <c r="K337" s="216">
        <v>7</v>
      </c>
      <c r="L337" s="297">
        <v>23694.460000000003</v>
      </c>
      <c r="M337" s="297">
        <v>23694.460000000003</v>
      </c>
      <c r="N337" s="297">
        <v>240</v>
      </c>
      <c r="O337" s="297">
        <v>240</v>
      </c>
      <c r="P337" s="297">
        <v>4</v>
      </c>
      <c r="Q337" s="297">
        <v>36205</v>
      </c>
      <c r="R337" s="297">
        <v>36205</v>
      </c>
      <c r="S337" s="297">
        <v>143</v>
      </c>
      <c r="T337" s="297">
        <v>143</v>
      </c>
      <c r="U337" s="297">
        <v>1</v>
      </c>
      <c r="V337" s="297">
        <v>3274</v>
      </c>
      <c r="W337" s="297">
        <v>3274</v>
      </c>
      <c r="X337" s="297" t="s">
        <v>189</v>
      </c>
    </row>
    <row r="338" spans="1:24" x14ac:dyDescent="0.2">
      <c r="A338" s="228"/>
      <c r="B338" s="216" t="s">
        <v>801</v>
      </c>
      <c r="C338" s="216" t="s">
        <v>493</v>
      </c>
      <c r="D338" s="216" t="s">
        <v>445</v>
      </c>
      <c r="E338" s="297">
        <v>1910</v>
      </c>
      <c r="F338" s="298">
        <v>7.9607323470000004</v>
      </c>
      <c r="G338" s="298">
        <v>0.28838531610000001</v>
      </c>
      <c r="H338" s="298">
        <v>3.5056708345194076</v>
      </c>
      <c r="I338" s="298">
        <v>0.62595648613646238</v>
      </c>
      <c r="J338" s="298">
        <v>5.3141730123800022</v>
      </c>
      <c r="K338" s="216">
        <v>6</v>
      </c>
      <c r="L338" s="297">
        <v>76433.23000000001</v>
      </c>
      <c r="M338" s="297">
        <v>76433.23000000001</v>
      </c>
      <c r="N338" s="297">
        <v>460</v>
      </c>
      <c r="O338" s="297">
        <v>460</v>
      </c>
      <c r="P338" s="297">
        <v>14</v>
      </c>
      <c r="Q338" s="297">
        <v>648894</v>
      </c>
      <c r="R338" s="297">
        <v>648894</v>
      </c>
      <c r="S338" s="297">
        <v>2038</v>
      </c>
      <c r="T338" s="297">
        <v>2038</v>
      </c>
      <c r="U338" s="297">
        <v>3</v>
      </c>
      <c r="V338" s="297">
        <v>5702</v>
      </c>
      <c r="W338" s="297">
        <v>5702</v>
      </c>
      <c r="X338" s="297" t="s">
        <v>491</v>
      </c>
    </row>
    <row r="339" spans="1:24" x14ac:dyDescent="0.2">
      <c r="A339" s="228"/>
      <c r="B339" s="216" t="s">
        <v>802</v>
      </c>
      <c r="C339" s="216" t="s">
        <v>493</v>
      </c>
      <c r="D339" s="216" t="s">
        <v>445</v>
      </c>
      <c r="E339" s="297">
        <v>1397.5</v>
      </c>
      <c r="F339" s="298">
        <v>6.0999351420000005</v>
      </c>
      <c r="G339" s="298">
        <v>1.006017626</v>
      </c>
      <c r="H339" s="298">
        <v>5.1822960162460801</v>
      </c>
      <c r="I339" s="298">
        <v>0.69961251690858928</v>
      </c>
      <c r="J339" s="298">
        <v>10.379003516947183</v>
      </c>
      <c r="K339" s="216">
        <v>5</v>
      </c>
      <c r="L339" s="297">
        <v>88906.98</v>
      </c>
      <c r="M339" s="297">
        <v>23090.98</v>
      </c>
      <c r="N339" s="297">
        <v>292</v>
      </c>
      <c r="O339" s="297">
        <v>140</v>
      </c>
      <c r="P339" s="297">
        <v>3</v>
      </c>
      <c r="Q339" s="297">
        <v>342563</v>
      </c>
      <c r="R339" s="297">
        <v>342563</v>
      </c>
      <c r="S339" s="297">
        <v>807</v>
      </c>
      <c r="T339" s="297">
        <v>807</v>
      </c>
      <c r="U339" s="297">
        <v>0</v>
      </c>
      <c r="V339" s="297">
        <v>0</v>
      </c>
      <c r="W339" s="297">
        <v>0</v>
      </c>
      <c r="X339" s="297" t="s">
        <v>491</v>
      </c>
    </row>
    <row r="340" spans="1:24" x14ac:dyDescent="0.2">
      <c r="A340" s="228"/>
      <c r="B340" s="216" t="s">
        <v>803</v>
      </c>
      <c r="C340" s="216" t="s">
        <v>493</v>
      </c>
      <c r="D340" s="216" t="s">
        <v>445</v>
      </c>
      <c r="E340" s="297">
        <v>3460</v>
      </c>
      <c r="F340" s="298">
        <v>13.120295690000001</v>
      </c>
      <c r="G340" s="298">
        <v>7.2937094299999998</v>
      </c>
      <c r="H340" s="298">
        <v>7.6972337888360904</v>
      </c>
      <c r="I340" s="298">
        <v>2.8020073002808425</v>
      </c>
      <c r="J340" s="298">
        <v>6.2096394379916999</v>
      </c>
      <c r="K340" s="216">
        <v>7</v>
      </c>
      <c r="L340" s="297">
        <v>247169.28999999998</v>
      </c>
      <c r="M340" s="297">
        <v>240263.28999999998</v>
      </c>
      <c r="N340" s="297">
        <v>2986</v>
      </c>
      <c r="O340" s="297">
        <v>2915</v>
      </c>
      <c r="P340" s="297">
        <v>7</v>
      </c>
      <c r="Q340" s="297">
        <v>532457</v>
      </c>
      <c r="R340" s="297">
        <v>532457</v>
      </c>
      <c r="S340" s="297">
        <v>1569</v>
      </c>
      <c r="T340" s="297">
        <v>1569</v>
      </c>
      <c r="U340" s="297">
        <v>4</v>
      </c>
      <c r="V340" s="297">
        <v>11001</v>
      </c>
      <c r="W340" s="297">
        <v>11001</v>
      </c>
      <c r="X340" s="297" t="s">
        <v>189</v>
      </c>
    </row>
    <row r="341" spans="1:24" x14ac:dyDescent="0.2">
      <c r="A341" s="228"/>
      <c r="B341" s="216" t="s">
        <v>804</v>
      </c>
      <c r="C341" s="216" t="s">
        <v>493</v>
      </c>
      <c r="D341" s="216" t="s">
        <v>445</v>
      </c>
      <c r="E341" s="297">
        <v>2403.5</v>
      </c>
      <c r="F341" s="298">
        <v>10.461130090000001</v>
      </c>
      <c r="G341" s="298">
        <v>0.49149824009999998</v>
      </c>
      <c r="H341" s="298">
        <v>4.3439834253827438</v>
      </c>
      <c r="I341" s="298">
        <v>1.9161124373485396</v>
      </c>
      <c r="J341" s="298">
        <v>0.69853258525070161</v>
      </c>
      <c r="K341" s="216">
        <v>6</v>
      </c>
      <c r="L341" s="297">
        <v>168009.30000000002</v>
      </c>
      <c r="M341" s="297">
        <v>168009.30000000002</v>
      </c>
      <c r="N341" s="297">
        <v>1050</v>
      </c>
      <c r="O341" s="297">
        <v>1050</v>
      </c>
      <c r="P341" s="297">
        <v>7</v>
      </c>
      <c r="Q341" s="297">
        <v>61249</v>
      </c>
      <c r="R341" s="297">
        <v>61249</v>
      </c>
      <c r="S341" s="297">
        <v>782</v>
      </c>
      <c r="T341" s="297">
        <v>782</v>
      </c>
      <c r="U341" s="297">
        <v>4</v>
      </c>
      <c r="V341" s="297">
        <v>9577</v>
      </c>
      <c r="W341" s="297">
        <v>9577</v>
      </c>
      <c r="X341" s="297" t="s">
        <v>189</v>
      </c>
    </row>
    <row r="342" spans="1:24" x14ac:dyDescent="0.2">
      <c r="A342" s="228"/>
      <c r="B342" s="216" t="s">
        <v>805</v>
      </c>
      <c r="C342" s="216" t="s">
        <v>493</v>
      </c>
      <c r="D342" s="216" t="s">
        <v>445</v>
      </c>
      <c r="E342" s="297">
        <v>1843</v>
      </c>
      <c r="F342" s="298">
        <v>8.0019192270000001</v>
      </c>
      <c r="G342" s="298">
        <v>2.6475203700000001</v>
      </c>
      <c r="H342" s="298">
        <v>7.0494467868053308</v>
      </c>
      <c r="I342" s="298">
        <v>0.61052656362814173</v>
      </c>
      <c r="J342" s="298">
        <v>0.79109046150714168</v>
      </c>
      <c r="K342" s="216">
        <v>4</v>
      </c>
      <c r="L342" s="297">
        <v>50918.729999999996</v>
      </c>
      <c r="M342" s="297">
        <v>50918.729999999996</v>
      </c>
      <c r="N342" s="297">
        <v>222</v>
      </c>
      <c r="O342" s="297">
        <v>222</v>
      </c>
      <c r="P342" s="297">
        <v>3</v>
      </c>
      <c r="Q342" s="297">
        <v>65978</v>
      </c>
      <c r="R342" s="297">
        <v>65978</v>
      </c>
      <c r="S342" s="297">
        <v>298</v>
      </c>
      <c r="T342" s="297">
        <v>298</v>
      </c>
      <c r="U342" s="297">
        <v>5</v>
      </c>
      <c r="V342" s="297">
        <v>9163</v>
      </c>
      <c r="W342" s="297">
        <v>9163</v>
      </c>
      <c r="X342" s="297" t="s">
        <v>189</v>
      </c>
    </row>
    <row r="343" spans="1:24" x14ac:dyDescent="0.2">
      <c r="A343" s="228"/>
      <c r="B343" s="216" t="s">
        <v>806</v>
      </c>
      <c r="C343" s="216" t="s">
        <v>493</v>
      </c>
      <c r="D343" s="216" t="s">
        <v>445</v>
      </c>
      <c r="E343" s="297">
        <v>2738</v>
      </c>
      <c r="F343" s="298">
        <v>3.9403261290000002</v>
      </c>
      <c r="G343" s="298">
        <v>10.050166390000001</v>
      </c>
      <c r="H343" s="298">
        <v>5.9825034893429017</v>
      </c>
      <c r="I343" s="298">
        <v>7.9792120586840543E-2</v>
      </c>
      <c r="J343" s="298">
        <v>0.60345629612294605</v>
      </c>
      <c r="K343" s="216">
        <v>1</v>
      </c>
      <c r="L343" s="297">
        <v>6962.7</v>
      </c>
      <c r="M343" s="297">
        <v>5850.7</v>
      </c>
      <c r="N343" s="297">
        <v>47</v>
      </c>
      <c r="O343" s="297">
        <v>46</v>
      </c>
      <c r="P343" s="297">
        <v>3</v>
      </c>
      <c r="Q343" s="297">
        <v>44248</v>
      </c>
      <c r="R343" s="297">
        <v>44248</v>
      </c>
      <c r="S343" s="297">
        <v>343</v>
      </c>
      <c r="T343" s="297">
        <v>343</v>
      </c>
      <c r="U343" s="297">
        <v>0</v>
      </c>
      <c r="V343" s="297">
        <v>0</v>
      </c>
      <c r="W343" s="297">
        <v>0</v>
      </c>
      <c r="X343" s="297" t="s">
        <v>189</v>
      </c>
    </row>
    <row r="344" spans="1:24" x14ac:dyDescent="0.2">
      <c r="A344" s="228"/>
      <c r="B344" s="216" t="s">
        <v>807</v>
      </c>
      <c r="C344" s="216" t="s">
        <v>493</v>
      </c>
      <c r="D344" s="216" t="s">
        <v>459</v>
      </c>
      <c r="E344" s="297">
        <v>3719</v>
      </c>
      <c r="F344" s="298">
        <v>189.6859805</v>
      </c>
      <c r="G344" s="298">
        <v>5.8850073709999995</v>
      </c>
      <c r="H344" s="298">
        <v>8.0782849665012435</v>
      </c>
      <c r="I344" s="298">
        <v>26.199563893530396</v>
      </c>
      <c r="J344" s="298">
        <v>33.020158835526239</v>
      </c>
      <c r="K344" s="216">
        <v>49</v>
      </c>
      <c r="L344" s="297">
        <v>1500838.2100000002</v>
      </c>
      <c r="M344" s="297">
        <v>1500838.2100000002</v>
      </c>
      <c r="N344" s="297">
        <v>34269</v>
      </c>
      <c r="O344" s="297">
        <v>34269</v>
      </c>
      <c r="P344" s="297">
        <v>51</v>
      </c>
      <c r="Q344" s="297">
        <v>1891555</v>
      </c>
      <c r="R344" s="297">
        <v>1891555</v>
      </c>
      <c r="S344" s="297">
        <v>7045</v>
      </c>
      <c r="T344" s="297">
        <v>7045</v>
      </c>
      <c r="U344" s="297">
        <v>3</v>
      </c>
      <c r="V344" s="297">
        <v>11107</v>
      </c>
      <c r="W344" s="297">
        <v>11107</v>
      </c>
      <c r="X344" s="297" t="s">
        <v>491</v>
      </c>
    </row>
    <row r="345" spans="1:24" x14ac:dyDescent="0.2">
      <c r="A345" s="228"/>
      <c r="B345" s="216" t="s">
        <v>458</v>
      </c>
      <c r="C345" s="216" t="s">
        <v>493</v>
      </c>
      <c r="D345" s="216" t="s">
        <v>459</v>
      </c>
      <c r="E345" s="297">
        <v>2090</v>
      </c>
      <c r="F345" s="298">
        <v>105.33931459999999</v>
      </c>
      <c r="G345" s="298">
        <v>1.440723295</v>
      </c>
      <c r="H345" s="298">
        <v>5.334716487312142</v>
      </c>
      <c r="I345" s="298">
        <v>13.794960590147516</v>
      </c>
      <c r="J345" s="298">
        <v>39.903055942051971</v>
      </c>
      <c r="K345" s="216">
        <v>37</v>
      </c>
      <c r="L345" s="297">
        <v>1327493.6200000001</v>
      </c>
      <c r="M345" s="297">
        <v>735732.62</v>
      </c>
      <c r="N345" s="297">
        <v>8307</v>
      </c>
      <c r="O345" s="297">
        <v>2380</v>
      </c>
      <c r="P345" s="297">
        <v>50</v>
      </c>
      <c r="Q345" s="297">
        <v>2128167</v>
      </c>
      <c r="R345" s="297">
        <v>2128167</v>
      </c>
      <c r="S345" s="297">
        <v>5975</v>
      </c>
      <c r="T345" s="297">
        <v>5975</v>
      </c>
      <c r="U345" s="297">
        <v>4</v>
      </c>
      <c r="V345" s="297">
        <v>8285</v>
      </c>
      <c r="W345" s="297">
        <v>8285</v>
      </c>
      <c r="X345" s="297" t="s">
        <v>491</v>
      </c>
    </row>
    <row r="346" spans="1:24" x14ac:dyDescent="0.2">
      <c r="A346" s="228"/>
      <c r="B346" s="216" t="s">
        <v>808</v>
      </c>
      <c r="C346" s="216" t="s">
        <v>493</v>
      </c>
      <c r="D346" s="216" t="s">
        <v>459</v>
      </c>
      <c r="E346" s="297">
        <v>3519</v>
      </c>
      <c r="F346" s="298">
        <v>122.47070600000001</v>
      </c>
      <c r="G346" s="298">
        <v>7.6499819209999993</v>
      </c>
      <c r="H346" s="298">
        <v>4.877455074113958</v>
      </c>
      <c r="I346" s="298">
        <v>24.898105065401001</v>
      </c>
      <c r="J346" s="298">
        <v>83.16919178657696</v>
      </c>
      <c r="K346" s="216">
        <v>55</v>
      </c>
      <c r="L346" s="297">
        <v>3909926.3299999996</v>
      </c>
      <c r="M346" s="297">
        <v>1840089.33</v>
      </c>
      <c r="N346" s="297">
        <v>24760</v>
      </c>
      <c r="O346" s="297">
        <v>17616</v>
      </c>
      <c r="P346" s="297">
        <v>93</v>
      </c>
      <c r="Q346" s="297">
        <v>6146602</v>
      </c>
      <c r="R346" s="297">
        <v>6146602</v>
      </c>
      <c r="S346" s="297">
        <v>16384</v>
      </c>
      <c r="T346" s="297">
        <v>16384</v>
      </c>
      <c r="U346" s="297">
        <v>2</v>
      </c>
      <c r="V346" s="297">
        <v>7010</v>
      </c>
      <c r="W346" s="297">
        <v>7010</v>
      </c>
      <c r="X346" s="297" t="s">
        <v>491</v>
      </c>
    </row>
    <row r="347" spans="1:24" x14ac:dyDescent="0.2">
      <c r="A347" s="228"/>
      <c r="B347" s="216" t="s">
        <v>809</v>
      </c>
      <c r="C347" s="216" t="s">
        <v>493</v>
      </c>
      <c r="D347" s="216" t="s">
        <v>459</v>
      </c>
      <c r="E347" s="297">
        <v>3380</v>
      </c>
      <c r="F347" s="298">
        <v>94.177033639999991</v>
      </c>
      <c r="G347" s="298">
        <v>8.8260628160000003</v>
      </c>
      <c r="H347" s="298">
        <v>7.887759377668667</v>
      </c>
      <c r="I347" s="298">
        <v>11.811035419349093</v>
      </c>
      <c r="J347" s="298">
        <v>22.304563281548376</v>
      </c>
      <c r="K347" s="216">
        <v>32</v>
      </c>
      <c r="L347" s="297">
        <v>1955687.6600000001</v>
      </c>
      <c r="M347" s="297">
        <v>738172.66</v>
      </c>
      <c r="N347" s="297">
        <v>10605</v>
      </c>
      <c r="O347" s="297">
        <v>7097</v>
      </c>
      <c r="P347" s="297">
        <v>35</v>
      </c>
      <c r="Q347" s="297">
        <v>1394003</v>
      </c>
      <c r="R347" s="297">
        <v>1394003</v>
      </c>
      <c r="S347" s="297">
        <v>4197</v>
      </c>
      <c r="T347" s="297">
        <v>4197</v>
      </c>
      <c r="U347" s="297">
        <v>5</v>
      </c>
      <c r="V347" s="297">
        <v>15350</v>
      </c>
      <c r="W347" s="297">
        <v>11994</v>
      </c>
      <c r="X347" s="297" t="s">
        <v>491</v>
      </c>
    </row>
    <row r="348" spans="1:24" x14ac:dyDescent="0.2">
      <c r="A348" s="228"/>
      <c r="B348" s="216" t="s">
        <v>810</v>
      </c>
      <c r="C348" s="216" t="s">
        <v>484</v>
      </c>
      <c r="D348" s="216" t="s">
        <v>445</v>
      </c>
      <c r="E348" s="297">
        <v>18</v>
      </c>
      <c r="F348" s="298">
        <v>5.9458666540000005</v>
      </c>
      <c r="G348" s="298">
        <v>0.27844560869999996</v>
      </c>
      <c r="H348" s="298">
        <v>3.39</v>
      </c>
      <c r="I348" s="298">
        <v>0.14720462265000178</v>
      </c>
      <c r="J348" s="298">
        <v>0.37119960400819663</v>
      </c>
      <c r="K348" s="216">
        <v>3</v>
      </c>
      <c r="L348" s="297">
        <v>1062</v>
      </c>
      <c r="M348" s="297">
        <v>1062</v>
      </c>
      <c r="N348" s="297">
        <v>38</v>
      </c>
      <c r="O348" s="297">
        <v>38</v>
      </c>
      <c r="P348" s="297">
        <v>3</v>
      </c>
      <c r="Q348" s="297">
        <v>2678</v>
      </c>
      <c r="R348" s="297">
        <v>2678</v>
      </c>
      <c r="S348" s="297">
        <v>7</v>
      </c>
      <c r="T348" s="297">
        <v>7</v>
      </c>
      <c r="U348" s="297">
        <v>0</v>
      </c>
      <c r="V348" s="297">
        <v>0</v>
      </c>
      <c r="W348" s="297">
        <v>0</v>
      </c>
      <c r="X348" s="297" t="s">
        <v>189</v>
      </c>
    </row>
    <row r="349" spans="1:24" x14ac:dyDescent="0.2">
      <c r="A349" s="228"/>
      <c r="B349" s="216" t="s">
        <v>811</v>
      </c>
      <c r="C349" s="216" t="s">
        <v>484</v>
      </c>
      <c r="D349" s="216" t="s">
        <v>445</v>
      </c>
      <c r="E349" s="297">
        <v>2</v>
      </c>
      <c r="F349" s="298">
        <v>0.33746884360000001</v>
      </c>
      <c r="G349" s="298">
        <v>2.0197331509999999E-3</v>
      </c>
      <c r="H349" s="298">
        <v>0.42</v>
      </c>
      <c r="I349" s="298">
        <v>1.2564130865301915E-2</v>
      </c>
      <c r="J349" s="298">
        <v>0.11366155596749872</v>
      </c>
      <c r="K349" s="216">
        <v>2</v>
      </c>
      <c r="L349" s="297">
        <v>86</v>
      </c>
      <c r="M349" s="297">
        <v>86</v>
      </c>
      <c r="N349" s="297">
        <v>4</v>
      </c>
      <c r="O349" s="297">
        <v>4</v>
      </c>
      <c r="P349" s="297">
        <v>1</v>
      </c>
      <c r="Q349" s="297">
        <v>778</v>
      </c>
      <c r="R349" s="297">
        <v>778</v>
      </c>
      <c r="S349" s="297">
        <v>2</v>
      </c>
      <c r="T349" s="297">
        <v>2</v>
      </c>
      <c r="U349" s="297">
        <v>0</v>
      </c>
      <c r="V349" s="297">
        <v>0</v>
      </c>
      <c r="W349" s="297">
        <v>0</v>
      </c>
      <c r="X349" s="297" t="s">
        <v>491</v>
      </c>
    </row>
    <row r="350" spans="1:24" x14ac:dyDescent="0.2">
      <c r="A350" s="228"/>
      <c r="B350" s="216" t="s">
        <v>812</v>
      </c>
      <c r="C350" s="216" t="s">
        <v>484</v>
      </c>
      <c r="D350" s="216" t="s">
        <v>459</v>
      </c>
      <c r="E350" s="297">
        <v>2.5</v>
      </c>
      <c r="F350" s="298">
        <v>0.53305632460000008</v>
      </c>
      <c r="G350" s="298">
        <v>0.27974636220000004</v>
      </c>
      <c r="H350" s="298">
        <v>0.21</v>
      </c>
      <c r="I350" s="298">
        <v>2.2744313128838416E-3</v>
      </c>
      <c r="J350" s="298">
        <v>1.5656550432874818E-2</v>
      </c>
      <c r="K350" s="216">
        <v>2</v>
      </c>
      <c r="L350" s="297">
        <v>86</v>
      </c>
      <c r="M350" s="297">
        <v>86</v>
      </c>
      <c r="N350" s="297">
        <v>4</v>
      </c>
      <c r="O350" s="297">
        <v>4</v>
      </c>
      <c r="P350" s="297">
        <v>2</v>
      </c>
      <c r="Q350" s="297">
        <v>592</v>
      </c>
      <c r="R350" s="297">
        <v>592</v>
      </c>
      <c r="S350" s="297">
        <v>5</v>
      </c>
      <c r="T350" s="297">
        <v>5</v>
      </c>
      <c r="U350" s="297">
        <v>0</v>
      </c>
      <c r="V350" s="297">
        <v>0</v>
      </c>
      <c r="W350" s="297">
        <v>0</v>
      </c>
      <c r="X350" s="297" t="s">
        <v>189</v>
      </c>
    </row>
    <row r="351" spans="1:24" x14ac:dyDescent="0.2">
      <c r="A351" s="228"/>
      <c r="B351" s="271"/>
      <c r="C351" s="271"/>
      <c r="D351" s="271"/>
      <c r="E351" s="273"/>
      <c r="F351" s="274"/>
      <c r="G351" s="274"/>
      <c r="H351" s="275"/>
      <c r="I351" s="274"/>
      <c r="J351" s="274"/>
      <c r="K351" s="271"/>
      <c r="L351" s="279"/>
      <c r="M351" s="273"/>
      <c r="N351" s="273"/>
      <c r="O351" s="273"/>
      <c r="P351" s="271"/>
      <c r="Q351" s="271"/>
      <c r="R351" s="271"/>
      <c r="S351" s="271"/>
      <c r="T351" s="271"/>
      <c r="U351" s="271"/>
      <c r="V351" s="272"/>
      <c r="W351" s="272"/>
      <c r="X351" s="272"/>
    </row>
    <row r="352" spans="1:24" x14ac:dyDescent="0.2">
      <c r="A352" s="228"/>
      <c r="B352" s="271"/>
      <c r="C352" s="271"/>
      <c r="D352" s="271"/>
      <c r="E352" s="273"/>
      <c r="F352" s="274"/>
      <c r="G352" s="274"/>
      <c r="H352" s="275"/>
      <c r="I352" s="274"/>
      <c r="J352" s="274"/>
      <c r="K352" s="271"/>
      <c r="L352" s="279"/>
      <c r="M352" s="273"/>
      <c r="N352" s="273"/>
      <c r="O352" s="273"/>
      <c r="P352" s="271"/>
      <c r="Q352" s="271"/>
      <c r="R352" s="271"/>
      <c r="S352" s="271"/>
      <c r="T352" s="271"/>
      <c r="U352" s="271"/>
      <c r="V352" s="272"/>
      <c r="W352" s="272"/>
      <c r="X352" s="272"/>
    </row>
    <row r="353" spans="1:24" x14ac:dyDescent="0.2">
      <c r="A353" s="228"/>
      <c r="B353" s="271"/>
      <c r="C353" s="271"/>
      <c r="D353" s="272"/>
      <c r="E353" s="273"/>
      <c r="F353" s="274"/>
      <c r="G353" s="274"/>
      <c r="H353" s="275"/>
      <c r="I353" s="274"/>
      <c r="J353" s="274"/>
      <c r="K353" s="271"/>
      <c r="L353" s="279"/>
      <c r="M353" s="273"/>
      <c r="N353" s="273"/>
      <c r="O353" s="273"/>
      <c r="P353" s="271"/>
      <c r="Q353" s="271"/>
      <c r="R353" s="271"/>
      <c r="S353" s="271"/>
      <c r="T353" s="271"/>
      <c r="U353" s="271"/>
      <c r="V353" s="272"/>
      <c r="W353" s="272"/>
      <c r="X353" s="272"/>
    </row>
    <row r="357" spans="1:24" x14ac:dyDescent="0.2">
      <c r="E357" s="278"/>
      <c r="P357" s="278"/>
    </row>
  </sheetData>
  <sortState ref="B7:X353">
    <sortCondition ref="B7:B353"/>
  </sortState>
  <phoneticPr fontId="34" type="noConversion"/>
  <dataValidations count="1">
    <dataValidation type="list" allowBlank="1" showInputMessage="1" showErrorMessage="1" sqref="D351:D353">
      <formula1>"CBD, Urban, Rural short, Rural long"</formula1>
    </dataValidation>
  </dataValidations>
  <pageMargins left="0.74803149606299213" right="0.74803149606299213" top="0.62" bottom="0.64" header="0.51181102362204722" footer="0.51181102362204722"/>
  <pageSetup paperSize="9" scale="31" fitToHeight="0" orientation="landscape" r:id="rId1"/>
  <headerFooter alignWithMargins="0"/>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2"/>
  <sheetViews>
    <sheetView showGridLines="0" zoomScale="85" zoomScaleNormal="85" workbookViewId="0"/>
  </sheetViews>
  <sheetFormatPr defaultRowHeight="12.75" x14ac:dyDescent="0.2"/>
  <cols>
    <col min="2" max="2" width="35.42578125" customWidth="1"/>
    <col min="3" max="7" width="15" customWidth="1"/>
  </cols>
  <sheetData>
    <row r="1" spans="2:7" ht="20.25" x14ac:dyDescent="0.3">
      <c r="B1" s="194" t="str">
        <f>Cover!C22</f>
        <v>AusNet Electricity Services Pty Ltd</v>
      </c>
    </row>
    <row r="2" spans="2:7" ht="20.25" x14ac:dyDescent="0.3">
      <c r="B2" s="197" t="s">
        <v>230</v>
      </c>
    </row>
    <row r="3" spans="2:7" ht="20.25" x14ac:dyDescent="0.3">
      <c r="B3" s="192">
        <f>Cover!C26</f>
        <v>2015</v>
      </c>
    </row>
    <row r="4" spans="2:7" x14ac:dyDescent="0.2">
      <c r="B4" s="138"/>
    </row>
    <row r="5" spans="2:7" ht="36" customHeight="1" x14ac:dyDescent="0.2">
      <c r="B5" s="382" t="s">
        <v>416</v>
      </c>
      <c r="C5" s="337"/>
      <c r="D5" s="337"/>
      <c r="E5" s="337"/>
    </row>
    <row r="7" spans="2:7" s="48" customFormat="1" x14ac:dyDescent="0.2">
      <c r="B7" s="380" t="s">
        <v>231</v>
      </c>
      <c r="C7" s="381"/>
    </row>
    <row r="8" spans="2:7" s="48" customFormat="1" x14ac:dyDescent="0.2"/>
    <row r="9" spans="2:7" s="48" customFormat="1" ht="15.75" x14ac:dyDescent="0.2">
      <c r="B9" s="54"/>
      <c r="C9" s="333" t="s">
        <v>7</v>
      </c>
      <c r="D9" s="334"/>
      <c r="E9" s="334"/>
      <c r="F9" s="334"/>
      <c r="G9" s="335"/>
    </row>
    <row r="10" spans="2:7" s="48" customFormat="1" ht="30" x14ac:dyDescent="0.2">
      <c r="B10" s="50"/>
      <c r="C10" s="51" t="s">
        <v>1</v>
      </c>
      <c r="D10" s="51" t="s">
        <v>2</v>
      </c>
      <c r="E10" s="51" t="s">
        <v>8</v>
      </c>
      <c r="F10" s="51" t="s">
        <v>9</v>
      </c>
      <c r="G10" s="52" t="s">
        <v>10</v>
      </c>
    </row>
    <row r="11" spans="2:7" s="48" customFormat="1" ht="15" x14ac:dyDescent="0.2">
      <c r="B11" s="198" t="s">
        <v>233</v>
      </c>
      <c r="C11" s="261" t="s">
        <v>442</v>
      </c>
      <c r="D11" s="261">
        <v>138.0050909193383</v>
      </c>
      <c r="E11" s="261">
        <v>273.94793751200592</v>
      </c>
      <c r="F11" s="261">
        <v>309.54119533332215</v>
      </c>
      <c r="G11" s="261">
        <v>227.13750972426121</v>
      </c>
    </row>
    <row r="12" spans="2:7" s="48" customFormat="1" ht="15" x14ac:dyDescent="0.2">
      <c r="B12" s="198" t="s">
        <v>234</v>
      </c>
      <c r="C12" s="261" t="s">
        <v>442</v>
      </c>
      <c r="D12" s="261">
        <v>0.50523685619545922</v>
      </c>
      <c r="E12" s="261">
        <v>0.94700551681837641</v>
      </c>
      <c r="F12" s="261">
        <v>1.1395309854669191</v>
      </c>
      <c r="G12" s="261">
        <v>0.80832999235545167</v>
      </c>
    </row>
  </sheetData>
  <mergeCells count="3">
    <mergeCell ref="B7:C7"/>
    <mergeCell ref="C9:G9"/>
    <mergeCell ref="B5:E5"/>
  </mergeCells>
  <pageMargins left="0.7" right="0.7" top="0.75" bottom="0.75" header="0.3" footer="0.3"/>
  <pageSetup paperSize="9" orientation="landscape" r:id="rId1"/>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13"/>
  <sheetViews>
    <sheetView workbookViewId="0"/>
  </sheetViews>
  <sheetFormatPr defaultRowHeight="12.75" x14ac:dyDescent="0.2"/>
  <cols>
    <col min="1" max="1" width="9.140625" style="228"/>
    <col min="2" max="3" width="35.7109375" style="228" customWidth="1"/>
    <col min="4" max="4" width="50.7109375" style="228" customWidth="1"/>
    <col min="5" max="16384" width="9.140625" style="228"/>
  </cols>
  <sheetData>
    <row r="2" spans="2:4" x14ac:dyDescent="0.2">
      <c r="B2" s="244" t="s">
        <v>391</v>
      </c>
    </row>
    <row r="3" spans="2:4" ht="13.5" thickBot="1" x14ac:dyDescent="0.25"/>
    <row r="4" spans="2:4" x14ac:dyDescent="0.2">
      <c r="B4" s="383" t="s">
        <v>392</v>
      </c>
      <c r="C4" s="384"/>
      <c r="D4" s="385" t="s">
        <v>393</v>
      </c>
    </row>
    <row r="5" spans="2:4" ht="13.5" thickBot="1" x14ac:dyDescent="0.25">
      <c r="B5" s="387" t="s">
        <v>394</v>
      </c>
      <c r="C5" s="388"/>
      <c r="D5" s="386"/>
    </row>
    <row r="6" spans="2:4" ht="13.5" thickBot="1" x14ac:dyDescent="0.25">
      <c r="B6" s="389" t="s">
        <v>395</v>
      </c>
      <c r="C6" s="390"/>
      <c r="D6" s="245"/>
    </row>
    <row r="7" spans="2:4" ht="26.25" thickBot="1" x14ac:dyDescent="0.25">
      <c r="B7" s="246" t="s">
        <v>396</v>
      </c>
      <c r="C7" s="247" t="s">
        <v>397</v>
      </c>
      <c r="D7" s="247" t="s">
        <v>398</v>
      </c>
    </row>
    <row r="8" spans="2:4" ht="26.25" thickBot="1" x14ac:dyDescent="0.25">
      <c r="B8" s="246" t="s">
        <v>399</v>
      </c>
      <c r="C8" s="247" t="s">
        <v>400</v>
      </c>
      <c r="D8" s="247" t="s">
        <v>401</v>
      </c>
    </row>
    <row r="9" spans="2:4" ht="26.25" thickBot="1" x14ac:dyDescent="0.25">
      <c r="B9" s="246" t="s">
        <v>402</v>
      </c>
      <c r="C9" s="247" t="s">
        <v>403</v>
      </c>
      <c r="D9" s="247" t="s">
        <v>398</v>
      </c>
    </row>
    <row r="10" spans="2:4" ht="25.5" x14ac:dyDescent="0.2">
      <c r="B10" s="391" t="s">
        <v>404</v>
      </c>
      <c r="C10" s="391" t="s">
        <v>400</v>
      </c>
      <c r="D10" s="248" t="s">
        <v>405</v>
      </c>
    </row>
    <row r="11" spans="2:4" ht="25.5" x14ac:dyDescent="0.2">
      <c r="B11" s="392"/>
      <c r="C11" s="392"/>
      <c r="D11" s="248" t="s">
        <v>406</v>
      </c>
    </row>
    <row r="12" spans="2:4" ht="13.5" thickBot="1" x14ac:dyDescent="0.25">
      <c r="B12" s="393"/>
      <c r="C12" s="393"/>
      <c r="D12" s="249" t="s">
        <v>407</v>
      </c>
    </row>
    <row r="13" spans="2:4" ht="26.25" thickBot="1" x14ac:dyDescent="0.25">
      <c r="B13" s="246" t="s">
        <v>408</v>
      </c>
      <c r="C13" s="247" t="s">
        <v>400</v>
      </c>
      <c r="D13" s="247" t="s">
        <v>409</v>
      </c>
    </row>
  </sheetData>
  <mergeCells count="6">
    <mergeCell ref="B4:C4"/>
    <mergeCell ref="D4:D5"/>
    <mergeCell ref="B5:C5"/>
    <mergeCell ref="B6:C6"/>
    <mergeCell ref="B10:B12"/>
    <mergeCell ref="C10:C12"/>
  </mergeCells>
  <pageMargins left="0.7" right="0.7" top="0.75" bottom="0.75" header="0.3" footer="0.3"/>
  <pageSetup paperSize="9" fitToHeight="0"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pageSetUpPr fitToPage="1"/>
  </sheetPr>
  <dimension ref="A1:J17"/>
  <sheetViews>
    <sheetView zoomScale="85" zoomScaleNormal="85" zoomScaleSheetLayoutView="100" workbookViewId="0"/>
  </sheetViews>
  <sheetFormatPr defaultRowHeight="23.25" x14ac:dyDescent="0.35"/>
  <cols>
    <col min="1" max="1" width="1.7109375" style="35" customWidth="1"/>
    <col min="2" max="2" width="2.7109375" style="35" customWidth="1"/>
    <col min="3" max="3" width="75.7109375" style="35" customWidth="1"/>
    <col min="4" max="4" width="2.7109375" style="35" customWidth="1"/>
    <col min="5" max="5" width="75.7109375" style="35" customWidth="1"/>
    <col min="6" max="6" width="2.7109375" style="35" customWidth="1"/>
    <col min="7" max="7" width="1.7109375" style="35" customWidth="1"/>
    <col min="8" max="8" width="16.7109375" style="35" customWidth="1"/>
    <col min="9" max="9" width="20.7109375" style="35" customWidth="1"/>
    <col min="10" max="10" width="13" style="35" customWidth="1"/>
    <col min="11" max="11" width="8" style="35" customWidth="1"/>
    <col min="12" max="12" width="3.7109375" style="35" customWidth="1"/>
    <col min="13" max="18" width="10.7109375" style="35" customWidth="1"/>
    <col min="19" max="19" width="4" style="35" customWidth="1"/>
    <col min="20" max="16384" width="9.140625" style="35"/>
  </cols>
  <sheetData>
    <row r="1" spans="1:10" ht="15" customHeight="1" thickBot="1" x14ac:dyDescent="0.4">
      <c r="A1" s="35" t="s">
        <v>110</v>
      </c>
    </row>
    <row r="2" spans="1:10" x14ac:dyDescent="0.35">
      <c r="A2" s="37"/>
      <c r="B2" s="122"/>
      <c r="C2" s="123"/>
      <c r="D2" s="123"/>
      <c r="E2" s="123"/>
      <c r="F2" s="124"/>
      <c r="G2" s="36"/>
      <c r="H2" s="36"/>
      <c r="I2" s="36"/>
      <c r="J2" s="37"/>
    </row>
    <row r="3" spans="1:10" x14ac:dyDescent="0.35">
      <c r="A3" s="37"/>
      <c r="B3" s="125"/>
      <c r="C3" s="126"/>
      <c r="D3" s="126"/>
      <c r="E3" s="126"/>
      <c r="F3" s="127"/>
      <c r="G3" s="36"/>
      <c r="H3" s="36"/>
      <c r="I3" s="36"/>
      <c r="J3" s="37"/>
    </row>
    <row r="4" spans="1:10" x14ac:dyDescent="0.35">
      <c r="A4" s="37"/>
      <c r="B4" s="125"/>
      <c r="C4" s="327" t="s">
        <v>176</v>
      </c>
      <c r="D4" s="328"/>
      <c r="E4" s="328"/>
      <c r="F4" s="128"/>
      <c r="G4" s="36"/>
      <c r="H4" s="36"/>
      <c r="I4" s="37"/>
      <c r="J4" s="37"/>
    </row>
    <row r="5" spans="1:10" ht="27" x14ac:dyDescent="0.35">
      <c r="A5" s="37"/>
      <c r="B5" s="125"/>
      <c r="C5" s="329" t="s">
        <v>111</v>
      </c>
      <c r="D5" s="330"/>
      <c r="E5" s="330"/>
      <c r="F5" s="129"/>
      <c r="G5" s="36"/>
      <c r="H5" s="36"/>
      <c r="I5" s="37"/>
      <c r="J5" s="37"/>
    </row>
    <row r="6" spans="1:10" ht="24" thickBot="1" x14ac:dyDescent="0.4">
      <c r="A6" s="37"/>
      <c r="B6" s="125"/>
      <c r="C6" s="126"/>
      <c r="D6" s="126"/>
      <c r="E6" s="121"/>
      <c r="F6" s="130"/>
      <c r="G6" s="36"/>
      <c r="H6" s="36"/>
    </row>
    <row r="7" spans="1:10" ht="24.75" x14ac:dyDescent="0.35">
      <c r="A7" s="37"/>
      <c r="B7" s="199"/>
      <c r="C7" s="200"/>
      <c r="D7" s="200"/>
      <c r="E7" s="201"/>
      <c r="F7" s="202"/>
      <c r="G7" s="37"/>
      <c r="H7" s="37"/>
    </row>
    <row r="8" spans="1:10" x14ac:dyDescent="0.35">
      <c r="B8" s="203"/>
      <c r="C8" s="204" t="s">
        <v>177</v>
      </c>
      <c r="D8" s="205"/>
      <c r="E8" s="235"/>
      <c r="F8" s="206"/>
    </row>
    <row r="9" spans="1:10" x14ac:dyDescent="0.35">
      <c r="B9" s="203"/>
      <c r="C9" s="207" t="s">
        <v>237</v>
      </c>
      <c r="D9" s="205"/>
      <c r="E9" s="235"/>
      <c r="F9" s="206"/>
    </row>
    <row r="10" spans="1:10" ht="24.75" x14ac:dyDescent="0.35">
      <c r="B10" s="203"/>
      <c r="C10" s="207" t="s">
        <v>144</v>
      </c>
      <c r="D10" s="205"/>
      <c r="E10" s="237" t="s">
        <v>382</v>
      </c>
      <c r="F10" s="206"/>
    </row>
    <row r="11" spans="1:10" ht="24.75" x14ac:dyDescent="0.35">
      <c r="B11" s="203"/>
      <c r="C11" s="208" t="s">
        <v>178</v>
      </c>
      <c r="D11" s="205"/>
      <c r="E11" s="237" t="s">
        <v>412</v>
      </c>
      <c r="F11" s="206"/>
    </row>
    <row r="12" spans="1:10" ht="24.75" x14ac:dyDescent="0.45">
      <c r="B12" s="203"/>
      <c r="C12" s="209" t="s">
        <v>179</v>
      </c>
      <c r="D12" s="205"/>
      <c r="E12" s="238" t="s">
        <v>383</v>
      </c>
      <c r="F12" s="206"/>
    </row>
    <row r="13" spans="1:10" ht="25.5" x14ac:dyDescent="0.5">
      <c r="B13" s="203"/>
      <c r="C13" s="209" t="s">
        <v>180</v>
      </c>
      <c r="D13" s="205"/>
      <c r="E13" s="239" t="s">
        <v>384</v>
      </c>
      <c r="F13" s="206"/>
    </row>
    <row r="14" spans="1:10" ht="25.5" x14ac:dyDescent="0.5">
      <c r="B14" s="203"/>
      <c r="C14" s="209" t="s">
        <v>411</v>
      </c>
      <c r="D14" s="205"/>
      <c r="E14" s="239" t="s">
        <v>413</v>
      </c>
      <c r="F14" s="206"/>
    </row>
    <row r="15" spans="1:10" ht="25.5" x14ac:dyDescent="0.5">
      <c r="B15" s="203"/>
      <c r="C15" s="209" t="s">
        <v>181</v>
      </c>
      <c r="D15" s="210"/>
      <c r="E15" s="239" t="s">
        <v>385</v>
      </c>
      <c r="F15" s="206"/>
    </row>
    <row r="16" spans="1:10" ht="24.75" x14ac:dyDescent="0.45">
      <c r="B16" s="203"/>
      <c r="C16" s="209" t="s">
        <v>182</v>
      </c>
      <c r="D16" s="205"/>
      <c r="E16" s="236"/>
      <c r="F16" s="206"/>
    </row>
    <row r="17" spans="2:6" ht="24" thickBot="1" x14ac:dyDescent="0.4">
      <c r="B17" s="211"/>
      <c r="C17" s="212"/>
      <c r="D17" s="213"/>
      <c r="E17" s="214"/>
      <c r="F17" s="215"/>
    </row>
  </sheetData>
  <mergeCells count="2">
    <mergeCell ref="C4:E4"/>
    <mergeCell ref="C5:E5"/>
  </mergeCells>
  <phoneticPr fontId="34" type="noConversion"/>
  <hyperlinks>
    <hyperlink ref="C8" location="Cover!A1" display="Cover sheet"/>
    <hyperlink ref="C11" location="'1a. STPIS Reliability'!A1" display="1a. STPIS - Reliability"/>
    <hyperlink ref="C12" location="'1b. STPIS Customer Service'!A1" display="1b. STPIS - Customer service"/>
    <hyperlink ref="C13" location="'1c. STPIS Daily Performance'!A1" display="1c. STPIS - Daily performance"/>
    <hyperlink ref="C14" location="'1d. STPIS MED Threshold'!A1" display="1d. STPIS - MED threshold"/>
    <hyperlink ref="C15" location="'1e. STPIS Exclusions'!A1" display="1e. STPIS - Exclusions"/>
    <hyperlink ref="C16" location="'1f. STPIS GSL'!A1" display="1f. STPIS - GSL"/>
    <hyperlink ref="C9" location="Definitions!A1" display="Definitions"/>
    <hyperlink ref="E10" location="'3. Customer Service'!A1" display="3. Quality of service and customer service"/>
    <hyperlink ref="E11" location="'4. General information'!A1" display="4. General Information"/>
    <hyperlink ref="E13" location="'5b. Network perf - Feeders '!A1" display="  5b. Network performance - feeder reliability"/>
    <hyperlink ref="E14" location="'5c. Network perf - causes + WSC'!A1" display="  5c. Network performance - outages"/>
    <hyperlink ref="E15" location="'5d. Network perf - reliability '!A1" display="  5d. Network performance - planned outages"/>
  </hyperlinks>
  <pageMargins left="0.35433070866141736" right="0.35433070866141736" top="0.94488188976377963" bottom="0.98425196850393704" header="0.51181102362204722" footer="0.51181102362204722"/>
  <pageSetup paperSize="9" scale="86" orientation="landscape" r:id="rId1"/>
  <headerFooter alignWithMargins="0">
    <oddFooter>&amp;L&amp;D&amp;C&amp; Template: &amp;A
&amp;F&amp;R&amp;P o&amp;Of &amp;N</odd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8"/>
  <sheetViews>
    <sheetView workbookViewId="0"/>
  </sheetViews>
  <sheetFormatPr defaultRowHeight="12.75" x14ac:dyDescent="0.2"/>
  <cols>
    <col min="1" max="1" width="9.140625" style="138"/>
    <col min="2" max="2" width="34.7109375" style="138" customWidth="1"/>
    <col min="3" max="3" width="95.5703125" style="138" customWidth="1"/>
    <col min="4" max="4" width="3.140625" style="138" customWidth="1"/>
    <col min="5" max="16384" width="9.140625" style="138"/>
  </cols>
  <sheetData>
    <row r="1" spans="1:4" ht="20.25" x14ac:dyDescent="0.2">
      <c r="A1" s="217"/>
      <c r="B1" s="74" t="str">
        <f>Cover!C22</f>
        <v>AusNet Electricity Services Pty Ltd</v>
      </c>
    </row>
    <row r="2" spans="1:4" ht="20.25" x14ac:dyDescent="0.2">
      <c r="A2" s="217"/>
      <c r="B2" s="218" t="s">
        <v>237</v>
      </c>
    </row>
    <row r="3" spans="1:4" ht="20.25" x14ac:dyDescent="0.2">
      <c r="A3" s="217"/>
      <c r="B3" s="219">
        <f>Cover!C26</f>
        <v>2015</v>
      </c>
      <c r="C3" s="220"/>
    </row>
    <row r="4" spans="1:4" ht="20.25" x14ac:dyDescent="0.2">
      <c r="A4" s="221"/>
      <c r="B4" s="222"/>
    </row>
    <row r="5" spans="1:4" ht="25.5" x14ac:dyDescent="0.2">
      <c r="A5" s="255"/>
      <c r="B5" s="223" t="s">
        <v>238</v>
      </c>
      <c r="C5" s="223" t="s">
        <v>239</v>
      </c>
    </row>
    <row r="6" spans="1:4" x14ac:dyDescent="0.2">
      <c r="A6" s="228"/>
      <c r="B6" s="331" t="s">
        <v>240</v>
      </c>
      <c r="C6" s="332"/>
    </row>
    <row r="7" spans="1:4" s="228" customFormat="1" x14ac:dyDescent="0.2">
      <c r="B7" s="226" t="s">
        <v>80</v>
      </c>
      <c r="C7" s="230" t="s">
        <v>418</v>
      </c>
    </row>
    <row r="8" spans="1:4" s="228" customFormat="1" x14ac:dyDescent="0.2">
      <c r="B8" s="226" t="s">
        <v>81</v>
      </c>
      <c r="C8" s="230" t="s">
        <v>419</v>
      </c>
    </row>
    <row r="9" spans="1:4" x14ac:dyDescent="0.2">
      <c r="A9" s="228"/>
      <c r="B9" s="226" t="s">
        <v>250</v>
      </c>
      <c r="C9" s="225" t="s">
        <v>251</v>
      </c>
      <c r="D9" s="220"/>
    </row>
    <row r="10" spans="1:4" s="228" customFormat="1" ht="25.5" x14ac:dyDescent="0.2">
      <c r="B10" s="226" t="s">
        <v>420</v>
      </c>
      <c r="C10" s="230" t="s">
        <v>421</v>
      </c>
      <c r="D10" s="220"/>
    </row>
    <row r="11" spans="1:4" x14ac:dyDescent="0.2">
      <c r="A11" s="228"/>
      <c r="B11" s="224" t="s">
        <v>218</v>
      </c>
      <c r="C11" s="225" t="s">
        <v>274</v>
      </c>
    </row>
    <row r="12" spans="1:4" ht="25.5" x14ac:dyDescent="0.2">
      <c r="A12" s="228"/>
      <c r="B12" s="226" t="s">
        <v>248</v>
      </c>
      <c r="C12" s="225" t="s">
        <v>249</v>
      </c>
      <c r="D12" s="252"/>
    </row>
    <row r="13" spans="1:4" ht="114.75" x14ac:dyDescent="0.2">
      <c r="A13" s="228"/>
      <c r="B13" s="229" t="s">
        <v>165</v>
      </c>
      <c r="C13" s="225" t="s">
        <v>376</v>
      </c>
    </row>
    <row r="14" spans="1:4" x14ac:dyDescent="0.2">
      <c r="A14" s="228"/>
      <c r="B14" s="224" t="s">
        <v>267</v>
      </c>
      <c r="C14" s="225" t="s">
        <v>268</v>
      </c>
      <c r="D14" s="252"/>
    </row>
    <row r="15" spans="1:4" ht="114.75" x14ac:dyDescent="0.2">
      <c r="A15" s="228"/>
      <c r="B15" s="229" t="s">
        <v>271</v>
      </c>
      <c r="C15" s="227" t="s">
        <v>272</v>
      </c>
      <c r="D15" s="252"/>
    </row>
    <row r="16" spans="1:4" ht="114.75" x14ac:dyDescent="0.2">
      <c r="A16" s="228"/>
      <c r="B16" s="229" t="s">
        <v>245</v>
      </c>
      <c r="C16" s="225" t="s">
        <v>246</v>
      </c>
    </row>
    <row r="17" spans="1:4" s="228" customFormat="1" x14ac:dyDescent="0.2">
      <c r="B17" s="229" t="s">
        <v>422</v>
      </c>
      <c r="C17" s="230" t="s">
        <v>423</v>
      </c>
    </row>
    <row r="18" spans="1:4" ht="102" x14ac:dyDescent="0.2">
      <c r="A18" s="228"/>
      <c r="B18" s="224" t="s">
        <v>7</v>
      </c>
      <c r="C18" s="225" t="s">
        <v>247</v>
      </c>
    </row>
    <row r="19" spans="1:4" x14ac:dyDescent="0.2">
      <c r="A19" s="228"/>
      <c r="B19" s="224" t="s">
        <v>257</v>
      </c>
      <c r="C19" s="225" t="s">
        <v>258</v>
      </c>
    </row>
    <row r="20" spans="1:4" ht="25.5" x14ac:dyDescent="0.2">
      <c r="A20" s="228"/>
      <c r="B20" s="224" t="s">
        <v>259</v>
      </c>
      <c r="C20" s="227" t="s">
        <v>260</v>
      </c>
    </row>
    <row r="21" spans="1:4" x14ac:dyDescent="0.2">
      <c r="A21" s="228"/>
      <c r="B21" s="224" t="s">
        <v>269</v>
      </c>
      <c r="C21" s="230" t="s">
        <v>270</v>
      </c>
      <c r="D21" s="252"/>
    </row>
    <row r="22" spans="1:4" ht="25.5" x14ac:dyDescent="0.2">
      <c r="A22" s="228"/>
      <c r="B22" s="229" t="s">
        <v>241</v>
      </c>
      <c r="C22" s="227" t="s">
        <v>242</v>
      </c>
    </row>
    <row r="23" spans="1:4" ht="25.5" x14ac:dyDescent="0.2">
      <c r="A23" s="228"/>
      <c r="B23" s="229" t="s">
        <v>243</v>
      </c>
      <c r="C23" s="227" t="s">
        <v>244</v>
      </c>
    </row>
    <row r="24" spans="1:4" ht="25.5" x14ac:dyDescent="0.2">
      <c r="A24" s="228"/>
      <c r="B24" s="224" t="s">
        <v>414</v>
      </c>
      <c r="C24" s="227" t="s">
        <v>266</v>
      </c>
      <c r="D24" s="220"/>
    </row>
    <row r="25" spans="1:4" ht="25.5" x14ac:dyDescent="0.2">
      <c r="A25" s="228"/>
      <c r="B25" s="224" t="s">
        <v>263</v>
      </c>
      <c r="C25" s="227" t="s">
        <v>264</v>
      </c>
      <c r="D25" s="220"/>
    </row>
    <row r="26" spans="1:4" ht="76.5" x14ac:dyDescent="0.2">
      <c r="A26" s="228"/>
      <c r="B26" s="224" t="s">
        <v>265</v>
      </c>
      <c r="C26" s="225" t="s">
        <v>374</v>
      </c>
      <c r="D26" s="220"/>
    </row>
    <row r="27" spans="1:4" ht="25.5" x14ac:dyDescent="0.2">
      <c r="A27" s="228"/>
      <c r="B27" s="229" t="s">
        <v>261</v>
      </c>
      <c r="C27" s="227" t="s">
        <v>262</v>
      </c>
      <c r="D27" s="220"/>
    </row>
    <row r="28" spans="1:4" ht="38.25" x14ac:dyDescent="0.2">
      <c r="A28" s="228"/>
      <c r="B28" s="226" t="s">
        <v>252</v>
      </c>
      <c r="C28" s="230" t="s">
        <v>253</v>
      </c>
    </row>
    <row r="29" spans="1:4" ht="140.25" x14ac:dyDescent="0.2">
      <c r="A29" s="228"/>
      <c r="B29" s="224" t="s">
        <v>255</v>
      </c>
      <c r="C29" s="225" t="s">
        <v>256</v>
      </c>
    </row>
    <row r="30" spans="1:4" ht="25.5" x14ac:dyDescent="0.2">
      <c r="A30" s="228"/>
      <c r="B30" s="224" t="s">
        <v>166</v>
      </c>
      <c r="C30" s="225" t="s">
        <v>273</v>
      </c>
    </row>
    <row r="31" spans="1:4" x14ac:dyDescent="0.2">
      <c r="A31" s="228"/>
      <c r="B31" s="331" t="s">
        <v>275</v>
      </c>
      <c r="C31" s="332"/>
    </row>
    <row r="32" spans="1:4" ht="25.5" x14ac:dyDescent="0.2">
      <c r="A32" s="228"/>
      <c r="B32" s="224" t="s">
        <v>276</v>
      </c>
      <c r="C32" s="225" t="s">
        <v>277</v>
      </c>
    </row>
    <row r="33" spans="1:3" x14ac:dyDescent="0.2">
      <c r="A33" s="228"/>
      <c r="B33" s="224" t="s">
        <v>278</v>
      </c>
      <c r="C33" s="225" t="s">
        <v>279</v>
      </c>
    </row>
    <row r="34" spans="1:3" x14ac:dyDescent="0.2">
      <c r="A34" s="228"/>
      <c r="B34" s="224" t="s">
        <v>280</v>
      </c>
      <c r="C34" s="225" t="s">
        <v>281</v>
      </c>
    </row>
    <row r="35" spans="1:3" x14ac:dyDescent="0.2">
      <c r="A35" s="228"/>
      <c r="B35" s="331" t="s">
        <v>0</v>
      </c>
      <c r="C35" s="332"/>
    </row>
    <row r="36" spans="1:3" x14ac:dyDescent="0.2">
      <c r="A36" s="228"/>
      <c r="B36" s="229" t="s">
        <v>134</v>
      </c>
      <c r="C36" s="227" t="s">
        <v>334</v>
      </c>
    </row>
    <row r="37" spans="1:3" ht="25.5" x14ac:dyDescent="0.2">
      <c r="A37" s="228"/>
      <c r="B37" s="229" t="s">
        <v>331</v>
      </c>
      <c r="C37" s="227" t="s">
        <v>332</v>
      </c>
    </row>
    <row r="38" spans="1:3" x14ac:dyDescent="0.2">
      <c r="A38" s="228"/>
      <c r="B38" s="229" t="s">
        <v>133</v>
      </c>
      <c r="C38" s="230" t="s">
        <v>333</v>
      </c>
    </row>
    <row r="39" spans="1:3" ht="38.25" x14ac:dyDescent="0.2">
      <c r="A39" s="228"/>
      <c r="B39" s="224" t="s">
        <v>132</v>
      </c>
      <c r="C39" s="227" t="s">
        <v>330</v>
      </c>
    </row>
    <row r="40" spans="1:3" ht="38.25" x14ac:dyDescent="0.2">
      <c r="A40" s="228"/>
      <c r="B40" s="224" t="s">
        <v>296</v>
      </c>
      <c r="C40" s="230" t="s">
        <v>297</v>
      </c>
    </row>
    <row r="41" spans="1:3" ht="25.5" x14ac:dyDescent="0.2">
      <c r="A41" s="228"/>
      <c r="B41" s="227" t="s">
        <v>43</v>
      </c>
      <c r="C41" s="227" t="s">
        <v>372</v>
      </c>
    </row>
    <row r="42" spans="1:3" ht="38.25" x14ac:dyDescent="0.2">
      <c r="A42" s="228"/>
      <c r="B42" s="224" t="s">
        <v>44</v>
      </c>
      <c r="C42" s="227" t="s">
        <v>337</v>
      </c>
    </row>
    <row r="43" spans="1:3" ht="25.5" x14ac:dyDescent="0.2">
      <c r="A43" s="228"/>
      <c r="B43" s="224" t="s">
        <v>45</v>
      </c>
      <c r="C43" s="227" t="s">
        <v>338</v>
      </c>
    </row>
    <row r="44" spans="1:3" x14ac:dyDescent="0.2">
      <c r="A44" s="228"/>
      <c r="B44" s="224" t="s">
        <v>41</v>
      </c>
      <c r="C44" s="227" t="s">
        <v>335</v>
      </c>
    </row>
    <row r="45" spans="1:3" x14ac:dyDescent="0.2">
      <c r="A45" s="228"/>
      <c r="B45" s="224" t="s">
        <v>42</v>
      </c>
      <c r="C45" s="227" t="s">
        <v>336</v>
      </c>
    </row>
    <row r="46" spans="1:3" ht="25.5" x14ac:dyDescent="0.2">
      <c r="A46" s="228"/>
      <c r="B46" s="224" t="s">
        <v>121</v>
      </c>
      <c r="C46" s="230" t="s">
        <v>298</v>
      </c>
    </row>
    <row r="47" spans="1:3" ht="25.5" x14ac:dyDescent="0.2">
      <c r="A47" s="228"/>
      <c r="B47" s="224" t="s">
        <v>299</v>
      </c>
      <c r="C47" s="230" t="s">
        <v>300</v>
      </c>
    </row>
    <row r="48" spans="1:3" ht="25.5" x14ac:dyDescent="0.2">
      <c r="A48" s="228"/>
      <c r="B48" s="224" t="s">
        <v>308</v>
      </c>
      <c r="C48" s="230" t="s">
        <v>309</v>
      </c>
    </row>
    <row r="49" spans="1:3" ht="38.25" x14ac:dyDescent="0.2">
      <c r="A49" s="228"/>
      <c r="B49" s="224" t="s">
        <v>310</v>
      </c>
      <c r="C49" s="230" t="s">
        <v>311</v>
      </c>
    </row>
    <row r="50" spans="1:3" ht="25.5" x14ac:dyDescent="0.2">
      <c r="A50" s="228"/>
      <c r="B50" s="224" t="s">
        <v>306</v>
      </c>
      <c r="C50" s="230" t="s">
        <v>307</v>
      </c>
    </row>
    <row r="51" spans="1:3" x14ac:dyDescent="0.2">
      <c r="A51" s="228"/>
      <c r="B51" s="224" t="s">
        <v>301</v>
      </c>
      <c r="C51" s="230" t="s">
        <v>373</v>
      </c>
    </row>
    <row r="52" spans="1:3" ht="25.5" x14ac:dyDescent="0.2">
      <c r="A52" s="228"/>
      <c r="B52" s="224" t="s">
        <v>304</v>
      </c>
      <c r="C52" s="230" t="s">
        <v>305</v>
      </c>
    </row>
    <row r="53" spans="1:3" x14ac:dyDescent="0.2">
      <c r="A53" s="228"/>
      <c r="B53" s="224" t="s">
        <v>302</v>
      </c>
      <c r="C53" s="230" t="s">
        <v>303</v>
      </c>
    </row>
    <row r="54" spans="1:3" ht="25.5" x14ac:dyDescent="0.2">
      <c r="A54" s="228"/>
      <c r="B54" s="224" t="s">
        <v>320</v>
      </c>
      <c r="C54" s="230" t="s">
        <v>321</v>
      </c>
    </row>
    <row r="55" spans="1:3" ht="25.5" x14ac:dyDescent="0.2">
      <c r="A55" s="228"/>
      <c r="B55" s="224" t="s">
        <v>324</v>
      </c>
      <c r="C55" s="230" t="s">
        <v>325</v>
      </c>
    </row>
    <row r="56" spans="1:3" ht="25.5" x14ac:dyDescent="0.2">
      <c r="A56" s="228"/>
      <c r="B56" s="224" t="s">
        <v>312</v>
      </c>
      <c r="C56" s="230" t="s">
        <v>313</v>
      </c>
    </row>
    <row r="57" spans="1:3" ht="25.5" x14ac:dyDescent="0.2">
      <c r="A57" s="228"/>
      <c r="B57" s="224" t="s">
        <v>316</v>
      </c>
      <c r="C57" s="230" t="s">
        <v>317</v>
      </c>
    </row>
    <row r="58" spans="1:3" ht="25.5" x14ac:dyDescent="0.2">
      <c r="A58" s="228"/>
      <c r="B58" s="224" t="s">
        <v>314</v>
      </c>
      <c r="C58" s="230" t="s">
        <v>315</v>
      </c>
    </row>
    <row r="59" spans="1:3" ht="25.5" x14ac:dyDescent="0.2">
      <c r="A59" s="228"/>
      <c r="B59" s="224" t="s">
        <v>318</v>
      </c>
      <c r="C59" s="225" t="s">
        <v>319</v>
      </c>
    </row>
    <row r="60" spans="1:3" ht="25.5" x14ac:dyDescent="0.2">
      <c r="A60" s="228"/>
      <c r="B60" s="224" t="s">
        <v>322</v>
      </c>
      <c r="C60" s="225" t="s">
        <v>323</v>
      </c>
    </row>
    <row r="61" spans="1:3" ht="38.25" x14ac:dyDescent="0.2">
      <c r="A61" s="228"/>
      <c r="B61" s="224" t="s">
        <v>326</v>
      </c>
      <c r="C61" s="225" t="s">
        <v>327</v>
      </c>
    </row>
    <row r="62" spans="1:3" ht="25.5" x14ac:dyDescent="0.2">
      <c r="A62" s="228"/>
      <c r="B62" s="224" t="s">
        <v>114</v>
      </c>
      <c r="C62" s="227" t="s">
        <v>283</v>
      </c>
    </row>
    <row r="63" spans="1:3" ht="25.5" x14ac:dyDescent="0.2">
      <c r="A63" s="228"/>
      <c r="B63" s="224" t="s">
        <v>117</v>
      </c>
      <c r="C63" s="227" t="s">
        <v>285</v>
      </c>
    </row>
    <row r="64" spans="1:3" ht="38.25" x14ac:dyDescent="0.2">
      <c r="A64" s="228"/>
      <c r="B64" s="224" t="s">
        <v>118</v>
      </c>
      <c r="C64" s="227" t="s">
        <v>287</v>
      </c>
    </row>
    <row r="65" spans="1:3" x14ac:dyDescent="0.2">
      <c r="A65" s="228"/>
      <c r="B65" s="224" t="s">
        <v>257</v>
      </c>
      <c r="C65" s="225" t="s">
        <v>258</v>
      </c>
    </row>
    <row r="66" spans="1:3" ht="25.5" x14ac:dyDescent="0.2">
      <c r="A66" s="228"/>
      <c r="B66" s="224" t="s">
        <v>259</v>
      </c>
      <c r="C66" s="227" t="s">
        <v>260</v>
      </c>
    </row>
    <row r="67" spans="1:3" ht="140.25" x14ac:dyDescent="0.2">
      <c r="A67" s="228"/>
      <c r="B67" s="227" t="s">
        <v>380</v>
      </c>
      <c r="C67" s="227" t="s">
        <v>256</v>
      </c>
    </row>
    <row r="68" spans="1:3" ht="63.75" x14ac:dyDescent="0.2">
      <c r="A68" s="228"/>
      <c r="B68" s="234" t="s">
        <v>120</v>
      </c>
      <c r="C68" s="227" t="s">
        <v>254</v>
      </c>
    </row>
    <row r="69" spans="1:3" ht="25.5" x14ac:dyDescent="0.2">
      <c r="A69" s="228"/>
      <c r="B69" s="224" t="s">
        <v>113</v>
      </c>
      <c r="C69" s="227" t="s">
        <v>282</v>
      </c>
    </row>
    <row r="70" spans="1:3" ht="25.5" x14ac:dyDescent="0.2">
      <c r="A70" s="228"/>
      <c r="B70" s="224" t="s">
        <v>146</v>
      </c>
      <c r="C70" s="227" t="s">
        <v>284</v>
      </c>
    </row>
    <row r="71" spans="1:3" ht="25.5" x14ac:dyDescent="0.2">
      <c r="A71" s="228"/>
      <c r="B71" s="224" t="s">
        <v>115</v>
      </c>
      <c r="C71" s="227" t="s">
        <v>286</v>
      </c>
    </row>
    <row r="72" spans="1:3" ht="25.5" x14ac:dyDescent="0.2">
      <c r="A72" s="228"/>
      <c r="B72" s="224" t="s">
        <v>37</v>
      </c>
      <c r="C72" s="227" t="s">
        <v>328</v>
      </c>
    </row>
    <row r="73" spans="1:3" ht="25.5" x14ac:dyDescent="0.2">
      <c r="A73" s="228"/>
      <c r="B73" s="224" t="s">
        <v>39</v>
      </c>
      <c r="C73" s="227" t="s">
        <v>329</v>
      </c>
    </row>
    <row r="74" spans="1:3" x14ac:dyDescent="0.2">
      <c r="A74" s="228"/>
      <c r="B74" s="234" t="s">
        <v>377</v>
      </c>
      <c r="C74" s="227" t="s">
        <v>378</v>
      </c>
    </row>
    <row r="75" spans="1:3" ht="25.5" x14ac:dyDescent="0.2">
      <c r="A75" s="228"/>
      <c r="B75" s="224" t="s">
        <v>25</v>
      </c>
      <c r="C75" s="227" t="s">
        <v>295</v>
      </c>
    </row>
    <row r="76" spans="1:3" ht="25.5" x14ac:dyDescent="0.2">
      <c r="A76" s="228"/>
      <c r="B76" s="224" t="s">
        <v>24</v>
      </c>
      <c r="C76" s="227" t="s">
        <v>294</v>
      </c>
    </row>
    <row r="77" spans="1:3" ht="51" x14ac:dyDescent="0.2">
      <c r="A77" s="228"/>
      <c r="B77" s="224" t="s">
        <v>20</v>
      </c>
      <c r="C77" s="227" t="s">
        <v>290</v>
      </c>
    </row>
    <row r="78" spans="1:3" ht="51" x14ac:dyDescent="0.2">
      <c r="A78" s="228"/>
      <c r="B78" s="224" t="s">
        <v>21</v>
      </c>
      <c r="C78" s="227" t="s">
        <v>291</v>
      </c>
    </row>
    <row r="79" spans="1:3" ht="51" x14ac:dyDescent="0.2">
      <c r="A79" s="228"/>
      <c r="B79" s="224" t="s">
        <v>22</v>
      </c>
      <c r="C79" s="227" t="s">
        <v>292</v>
      </c>
    </row>
    <row r="80" spans="1:3" ht="38.25" x14ac:dyDescent="0.2">
      <c r="A80" s="228"/>
      <c r="B80" s="229" t="s">
        <v>19</v>
      </c>
      <c r="C80" s="227" t="s">
        <v>289</v>
      </c>
    </row>
    <row r="81" spans="1:4" ht="38.25" x14ac:dyDescent="0.2">
      <c r="A81" s="228"/>
      <c r="B81" s="224" t="s">
        <v>23</v>
      </c>
      <c r="C81" s="227" t="s">
        <v>293</v>
      </c>
    </row>
    <row r="82" spans="1:4" ht="38.25" x14ac:dyDescent="0.2">
      <c r="A82" s="228"/>
      <c r="B82" s="224" t="s">
        <v>116</v>
      </c>
      <c r="C82" s="227" t="s">
        <v>288</v>
      </c>
    </row>
    <row r="83" spans="1:4" x14ac:dyDescent="0.2">
      <c r="A83" s="228"/>
      <c r="B83" s="331" t="s">
        <v>415</v>
      </c>
      <c r="C83" s="332"/>
    </row>
    <row r="84" spans="1:4" s="228" customFormat="1" x14ac:dyDescent="0.2">
      <c r="B84" s="256" t="s">
        <v>424</v>
      </c>
      <c r="C84" s="257" t="s">
        <v>425</v>
      </c>
    </row>
    <row r="85" spans="1:4" ht="38.25" x14ac:dyDescent="0.2">
      <c r="A85" s="228"/>
      <c r="B85" s="226" t="s">
        <v>345</v>
      </c>
      <c r="C85" s="227" t="s">
        <v>371</v>
      </c>
    </row>
    <row r="86" spans="1:4" x14ac:dyDescent="0.2">
      <c r="A86" s="228"/>
      <c r="B86" s="229" t="s">
        <v>354</v>
      </c>
      <c r="C86" s="225" t="s">
        <v>355</v>
      </c>
    </row>
    <row r="87" spans="1:4" ht="102" x14ac:dyDescent="0.2">
      <c r="A87" s="228"/>
      <c r="B87" s="229" t="s">
        <v>352</v>
      </c>
      <c r="C87" s="225" t="s">
        <v>353</v>
      </c>
    </row>
    <row r="88" spans="1:4" ht="153" x14ac:dyDescent="0.2">
      <c r="A88" s="228"/>
      <c r="B88" s="226" t="s">
        <v>165</v>
      </c>
      <c r="C88" s="230" t="s">
        <v>344</v>
      </c>
    </row>
    <row r="89" spans="1:4" x14ac:dyDescent="0.2">
      <c r="A89" s="228"/>
      <c r="B89" s="226" t="s">
        <v>267</v>
      </c>
      <c r="C89" s="225" t="s">
        <v>268</v>
      </c>
      <c r="D89" s="220"/>
    </row>
    <row r="90" spans="1:4" ht="38.25" x14ac:dyDescent="0.2">
      <c r="A90" s="228"/>
      <c r="B90" s="226" t="s">
        <v>167</v>
      </c>
      <c r="C90" s="225" t="s">
        <v>348</v>
      </c>
    </row>
    <row r="91" spans="1:4" ht="38.25" x14ac:dyDescent="0.2">
      <c r="A91" s="228"/>
      <c r="B91" s="224" t="s">
        <v>168</v>
      </c>
      <c r="C91" s="225" t="s">
        <v>349</v>
      </c>
    </row>
    <row r="92" spans="1:4" ht="127.5" x14ac:dyDescent="0.2">
      <c r="A92" s="228"/>
      <c r="B92" s="224" t="s">
        <v>172</v>
      </c>
      <c r="C92" s="227" t="s">
        <v>367</v>
      </c>
    </row>
    <row r="93" spans="1:4" x14ac:dyDescent="0.2">
      <c r="A93" s="228"/>
      <c r="B93" s="229" t="s">
        <v>350</v>
      </c>
      <c r="C93" s="225" t="s">
        <v>351</v>
      </c>
    </row>
    <row r="94" spans="1:4" ht="25.5" x14ac:dyDescent="0.2">
      <c r="A94" s="228"/>
      <c r="B94" s="224" t="s">
        <v>363</v>
      </c>
      <c r="C94" s="225" t="s">
        <v>364</v>
      </c>
    </row>
    <row r="95" spans="1:4" ht="25.5" x14ac:dyDescent="0.2">
      <c r="A95" s="228"/>
      <c r="B95" s="224" t="s">
        <v>365</v>
      </c>
      <c r="C95" s="225" t="s">
        <v>366</v>
      </c>
    </row>
    <row r="96" spans="1:4" ht="25.5" x14ac:dyDescent="0.2">
      <c r="A96" s="228"/>
      <c r="B96" s="226" t="s">
        <v>346</v>
      </c>
      <c r="C96" s="225" t="s">
        <v>347</v>
      </c>
    </row>
    <row r="97" spans="1:3" x14ac:dyDescent="0.2">
      <c r="A97" s="228"/>
      <c r="B97" s="226" t="s">
        <v>342</v>
      </c>
      <c r="C97" s="225" t="s">
        <v>343</v>
      </c>
    </row>
    <row r="98" spans="1:3" ht="165.75" x14ac:dyDescent="0.2">
      <c r="A98" s="228"/>
      <c r="B98" s="224" t="s">
        <v>358</v>
      </c>
      <c r="C98" s="225" t="s">
        <v>359</v>
      </c>
    </row>
    <row r="99" spans="1:3" x14ac:dyDescent="0.2">
      <c r="A99" s="228"/>
      <c r="B99" s="226" t="s">
        <v>341</v>
      </c>
      <c r="C99" s="227" t="s">
        <v>370</v>
      </c>
    </row>
    <row r="100" spans="1:3" ht="178.5" x14ac:dyDescent="0.2">
      <c r="A100" s="228"/>
      <c r="B100" s="224" t="s">
        <v>368</v>
      </c>
      <c r="C100" s="225" t="s">
        <v>369</v>
      </c>
    </row>
    <row r="101" spans="1:3" ht="89.25" x14ac:dyDescent="0.2">
      <c r="A101" s="228"/>
      <c r="B101" s="224" t="s">
        <v>155</v>
      </c>
      <c r="C101" s="227" t="s">
        <v>360</v>
      </c>
    </row>
    <row r="102" spans="1:3" ht="76.5" x14ac:dyDescent="0.2">
      <c r="A102" s="228"/>
      <c r="B102" s="224" t="s">
        <v>361</v>
      </c>
      <c r="C102" s="227" t="s">
        <v>362</v>
      </c>
    </row>
    <row r="103" spans="1:3" s="228" customFormat="1" ht="25.5" x14ac:dyDescent="0.2">
      <c r="B103" s="229" t="s">
        <v>426</v>
      </c>
      <c r="C103" s="227" t="s">
        <v>427</v>
      </c>
    </row>
    <row r="104" spans="1:3" ht="165.75" x14ac:dyDescent="0.2">
      <c r="A104" s="228"/>
      <c r="B104" s="224" t="s">
        <v>356</v>
      </c>
      <c r="C104" s="225" t="s">
        <v>357</v>
      </c>
    </row>
    <row r="105" spans="1:3" ht="51" x14ac:dyDescent="0.2">
      <c r="A105" s="228"/>
      <c r="B105" s="226" t="s">
        <v>339</v>
      </c>
      <c r="C105" s="230" t="s">
        <v>340</v>
      </c>
    </row>
    <row r="106" spans="1:3" x14ac:dyDescent="0.2">
      <c r="A106" s="228"/>
    </row>
    <row r="107" spans="1:3" x14ac:dyDescent="0.2">
      <c r="A107" s="253"/>
    </row>
    <row r="108" spans="1:3" x14ac:dyDescent="0.2">
      <c r="A108" s="254"/>
    </row>
  </sheetData>
  <sortState ref="B8:C37">
    <sortCondition ref="B37"/>
  </sortState>
  <mergeCells count="4">
    <mergeCell ref="B6:C6"/>
    <mergeCell ref="B31:C31"/>
    <mergeCell ref="B35:C35"/>
    <mergeCell ref="B83:C83"/>
  </mergeCells>
  <pageMargins left="0.70866141732283472" right="0.70866141732283472" top="0.74803149606299213" bottom="0.74803149606299213" header="0.31496062992125984" footer="0.31496062992125984"/>
  <pageSetup paperSize="9" scale="94" fitToHeight="0" orientation="landscape"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5"/>
  <sheetViews>
    <sheetView showGridLines="0" zoomScale="85" zoomScaleNormal="85" zoomScaleSheetLayoutView="115" workbookViewId="0"/>
  </sheetViews>
  <sheetFormatPr defaultColWidth="8.85546875" defaultRowHeight="12.75" x14ac:dyDescent="0.2"/>
  <cols>
    <col min="1" max="1" width="10.5703125" style="48" customWidth="1"/>
    <col min="2" max="2" width="49.5703125" style="48" customWidth="1"/>
    <col min="3" max="3" width="15.28515625" style="48" customWidth="1"/>
    <col min="4" max="4" width="16.42578125" style="48" customWidth="1"/>
    <col min="5" max="5" width="16.140625" style="48" customWidth="1"/>
    <col min="6" max="6" width="18.5703125" style="48" customWidth="1"/>
    <col min="7" max="7" width="15.7109375" style="48" customWidth="1"/>
    <col min="8" max="9" width="8.85546875" style="48"/>
    <col min="10" max="10" width="10.7109375" style="48" customWidth="1"/>
    <col min="11" max="16384" width="8.85546875" style="48"/>
  </cols>
  <sheetData>
    <row r="1" spans="2:10" ht="20.25" x14ac:dyDescent="0.3">
      <c r="B1" s="44" t="str">
        <f>Cover!C22</f>
        <v>AusNet Electricity Services Pty Ltd</v>
      </c>
    </row>
    <row r="2" spans="2:10" ht="20.25" x14ac:dyDescent="0.3">
      <c r="B2" s="44" t="s">
        <v>140</v>
      </c>
    </row>
    <row r="3" spans="2:10" ht="20.25" x14ac:dyDescent="0.3">
      <c r="B3" s="46">
        <f>Cover!C26</f>
        <v>2015</v>
      </c>
    </row>
    <row r="4" spans="2:10" ht="18" x14ac:dyDescent="0.25">
      <c r="B4" s="73" t="s">
        <v>6</v>
      </c>
      <c r="H4" s="336"/>
      <c r="I4" s="336"/>
      <c r="J4" s="336"/>
    </row>
    <row r="5" spans="2:10" ht="23.25" x14ac:dyDescent="0.35">
      <c r="B5" s="84"/>
      <c r="H5" s="336"/>
      <c r="I5" s="336"/>
      <c r="J5" s="336"/>
    </row>
    <row r="6" spans="2:10" s="103" customFormat="1" ht="48.75" customHeight="1" x14ac:dyDescent="0.2">
      <c r="B6" s="337" t="s">
        <v>183</v>
      </c>
      <c r="C6" s="338"/>
      <c r="D6" s="338"/>
    </row>
    <row r="8" spans="2:10" ht="15.75" x14ac:dyDescent="0.25">
      <c r="B8" s="47" t="s">
        <v>161</v>
      </c>
    </row>
    <row r="10" spans="2:10" ht="20.25" x14ac:dyDescent="0.2">
      <c r="B10" s="49"/>
      <c r="C10" s="333" t="s">
        <v>7</v>
      </c>
      <c r="D10" s="334"/>
      <c r="E10" s="334"/>
      <c r="F10" s="334"/>
      <c r="G10" s="335"/>
    </row>
    <row r="11" spans="2:10" ht="30" x14ac:dyDescent="0.2">
      <c r="B11" s="50"/>
      <c r="C11" s="51" t="s">
        <v>1</v>
      </c>
      <c r="D11" s="51" t="s">
        <v>2</v>
      </c>
      <c r="E11" s="51" t="s">
        <v>8</v>
      </c>
      <c r="F11" s="51" t="s">
        <v>9</v>
      </c>
      <c r="G11" s="52" t="s">
        <v>10</v>
      </c>
    </row>
    <row r="12" spans="2:10" ht="17.25" customHeight="1" x14ac:dyDescent="0.2">
      <c r="B12" s="53" t="s">
        <v>153</v>
      </c>
      <c r="C12" s="105" t="s">
        <v>442</v>
      </c>
      <c r="D12" s="105">
        <v>100.07206432644161</v>
      </c>
      <c r="E12" s="105">
        <v>223.74326715622678</v>
      </c>
      <c r="F12" s="105">
        <v>329.94268342357128</v>
      </c>
      <c r="G12" s="105">
        <v>194.06939407243334</v>
      </c>
    </row>
    <row r="13" spans="2:10" ht="17.25" customHeight="1" x14ac:dyDescent="0.2">
      <c r="B13" s="53" t="s">
        <v>175</v>
      </c>
      <c r="C13" s="105" t="s">
        <v>442</v>
      </c>
      <c r="D13" s="105">
        <v>62.532343086880118</v>
      </c>
      <c r="E13" s="105">
        <v>165.12678433857167</v>
      </c>
      <c r="F13" s="105">
        <v>231.80294357745103</v>
      </c>
      <c r="G13" s="105">
        <v>136.76303017287822</v>
      </c>
    </row>
    <row r="14" spans="2:10" x14ac:dyDescent="0.2">
      <c r="B14" s="55"/>
      <c r="C14" s="56"/>
      <c r="D14" s="56"/>
      <c r="E14" s="56"/>
      <c r="F14" s="56"/>
      <c r="G14" s="56"/>
    </row>
    <row r="15" spans="2:10" ht="15.75" x14ac:dyDescent="0.25">
      <c r="B15" s="47" t="s">
        <v>162</v>
      </c>
      <c r="C15" s="57"/>
      <c r="D15" s="57"/>
      <c r="E15" s="57"/>
      <c r="F15" s="57"/>
      <c r="G15" s="57"/>
    </row>
    <row r="16" spans="2:10" x14ac:dyDescent="0.2">
      <c r="B16" s="58"/>
      <c r="C16" s="59"/>
      <c r="D16" s="59"/>
      <c r="E16" s="59"/>
      <c r="F16" s="59"/>
      <c r="G16" s="59"/>
      <c r="H16" s="336"/>
      <c r="I16" s="336"/>
      <c r="J16" s="336"/>
    </row>
    <row r="17" spans="2:7" ht="15.75" x14ac:dyDescent="0.2">
      <c r="B17" s="54"/>
      <c r="C17" s="333" t="s">
        <v>7</v>
      </c>
      <c r="D17" s="334"/>
      <c r="E17" s="334"/>
      <c r="F17" s="334"/>
      <c r="G17" s="335"/>
    </row>
    <row r="18" spans="2:7" ht="30" x14ac:dyDescent="0.2">
      <c r="B18" s="50"/>
      <c r="C18" s="51" t="s">
        <v>1</v>
      </c>
      <c r="D18" s="51" t="s">
        <v>2</v>
      </c>
      <c r="E18" s="51" t="s">
        <v>8</v>
      </c>
      <c r="F18" s="51" t="s">
        <v>9</v>
      </c>
      <c r="G18" s="52" t="s">
        <v>10</v>
      </c>
    </row>
    <row r="19" spans="2:7" s="101" customFormat="1" ht="17.25" customHeight="1" x14ac:dyDescent="0.2">
      <c r="B19" s="53" t="s">
        <v>153</v>
      </c>
      <c r="C19" s="105" t="s">
        <v>442</v>
      </c>
      <c r="D19" s="105">
        <v>1.2017697286228242</v>
      </c>
      <c r="E19" s="105">
        <v>2.4775603328289448</v>
      </c>
      <c r="F19" s="105">
        <v>2.9792228908594129</v>
      </c>
      <c r="G19" s="105">
        <v>2.0675739956360841</v>
      </c>
    </row>
    <row r="20" spans="2:7" s="101" customFormat="1" ht="17.25" customHeight="1" x14ac:dyDescent="0.2">
      <c r="B20" s="53" t="s">
        <v>175</v>
      </c>
      <c r="C20" s="105" t="s">
        <v>442</v>
      </c>
      <c r="D20" s="105">
        <v>0.93966953793550445</v>
      </c>
      <c r="E20" s="105">
        <v>2.1410546323412945</v>
      </c>
      <c r="F20" s="105">
        <v>2.4487905861843537</v>
      </c>
      <c r="G20" s="105">
        <v>1.7261785833911745</v>
      </c>
    </row>
    <row r="21" spans="2:7" x14ac:dyDescent="0.2">
      <c r="B21" s="60"/>
      <c r="C21" s="57"/>
      <c r="D21" s="57"/>
      <c r="E21" s="57"/>
      <c r="F21" s="57"/>
      <c r="G21" s="57"/>
    </row>
    <row r="22" spans="2:7" ht="15.75" x14ac:dyDescent="0.25">
      <c r="B22" s="47" t="s">
        <v>163</v>
      </c>
      <c r="C22" s="57"/>
      <c r="D22" s="57"/>
      <c r="E22" s="57"/>
      <c r="F22" s="57"/>
      <c r="G22" s="57"/>
    </row>
    <row r="23" spans="2:7" x14ac:dyDescent="0.2">
      <c r="B23" s="58"/>
      <c r="C23" s="59"/>
      <c r="D23" s="59"/>
      <c r="E23" s="59"/>
      <c r="F23" s="59"/>
      <c r="G23" s="59"/>
    </row>
    <row r="24" spans="2:7" ht="15.75" x14ac:dyDescent="0.2">
      <c r="B24" s="54"/>
      <c r="C24" s="333" t="s">
        <v>7</v>
      </c>
      <c r="D24" s="334"/>
      <c r="E24" s="334"/>
      <c r="F24" s="334"/>
      <c r="G24" s="335"/>
    </row>
    <row r="25" spans="2:7" ht="30" x14ac:dyDescent="0.2">
      <c r="B25" s="50"/>
      <c r="C25" s="51" t="s">
        <v>1</v>
      </c>
      <c r="D25" s="51" t="s">
        <v>2</v>
      </c>
      <c r="E25" s="51" t="s">
        <v>8</v>
      </c>
      <c r="F25" s="51" t="s">
        <v>9</v>
      </c>
      <c r="G25" s="52" t="s">
        <v>10</v>
      </c>
    </row>
    <row r="26" spans="2:7" s="101" customFormat="1" ht="17.25" customHeight="1" x14ac:dyDescent="0.2">
      <c r="B26" s="53" t="s">
        <v>153</v>
      </c>
      <c r="C26" s="105" t="s">
        <v>442</v>
      </c>
      <c r="D26" s="105">
        <v>2.7233606056905604</v>
      </c>
      <c r="E26" s="105">
        <v>5.4704730579080572</v>
      </c>
      <c r="F26" s="105">
        <v>11.25485693212867</v>
      </c>
      <c r="G26" s="105">
        <v>5.4104228248768118</v>
      </c>
    </row>
    <row r="27" spans="2:7" s="101" customFormat="1" ht="17.25" customHeight="1" x14ac:dyDescent="0.2">
      <c r="B27" s="53" t="s">
        <v>175</v>
      </c>
      <c r="C27" s="105" t="s">
        <v>442</v>
      </c>
      <c r="D27" s="105">
        <v>2.5537522192058764</v>
      </c>
      <c r="E27" s="105">
        <v>5.0029622989326965</v>
      </c>
      <c r="F27" s="105">
        <v>10.549357158422314</v>
      </c>
      <c r="G27" s="105">
        <v>5.017509167227975</v>
      </c>
    </row>
    <row r="28" spans="2:7" x14ac:dyDescent="0.2">
      <c r="B28" s="60"/>
      <c r="C28" s="57"/>
      <c r="D28" s="57"/>
      <c r="E28" s="57"/>
      <c r="F28" s="57"/>
      <c r="G28" s="57"/>
    </row>
    <row r="29" spans="2:7" ht="15.75" x14ac:dyDescent="0.25">
      <c r="B29" s="47" t="s">
        <v>184</v>
      </c>
    </row>
    <row r="31" spans="2:7" ht="30" x14ac:dyDescent="0.2">
      <c r="B31" s="54"/>
      <c r="C31" s="52" t="s">
        <v>1</v>
      </c>
      <c r="D31" s="52" t="s">
        <v>2</v>
      </c>
      <c r="E31" s="52" t="s">
        <v>8</v>
      </c>
      <c r="F31" s="52" t="s">
        <v>9</v>
      </c>
      <c r="G31" s="52" t="s">
        <v>10</v>
      </c>
    </row>
    <row r="32" spans="2:7" ht="15" x14ac:dyDescent="0.2">
      <c r="B32" s="83" t="s">
        <v>80</v>
      </c>
      <c r="C32" s="106" t="s">
        <v>442</v>
      </c>
      <c r="D32" s="106">
        <v>265894</v>
      </c>
      <c r="E32" s="106">
        <v>290992</v>
      </c>
      <c r="F32" s="106">
        <v>119193</v>
      </c>
      <c r="G32" s="106">
        <v>676079</v>
      </c>
    </row>
    <row r="33" spans="2:9" ht="15" x14ac:dyDescent="0.2">
      <c r="B33" s="83" t="s">
        <v>81</v>
      </c>
      <c r="C33" s="106" t="s">
        <v>442</v>
      </c>
      <c r="D33" s="106">
        <v>266391</v>
      </c>
      <c r="E33" s="106">
        <v>302466</v>
      </c>
      <c r="F33" s="106">
        <v>119435</v>
      </c>
      <c r="G33" s="106">
        <v>688292</v>
      </c>
      <c r="H33" s="276"/>
      <c r="I33" s="276"/>
    </row>
    <row r="34" spans="2:9" ht="15" x14ac:dyDescent="0.2">
      <c r="B34" s="83" t="s">
        <v>82</v>
      </c>
      <c r="C34" s="259" t="s">
        <v>442</v>
      </c>
      <c r="D34" s="107">
        <v>266142.5</v>
      </c>
      <c r="E34" s="107">
        <v>296729</v>
      </c>
      <c r="F34" s="107">
        <v>119314</v>
      </c>
      <c r="G34" s="107">
        <v>682185.5</v>
      </c>
    </row>
    <row r="35" spans="2:9" x14ac:dyDescent="0.2">
      <c r="G35" s="276"/>
    </row>
  </sheetData>
  <mergeCells count="7">
    <mergeCell ref="C24:G24"/>
    <mergeCell ref="H4:J4"/>
    <mergeCell ref="H5:J5"/>
    <mergeCell ref="C10:G10"/>
    <mergeCell ref="H16:J16"/>
    <mergeCell ref="C17:G17"/>
    <mergeCell ref="B6:D6"/>
  </mergeCells>
  <phoneticPr fontId="24" type="noConversion"/>
  <pageMargins left="0" right="0" top="0" bottom="0" header="0" footer="0"/>
  <pageSetup paperSize="9" scale="74" orientation="portrait" verticalDpi="2" r:id="rId1"/>
  <headerFooter alignWithMargins="0">
    <oddFooter>&amp;L&amp;D&amp;C&amp; Template: &amp;A
&amp;F&amp;R&amp;P of &amp;N</oddFooter>
  </headerFooter>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zoomScaleNormal="100" zoomScaleSheetLayoutView="85" workbookViewId="0"/>
  </sheetViews>
  <sheetFormatPr defaultColWidth="8.85546875" defaultRowHeight="12.75" x14ac:dyDescent="0.2"/>
  <cols>
    <col min="1" max="1" width="12.85546875" style="45" customWidth="1"/>
    <col min="2" max="2" width="24.140625" style="45" customWidth="1"/>
    <col min="3" max="3" width="21.28515625" style="45" customWidth="1"/>
    <col min="4" max="4" width="15.28515625" style="45" customWidth="1"/>
    <col min="5" max="5" width="16.5703125" style="45" customWidth="1"/>
    <col min="6" max="6" width="14.28515625" style="45" customWidth="1"/>
    <col min="7" max="7" width="14.7109375" style="45" customWidth="1"/>
    <col min="8" max="8" width="16.140625" style="45" customWidth="1"/>
    <col min="9" max="16384" width="8.85546875" style="45"/>
  </cols>
  <sheetData>
    <row r="1" spans="2:10" ht="20.25" x14ac:dyDescent="0.3">
      <c r="B1" s="44" t="str">
        <f>Cover!C22</f>
        <v>AusNet Electricity Services Pty Ltd</v>
      </c>
      <c r="E1" s="61"/>
    </row>
    <row r="2" spans="2:10" ht="20.25" x14ac:dyDescent="0.3">
      <c r="B2" s="44" t="s">
        <v>140</v>
      </c>
      <c r="E2" s="61"/>
    </row>
    <row r="3" spans="2:10" ht="20.25" x14ac:dyDescent="0.3">
      <c r="B3" s="46">
        <f>Cover!C26</f>
        <v>2015</v>
      </c>
      <c r="E3" s="61"/>
    </row>
    <row r="4" spans="2:10" ht="18" x14ac:dyDescent="0.25">
      <c r="B4" s="73" t="s">
        <v>0</v>
      </c>
      <c r="E4" s="61"/>
      <c r="H4" s="339"/>
      <c r="I4" s="339"/>
      <c r="J4" s="339"/>
    </row>
    <row r="6" spans="2:10" s="137" customFormat="1" ht="45" customHeight="1" x14ac:dyDescent="0.2">
      <c r="B6" s="337" t="s">
        <v>183</v>
      </c>
      <c r="C6" s="338"/>
      <c r="D6" s="338"/>
    </row>
    <row r="7" spans="2:10" s="137" customFormat="1" x14ac:dyDescent="0.2"/>
    <row r="8" spans="2:10" x14ac:dyDescent="0.2">
      <c r="B8" s="142" t="s">
        <v>3</v>
      </c>
      <c r="C8" s="142"/>
      <c r="D8" s="140"/>
      <c r="E8" s="140"/>
      <c r="F8" s="140"/>
      <c r="G8" s="140"/>
      <c r="H8" s="140"/>
    </row>
    <row r="9" spans="2:10" x14ac:dyDescent="0.2">
      <c r="B9" s="142"/>
      <c r="C9" s="142"/>
      <c r="D9" s="140"/>
      <c r="E9" s="140"/>
      <c r="F9" s="140"/>
      <c r="G9" s="140"/>
      <c r="H9" s="140"/>
    </row>
    <row r="10" spans="2:10" ht="25.5" x14ac:dyDescent="0.2">
      <c r="B10" s="141"/>
      <c r="C10" s="158" t="s">
        <v>185</v>
      </c>
      <c r="D10" s="158" t="s">
        <v>153</v>
      </c>
      <c r="E10" s="140"/>
      <c r="F10" s="140"/>
      <c r="G10" s="140"/>
      <c r="H10" s="140"/>
    </row>
    <row r="11" spans="2:10" x14ac:dyDescent="0.2">
      <c r="B11" s="160" t="s">
        <v>120</v>
      </c>
      <c r="C11" s="161">
        <f>SUMIF('1c. STPIS Daily Performance'!O14:O378,"NO",'1c. STPIS Daily Performance'!M14:M378)</f>
        <v>95444</v>
      </c>
      <c r="D11" s="284">
        <f>SUM('1c. STPIS Daily Performance'!M14:M378)</f>
        <v>100566</v>
      </c>
      <c r="E11" s="140"/>
      <c r="F11" s="140"/>
      <c r="G11" s="140"/>
      <c r="H11" s="140"/>
    </row>
    <row r="12" spans="2:10" ht="25.5" x14ac:dyDescent="0.2">
      <c r="B12" s="160" t="s">
        <v>380</v>
      </c>
      <c r="C12" s="161">
        <f>SUMIF('1c. STPIS Daily Performance'!O14:O378,"NO",'1c. STPIS Daily Performance'!N14:N378)</f>
        <v>81371</v>
      </c>
      <c r="D12" s="284">
        <f>SUM('1c. STPIS Daily Performance'!N14:N378)</f>
        <v>84250</v>
      </c>
      <c r="E12" s="140"/>
      <c r="F12" s="140"/>
      <c r="G12" s="140"/>
      <c r="H12" s="140"/>
    </row>
    <row r="13" spans="2:10" ht="38.25" x14ac:dyDescent="0.2">
      <c r="B13" s="160" t="s">
        <v>11</v>
      </c>
      <c r="C13" s="162">
        <f>C12/C11</f>
        <v>0.85255228196638866</v>
      </c>
      <c r="D13" s="162">
        <f>D12/D11</f>
        <v>0.83775828808941388</v>
      </c>
      <c r="E13" s="140"/>
      <c r="F13" s="140"/>
      <c r="G13" s="140"/>
      <c r="H13" s="140"/>
    </row>
    <row r="14" spans="2:10" x14ac:dyDescent="0.2">
      <c r="B14" s="163"/>
      <c r="C14" s="164"/>
      <c r="D14" s="165"/>
      <c r="E14" s="140"/>
      <c r="F14" s="140"/>
      <c r="G14" s="140"/>
      <c r="H14" s="140"/>
    </row>
    <row r="15" spans="2:10" x14ac:dyDescent="0.2">
      <c r="B15" s="142" t="s">
        <v>4</v>
      </c>
      <c r="C15" s="142"/>
      <c r="D15" s="143"/>
      <c r="E15" s="159"/>
      <c r="F15" s="159"/>
      <c r="G15" s="140"/>
      <c r="H15" s="140"/>
    </row>
    <row r="16" spans="2:10" x14ac:dyDescent="0.2">
      <c r="B16" s="142"/>
      <c r="C16" s="142"/>
      <c r="D16" s="143"/>
      <c r="E16" s="159"/>
      <c r="F16" s="159"/>
      <c r="G16" s="140"/>
      <c r="H16" s="140"/>
    </row>
    <row r="17" spans="2:8" x14ac:dyDescent="0.2">
      <c r="B17" s="340" t="s">
        <v>136</v>
      </c>
      <c r="C17" s="341"/>
      <c r="D17" s="144"/>
      <c r="E17" s="144"/>
      <c r="F17" s="144"/>
      <c r="G17" s="145"/>
      <c r="H17" s="140"/>
    </row>
    <row r="18" spans="2:8" x14ac:dyDescent="0.2">
      <c r="B18" s="142"/>
      <c r="C18" s="142"/>
      <c r="D18" s="143"/>
      <c r="E18" s="159"/>
      <c r="F18" s="159"/>
      <c r="G18" s="140"/>
      <c r="H18" s="140"/>
    </row>
    <row r="19" spans="2:8" ht="24.6" customHeight="1" x14ac:dyDescent="0.2">
      <c r="B19" s="141"/>
      <c r="C19" s="141" t="s">
        <v>153</v>
      </c>
      <c r="D19" s="159"/>
      <c r="E19" s="159"/>
      <c r="F19" s="159"/>
      <c r="G19" s="140"/>
      <c r="H19" s="140"/>
    </row>
    <row r="20" spans="2:8" ht="39" customHeight="1" x14ac:dyDescent="0.2">
      <c r="B20" s="160" t="s">
        <v>12</v>
      </c>
      <c r="C20" s="161">
        <v>15426</v>
      </c>
      <c r="D20" s="159"/>
      <c r="E20" s="159"/>
      <c r="F20" s="159"/>
      <c r="G20" s="140"/>
      <c r="H20" s="140"/>
    </row>
    <row r="21" spans="2:8" ht="74.25" customHeight="1" x14ac:dyDescent="0.2">
      <c r="B21" s="160" t="s">
        <v>13</v>
      </c>
      <c r="C21" s="161">
        <v>56</v>
      </c>
      <c r="D21" s="140"/>
      <c r="E21" s="140"/>
      <c r="F21" s="140"/>
      <c r="G21" s="140"/>
      <c r="H21" s="140"/>
    </row>
    <row r="22" spans="2:8" ht="69" customHeight="1" x14ac:dyDescent="0.2">
      <c r="B22" s="160" t="s">
        <v>14</v>
      </c>
      <c r="C22" s="162">
        <f>C21/C20</f>
        <v>3.6302346687410864E-3</v>
      </c>
      <c r="D22" s="140"/>
      <c r="E22" s="140"/>
      <c r="F22" s="140"/>
      <c r="G22" s="140"/>
      <c r="H22" s="140"/>
    </row>
    <row r="23" spans="2:8" ht="16.149999999999999" customHeight="1" x14ac:dyDescent="0.2">
      <c r="B23" s="163"/>
      <c r="C23" s="164"/>
      <c r="D23" s="140"/>
      <c r="E23" s="140"/>
      <c r="F23" s="140"/>
      <c r="G23" s="140"/>
      <c r="H23" s="140"/>
    </row>
    <row r="24" spans="2:8" x14ac:dyDescent="0.2">
      <c r="B24" s="342" t="s">
        <v>5</v>
      </c>
      <c r="C24" s="342"/>
      <c r="D24" s="142"/>
      <c r="E24" s="140"/>
      <c r="F24" s="140"/>
      <c r="G24" s="140"/>
      <c r="H24" s="140"/>
    </row>
    <row r="25" spans="2:8" x14ac:dyDescent="0.2">
      <c r="B25" s="131"/>
      <c r="C25" s="63"/>
      <c r="D25" s="142"/>
      <c r="E25" s="140"/>
      <c r="F25" s="140"/>
      <c r="G25" s="140"/>
      <c r="H25" s="140"/>
    </row>
    <row r="26" spans="2:8" x14ac:dyDescent="0.2">
      <c r="B26" s="141"/>
      <c r="C26" s="141" t="s">
        <v>153</v>
      </c>
      <c r="D26" s="140"/>
      <c r="E26" s="140"/>
      <c r="F26" s="140"/>
      <c r="G26" s="140"/>
      <c r="H26" s="140"/>
    </row>
    <row r="27" spans="2:8" ht="35.25" customHeight="1" x14ac:dyDescent="0.2">
      <c r="B27" s="160" t="s">
        <v>15</v>
      </c>
      <c r="C27" s="161">
        <v>142389</v>
      </c>
      <c r="D27" s="140"/>
      <c r="E27" s="140"/>
      <c r="F27" s="140"/>
      <c r="G27" s="140"/>
      <c r="H27" s="140"/>
    </row>
    <row r="28" spans="2:8" ht="47.25" customHeight="1" x14ac:dyDescent="0.2">
      <c r="B28" s="160" t="s">
        <v>16</v>
      </c>
      <c r="C28" s="161">
        <v>6276</v>
      </c>
      <c r="D28" s="140"/>
      <c r="E28" s="140"/>
      <c r="F28" s="140"/>
      <c r="G28" s="140"/>
      <c r="H28" s="140"/>
    </row>
    <row r="29" spans="2:8" ht="159" customHeight="1" x14ac:dyDescent="0.2">
      <c r="B29" s="160" t="s">
        <v>145</v>
      </c>
      <c r="C29" s="161">
        <v>4701</v>
      </c>
      <c r="D29" s="140"/>
      <c r="E29" s="140"/>
      <c r="F29" s="140"/>
      <c r="G29" s="140"/>
      <c r="H29" s="140"/>
    </row>
    <row r="30" spans="2:8" ht="51" x14ac:dyDescent="0.2">
      <c r="B30" s="166" t="s">
        <v>156</v>
      </c>
      <c r="C30" s="161">
        <v>127</v>
      </c>
      <c r="D30" s="140"/>
      <c r="E30" s="140"/>
      <c r="F30" s="140"/>
      <c r="G30" s="140"/>
      <c r="H30" s="140"/>
    </row>
    <row r="31" spans="2:8" ht="51" x14ac:dyDescent="0.2">
      <c r="B31" s="166" t="s">
        <v>157</v>
      </c>
      <c r="C31" s="162">
        <f>C30/C28</f>
        <v>2.0235818992989166E-2</v>
      </c>
      <c r="D31" s="140"/>
      <c r="E31" s="140"/>
      <c r="F31" s="140"/>
      <c r="G31" s="140"/>
      <c r="H31" s="140"/>
    </row>
    <row r="32" spans="2:8" x14ac:dyDescent="0.2">
      <c r="B32" s="64"/>
      <c r="C32" s="65"/>
      <c r="D32" s="48"/>
    </row>
  </sheetData>
  <mergeCells count="4">
    <mergeCell ref="H4:J4"/>
    <mergeCell ref="B17:C17"/>
    <mergeCell ref="B24:C24"/>
    <mergeCell ref="B6:D6"/>
  </mergeCells>
  <pageMargins left="0" right="0" top="0" bottom="0" header="0" footer="0"/>
  <pageSetup paperSize="8" scale="93" fitToHeight="2" orientation="portrait" verticalDpi="2" r:id="rId1"/>
  <headerFooter alignWithMargins="0">
    <oddFooter>&amp;L&amp;D&amp;C&amp; Template: &amp;A
&amp;F&amp;R&amp;P of &amp;N</oddFooter>
  </headerFooter>
  <rowBreaks count="1" manualBreakCount="1">
    <brk id="32" min="1" max="7" man="1"/>
  </rowBreaks>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78"/>
  <sheetViews>
    <sheetView showGridLines="0" topLeftCell="D1" zoomScaleNormal="100" zoomScaleSheetLayoutView="100" workbookViewId="0">
      <selection activeCell="A11" sqref="A11"/>
    </sheetView>
  </sheetViews>
  <sheetFormatPr defaultRowHeight="12.75" x14ac:dyDescent="0.2"/>
  <cols>
    <col min="1" max="1" width="9.140625" style="77"/>
    <col min="2" max="2" width="13" style="77" customWidth="1"/>
    <col min="3" max="20" width="17.28515625" style="86" customWidth="1"/>
    <col min="21" max="21" width="13" style="111" customWidth="1"/>
    <col min="22" max="22" width="15.42578125" style="111" bestFit="1" customWidth="1"/>
    <col min="23" max="16384" width="9.140625" style="77"/>
  </cols>
  <sheetData>
    <row r="1" spans="2:22" ht="20.25" x14ac:dyDescent="0.3">
      <c r="B1" s="40" t="str">
        <f>Cover!C22</f>
        <v>AusNet Electricity Services Pty Ltd</v>
      </c>
      <c r="C1" s="85"/>
      <c r="D1" s="85"/>
      <c r="E1" s="85"/>
      <c r="F1" s="157">
        <v>41640</v>
      </c>
      <c r="G1" s="85"/>
      <c r="H1" s="85"/>
      <c r="I1" s="85"/>
      <c r="J1" s="85"/>
      <c r="K1" s="85"/>
      <c r="L1" s="85"/>
      <c r="M1" s="85"/>
      <c r="N1" s="85"/>
      <c r="O1" s="85"/>
      <c r="P1" s="85"/>
      <c r="Q1" s="85"/>
      <c r="R1" s="85"/>
      <c r="S1" s="85"/>
      <c r="T1" s="85"/>
    </row>
    <row r="2" spans="2:22" ht="20.25" x14ac:dyDescent="0.3">
      <c r="B2" s="44" t="s">
        <v>141</v>
      </c>
      <c r="C2" s="85"/>
      <c r="D2" s="85"/>
      <c r="E2" s="85"/>
      <c r="F2" s="157">
        <v>42005</v>
      </c>
      <c r="G2" s="85"/>
      <c r="H2" s="85"/>
      <c r="I2" s="85"/>
      <c r="J2" s="85"/>
      <c r="K2" s="85"/>
      <c r="L2" s="85"/>
      <c r="M2" s="85"/>
      <c r="N2" s="85"/>
      <c r="O2" s="85"/>
      <c r="P2" s="85"/>
      <c r="Q2" s="85"/>
      <c r="R2" s="85"/>
      <c r="S2" s="85"/>
      <c r="T2" s="85"/>
    </row>
    <row r="3" spans="2:22" ht="20.25" x14ac:dyDescent="0.3">
      <c r="B3" s="41">
        <f>Cover!C26</f>
        <v>2015</v>
      </c>
      <c r="C3" s="85"/>
      <c r="D3" s="85"/>
      <c r="E3" s="85"/>
      <c r="F3" s="85"/>
      <c r="G3" s="85"/>
      <c r="H3" s="85"/>
      <c r="I3" s="85"/>
      <c r="J3" s="85"/>
      <c r="K3" s="85"/>
      <c r="L3" s="85"/>
      <c r="M3" s="85"/>
      <c r="N3" s="85"/>
      <c r="O3" s="85"/>
      <c r="P3" s="85"/>
      <c r="Q3" s="85"/>
      <c r="R3" s="85"/>
      <c r="S3" s="85"/>
      <c r="T3" s="85"/>
    </row>
    <row r="4" spans="2:22" ht="20.25" x14ac:dyDescent="0.3">
      <c r="B4" s="76" t="s">
        <v>142</v>
      </c>
      <c r="C4" s="85"/>
      <c r="D4" s="85"/>
      <c r="E4" s="85"/>
      <c r="F4" s="85"/>
      <c r="G4" s="85"/>
      <c r="H4" s="85"/>
      <c r="I4" s="85"/>
      <c r="J4" s="85"/>
      <c r="K4" s="85"/>
      <c r="L4" s="85"/>
      <c r="M4" s="85"/>
      <c r="N4" s="85"/>
      <c r="O4" s="85"/>
      <c r="P4" s="85"/>
      <c r="Q4" s="85"/>
      <c r="R4" s="85"/>
      <c r="S4" s="85"/>
      <c r="T4" s="85"/>
    </row>
    <row r="5" spans="2:22" ht="20.25" x14ac:dyDescent="0.3">
      <c r="B5" s="40"/>
      <c r="C5" s="85"/>
      <c r="D5" s="85"/>
      <c r="E5" s="85"/>
      <c r="F5" s="85"/>
      <c r="G5" s="85"/>
      <c r="H5" s="85"/>
      <c r="I5" s="85"/>
      <c r="J5" s="85"/>
      <c r="K5" s="85"/>
      <c r="L5" s="85"/>
      <c r="M5" s="85"/>
      <c r="N5" s="85"/>
      <c r="O5" s="85"/>
      <c r="P5" s="85"/>
      <c r="Q5" s="85"/>
      <c r="R5" s="85"/>
      <c r="S5" s="85"/>
      <c r="T5" s="85"/>
    </row>
    <row r="6" spans="2:22" ht="51.75" customHeight="1" x14ac:dyDescent="0.2">
      <c r="B6" s="337" t="s">
        <v>183</v>
      </c>
      <c r="C6" s="338"/>
      <c r="D6" s="338"/>
    </row>
    <row r="8" spans="2:22" ht="15.75" x14ac:dyDescent="0.25">
      <c r="B8" s="78" t="s">
        <v>164</v>
      </c>
      <c r="C8" s="87"/>
      <c r="D8" s="87"/>
      <c r="F8" s="88"/>
      <c r="G8" s="88"/>
      <c r="H8" s="88"/>
      <c r="I8" s="88"/>
      <c r="J8" s="88"/>
      <c r="K8" s="88"/>
      <c r="L8" s="88"/>
      <c r="M8" s="88"/>
      <c r="N8" s="88"/>
      <c r="O8" s="88"/>
      <c r="P8" s="88"/>
      <c r="Q8" s="88"/>
      <c r="R8" s="88"/>
      <c r="S8" s="88"/>
      <c r="T8" s="88"/>
      <c r="U8" s="112"/>
    </row>
    <row r="9" spans="2:22" s="228" customFormat="1" ht="15.75" x14ac:dyDescent="0.25">
      <c r="B9" s="147"/>
      <c r="C9" s="231"/>
      <c r="D9" s="231"/>
      <c r="E9" s="155"/>
      <c r="F9" s="232"/>
      <c r="G9" s="232"/>
      <c r="H9" s="232"/>
      <c r="I9" s="232"/>
      <c r="J9" s="232"/>
      <c r="K9" s="232"/>
      <c r="L9" s="232"/>
      <c r="M9" s="232"/>
      <c r="N9" s="232"/>
      <c r="O9" s="232"/>
      <c r="P9" s="232"/>
      <c r="Q9" s="232"/>
      <c r="R9" s="232"/>
      <c r="S9" s="232"/>
      <c r="T9" s="232"/>
      <c r="U9" s="232"/>
      <c r="V9" s="156"/>
    </row>
    <row r="10" spans="2:22" s="228" customFormat="1" ht="81.75" customHeight="1" x14ac:dyDescent="0.2">
      <c r="B10" s="345" t="s">
        <v>381</v>
      </c>
      <c r="C10" s="346"/>
      <c r="D10" s="346"/>
      <c r="E10" s="346"/>
      <c r="F10" s="346"/>
      <c r="G10" s="346"/>
      <c r="H10" s="347"/>
      <c r="I10" s="233"/>
      <c r="J10" s="233"/>
      <c r="K10" s="233"/>
      <c r="L10" s="233"/>
      <c r="M10" s="233"/>
      <c r="N10" s="233"/>
      <c r="O10" s="233"/>
      <c r="P10" s="233"/>
      <c r="Q10" s="233"/>
      <c r="R10" s="233"/>
      <c r="S10" s="155"/>
      <c r="T10" s="155"/>
    </row>
    <row r="11" spans="2:22" ht="12.75" customHeight="1" x14ac:dyDescent="0.2">
      <c r="B11" s="72"/>
      <c r="C11" s="89"/>
      <c r="D11" s="89"/>
      <c r="E11" s="89"/>
      <c r="F11" s="89"/>
      <c r="G11" s="89"/>
      <c r="H11" s="89"/>
      <c r="I11" s="89"/>
      <c r="J11" s="89"/>
      <c r="K11" s="89"/>
      <c r="L11" s="89"/>
      <c r="M11" s="343" t="s">
        <v>379</v>
      </c>
      <c r="N11" s="344"/>
      <c r="O11" s="77"/>
      <c r="P11" s="77"/>
      <c r="Q11" s="77"/>
      <c r="R11" s="77"/>
      <c r="S11" s="77"/>
      <c r="T11" s="77"/>
      <c r="U11" s="77"/>
      <c r="V11" s="77"/>
    </row>
    <row r="12" spans="2:22" s="228" customFormat="1" ht="12.75" customHeight="1" x14ac:dyDescent="0.2">
      <c r="B12" s="72"/>
      <c r="C12" s="350" t="s">
        <v>1</v>
      </c>
      <c r="D12" s="349"/>
      <c r="E12" s="348" t="s">
        <v>2</v>
      </c>
      <c r="F12" s="349"/>
      <c r="G12" s="348" t="s">
        <v>386</v>
      </c>
      <c r="H12" s="349"/>
      <c r="I12" s="348" t="s">
        <v>387</v>
      </c>
      <c r="J12" s="349"/>
      <c r="K12" s="348" t="s">
        <v>388</v>
      </c>
      <c r="L12" s="349"/>
      <c r="M12" s="240"/>
      <c r="N12" s="241"/>
    </row>
    <row r="13" spans="2:22" ht="38.25" x14ac:dyDescent="0.2">
      <c r="B13" s="81" t="s">
        <v>17</v>
      </c>
      <c r="C13" s="242" t="s">
        <v>389</v>
      </c>
      <c r="D13" s="243" t="s">
        <v>390</v>
      </c>
      <c r="E13" s="242" t="s">
        <v>389</v>
      </c>
      <c r="F13" s="243" t="s">
        <v>390</v>
      </c>
      <c r="G13" s="242" t="s">
        <v>389</v>
      </c>
      <c r="H13" s="243" t="s">
        <v>390</v>
      </c>
      <c r="I13" s="242" t="s">
        <v>389</v>
      </c>
      <c r="J13" s="243" t="s">
        <v>390</v>
      </c>
      <c r="K13" s="242" t="s">
        <v>389</v>
      </c>
      <c r="L13" s="243" t="s">
        <v>390</v>
      </c>
      <c r="M13" s="113" t="s">
        <v>120</v>
      </c>
      <c r="N13" s="113" t="s">
        <v>380</v>
      </c>
      <c r="O13" s="258" t="s">
        <v>428</v>
      </c>
      <c r="P13" s="77"/>
      <c r="Q13" s="77"/>
      <c r="R13" s="77"/>
      <c r="S13" s="77"/>
      <c r="T13" s="77"/>
      <c r="U13" s="77"/>
      <c r="V13" s="77"/>
    </row>
    <row r="14" spans="2:22" x14ac:dyDescent="0.2">
      <c r="B14" s="90">
        <f>IF(B3=2014,F1,F2)</f>
        <v>42005</v>
      </c>
      <c r="C14" s="260" t="s">
        <v>442</v>
      </c>
      <c r="D14" s="260" t="s">
        <v>442</v>
      </c>
      <c r="E14" s="290">
        <v>5.4594812929163886E-3</v>
      </c>
      <c r="F14" s="290">
        <v>5.4594812929163886E-3</v>
      </c>
      <c r="G14" s="290">
        <v>6.7502670787149216E-3</v>
      </c>
      <c r="H14" s="290">
        <v>6.7502670787149216E-3</v>
      </c>
      <c r="I14" s="290">
        <v>3.9743869118460534E-2</v>
      </c>
      <c r="J14" s="290">
        <v>3.9743869118460534E-2</v>
      </c>
      <c r="K14" s="290">
        <v>1.2017259235208019E-2</v>
      </c>
      <c r="L14" s="290">
        <v>1.2017259235208019E-2</v>
      </c>
      <c r="M14" s="114">
        <v>118</v>
      </c>
      <c r="N14" s="114">
        <v>112</v>
      </c>
      <c r="O14" s="270" t="s">
        <v>440</v>
      </c>
      <c r="P14" s="77"/>
      <c r="Q14" s="156"/>
      <c r="R14" s="77"/>
      <c r="S14" s="77"/>
      <c r="T14" s="77"/>
      <c r="U14" s="77"/>
      <c r="V14" s="77"/>
    </row>
    <row r="15" spans="2:22" x14ac:dyDescent="0.2">
      <c r="B15" s="90">
        <f>B14+1</f>
        <v>42006</v>
      </c>
      <c r="C15" s="260" t="s">
        <v>442</v>
      </c>
      <c r="D15" s="260" t="s">
        <v>442</v>
      </c>
      <c r="E15" s="91">
        <v>1.540528100547639E-2</v>
      </c>
      <c r="F15" s="91">
        <v>1.540528100547639E-2</v>
      </c>
      <c r="G15" s="91">
        <v>3.5042075429095237E-2</v>
      </c>
      <c r="H15" s="91">
        <v>3.5042075429095237E-2</v>
      </c>
      <c r="I15" s="91">
        <v>3.3575271971436713E-2</v>
      </c>
      <c r="J15" s="91">
        <v>3.3575271971436713E-2</v>
      </c>
      <c r="K15" s="92">
        <v>2.7124587080786678E-2</v>
      </c>
      <c r="L15" s="92">
        <v>2.7124587080786678E-2</v>
      </c>
      <c r="M15" s="114">
        <v>300</v>
      </c>
      <c r="N15" s="114">
        <v>281</v>
      </c>
      <c r="O15" s="270" t="s">
        <v>440</v>
      </c>
      <c r="P15" s="77"/>
      <c r="Q15" s="156"/>
      <c r="R15" s="77"/>
      <c r="S15" s="77"/>
      <c r="T15" s="77"/>
      <c r="U15" s="77"/>
      <c r="V15" s="77"/>
    </row>
    <row r="16" spans="2:22" x14ac:dyDescent="0.2">
      <c r="B16" s="146">
        <f t="shared" ref="B16:B79" si="0">B15+1</f>
        <v>42007</v>
      </c>
      <c r="C16" s="260" t="s">
        <v>442</v>
      </c>
      <c r="D16" s="260" t="s">
        <v>442</v>
      </c>
      <c r="E16" s="91">
        <v>3.125017612745052E-2</v>
      </c>
      <c r="F16" s="91">
        <v>3.125017612745052E-2</v>
      </c>
      <c r="G16" s="91">
        <v>7.5466166097685097E-2</v>
      </c>
      <c r="H16" s="91">
        <v>7.5466166097685097E-2</v>
      </c>
      <c r="I16" s="91">
        <v>5.9640947416061817E-2</v>
      </c>
      <c r="J16" s="91">
        <v>5.9640947416061817E-2</v>
      </c>
      <c r="K16" s="92">
        <v>5.544826150658435E-2</v>
      </c>
      <c r="L16" s="92">
        <v>5.544826150658435E-2</v>
      </c>
      <c r="M16" s="114">
        <v>1049</v>
      </c>
      <c r="N16" s="114">
        <v>651</v>
      </c>
      <c r="O16" s="270" t="s">
        <v>440</v>
      </c>
      <c r="P16" s="77"/>
      <c r="Q16" s="156"/>
      <c r="R16" s="77"/>
      <c r="S16" s="77"/>
      <c r="T16" s="77"/>
      <c r="U16" s="77"/>
      <c r="V16" s="77"/>
    </row>
    <row r="17" spans="2:22" x14ac:dyDescent="0.2">
      <c r="B17" s="146">
        <f t="shared" si="0"/>
        <v>42008</v>
      </c>
      <c r="C17" s="260" t="s">
        <v>442</v>
      </c>
      <c r="D17" s="260" t="s">
        <v>442</v>
      </c>
      <c r="E17" s="91">
        <v>2.9796067895957994E-3</v>
      </c>
      <c r="F17" s="91">
        <v>2.9796067895957994E-3</v>
      </c>
      <c r="G17" s="91">
        <v>3.2986327591843063E-2</v>
      </c>
      <c r="H17" s="91">
        <v>3.2986327591843063E-2</v>
      </c>
      <c r="I17" s="91">
        <v>1.7407848198870209E-2</v>
      </c>
      <c r="J17" s="91">
        <v>1.7407848198870209E-2</v>
      </c>
      <c r="K17" s="92">
        <v>1.8555070431722751E-2</v>
      </c>
      <c r="L17" s="92">
        <v>1.8555070431722751E-2</v>
      </c>
      <c r="M17" s="114">
        <v>311</v>
      </c>
      <c r="N17" s="114">
        <v>232</v>
      </c>
      <c r="O17" s="270" t="s">
        <v>440</v>
      </c>
      <c r="P17" s="77"/>
      <c r="Q17" s="156"/>
      <c r="R17" s="77"/>
      <c r="S17" s="77"/>
      <c r="T17" s="77"/>
      <c r="U17" s="77"/>
      <c r="V17" s="77"/>
    </row>
    <row r="18" spans="2:22" x14ac:dyDescent="0.2">
      <c r="B18" s="146">
        <f t="shared" si="0"/>
        <v>42009</v>
      </c>
      <c r="C18" s="260" t="s">
        <v>442</v>
      </c>
      <c r="D18" s="260" t="s">
        <v>442</v>
      </c>
      <c r="E18" s="91">
        <v>0</v>
      </c>
      <c r="F18" s="91">
        <v>0</v>
      </c>
      <c r="G18" s="91">
        <v>1.4494707291838681E-2</v>
      </c>
      <c r="H18" s="91">
        <v>1.4494707291838681E-2</v>
      </c>
      <c r="I18" s="91">
        <v>1.0862094976281074E-2</v>
      </c>
      <c r="J18" s="91">
        <v>1.0862094976281074E-2</v>
      </c>
      <c r="K18" s="92">
        <v>8.2045132885410193E-3</v>
      </c>
      <c r="L18" s="92">
        <v>8.2045132885410193E-3</v>
      </c>
      <c r="M18" s="114">
        <v>341</v>
      </c>
      <c r="N18" s="114">
        <v>288</v>
      </c>
      <c r="O18" s="270" t="s">
        <v>440</v>
      </c>
      <c r="P18" s="77"/>
      <c r="Q18" s="156"/>
      <c r="R18" s="77"/>
      <c r="S18" s="77"/>
      <c r="T18" s="77"/>
      <c r="U18" s="77"/>
      <c r="V18" s="77"/>
    </row>
    <row r="19" spans="2:22" x14ac:dyDescent="0.2">
      <c r="B19" s="146">
        <f t="shared" si="0"/>
        <v>42010</v>
      </c>
      <c r="C19" s="260" t="s">
        <v>442</v>
      </c>
      <c r="D19" s="260" t="s">
        <v>442</v>
      </c>
      <c r="E19" s="91">
        <v>0</v>
      </c>
      <c r="F19" s="91">
        <v>0</v>
      </c>
      <c r="G19" s="91">
        <v>1.0265258872573966E-2</v>
      </c>
      <c r="H19" s="91">
        <v>1.0265258872573966E-2</v>
      </c>
      <c r="I19" s="91">
        <v>1.5035955545870561E-2</v>
      </c>
      <c r="J19" s="91">
        <v>1.5035955545870561E-2</v>
      </c>
      <c r="K19" s="92">
        <v>7.0948444374733851E-3</v>
      </c>
      <c r="L19" s="92">
        <v>7.0948444374733851E-3</v>
      </c>
      <c r="M19" s="114">
        <v>266</v>
      </c>
      <c r="N19" s="114">
        <v>252</v>
      </c>
      <c r="O19" s="270" t="s">
        <v>440</v>
      </c>
      <c r="P19" s="77"/>
      <c r="Q19" s="156"/>
      <c r="R19" s="77"/>
      <c r="S19" s="77"/>
      <c r="T19" s="77"/>
      <c r="U19" s="77"/>
      <c r="V19" s="77"/>
    </row>
    <row r="20" spans="2:22" x14ac:dyDescent="0.2">
      <c r="B20" s="146">
        <f t="shared" si="0"/>
        <v>42011</v>
      </c>
      <c r="C20" s="260" t="s">
        <v>442</v>
      </c>
      <c r="D20" s="260" t="s">
        <v>442</v>
      </c>
      <c r="E20" s="91">
        <v>4.1413904205453843E-2</v>
      </c>
      <c r="F20" s="91">
        <v>4.1413904205453843E-2</v>
      </c>
      <c r="G20" s="91">
        <v>0.17069447206036484</v>
      </c>
      <c r="H20" s="91">
        <v>0.17069447206036484</v>
      </c>
      <c r="I20" s="91">
        <v>0.23074408703085975</v>
      </c>
      <c r="J20" s="91">
        <v>0.23074408703085975</v>
      </c>
      <c r="K20" s="92">
        <v>0.13076062156114429</v>
      </c>
      <c r="L20" s="92">
        <v>0.13076062156114429</v>
      </c>
      <c r="M20" s="114">
        <v>1344</v>
      </c>
      <c r="N20" s="114">
        <v>1011</v>
      </c>
      <c r="O20" s="270" t="s">
        <v>441</v>
      </c>
      <c r="P20" s="77"/>
      <c r="Q20" s="156"/>
      <c r="R20" s="77"/>
      <c r="S20" s="77"/>
      <c r="T20" s="77"/>
      <c r="U20" s="77"/>
      <c r="V20" s="77"/>
    </row>
    <row r="21" spans="2:22" x14ac:dyDescent="0.2">
      <c r="B21" s="146">
        <f t="shared" si="0"/>
        <v>42012</v>
      </c>
      <c r="C21" s="260" t="s">
        <v>442</v>
      </c>
      <c r="D21" s="260" t="s">
        <v>442</v>
      </c>
      <c r="E21" s="91">
        <v>1.7794978254130775E-2</v>
      </c>
      <c r="F21" s="91">
        <v>1.7794978254130775E-2</v>
      </c>
      <c r="G21" s="91">
        <v>5.3914514590754525E-2</v>
      </c>
      <c r="H21" s="91">
        <v>5.3914514590754525E-2</v>
      </c>
      <c r="I21" s="91">
        <v>0.2969307876695107</v>
      </c>
      <c r="J21" s="91">
        <v>0.2969307876695107</v>
      </c>
      <c r="K21" s="92">
        <v>8.2326581259789311E-2</v>
      </c>
      <c r="L21" s="92">
        <v>8.2326581259789311E-2</v>
      </c>
      <c r="M21" s="114">
        <v>1624</v>
      </c>
      <c r="N21" s="114">
        <v>1137</v>
      </c>
      <c r="O21" s="270" t="s">
        <v>440</v>
      </c>
      <c r="P21" s="77"/>
      <c r="Q21" s="156"/>
      <c r="R21" s="77"/>
      <c r="S21" s="77"/>
      <c r="T21" s="77"/>
      <c r="U21" s="77"/>
      <c r="V21" s="77"/>
    </row>
    <row r="22" spans="2:22" x14ac:dyDescent="0.2">
      <c r="B22" s="146">
        <f t="shared" si="0"/>
        <v>42013</v>
      </c>
      <c r="C22" s="260" t="s">
        <v>442</v>
      </c>
      <c r="D22" s="260" t="s">
        <v>442</v>
      </c>
      <c r="E22" s="91">
        <v>0</v>
      </c>
      <c r="F22" s="91">
        <v>0</v>
      </c>
      <c r="G22" s="91">
        <v>1.1525668202299067E-2</v>
      </c>
      <c r="H22" s="91">
        <v>1.1525668202299067E-2</v>
      </c>
      <c r="I22" s="91">
        <v>7.5246827698342192E-2</v>
      </c>
      <c r="J22" s="91">
        <v>7.5246827698342192E-2</v>
      </c>
      <c r="K22" s="92">
        <v>1.8173942424751038E-2</v>
      </c>
      <c r="L22" s="92">
        <v>1.8173942424751038E-2</v>
      </c>
      <c r="M22" s="114">
        <v>391</v>
      </c>
      <c r="N22" s="114">
        <v>377</v>
      </c>
      <c r="O22" s="270" t="s">
        <v>440</v>
      </c>
      <c r="P22" s="77"/>
      <c r="Q22" s="156"/>
      <c r="R22" s="77"/>
      <c r="S22" s="77"/>
      <c r="T22" s="77"/>
      <c r="U22" s="77"/>
      <c r="V22" s="77"/>
    </row>
    <row r="23" spans="2:22" x14ac:dyDescent="0.2">
      <c r="B23" s="146">
        <f t="shared" si="0"/>
        <v>42014</v>
      </c>
      <c r="C23" s="260" t="s">
        <v>442</v>
      </c>
      <c r="D23" s="260" t="s">
        <v>442</v>
      </c>
      <c r="E23" s="91">
        <v>3.9377401204242088E-2</v>
      </c>
      <c r="F23" s="91">
        <v>3.9377401204242088E-2</v>
      </c>
      <c r="G23" s="91">
        <v>4.4710830421023896E-2</v>
      </c>
      <c r="H23" s="91">
        <v>4.4710830421023896E-2</v>
      </c>
      <c r="I23" s="91">
        <v>5.2190019612115932E-2</v>
      </c>
      <c r="J23" s="91">
        <v>5.2190019612115932E-2</v>
      </c>
      <c r="K23" s="92">
        <v>4.3938195696038684E-2</v>
      </c>
      <c r="L23" s="92">
        <v>4.3938195696038684E-2</v>
      </c>
      <c r="M23" s="114">
        <v>264</v>
      </c>
      <c r="N23" s="114">
        <v>231</v>
      </c>
      <c r="O23" s="270" t="s">
        <v>440</v>
      </c>
      <c r="P23" s="77"/>
      <c r="Q23" s="156"/>
      <c r="R23" s="77"/>
      <c r="S23" s="77"/>
      <c r="T23" s="77"/>
      <c r="U23" s="77"/>
      <c r="V23" s="77"/>
    </row>
    <row r="24" spans="2:22" x14ac:dyDescent="0.2">
      <c r="B24" s="146">
        <f t="shared" si="0"/>
        <v>42015</v>
      </c>
      <c r="C24" s="260" t="s">
        <v>442</v>
      </c>
      <c r="D24" s="260" t="s">
        <v>442</v>
      </c>
      <c r="E24" s="91">
        <v>1.4037592643038974E-2</v>
      </c>
      <c r="F24" s="91">
        <v>1.4037592643038974E-2</v>
      </c>
      <c r="G24" s="91">
        <v>3.0229603442872115E-2</v>
      </c>
      <c r="H24" s="91">
        <v>3.0229603442872115E-2</v>
      </c>
      <c r="I24" s="91">
        <v>8.3812461236736674E-6</v>
      </c>
      <c r="J24" s="91">
        <v>8.3812461236736674E-6</v>
      </c>
      <c r="K24" s="92">
        <v>1.862689840226742E-2</v>
      </c>
      <c r="L24" s="92">
        <v>1.862689840226742E-2</v>
      </c>
      <c r="M24" s="114">
        <v>191</v>
      </c>
      <c r="N24" s="114">
        <v>163</v>
      </c>
      <c r="O24" s="270" t="s">
        <v>440</v>
      </c>
      <c r="P24" s="77"/>
      <c r="Q24" s="156"/>
      <c r="R24" s="77"/>
      <c r="S24" s="77"/>
      <c r="T24" s="77"/>
      <c r="U24" s="77"/>
      <c r="V24" s="77"/>
    </row>
    <row r="25" spans="2:22" x14ac:dyDescent="0.2">
      <c r="B25" s="146">
        <f t="shared" si="0"/>
        <v>42016</v>
      </c>
      <c r="C25" s="260" t="s">
        <v>442</v>
      </c>
      <c r="D25" s="260" t="s">
        <v>442</v>
      </c>
      <c r="E25" s="91">
        <v>0</v>
      </c>
      <c r="F25" s="91">
        <v>0</v>
      </c>
      <c r="G25" s="91">
        <v>1.06494478126506E-3</v>
      </c>
      <c r="H25" s="91">
        <v>1.06494478126506E-3</v>
      </c>
      <c r="I25" s="91">
        <v>1.9905459543724961E-2</v>
      </c>
      <c r="J25" s="91">
        <v>1.9905459543724961E-2</v>
      </c>
      <c r="K25" s="92">
        <v>3.9446748721572063E-3</v>
      </c>
      <c r="L25" s="92">
        <v>3.9446748721572063E-3</v>
      </c>
      <c r="M25" s="114">
        <v>268</v>
      </c>
      <c r="N25" s="114">
        <v>253</v>
      </c>
      <c r="O25" s="270" t="s">
        <v>440</v>
      </c>
      <c r="P25" s="77"/>
      <c r="Q25" s="156"/>
      <c r="R25" s="77"/>
      <c r="S25" s="77"/>
      <c r="T25" s="77"/>
      <c r="U25" s="77"/>
      <c r="V25" s="77"/>
    </row>
    <row r="26" spans="2:22" x14ac:dyDescent="0.2">
      <c r="B26" s="146">
        <f t="shared" si="0"/>
        <v>42017</v>
      </c>
      <c r="C26" s="260" t="s">
        <v>442</v>
      </c>
      <c r="D26" s="260" t="s">
        <v>442</v>
      </c>
      <c r="E26" s="91">
        <v>0</v>
      </c>
      <c r="F26" s="91">
        <v>0</v>
      </c>
      <c r="G26" s="91">
        <v>2.5528344044565918E-2</v>
      </c>
      <c r="H26" s="91">
        <v>2.5528344044565918E-2</v>
      </c>
      <c r="I26" s="91">
        <v>4.3314279967145514E-2</v>
      </c>
      <c r="J26" s="91">
        <v>4.3314279967145514E-2</v>
      </c>
      <c r="K26" s="92">
        <v>1.8679669972463502E-2</v>
      </c>
      <c r="L26" s="92">
        <v>1.8679669972463502E-2</v>
      </c>
      <c r="M26" s="114">
        <v>338</v>
      </c>
      <c r="N26" s="114">
        <v>289</v>
      </c>
      <c r="O26" s="270" t="s">
        <v>440</v>
      </c>
      <c r="P26" s="77"/>
      <c r="Q26" s="156"/>
      <c r="R26" s="77"/>
      <c r="S26" s="77"/>
      <c r="T26" s="77"/>
      <c r="U26" s="77"/>
      <c r="V26" s="77"/>
    </row>
    <row r="27" spans="2:22" x14ac:dyDescent="0.2">
      <c r="B27" s="146">
        <f t="shared" si="0"/>
        <v>42018</v>
      </c>
      <c r="C27" s="260" t="s">
        <v>442</v>
      </c>
      <c r="D27" s="260" t="s">
        <v>442</v>
      </c>
      <c r="E27" s="91">
        <v>1.1843279446161361E-2</v>
      </c>
      <c r="F27" s="91">
        <v>1.1843279446161361E-2</v>
      </c>
      <c r="G27" s="91">
        <v>3.0677823872961522E-2</v>
      </c>
      <c r="H27" s="91">
        <v>3.0677823872961522E-2</v>
      </c>
      <c r="I27" s="91">
        <v>1.924334109995474E-2</v>
      </c>
      <c r="J27" s="91">
        <v>1.924334109995474E-2</v>
      </c>
      <c r="K27" s="92">
        <v>2.1329975497866784E-2</v>
      </c>
      <c r="L27" s="92">
        <v>2.1329975497866784E-2</v>
      </c>
      <c r="M27" s="114">
        <v>373</v>
      </c>
      <c r="N27" s="114">
        <v>332</v>
      </c>
      <c r="O27" s="270" t="s">
        <v>440</v>
      </c>
      <c r="P27" s="77"/>
      <c r="Q27" s="156"/>
      <c r="R27" s="77"/>
      <c r="S27" s="77"/>
      <c r="T27" s="77"/>
      <c r="U27" s="77"/>
      <c r="V27" s="77"/>
    </row>
    <row r="28" spans="2:22" x14ac:dyDescent="0.2">
      <c r="B28" s="146">
        <f t="shared" si="0"/>
        <v>42019</v>
      </c>
      <c r="C28" s="260" t="s">
        <v>442</v>
      </c>
      <c r="D28" s="260" t="s">
        <v>442</v>
      </c>
      <c r="E28" s="91">
        <v>7.4245939675174014E-3</v>
      </c>
      <c r="F28" s="91">
        <v>7.4245939675174014E-3</v>
      </c>
      <c r="G28" s="91">
        <v>1.0784250949519595E-2</v>
      </c>
      <c r="H28" s="91">
        <v>1.0784250949519595E-2</v>
      </c>
      <c r="I28" s="91">
        <v>4.1453643327689964E-2</v>
      </c>
      <c r="J28" s="91">
        <v>4.1453643327689964E-2</v>
      </c>
      <c r="K28" s="92">
        <v>1.4837606486798679E-2</v>
      </c>
      <c r="L28" s="92">
        <v>1.4837606486798679E-2</v>
      </c>
      <c r="M28" s="114">
        <v>215</v>
      </c>
      <c r="N28" s="114">
        <v>206</v>
      </c>
      <c r="O28" s="270" t="s">
        <v>440</v>
      </c>
      <c r="P28" s="77"/>
      <c r="Q28" s="156"/>
      <c r="R28" s="77"/>
      <c r="S28" s="77"/>
      <c r="T28" s="77"/>
      <c r="U28" s="77"/>
      <c r="V28" s="77"/>
    </row>
    <row r="29" spans="2:22" x14ac:dyDescent="0.2">
      <c r="B29" s="146">
        <f t="shared" si="0"/>
        <v>42020</v>
      </c>
      <c r="C29" s="260" t="s">
        <v>442</v>
      </c>
      <c r="D29" s="260" t="s">
        <v>442</v>
      </c>
      <c r="E29" s="91">
        <v>3.168979024394826E-2</v>
      </c>
      <c r="F29" s="91">
        <v>3.168979024394826E-2</v>
      </c>
      <c r="G29" s="91">
        <v>2.5005981889198562E-2</v>
      </c>
      <c r="H29" s="91">
        <v>2.5005981889198562E-2</v>
      </c>
      <c r="I29" s="91">
        <v>1.3535712489732973E-2</v>
      </c>
      <c r="J29" s="91">
        <v>1.3535712489732973E-2</v>
      </c>
      <c r="K29" s="92">
        <v>2.5607404437649292E-2</v>
      </c>
      <c r="L29" s="92">
        <v>2.5607404437649292E-2</v>
      </c>
      <c r="M29" s="114">
        <v>256</v>
      </c>
      <c r="N29" s="114">
        <v>242</v>
      </c>
      <c r="O29" s="270" t="s">
        <v>440</v>
      </c>
      <c r="P29" s="77"/>
      <c r="Q29" s="156"/>
      <c r="R29" s="77"/>
      <c r="S29" s="77"/>
      <c r="T29" s="77"/>
      <c r="U29" s="77"/>
      <c r="V29" s="77"/>
    </row>
    <row r="30" spans="2:22" s="252" customFormat="1" x14ac:dyDescent="0.2">
      <c r="B30" s="264">
        <f t="shared" si="0"/>
        <v>42021</v>
      </c>
      <c r="C30" s="260" t="s">
        <v>442</v>
      </c>
      <c r="D30" s="260" t="s">
        <v>442</v>
      </c>
      <c r="E30" s="262">
        <v>0</v>
      </c>
      <c r="F30" s="262">
        <v>0</v>
      </c>
      <c r="G30" s="262">
        <v>1.9377950924918024E-3</v>
      </c>
      <c r="H30" s="262">
        <v>1.9377950924918024E-3</v>
      </c>
      <c r="I30" s="262">
        <v>4.5116247883735354E-2</v>
      </c>
      <c r="J30" s="262">
        <v>4.5116247883735354E-2</v>
      </c>
      <c r="K30" s="263">
        <v>8.7336948674517408E-3</v>
      </c>
      <c r="L30" s="263">
        <v>8.7336948674517408E-3</v>
      </c>
      <c r="M30" s="114">
        <v>123</v>
      </c>
      <c r="N30" s="114">
        <v>112</v>
      </c>
      <c r="O30" s="270" t="s">
        <v>440</v>
      </c>
      <c r="Q30" s="156"/>
    </row>
    <row r="31" spans="2:22" x14ac:dyDescent="0.2">
      <c r="B31" s="146">
        <f t="shared" si="0"/>
        <v>42022</v>
      </c>
      <c r="C31" s="260" t="s">
        <v>442</v>
      </c>
      <c r="D31" s="260" t="s">
        <v>442</v>
      </c>
      <c r="E31" s="91">
        <v>1.1302215918164141E-2</v>
      </c>
      <c r="F31" s="91">
        <v>1.1302215918164141E-2</v>
      </c>
      <c r="G31" s="91">
        <v>2.0173289432445094E-2</v>
      </c>
      <c r="H31" s="91">
        <v>2.0173289432445094E-2</v>
      </c>
      <c r="I31" s="91">
        <v>0.22366193405635551</v>
      </c>
      <c r="J31" s="91">
        <v>0.22366193405635551</v>
      </c>
      <c r="K31" s="92">
        <v>5.2302489572117847E-2</v>
      </c>
      <c r="L31" s="92">
        <v>5.2302489572117847E-2</v>
      </c>
      <c r="M31" s="114">
        <v>182</v>
      </c>
      <c r="N31" s="114">
        <v>139</v>
      </c>
      <c r="O31" s="270" t="s">
        <v>440</v>
      </c>
      <c r="P31" s="77"/>
      <c r="Q31" s="156"/>
      <c r="R31" s="77"/>
      <c r="S31" s="77"/>
      <c r="T31" s="77"/>
      <c r="U31" s="77"/>
      <c r="V31" s="77"/>
    </row>
    <row r="32" spans="2:22" x14ac:dyDescent="0.2">
      <c r="B32" s="146">
        <f t="shared" si="0"/>
        <v>42023</v>
      </c>
      <c r="C32" s="260" t="s">
        <v>442</v>
      </c>
      <c r="D32" s="260" t="s">
        <v>442</v>
      </c>
      <c r="E32" s="91">
        <v>1.1215796049109029E-2</v>
      </c>
      <c r="F32" s="91">
        <v>1.1215796049109029E-2</v>
      </c>
      <c r="G32" s="91">
        <v>6.0829915512133964E-3</v>
      </c>
      <c r="H32" s="91">
        <v>6.0829915512133964E-3</v>
      </c>
      <c r="I32" s="91">
        <v>1.3166937660291332E-2</v>
      </c>
      <c r="J32" s="91">
        <v>1.3166937660291332E-2</v>
      </c>
      <c r="K32" s="92">
        <v>9.3244432782578924E-3</v>
      </c>
      <c r="L32" s="92">
        <v>9.3244432782578924E-3</v>
      </c>
      <c r="M32" s="114">
        <v>246</v>
      </c>
      <c r="N32" s="114">
        <v>234</v>
      </c>
      <c r="O32" s="270" t="s">
        <v>440</v>
      </c>
      <c r="P32" s="77"/>
      <c r="Q32" s="156"/>
      <c r="R32" s="77"/>
      <c r="S32" s="77"/>
      <c r="T32" s="77"/>
      <c r="U32" s="77"/>
      <c r="V32" s="77"/>
    </row>
    <row r="33" spans="2:22" x14ac:dyDescent="0.2">
      <c r="B33" s="146">
        <f t="shared" si="0"/>
        <v>42024</v>
      </c>
      <c r="C33" s="260" t="s">
        <v>442</v>
      </c>
      <c r="D33" s="260" t="s">
        <v>442</v>
      </c>
      <c r="E33" s="91">
        <v>1.2376828202936396E-2</v>
      </c>
      <c r="F33" s="91">
        <v>1.2376828202936396E-2</v>
      </c>
      <c r="G33" s="91">
        <v>3.6460878444641409E-2</v>
      </c>
      <c r="H33" s="91">
        <v>3.6460878444641409E-2</v>
      </c>
      <c r="I33" s="91">
        <v>0.10097725329802035</v>
      </c>
      <c r="J33" s="91">
        <v>0.10097725329802035</v>
      </c>
      <c r="K33" s="92">
        <v>3.8348806886103558E-2</v>
      </c>
      <c r="L33" s="92">
        <v>3.8348806886103558E-2</v>
      </c>
      <c r="M33" s="114">
        <v>346</v>
      </c>
      <c r="N33" s="114">
        <v>299</v>
      </c>
      <c r="O33" s="270" t="s">
        <v>440</v>
      </c>
      <c r="P33" s="77"/>
      <c r="Q33" s="156"/>
      <c r="R33" s="77"/>
      <c r="S33" s="77"/>
      <c r="T33" s="77"/>
      <c r="U33" s="77"/>
      <c r="V33" s="77"/>
    </row>
    <row r="34" spans="2:22" x14ac:dyDescent="0.2">
      <c r="B34" s="146">
        <f t="shared" si="0"/>
        <v>42025</v>
      </c>
      <c r="C34" s="260" t="s">
        <v>442</v>
      </c>
      <c r="D34" s="260" t="s">
        <v>442</v>
      </c>
      <c r="E34" s="91">
        <v>1.4860460091868078E-2</v>
      </c>
      <c r="F34" s="91">
        <v>1.4860460091868078E-2</v>
      </c>
      <c r="G34" s="91">
        <v>1.9290328885953178E-2</v>
      </c>
      <c r="H34" s="91">
        <v>1.9290328885953178E-2</v>
      </c>
      <c r="I34" s="91">
        <v>4.4596610624067584E-2</v>
      </c>
      <c r="J34" s="91">
        <v>4.4596610624067584E-2</v>
      </c>
      <c r="K34" s="92">
        <v>2.198815424836793E-2</v>
      </c>
      <c r="L34" s="92">
        <v>2.198815424836793E-2</v>
      </c>
      <c r="M34" s="114">
        <v>322</v>
      </c>
      <c r="N34" s="114">
        <v>314</v>
      </c>
      <c r="O34" s="270" t="s">
        <v>440</v>
      </c>
      <c r="P34" s="77"/>
      <c r="Q34" s="156"/>
      <c r="R34" s="77"/>
      <c r="S34" s="77"/>
      <c r="T34" s="77"/>
      <c r="U34" s="77"/>
      <c r="V34" s="77"/>
    </row>
    <row r="35" spans="2:22" x14ac:dyDescent="0.2">
      <c r="B35" s="146">
        <f t="shared" si="0"/>
        <v>42026</v>
      </c>
      <c r="C35" s="260" t="s">
        <v>442</v>
      </c>
      <c r="D35" s="260" t="s">
        <v>442</v>
      </c>
      <c r="E35" s="91">
        <v>1.7069802831190056E-2</v>
      </c>
      <c r="F35" s="91">
        <v>1.7069802831190056E-2</v>
      </c>
      <c r="G35" s="91">
        <v>5.9717789632964761E-3</v>
      </c>
      <c r="H35" s="91">
        <v>5.9717789632964761E-3</v>
      </c>
      <c r="I35" s="91">
        <v>2.7021137502723905E-2</v>
      </c>
      <c r="J35" s="91">
        <v>2.7021137502723905E-2</v>
      </c>
      <c r="K35" s="92">
        <v>1.3983000225012112E-2</v>
      </c>
      <c r="L35" s="92">
        <v>1.3983000225012112E-2</v>
      </c>
      <c r="M35" s="114">
        <v>377</v>
      </c>
      <c r="N35" s="114">
        <v>332</v>
      </c>
      <c r="O35" s="270" t="s">
        <v>440</v>
      </c>
      <c r="P35" s="77"/>
      <c r="Q35" s="156"/>
      <c r="R35" s="77"/>
      <c r="S35" s="77"/>
      <c r="T35" s="77"/>
      <c r="U35" s="77"/>
      <c r="V35" s="77"/>
    </row>
    <row r="36" spans="2:22" x14ac:dyDescent="0.2">
      <c r="B36" s="146">
        <f t="shared" si="0"/>
        <v>42027</v>
      </c>
      <c r="C36" s="260" t="s">
        <v>442</v>
      </c>
      <c r="D36" s="260" t="s">
        <v>442</v>
      </c>
      <c r="E36" s="91">
        <v>2.0308669227951191E-2</v>
      </c>
      <c r="F36" s="91">
        <v>2.0308669227951191E-2</v>
      </c>
      <c r="G36" s="91">
        <v>2.9784753091204434E-2</v>
      </c>
      <c r="H36" s="91">
        <v>2.9784753091204434E-2</v>
      </c>
      <c r="I36" s="91">
        <v>5.6137586536366225E-2</v>
      </c>
      <c r="J36" s="91">
        <v>5.6137586536366225E-2</v>
      </c>
      <c r="K36" s="92">
        <v>3.069692920767152E-2</v>
      </c>
      <c r="L36" s="92">
        <v>3.069692920767152E-2</v>
      </c>
      <c r="M36" s="114">
        <v>406</v>
      </c>
      <c r="N36" s="114">
        <v>346</v>
      </c>
      <c r="O36" s="270" t="s">
        <v>440</v>
      </c>
      <c r="P36" s="77"/>
      <c r="Q36" s="156"/>
      <c r="R36" s="77"/>
      <c r="S36" s="77"/>
      <c r="T36" s="77"/>
      <c r="U36" s="77"/>
      <c r="V36" s="77"/>
    </row>
    <row r="37" spans="2:22" x14ac:dyDescent="0.2">
      <c r="B37" s="146">
        <f t="shared" si="0"/>
        <v>42028</v>
      </c>
      <c r="C37" s="260" t="s">
        <v>442</v>
      </c>
      <c r="D37" s="260" t="s">
        <v>442</v>
      </c>
      <c r="E37" s="91">
        <v>0</v>
      </c>
      <c r="F37" s="91">
        <v>0</v>
      </c>
      <c r="G37" s="91">
        <v>3.6026138328238899E-3</v>
      </c>
      <c r="H37" s="91">
        <v>3.6026138328238899E-3</v>
      </c>
      <c r="I37" s="91">
        <v>3.474026518262735E-2</v>
      </c>
      <c r="J37" s="91">
        <v>3.474026518262735E-2</v>
      </c>
      <c r="K37" s="92">
        <v>7.6430824167326925E-3</v>
      </c>
      <c r="L37" s="92">
        <v>7.6430824167326925E-3</v>
      </c>
      <c r="M37" s="114">
        <v>146</v>
      </c>
      <c r="N37" s="114">
        <v>127</v>
      </c>
      <c r="O37" s="270" t="s">
        <v>440</v>
      </c>
      <c r="P37" s="77"/>
      <c r="Q37" s="156"/>
      <c r="R37" s="77"/>
      <c r="S37" s="77"/>
      <c r="T37" s="77"/>
      <c r="U37" s="77"/>
      <c r="V37" s="77"/>
    </row>
    <row r="38" spans="2:22" x14ac:dyDescent="0.2">
      <c r="B38" s="146">
        <f t="shared" si="0"/>
        <v>42029</v>
      </c>
      <c r="C38" s="260" t="s">
        <v>442</v>
      </c>
      <c r="D38" s="260" t="s">
        <v>442</v>
      </c>
      <c r="E38" s="91">
        <v>0</v>
      </c>
      <c r="F38" s="91">
        <v>0</v>
      </c>
      <c r="G38" s="91">
        <v>2.7294265137549751E-2</v>
      </c>
      <c r="H38" s="91">
        <v>2.7294265137549751E-2</v>
      </c>
      <c r="I38" s="91">
        <v>3.6651189298824952E-2</v>
      </c>
      <c r="J38" s="91">
        <v>3.6651189298824952E-2</v>
      </c>
      <c r="K38" s="92">
        <v>1.8282417319042989E-2</v>
      </c>
      <c r="L38" s="92">
        <v>1.8282417319042989E-2</v>
      </c>
      <c r="M38" s="114">
        <v>93</v>
      </c>
      <c r="N38" s="114">
        <v>89</v>
      </c>
      <c r="O38" s="270" t="s">
        <v>440</v>
      </c>
      <c r="P38" s="77"/>
      <c r="Q38" s="156"/>
      <c r="R38" s="77"/>
      <c r="S38" s="77"/>
      <c r="T38" s="77"/>
      <c r="U38" s="77"/>
      <c r="V38" s="77"/>
    </row>
    <row r="39" spans="2:22" x14ac:dyDescent="0.2">
      <c r="B39" s="146">
        <f t="shared" si="0"/>
        <v>42030</v>
      </c>
      <c r="C39" s="260" t="s">
        <v>442</v>
      </c>
      <c r="D39" s="260" t="s">
        <v>442</v>
      </c>
      <c r="E39" s="91">
        <v>0</v>
      </c>
      <c r="F39" s="91">
        <v>0</v>
      </c>
      <c r="G39" s="91">
        <v>1.33455105500305E-2</v>
      </c>
      <c r="H39" s="91">
        <v>1.33455105500305E-2</v>
      </c>
      <c r="I39" s="91">
        <v>4.5560453928290057E-2</v>
      </c>
      <c r="J39" s="91">
        <v>4.5560453928290057E-2</v>
      </c>
      <c r="K39" s="92">
        <v>1.3773379821177672E-2</v>
      </c>
      <c r="L39" s="92">
        <v>1.3773379821177672E-2</v>
      </c>
      <c r="M39" s="114">
        <v>110</v>
      </c>
      <c r="N39" s="114">
        <v>90</v>
      </c>
      <c r="O39" s="270" t="s">
        <v>440</v>
      </c>
      <c r="P39" s="77"/>
      <c r="Q39" s="156"/>
      <c r="R39" s="77"/>
      <c r="S39" s="77"/>
      <c r="T39" s="77"/>
      <c r="U39" s="77"/>
      <c r="V39" s="77"/>
    </row>
    <row r="40" spans="2:22" x14ac:dyDescent="0.2">
      <c r="B40" s="146">
        <f t="shared" si="0"/>
        <v>42031</v>
      </c>
      <c r="C40" s="260" t="s">
        <v>442</v>
      </c>
      <c r="D40" s="260" t="s">
        <v>442</v>
      </c>
      <c r="E40" s="91">
        <v>2.2221178503996918E-2</v>
      </c>
      <c r="F40" s="91">
        <v>2.2221178503996918E-2</v>
      </c>
      <c r="G40" s="91">
        <v>2.3186139541467128E-3</v>
      </c>
      <c r="H40" s="91">
        <v>2.3186139541467128E-3</v>
      </c>
      <c r="I40" s="91">
        <v>1.2990931491694184E-3</v>
      </c>
      <c r="J40" s="91">
        <v>1.2990931491694184E-3</v>
      </c>
      <c r="K40" s="92">
        <v>9.9049305504148068E-3</v>
      </c>
      <c r="L40" s="92">
        <v>9.9049305504148068E-3</v>
      </c>
      <c r="M40" s="114">
        <v>302</v>
      </c>
      <c r="N40" s="114">
        <v>248</v>
      </c>
      <c r="O40" s="270" t="s">
        <v>440</v>
      </c>
      <c r="P40" s="77"/>
      <c r="Q40" s="156"/>
      <c r="R40" s="77"/>
      <c r="S40" s="77"/>
      <c r="T40" s="77"/>
      <c r="U40" s="77"/>
      <c r="V40" s="77"/>
    </row>
    <row r="41" spans="2:22" x14ac:dyDescent="0.2">
      <c r="B41" s="146">
        <f t="shared" si="0"/>
        <v>42032</v>
      </c>
      <c r="C41" s="260" t="s">
        <v>442</v>
      </c>
      <c r="D41" s="260" t="s">
        <v>442</v>
      </c>
      <c r="E41" s="91">
        <v>0</v>
      </c>
      <c r="F41" s="91">
        <v>0</v>
      </c>
      <c r="G41" s="91">
        <v>1.2890549963097641E-2</v>
      </c>
      <c r="H41" s="91">
        <v>1.2890549963097641E-2</v>
      </c>
      <c r="I41" s="91">
        <v>0</v>
      </c>
      <c r="J41" s="91">
        <v>0</v>
      </c>
      <c r="K41" s="92">
        <v>5.6069793333338221E-3</v>
      </c>
      <c r="L41" s="92">
        <v>5.6069793333338221E-3</v>
      </c>
      <c r="M41" s="114">
        <v>251</v>
      </c>
      <c r="N41" s="114">
        <v>235</v>
      </c>
      <c r="O41" s="270" t="s">
        <v>440</v>
      </c>
      <c r="P41" s="77"/>
      <c r="Q41" s="156"/>
      <c r="R41" s="77"/>
      <c r="S41" s="77"/>
      <c r="T41" s="77"/>
      <c r="U41" s="77"/>
      <c r="V41" s="77"/>
    </row>
    <row r="42" spans="2:22" x14ac:dyDescent="0.2">
      <c r="B42" s="146">
        <f t="shared" si="0"/>
        <v>42033</v>
      </c>
      <c r="C42" s="260" t="s">
        <v>442</v>
      </c>
      <c r="D42" s="260" t="s">
        <v>442</v>
      </c>
      <c r="E42" s="91">
        <v>5.6886818151929888E-3</v>
      </c>
      <c r="F42" s="91">
        <v>5.6886818151929888E-3</v>
      </c>
      <c r="G42" s="91">
        <v>1.600787250319315E-2</v>
      </c>
      <c r="H42" s="91">
        <v>1.600787250319315E-2</v>
      </c>
      <c r="I42" s="91">
        <v>1.5035955545870561E-2</v>
      </c>
      <c r="J42" s="91">
        <v>1.5035955545870561E-2</v>
      </c>
      <c r="K42" s="92">
        <v>1.1812036462223252E-2</v>
      </c>
      <c r="L42" s="92">
        <v>1.1812036462223252E-2</v>
      </c>
      <c r="M42" s="114">
        <v>292</v>
      </c>
      <c r="N42" s="114">
        <v>262</v>
      </c>
      <c r="O42" s="270" t="s">
        <v>440</v>
      </c>
      <c r="P42" s="77"/>
      <c r="Q42" s="156"/>
      <c r="R42" s="77"/>
      <c r="S42" s="77"/>
      <c r="T42" s="77"/>
      <c r="U42" s="77"/>
      <c r="V42" s="77"/>
    </row>
    <row r="43" spans="2:22" x14ac:dyDescent="0.2">
      <c r="B43" s="146">
        <f t="shared" si="0"/>
        <v>42034</v>
      </c>
      <c r="C43" s="260" t="s">
        <v>442</v>
      </c>
      <c r="D43" s="260" t="s">
        <v>442</v>
      </c>
      <c r="E43" s="91">
        <v>0</v>
      </c>
      <c r="F43" s="91">
        <v>0</v>
      </c>
      <c r="G43" s="91">
        <v>4.7336121511547577E-2</v>
      </c>
      <c r="H43" s="91">
        <v>4.7336121511547577E-2</v>
      </c>
      <c r="I43" s="91">
        <v>3.5678964748478807E-2</v>
      </c>
      <c r="J43" s="91">
        <v>3.5678964748478807E-2</v>
      </c>
      <c r="K43" s="92">
        <v>2.6829945813858547E-2</v>
      </c>
      <c r="L43" s="92">
        <v>2.6829945813858547E-2</v>
      </c>
      <c r="M43" s="114">
        <v>275</v>
      </c>
      <c r="N43" s="114">
        <v>254</v>
      </c>
      <c r="O43" s="270" t="s">
        <v>440</v>
      </c>
      <c r="P43" s="77"/>
      <c r="Q43" s="156"/>
      <c r="R43" s="77"/>
      <c r="S43" s="77"/>
      <c r="T43" s="77"/>
      <c r="U43" s="77"/>
      <c r="V43" s="77"/>
    </row>
    <row r="44" spans="2:22" x14ac:dyDescent="0.2">
      <c r="B44" s="146">
        <f t="shared" si="0"/>
        <v>42035</v>
      </c>
      <c r="C44" s="260" t="s">
        <v>442</v>
      </c>
      <c r="D44" s="260" t="s">
        <v>442</v>
      </c>
      <c r="E44" s="91">
        <v>0</v>
      </c>
      <c r="F44" s="91">
        <v>0</v>
      </c>
      <c r="G44" s="91">
        <v>5.1579050244499186E-2</v>
      </c>
      <c r="H44" s="91">
        <v>5.1579050244499186E-2</v>
      </c>
      <c r="I44" s="91">
        <v>3.6232126992641264E-2</v>
      </c>
      <c r="J44" s="91">
        <v>3.6232126992641264E-2</v>
      </c>
      <c r="K44" s="92">
        <v>2.8772232772464382E-2</v>
      </c>
      <c r="L44" s="92">
        <v>2.8772232772464382E-2</v>
      </c>
      <c r="M44" s="114">
        <v>152</v>
      </c>
      <c r="N44" s="114">
        <v>121</v>
      </c>
      <c r="O44" s="270" t="s">
        <v>440</v>
      </c>
      <c r="P44" s="77"/>
      <c r="Q44" s="156"/>
      <c r="R44" s="77"/>
      <c r="S44" s="77"/>
      <c r="T44" s="77"/>
      <c r="U44" s="77"/>
      <c r="V44" s="77"/>
    </row>
    <row r="45" spans="2:22" x14ac:dyDescent="0.2">
      <c r="B45" s="146">
        <f t="shared" si="0"/>
        <v>42036</v>
      </c>
      <c r="C45" s="260" t="s">
        <v>442</v>
      </c>
      <c r="D45" s="260" t="s">
        <v>442</v>
      </c>
      <c r="E45" s="91">
        <v>1.8084296946184845E-2</v>
      </c>
      <c r="F45" s="91">
        <v>1.8084296946184845E-2</v>
      </c>
      <c r="G45" s="91">
        <v>2.4803777183895068E-2</v>
      </c>
      <c r="H45" s="91">
        <v>2.4803777183895068E-2</v>
      </c>
      <c r="I45" s="91">
        <v>1.0116164071274117E-2</v>
      </c>
      <c r="J45" s="91">
        <v>1.0116164071274117E-2</v>
      </c>
      <c r="K45" s="92">
        <v>1.9613433589544194E-2</v>
      </c>
      <c r="L45" s="92">
        <v>1.9613433589544194E-2</v>
      </c>
      <c r="M45" s="114">
        <v>112</v>
      </c>
      <c r="N45" s="114">
        <v>108</v>
      </c>
      <c r="O45" s="270" t="s">
        <v>440</v>
      </c>
      <c r="P45" s="77"/>
      <c r="Q45" s="156"/>
      <c r="R45" s="77"/>
      <c r="S45" s="77"/>
      <c r="T45" s="77"/>
      <c r="U45" s="77"/>
      <c r="V45" s="77"/>
    </row>
    <row r="46" spans="2:22" x14ac:dyDescent="0.2">
      <c r="B46" s="146">
        <f t="shared" si="0"/>
        <v>42037</v>
      </c>
      <c r="C46" s="260" t="s">
        <v>442</v>
      </c>
      <c r="D46" s="260" t="s">
        <v>442</v>
      </c>
      <c r="E46" s="91">
        <v>3.6409066571479565E-3</v>
      </c>
      <c r="F46" s="91">
        <v>3.6409066571479565E-3</v>
      </c>
      <c r="G46" s="91">
        <v>1.72885023034486E-3</v>
      </c>
      <c r="H46" s="91">
        <v>1.72885023034486E-3</v>
      </c>
      <c r="I46" s="91">
        <v>3.4807315151616745E-2</v>
      </c>
      <c r="J46" s="91">
        <v>3.4807315151616745E-2</v>
      </c>
      <c r="K46" s="92">
        <v>8.2602166126368847E-3</v>
      </c>
      <c r="L46" s="92">
        <v>8.2602166126368847E-3</v>
      </c>
      <c r="M46" s="114">
        <v>284</v>
      </c>
      <c r="N46" s="114">
        <v>247</v>
      </c>
      <c r="O46" s="270" t="s">
        <v>440</v>
      </c>
      <c r="P46" s="77"/>
      <c r="Q46" s="156"/>
      <c r="R46" s="77"/>
      <c r="S46" s="77"/>
      <c r="T46" s="77"/>
      <c r="U46" s="77"/>
      <c r="V46" s="77"/>
    </row>
    <row r="47" spans="2:22" s="252" customFormat="1" x14ac:dyDescent="0.2">
      <c r="B47" s="264">
        <f t="shared" si="0"/>
        <v>42038</v>
      </c>
      <c r="C47" s="260" t="s">
        <v>442</v>
      </c>
      <c r="D47" s="260" t="s">
        <v>442</v>
      </c>
      <c r="E47" s="262">
        <v>6.5190640352442769E-3</v>
      </c>
      <c r="F47" s="262">
        <v>6.5190640352442769E-3</v>
      </c>
      <c r="G47" s="262">
        <v>4.4619838303637327E-3</v>
      </c>
      <c r="H47" s="262">
        <v>4.4619838303637327E-3</v>
      </c>
      <c r="I47" s="262">
        <v>5.7285817255309519E-2</v>
      </c>
      <c r="J47" s="262">
        <v>5.7285817255309519E-2</v>
      </c>
      <c r="K47" s="263">
        <v>1.4503386542223487E-2</v>
      </c>
      <c r="L47" s="263">
        <v>1.4503386542223487E-2</v>
      </c>
      <c r="M47" s="114">
        <v>227</v>
      </c>
      <c r="N47" s="114">
        <v>202</v>
      </c>
      <c r="O47" s="270" t="s">
        <v>440</v>
      </c>
      <c r="Q47" s="156"/>
    </row>
    <row r="48" spans="2:22" x14ac:dyDescent="0.2">
      <c r="B48" s="146">
        <f t="shared" si="0"/>
        <v>42039</v>
      </c>
      <c r="C48" s="260" t="s">
        <v>442</v>
      </c>
      <c r="D48" s="260" t="s">
        <v>442</v>
      </c>
      <c r="E48" s="91">
        <v>1.4187888067482645E-2</v>
      </c>
      <c r="F48" s="91">
        <v>1.4187888067482645E-2</v>
      </c>
      <c r="G48" s="91">
        <v>3.7407870481146097E-3</v>
      </c>
      <c r="H48" s="91">
        <v>3.7407870481146097E-3</v>
      </c>
      <c r="I48" s="91">
        <v>3.500846505858491E-2</v>
      </c>
      <c r="J48" s="91">
        <v>3.500846505858491E-2</v>
      </c>
      <c r="K48" s="92">
        <v>1.3285242796863902E-2</v>
      </c>
      <c r="L48" s="92">
        <v>1.3285242796863902E-2</v>
      </c>
      <c r="M48" s="114">
        <v>239</v>
      </c>
      <c r="N48" s="114">
        <v>216</v>
      </c>
      <c r="O48" s="270" t="s">
        <v>440</v>
      </c>
      <c r="P48" s="77"/>
      <c r="Q48" s="156"/>
      <c r="R48" s="77"/>
      <c r="S48" s="77"/>
      <c r="T48" s="77"/>
      <c r="U48" s="77"/>
      <c r="V48" s="77"/>
    </row>
    <row r="49" spans="2:22" x14ac:dyDescent="0.2">
      <c r="B49" s="146">
        <f t="shared" si="0"/>
        <v>42040</v>
      </c>
      <c r="C49" s="260" t="s">
        <v>442</v>
      </c>
      <c r="D49" s="260" t="s">
        <v>442</v>
      </c>
      <c r="E49" s="91">
        <v>5.9103675662474054E-3</v>
      </c>
      <c r="F49" s="91">
        <v>5.9103675662474054E-3</v>
      </c>
      <c r="G49" s="91">
        <v>5.7291333169322853E-4</v>
      </c>
      <c r="H49" s="91">
        <v>5.7291333169322853E-4</v>
      </c>
      <c r="I49" s="91">
        <v>6.9899592671438388E-3</v>
      </c>
      <c r="J49" s="91">
        <v>6.9899592671438388E-3</v>
      </c>
      <c r="K49" s="92">
        <v>3.7775648998696104E-3</v>
      </c>
      <c r="L49" s="92">
        <v>3.7775648998696104E-3</v>
      </c>
      <c r="M49" s="114">
        <v>247</v>
      </c>
      <c r="N49" s="114">
        <v>230</v>
      </c>
      <c r="O49" s="270" t="s">
        <v>440</v>
      </c>
      <c r="P49" s="77"/>
      <c r="Q49" s="156"/>
      <c r="R49" s="77"/>
      <c r="S49" s="77"/>
      <c r="T49" s="77"/>
      <c r="U49" s="77"/>
      <c r="V49" s="77"/>
    </row>
    <row r="50" spans="2:22" x14ac:dyDescent="0.2">
      <c r="B50" s="146">
        <f t="shared" si="0"/>
        <v>42041</v>
      </c>
      <c r="C50" s="260" t="s">
        <v>442</v>
      </c>
      <c r="D50" s="260" t="s">
        <v>442</v>
      </c>
      <c r="E50" s="91">
        <v>0</v>
      </c>
      <c r="F50" s="91">
        <v>0</v>
      </c>
      <c r="G50" s="91">
        <v>1.6216817365340093E-2</v>
      </c>
      <c r="H50" s="91">
        <v>1.6216817365340093E-2</v>
      </c>
      <c r="I50" s="91">
        <v>8.3410161422800347E-2</v>
      </c>
      <c r="J50" s="91">
        <v>8.3410161422800347E-2</v>
      </c>
      <c r="K50" s="92">
        <v>2.1642207288193608E-2</v>
      </c>
      <c r="L50" s="92">
        <v>2.1642207288193608E-2</v>
      </c>
      <c r="M50" s="114">
        <v>228</v>
      </c>
      <c r="N50" s="114">
        <v>214</v>
      </c>
      <c r="O50" s="270" t="s">
        <v>440</v>
      </c>
      <c r="P50" s="77"/>
      <c r="Q50" s="156"/>
      <c r="R50" s="77"/>
      <c r="S50" s="77"/>
      <c r="T50" s="77"/>
      <c r="U50" s="77"/>
      <c r="V50" s="77"/>
    </row>
    <row r="51" spans="2:22" x14ac:dyDescent="0.2">
      <c r="B51" s="146">
        <f t="shared" si="0"/>
        <v>42042</v>
      </c>
      <c r="C51" s="260" t="s">
        <v>442</v>
      </c>
      <c r="D51" s="260" t="s">
        <v>442</v>
      </c>
      <c r="E51" s="91">
        <v>1.1411180100885803E-2</v>
      </c>
      <c r="F51" s="91">
        <v>1.1411180100885803E-2</v>
      </c>
      <c r="G51" s="91">
        <v>3.5520626564980169E-3</v>
      </c>
      <c r="H51" s="91">
        <v>3.5520626564980169E-3</v>
      </c>
      <c r="I51" s="91">
        <v>3.0549642120790518E-2</v>
      </c>
      <c r="J51" s="91">
        <v>3.0549642120790518E-2</v>
      </c>
      <c r="K51" s="92">
        <v>1.1340024084358287E-2</v>
      </c>
      <c r="L51" s="92">
        <v>1.1340024084358287E-2</v>
      </c>
      <c r="M51" s="114">
        <v>185</v>
      </c>
      <c r="N51" s="114">
        <v>170</v>
      </c>
      <c r="O51" s="270" t="s">
        <v>440</v>
      </c>
      <c r="P51" s="77"/>
      <c r="Q51" s="156"/>
      <c r="R51" s="77"/>
      <c r="S51" s="77"/>
      <c r="T51" s="77"/>
      <c r="U51" s="77"/>
      <c r="V51" s="77"/>
    </row>
    <row r="52" spans="2:22" x14ac:dyDescent="0.2">
      <c r="B52" s="146">
        <f t="shared" si="0"/>
        <v>42043</v>
      </c>
      <c r="C52" s="260" t="s">
        <v>442</v>
      </c>
      <c r="D52" s="260" t="s">
        <v>442</v>
      </c>
      <c r="E52" s="91">
        <v>0</v>
      </c>
      <c r="F52" s="91">
        <v>0</v>
      </c>
      <c r="G52" s="91">
        <v>0</v>
      </c>
      <c r="H52" s="91">
        <v>0</v>
      </c>
      <c r="I52" s="91">
        <v>4.2425867878036108E-2</v>
      </c>
      <c r="J52" s="91">
        <v>4.2425867878036108E-2</v>
      </c>
      <c r="K52" s="92">
        <v>7.4202691203492308E-3</v>
      </c>
      <c r="L52" s="92">
        <v>7.4202691203492308E-3</v>
      </c>
      <c r="M52" s="114">
        <v>140</v>
      </c>
      <c r="N52" s="114">
        <v>127</v>
      </c>
      <c r="O52" s="270" t="s">
        <v>440</v>
      </c>
      <c r="P52" s="77"/>
      <c r="Q52" s="156"/>
      <c r="R52" s="77"/>
      <c r="S52" s="77"/>
      <c r="T52" s="77"/>
      <c r="U52" s="77"/>
      <c r="V52" s="77"/>
    </row>
    <row r="53" spans="2:22" x14ac:dyDescent="0.2">
      <c r="B53" s="146">
        <f t="shared" si="0"/>
        <v>42044</v>
      </c>
      <c r="C53" s="260" t="s">
        <v>442</v>
      </c>
      <c r="D53" s="260" t="s">
        <v>442</v>
      </c>
      <c r="E53" s="91">
        <v>0</v>
      </c>
      <c r="F53" s="91">
        <v>0</v>
      </c>
      <c r="G53" s="91">
        <v>2.172689558486026E-2</v>
      </c>
      <c r="H53" s="91">
        <v>2.172689558486026E-2</v>
      </c>
      <c r="I53" s="91">
        <v>2.557118192332836E-2</v>
      </c>
      <c r="J53" s="91">
        <v>2.557118192332836E-2</v>
      </c>
      <c r="K53" s="92">
        <v>1.3922899270066572E-2</v>
      </c>
      <c r="L53" s="92">
        <v>1.3922899270066572E-2</v>
      </c>
      <c r="M53" s="114">
        <v>241</v>
      </c>
      <c r="N53" s="114">
        <v>231</v>
      </c>
      <c r="O53" s="270" t="s">
        <v>440</v>
      </c>
      <c r="P53" s="77"/>
      <c r="Q53" s="156"/>
      <c r="R53" s="77"/>
      <c r="S53" s="77"/>
      <c r="T53" s="77"/>
      <c r="U53" s="77"/>
      <c r="V53" s="77"/>
    </row>
    <row r="54" spans="2:22" x14ac:dyDescent="0.2">
      <c r="B54" s="146">
        <f t="shared" si="0"/>
        <v>42045</v>
      </c>
      <c r="C54" s="260" t="s">
        <v>442</v>
      </c>
      <c r="D54" s="260" t="s">
        <v>442</v>
      </c>
      <c r="E54" s="91">
        <v>0</v>
      </c>
      <c r="F54" s="91">
        <v>0</v>
      </c>
      <c r="G54" s="91">
        <v>2.7503209999696694E-2</v>
      </c>
      <c r="H54" s="91">
        <v>2.7503209999696694E-2</v>
      </c>
      <c r="I54" s="91">
        <v>0</v>
      </c>
      <c r="J54" s="91">
        <v>0</v>
      </c>
      <c r="K54" s="92">
        <v>1.1963021788062045E-2</v>
      </c>
      <c r="L54" s="92">
        <v>1.1963021788062045E-2</v>
      </c>
      <c r="M54" s="114">
        <v>268</v>
      </c>
      <c r="N54" s="114">
        <v>251</v>
      </c>
      <c r="O54" s="270" t="s">
        <v>440</v>
      </c>
      <c r="P54" s="77"/>
      <c r="Q54" s="156"/>
      <c r="R54" s="77"/>
      <c r="S54" s="77"/>
      <c r="T54" s="77"/>
      <c r="U54" s="77"/>
      <c r="V54" s="77"/>
    </row>
    <row r="55" spans="2:22" x14ac:dyDescent="0.2">
      <c r="B55" s="146">
        <f t="shared" si="0"/>
        <v>42046</v>
      </c>
      <c r="C55" s="260" t="s">
        <v>442</v>
      </c>
      <c r="D55" s="260" t="s">
        <v>442</v>
      </c>
      <c r="E55" s="91">
        <v>3.7573856110918025E-5</v>
      </c>
      <c r="F55" s="91">
        <v>3.7573856110918025E-5</v>
      </c>
      <c r="G55" s="91">
        <v>3.5554327349197418E-2</v>
      </c>
      <c r="H55" s="91">
        <v>3.5554327349197418E-2</v>
      </c>
      <c r="I55" s="91">
        <v>0.27841661498231557</v>
      </c>
      <c r="J55" s="91">
        <v>0.27841661498231557</v>
      </c>
      <c r="K55" s="92">
        <v>6.4174626989286637E-2</v>
      </c>
      <c r="L55" s="92">
        <v>6.4174626989286637E-2</v>
      </c>
      <c r="M55" s="114">
        <v>471</v>
      </c>
      <c r="N55" s="114">
        <v>385</v>
      </c>
      <c r="O55" s="270" t="s">
        <v>440</v>
      </c>
      <c r="P55" s="77"/>
      <c r="Q55" s="156"/>
      <c r="R55" s="77"/>
      <c r="S55" s="77"/>
      <c r="T55" s="77"/>
      <c r="U55" s="77"/>
      <c r="V55" s="77"/>
    </row>
    <row r="56" spans="2:22" x14ac:dyDescent="0.2">
      <c r="B56" s="146">
        <f t="shared" si="0"/>
        <v>42047</v>
      </c>
      <c r="C56" s="260" t="s">
        <v>442</v>
      </c>
      <c r="D56" s="260" t="s">
        <v>442</v>
      </c>
      <c r="E56" s="91">
        <v>1.3962444930817138E-2</v>
      </c>
      <c r="F56" s="91">
        <v>1.3962444930817138E-2</v>
      </c>
      <c r="G56" s="91">
        <v>1.3021983021544911E-2</v>
      </c>
      <c r="H56" s="91">
        <v>1.3021983021544911E-2</v>
      </c>
      <c r="I56" s="91">
        <v>2.6493118996932463E-2</v>
      </c>
      <c r="J56" s="91">
        <v>2.6493118996932463E-2</v>
      </c>
      <c r="K56" s="92">
        <v>1.5744984318781328E-2</v>
      </c>
      <c r="L56" s="92">
        <v>1.5744984318781328E-2</v>
      </c>
      <c r="M56" s="114">
        <v>511</v>
      </c>
      <c r="N56" s="114">
        <v>450</v>
      </c>
      <c r="O56" s="270" t="s">
        <v>440</v>
      </c>
      <c r="P56" s="77"/>
      <c r="Q56" s="156"/>
      <c r="R56" s="77"/>
      <c r="S56" s="77"/>
      <c r="T56" s="77"/>
      <c r="U56" s="77"/>
      <c r="V56" s="77"/>
    </row>
    <row r="57" spans="2:22" x14ac:dyDescent="0.2">
      <c r="B57" s="146">
        <f t="shared" si="0"/>
        <v>42048</v>
      </c>
      <c r="C57" s="260" t="s">
        <v>442</v>
      </c>
      <c r="D57" s="260" t="s">
        <v>442</v>
      </c>
      <c r="E57" s="91">
        <v>3.7115455066364822E-2</v>
      </c>
      <c r="F57" s="91">
        <v>3.7115455066364822E-2</v>
      </c>
      <c r="G57" s="91">
        <v>0.12399192529210155</v>
      </c>
      <c r="H57" s="91">
        <v>0.12399192529210155</v>
      </c>
      <c r="I57" s="91">
        <v>8.8304809159025763E-2</v>
      </c>
      <c r="J57" s="91">
        <v>8.8304809159025763E-2</v>
      </c>
      <c r="K57" s="92">
        <v>8.3856956795475723E-2</v>
      </c>
      <c r="L57" s="92">
        <v>8.3856956795475723E-2</v>
      </c>
      <c r="M57" s="114">
        <v>667</v>
      </c>
      <c r="N57" s="114">
        <v>573</v>
      </c>
      <c r="O57" s="270" t="s">
        <v>440</v>
      </c>
      <c r="P57" s="77"/>
      <c r="Q57" s="156"/>
      <c r="R57" s="77"/>
      <c r="S57" s="77"/>
      <c r="T57" s="77"/>
      <c r="U57" s="77"/>
      <c r="V57" s="77"/>
    </row>
    <row r="58" spans="2:22" x14ac:dyDescent="0.2">
      <c r="B58" s="146">
        <f t="shared" si="0"/>
        <v>42049</v>
      </c>
      <c r="C58" s="260" t="s">
        <v>442</v>
      </c>
      <c r="D58" s="260" t="s">
        <v>442</v>
      </c>
      <c r="E58" s="91">
        <v>5.4031205087500117E-3</v>
      </c>
      <c r="F58" s="91">
        <v>5.4031205087500117E-3</v>
      </c>
      <c r="G58" s="91">
        <v>8.6745818575198249E-3</v>
      </c>
      <c r="H58" s="91">
        <v>8.6745818575198249E-3</v>
      </c>
      <c r="I58" s="91">
        <v>0.16610791692508842</v>
      </c>
      <c r="J58" s="91">
        <v>0.16610791692508842</v>
      </c>
      <c r="K58" s="92">
        <v>3.4933313592857076E-2</v>
      </c>
      <c r="L58" s="92">
        <v>3.4933313592857076E-2</v>
      </c>
      <c r="M58" s="114">
        <v>575</v>
      </c>
      <c r="N58" s="114">
        <v>411</v>
      </c>
      <c r="O58" s="270" t="s">
        <v>440</v>
      </c>
      <c r="P58" s="77"/>
      <c r="Q58" s="156"/>
      <c r="R58" s="77"/>
      <c r="S58" s="77"/>
      <c r="T58" s="77"/>
      <c r="U58" s="77"/>
      <c r="V58" s="77"/>
    </row>
    <row r="59" spans="2:22" x14ac:dyDescent="0.2">
      <c r="B59" s="146">
        <f t="shared" si="0"/>
        <v>42050</v>
      </c>
      <c r="C59" s="260" t="s">
        <v>442</v>
      </c>
      <c r="D59" s="260" t="s">
        <v>442</v>
      </c>
      <c r="E59" s="91">
        <v>1.3203453037376594E-2</v>
      </c>
      <c r="F59" s="91">
        <v>1.3203453037376594E-2</v>
      </c>
      <c r="G59" s="91">
        <v>1.4326203370752437E-2</v>
      </c>
      <c r="H59" s="91">
        <v>1.4326203370752437E-2</v>
      </c>
      <c r="I59" s="91">
        <v>6.6169938146403609E-2</v>
      </c>
      <c r="J59" s="91">
        <v>6.6169938146403609E-2</v>
      </c>
      <c r="K59" s="92">
        <v>2.295563303529612E-2</v>
      </c>
      <c r="L59" s="92">
        <v>2.295563303529612E-2</v>
      </c>
      <c r="M59" s="114">
        <v>210</v>
      </c>
      <c r="N59" s="114">
        <v>190</v>
      </c>
      <c r="O59" s="270" t="s">
        <v>440</v>
      </c>
      <c r="P59" s="77"/>
      <c r="Q59" s="156"/>
      <c r="R59" s="77"/>
      <c r="S59" s="77"/>
      <c r="T59" s="77"/>
      <c r="U59" s="77"/>
      <c r="V59" s="77"/>
    </row>
    <row r="60" spans="2:22" x14ac:dyDescent="0.2">
      <c r="B60" s="146">
        <f t="shared" si="0"/>
        <v>42051</v>
      </c>
      <c r="C60" s="260" t="s">
        <v>442</v>
      </c>
      <c r="D60" s="260" t="s">
        <v>442</v>
      </c>
      <c r="E60" s="91">
        <v>2.868388175507482E-2</v>
      </c>
      <c r="F60" s="91">
        <v>2.868388175507482E-2</v>
      </c>
      <c r="G60" s="91">
        <v>5.60107033690674E-3</v>
      </c>
      <c r="H60" s="91">
        <v>5.60107033690674E-3</v>
      </c>
      <c r="I60" s="91">
        <v>5.7813835761100961E-2</v>
      </c>
      <c r="J60" s="91">
        <v>5.7813835761100961E-2</v>
      </c>
      <c r="K60" s="92">
        <v>2.3738411326538016E-2</v>
      </c>
      <c r="L60" s="92">
        <v>2.3738411326538016E-2</v>
      </c>
      <c r="M60" s="114">
        <v>340</v>
      </c>
      <c r="N60" s="114">
        <v>304</v>
      </c>
      <c r="O60" s="270" t="s">
        <v>440</v>
      </c>
      <c r="P60" s="77"/>
      <c r="Q60" s="156"/>
      <c r="R60" s="77"/>
      <c r="S60" s="77"/>
      <c r="T60" s="77"/>
      <c r="U60" s="77"/>
      <c r="V60" s="77"/>
    </row>
    <row r="61" spans="2:22" x14ac:dyDescent="0.2">
      <c r="B61" s="146">
        <f t="shared" si="0"/>
        <v>42052</v>
      </c>
      <c r="C61" s="260" t="s">
        <v>442</v>
      </c>
      <c r="D61" s="260" t="s">
        <v>442</v>
      </c>
      <c r="E61" s="91">
        <v>0</v>
      </c>
      <c r="F61" s="91">
        <v>0</v>
      </c>
      <c r="G61" s="91">
        <v>9.8911801677625047E-3</v>
      </c>
      <c r="H61" s="91">
        <v>9.8911801677625047E-3</v>
      </c>
      <c r="I61" s="91">
        <v>7.6361533432790785E-2</v>
      </c>
      <c r="J61" s="91">
        <v>7.6361533432790785E-2</v>
      </c>
      <c r="K61" s="92">
        <v>1.765795373838934E-2</v>
      </c>
      <c r="L61" s="92">
        <v>1.765795373838934E-2</v>
      </c>
      <c r="M61" s="114">
        <v>269</v>
      </c>
      <c r="N61" s="114">
        <v>231</v>
      </c>
      <c r="O61" s="270" t="s">
        <v>440</v>
      </c>
      <c r="P61" s="77"/>
      <c r="Q61" s="156"/>
      <c r="R61" s="77"/>
      <c r="S61" s="77"/>
      <c r="T61" s="77"/>
      <c r="U61" s="77"/>
      <c r="V61" s="77"/>
    </row>
    <row r="62" spans="2:22" x14ac:dyDescent="0.2">
      <c r="B62" s="146">
        <f t="shared" si="0"/>
        <v>42053</v>
      </c>
      <c r="C62" s="260" t="s">
        <v>442</v>
      </c>
      <c r="D62" s="260" t="s">
        <v>442</v>
      </c>
      <c r="E62" s="91">
        <v>0</v>
      </c>
      <c r="F62" s="91">
        <v>0</v>
      </c>
      <c r="G62" s="91">
        <v>1.1916597299219152E-2</v>
      </c>
      <c r="H62" s="91">
        <v>1.1916597299219152E-2</v>
      </c>
      <c r="I62" s="91">
        <v>2.0098228204569454E-2</v>
      </c>
      <c r="J62" s="91">
        <v>2.0098228204569454E-2</v>
      </c>
      <c r="K62" s="92">
        <v>8.6985138206543532E-3</v>
      </c>
      <c r="L62" s="92">
        <v>8.6985138206543532E-3</v>
      </c>
      <c r="M62" s="114">
        <v>274</v>
      </c>
      <c r="N62" s="114">
        <v>262</v>
      </c>
      <c r="O62" s="270" t="s">
        <v>440</v>
      </c>
      <c r="P62" s="77"/>
      <c r="Q62" s="156"/>
      <c r="R62" s="77"/>
      <c r="S62" s="77"/>
      <c r="T62" s="77"/>
      <c r="U62" s="77"/>
      <c r="V62" s="77"/>
    </row>
    <row r="63" spans="2:22" x14ac:dyDescent="0.2">
      <c r="B63" s="146">
        <f t="shared" si="0"/>
        <v>42054</v>
      </c>
      <c r="C63" s="260" t="s">
        <v>442</v>
      </c>
      <c r="D63" s="260" t="s">
        <v>442</v>
      </c>
      <c r="E63" s="91">
        <v>0</v>
      </c>
      <c r="F63" s="91">
        <v>0</v>
      </c>
      <c r="G63" s="91">
        <v>2.7971650900316452E-3</v>
      </c>
      <c r="H63" s="91">
        <v>2.7971650900316452E-3</v>
      </c>
      <c r="I63" s="91">
        <v>3.1932547731196671E-2</v>
      </c>
      <c r="J63" s="91">
        <v>3.1932547731196671E-2</v>
      </c>
      <c r="K63" s="92">
        <v>6.8016690474951465E-3</v>
      </c>
      <c r="L63" s="92">
        <v>6.8016690474951465E-3</v>
      </c>
      <c r="M63" s="114">
        <v>316</v>
      </c>
      <c r="N63" s="114">
        <v>291</v>
      </c>
      <c r="O63" s="270" t="s">
        <v>440</v>
      </c>
      <c r="P63" s="77"/>
      <c r="Q63" s="156"/>
      <c r="R63" s="77"/>
      <c r="S63" s="77"/>
      <c r="T63" s="77"/>
      <c r="U63" s="77"/>
      <c r="V63" s="77"/>
    </row>
    <row r="64" spans="2:22" x14ac:dyDescent="0.2">
      <c r="B64" s="146">
        <f t="shared" si="0"/>
        <v>42055</v>
      </c>
      <c r="C64" s="260" t="s">
        <v>442</v>
      </c>
      <c r="D64" s="260" t="s">
        <v>442</v>
      </c>
      <c r="E64" s="91">
        <v>0</v>
      </c>
      <c r="F64" s="91">
        <v>0</v>
      </c>
      <c r="G64" s="91">
        <v>1.0029353383053224E-2</v>
      </c>
      <c r="H64" s="91">
        <v>1.0029353383053224E-2</v>
      </c>
      <c r="I64" s="91">
        <v>4.2023568064099771E-2</v>
      </c>
      <c r="J64" s="91">
        <v>4.2023568064099771E-2</v>
      </c>
      <c r="K64" s="92">
        <v>1.1712356829630651E-2</v>
      </c>
      <c r="L64" s="92">
        <v>1.1712356829630651E-2</v>
      </c>
      <c r="M64" s="114">
        <v>284</v>
      </c>
      <c r="N64" s="114">
        <v>247</v>
      </c>
      <c r="O64" s="270" t="s">
        <v>440</v>
      </c>
      <c r="P64" s="77"/>
      <c r="Q64" s="156"/>
      <c r="R64" s="77"/>
      <c r="S64" s="77"/>
      <c r="T64" s="77"/>
      <c r="U64" s="77"/>
      <c r="V64" s="77"/>
    </row>
    <row r="65" spans="2:22" x14ac:dyDescent="0.2">
      <c r="B65" s="146">
        <f t="shared" si="0"/>
        <v>42056</v>
      </c>
      <c r="C65" s="260" t="s">
        <v>442</v>
      </c>
      <c r="D65" s="260" t="s">
        <v>442</v>
      </c>
      <c r="E65" s="91">
        <v>1.1392393172830344E-2</v>
      </c>
      <c r="F65" s="91">
        <v>1.1392393172830344E-2</v>
      </c>
      <c r="G65" s="91">
        <v>2.4726265380195397E-2</v>
      </c>
      <c r="H65" s="91">
        <v>2.4726265380195397E-2</v>
      </c>
      <c r="I65" s="91">
        <v>1.2077375664213755E-2</v>
      </c>
      <c r="J65" s="91">
        <v>1.2077375664213755E-2</v>
      </c>
      <c r="K65" s="92">
        <v>1.7312006778215015E-2</v>
      </c>
      <c r="L65" s="92">
        <v>1.7312006778215015E-2</v>
      </c>
      <c r="M65" s="114">
        <v>189</v>
      </c>
      <c r="N65" s="114">
        <v>167</v>
      </c>
      <c r="O65" s="270" t="s">
        <v>440</v>
      </c>
      <c r="P65" s="77"/>
      <c r="Q65" s="156"/>
      <c r="R65" s="77"/>
      <c r="S65" s="77"/>
      <c r="T65" s="77"/>
      <c r="U65" s="77"/>
      <c r="V65" s="77"/>
    </row>
    <row r="66" spans="2:22" x14ac:dyDescent="0.2">
      <c r="B66" s="146">
        <f t="shared" si="0"/>
        <v>42057</v>
      </c>
      <c r="C66" s="260" t="s">
        <v>442</v>
      </c>
      <c r="D66" s="260" t="s">
        <v>442</v>
      </c>
      <c r="E66" s="91">
        <v>0</v>
      </c>
      <c r="F66" s="91">
        <v>0</v>
      </c>
      <c r="G66" s="91">
        <v>3.3485099198258345E-2</v>
      </c>
      <c r="H66" s="91">
        <v>3.3485099198258345E-2</v>
      </c>
      <c r="I66" s="91">
        <v>9.8638885629515394E-2</v>
      </c>
      <c r="J66" s="91">
        <v>9.8638885629515394E-2</v>
      </c>
      <c r="K66" s="92">
        <v>3.1816859197388393E-2</v>
      </c>
      <c r="L66" s="92">
        <v>3.1816859197388393E-2</v>
      </c>
      <c r="M66" s="114">
        <v>163</v>
      </c>
      <c r="N66" s="114">
        <v>143</v>
      </c>
      <c r="O66" s="270" t="s">
        <v>440</v>
      </c>
      <c r="P66" s="77"/>
      <c r="Q66" s="156"/>
      <c r="R66" s="77"/>
      <c r="S66" s="77"/>
      <c r="T66" s="77"/>
      <c r="U66" s="77"/>
      <c r="V66" s="77"/>
    </row>
    <row r="67" spans="2:22" x14ac:dyDescent="0.2">
      <c r="B67" s="146">
        <f t="shared" si="0"/>
        <v>42058</v>
      </c>
      <c r="C67" s="260" t="s">
        <v>442</v>
      </c>
      <c r="D67" s="260" t="s">
        <v>442</v>
      </c>
      <c r="E67" s="91">
        <v>3.153949481950459E-2</v>
      </c>
      <c r="F67" s="91">
        <v>3.153949481950459E-2</v>
      </c>
      <c r="G67" s="91">
        <v>0.10672701353760503</v>
      </c>
      <c r="H67" s="91">
        <v>0.10672701353760503</v>
      </c>
      <c r="I67" s="91">
        <v>0.23058484335450996</v>
      </c>
      <c r="J67" s="91">
        <v>0.23058484335450996</v>
      </c>
      <c r="K67" s="92">
        <v>9.9056634888897516E-2</v>
      </c>
      <c r="L67" s="92">
        <v>9.9056634888897516E-2</v>
      </c>
      <c r="M67" s="114">
        <v>1001</v>
      </c>
      <c r="N67" s="114">
        <v>754</v>
      </c>
      <c r="O67" s="270" t="s">
        <v>440</v>
      </c>
      <c r="P67" s="77"/>
      <c r="Q67" s="156"/>
      <c r="R67" s="77"/>
      <c r="S67" s="77"/>
      <c r="T67" s="77"/>
      <c r="U67" s="77"/>
      <c r="V67" s="77"/>
    </row>
    <row r="68" spans="2:22" x14ac:dyDescent="0.2">
      <c r="B68" s="146">
        <f t="shared" si="0"/>
        <v>42059</v>
      </c>
      <c r="C68" s="260" t="s">
        <v>442</v>
      </c>
      <c r="D68" s="260" t="s">
        <v>442</v>
      </c>
      <c r="E68" s="91">
        <v>2.2882478371549077E-2</v>
      </c>
      <c r="F68" s="91">
        <v>2.2882478371549077E-2</v>
      </c>
      <c r="G68" s="91">
        <v>1.6884092892841616E-3</v>
      </c>
      <c r="H68" s="91">
        <v>1.6884092892841616E-3</v>
      </c>
      <c r="I68" s="91">
        <v>1.7198317045778365E-2</v>
      </c>
      <c r="J68" s="91">
        <v>1.7198317045778365E-2</v>
      </c>
      <c r="K68" s="92">
        <v>1.26695744779096E-2</v>
      </c>
      <c r="L68" s="92">
        <v>1.26695744779096E-2</v>
      </c>
      <c r="M68" s="114">
        <v>350</v>
      </c>
      <c r="N68" s="114">
        <v>313</v>
      </c>
      <c r="O68" s="270" t="s">
        <v>440</v>
      </c>
      <c r="P68" s="77"/>
      <c r="Q68" s="156"/>
      <c r="R68" s="77"/>
      <c r="S68" s="77"/>
      <c r="T68" s="77"/>
      <c r="U68" s="77"/>
      <c r="V68" s="77"/>
    </row>
    <row r="69" spans="2:22" x14ac:dyDescent="0.2">
      <c r="B69" s="146">
        <f t="shared" si="0"/>
        <v>42060</v>
      </c>
      <c r="C69" s="260" t="s">
        <v>442</v>
      </c>
      <c r="D69" s="260" t="s">
        <v>442</v>
      </c>
      <c r="E69" s="91">
        <v>0</v>
      </c>
      <c r="F69" s="91">
        <v>0</v>
      </c>
      <c r="G69" s="91">
        <v>2.4028659146898348E-3</v>
      </c>
      <c r="H69" s="91">
        <v>2.4028659146898348E-3</v>
      </c>
      <c r="I69" s="91">
        <v>3.3499840756323652E-2</v>
      </c>
      <c r="J69" s="91">
        <v>3.3499840756323652E-2</v>
      </c>
      <c r="K69" s="92">
        <v>6.9042804339875296E-3</v>
      </c>
      <c r="L69" s="92">
        <v>6.9042804339875296E-3</v>
      </c>
      <c r="M69" s="114">
        <v>248</v>
      </c>
      <c r="N69" s="114">
        <v>205</v>
      </c>
      <c r="O69" s="270" t="s">
        <v>440</v>
      </c>
      <c r="P69" s="77"/>
      <c r="Q69" s="156"/>
      <c r="R69" s="77"/>
      <c r="S69" s="77"/>
      <c r="T69" s="77"/>
      <c r="U69" s="77"/>
      <c r="V69" s="77"/>
    </row>
    <row r="70" spans="2:22" x14ac:dyDescent="0.2">
      <c r="B70" s="146">
        <f t="shared" si="0"/>
        <v>42061</v>
      </c>
      <c r="C70" s="260" t="s">
        <v>442</v>
      </c>
      <c r="D70" s="260" t="s">
        <v>442</v>
      </c>
      <c r="E70" s="91">
        <v>2.9946363320401664E-2</v>
      </c>
      <c r="F70" s="91">
        <v>2.9946363320401664E-2</v>
      </c>
      <c r="G70" s="91">
        <v>1.2698455493059323E-2</v>
      </c>
      <c r="H70" s="91">
        <v>1.2698455493059323E-2</v>
      </c>
      <c r="I70" s="91">
        <v>3.4798933905493067E-2</v>
      </c>
      <c r="J70" s="91">
        <v>3.4798933905493067E-2</v>
      </c>
      <c r="K70" s="92">
        <v>2.3292784733771093E-2</v>
      </c>
      <c r="L70" s="92">
        <v>2.3292784733771093E-2</v>
      </c>
      <c r="M70" s="114">
        <v>313</v>
      </c>
      <c r="N70" s="114">
        <v>292</v>
      </c>
      <c r="O70" s="270" t="s">
        <v>440</v>
      </c>
      <c r="P70" s="77"/>
      <c r="Q70" s="156"/>
      <c r="R70" s="77"/>
      <c r="S70" s="77"/>
      <c r="T70" s="77"/>
      <c r="U70" s="77"/>
      <c r="V70" s="77"/>
    </row>
    <row r="71" spans="2:22" x14ac:dyDescent="0.2">
      <c r="B71" s="146">
        <f t="shared" si="0"/>
        <v>42062</v>
      </c>
      <c r="C71" s="260" t="s">
        <v>442</v>
      </c>
      <c r="D71" s="260" t="s">
        <v>442</v>
      </c>
      <c r="E71" s="91">
        <v>5.9516988079694145E-3</v>
      </c>
      <c r="F71" s="91">
        <v>5.9516988079694145E-3</v>
      </c>
      <c r="G71" s="91">
        <v>4.8495428488620929E-2</v>
      </c>
      <c r="H71" s="91">
        <v>4.8495428488620929E-2</v>
      </c>
      <c r="I71" s="91">
        <v>8.6125685166870608E-2</v>
      </c>
      <c r="J71" s="91">
        <v>8.6125685166870608E-2</v>
      </c>
      <c r="K71" s="92">
        <v>3.847926993464388E-2</v>
      </c>
      <c r="L71" s="92">
        <v>3.847926993464388E-2</v>
      </c>
      <c r="M71" s="114">
        <v>232</v>
      </c>
      <c r="N71" s="114">
        <v>200</v>
      </c>
      <c r="O71" s="270" t="s">
        <v>440</v>
      </c>
      <c r="P71" s="77"/>
      <c r="Q71" s="156"/>
      <c r="R71" s="77"/>
      <c r="S71" s="77"/>
      <c r="T71" s="77"/>
      <c r="U71" s="77"/>
      <c r="V71" s="77"/>
    </row>
    <row r="72" spans="2:22" x14ac:dyDescent="0.2">
      <c r="B72" s="146">
        <f t="shared" si="0"/>
        <v>42063</v>
      </c>
      <c r="C72" s="260" t="s">
        <v>442</v>
      </c>
      <c r="D72" s="260" t="s">
        <v>442</v>
      </c>
      <c r="E72" s="91">
        <v>6.8790215767868715E-2</v>
      </c>
      <c r="F72" s="91">
        <v>6.8790215767868715E-2</v>
      </c>
      <c r="G72" s="91">
        <v>9.9558856734596218E-2</v>
      </c>
      <c r="H72" s="91">
        <v>9.9558856734596218E-2</v>
      </c>
      <c r="I72" s="91">
        <v>9.5001424811841026E-2</v>
      </c>
      <c r="J72" s="91">
        <v>9.5001424811841026E-2</v>
      </c>
      <c r="K72" s="92">
        <v>8.6757927279310393E-2</v>
      </c>
      <c r="L72" s="92">
        <v>8.6757927279310393E-2</v>
      </c>
      <c r="M72" s="114">
        <v>911</v>
      </c>
      <c r="N72" s="114">
        <v>203</v>
      </c>
      <c r="O72" s="270" t="s">
        <v>441</v>
      </c>
      <c r="P72" s="77"/>
      <c r="Q72" s="156"/>
      <c r="R72" s="77"/>
      <c r="S72" s="77"/>
      <c r="T72" s="77"/>
      <c r="U72" s="77"/>
      <c r="V72" s="77"/>
    </row>
    <row r="73" spans="2:22" x14ac:dyDescent="0.2">
      <c r="B73" s="146">
        <f t="shared" si="0"/>
        <v>42064</v>
      </c>
      <c r="C73" s="260" t="s">
        <v>442</v>
      </c>
      <c r="D73" s="260" t="s">
        <v>442</v>
      </c>
      <c r="E73" s="91">
        <v>3.6957644870698969E-2</v>
      </c>
      <c r="F73" s="91">
        <v>3.6957644870698969E-2</v>
      </c>
      <c r="G73" s="91">
        <v>2.6060816435198447E-2</v>
      </c>
      <c r="H73" s="91">
        <v>2.6060816435198447E-2</v>
      </c>
      <c r="I73" s="91">
        <v>3.4405015337680409E-2</v>
      </c>
      <c r="J73" s="91">
        <v>3.4405015337680409E-2</v>
      </c>
      <c r="K73" s="92">
        <v>3.1771417011941763E-2</v>
      </c>
      <c r="L73" s="92">
        <v>3.1771417011941763E-2</v>
      </c>
      <c r="M73" s="114">
        <v>1700</v>
      </c>
      <c r="N73" s="114">
        <v>850</v>
      </c>
      <c r="O73" s="270" t="s">
        <v>440</v>
      </c>
      <c r="P73" s="77"/>
      <c r="Q73" s="156"/>
      <c r="R73" s="77"/>
      <c r="S73" s="77"/>
      <c r="T73" s="77"/>
      <c r="U73" s="77"/>
      <c r="V73" s="77"/>
    </row>
    <row r="74" spans="2:22" x14ac:dyDescent="0.2">
      <c r="B74" s="146">
        <f t="shared" si="0"/>
        <v>42065</v>
      </c>
      <c r="C74" s="260" t="s">
        <v>442</v>
      </c>
      <c r="D74" s="260" t="s">
        <v>442</v>
      </c>
      <c r="E74" s="91">
        <v>1.3342476304986989E-2</v>
      </c>
      <c r="F74" s="91">
        <v>1.3342476304986989E-2</v>
      </c>
      <c r="G74" s="91">
        <v>6.8884402940056419E-3</v>
      </c>
      <c r="H74" s="91">
        <v>6.8884402940056419E-3</v>
      </c>
      <c r="I74" s="91">
        <v>1.8522553933318805E-2</v>
      </c>
      <c r="J74" s="91">
        <v>1.8522553933318805E-2</v>
      </c>
      <c r="K74" s="92">
        <v>1.1441169593900779E-2</v>
      </c>
      <c r="L74" s="92">
        <v>1.1441169593900779E-2</v>
      </c>
      <c r="M74" s="114">
        <v>555</v>
      </c>
      <c r="N74" s="114">
        <v>480</v>
      </c>
      <c r="O74" s="270" t="s">
        <v>440</v>
      </c>
      <c r="P74" s="77"/>
      <c r="Q74" s="156"/>
      <c r="R74" s="77"/>
      <c r="S74" s="77"/>
      <c r="T74" s="77"/>
      <c r="U74" s="77"/>
      <c r="V74" s="77"/>
    </row>
    <row r="75" spans="2:22" x14ac:dyDescent="0.2">
      <c r="B75" s="146">
        <f t="shared" si="0"/>
        <v>42066</v>
      </c>
      <c r="C75" s="260" t="s">
        <v>442</v>
      </c>
      <c r="D75" s="260" t="s">
        <v>442</v>
      </c>
      <c r="E75" s="91">
        <v>0</v>
      </c>
      <c r="F75" s="91">
        <v>0</v>
      </c>
      <c r="G75" s="91">
        <v>1.0170896676765668E-2</v>
      </c>
      <c r="H75" s="91">
        <v>1.0170896676765668E-2</v>
      </c>
      <c r="I75" s="91">
        <v>1.3653049935464404E-2</v>
      </c>
      <c r="J75" s="91">
        <v>1.3653049935464404E-2</v>
      </c>
      <c r="K75" s="92">
        <v>6.8119301861443845E-3</v>
      </c>
      <c r="L75" s="92">
        <v>6.8119301861443845E-3</v>
      </c>
      <c r="M75" s="114">
        <v>259</v>
      </c>
      <c r="N75" s="114">
        <v>230</v>
      </c>
      <c r="O75" s="270" t="s">
        <v>440</v>
      </c>
      <c r="P75" s="77"/>
      <c r="Q75" s="156"/>
      <c r="R75" s="77"/>
      <c r="S75" s="77"/>
      <c r="T75" s="77"/>
      <c r="U75" s="77"/>
      <c r="V75" s="77"/>
    </row>
    <row r="76" spans="2:22" x14ac:dyDescent="0.2">
      <c r="B76" s="146">
        <f t="shared" si="0"/>
        <v>42067</v>
      </c>
      <c r="C76" s="260" t="s">
        <v>442</v>
      </c>
      <c r="D76" s="260" t="s">
        <v>442</v>
      </c>
      <c r="E76" s="91">
        <v>1.1392393172830344E-2</v>
      </c>
      <c r="F76" s="91">
        <v>1.1392393172830344E-2</v>
      </c>
      <c r="G76" s="91">
        <v>4.000283086587425E-3</v>
      </c>
      <c r="H76" s="91">
        <v>4.000283086587425E-3</v>
      </c>
      <c r="I76" s="91">
        <v>1.6418861156276714E-2</v>
      </c>
      <c r="J76" s="91">
        <v>1.6418861156276714E-2</v>
      </c>
      <c r="K76" s="92">
        <v>9.0561877964278042E-3</v>
      </c>
      <c r="L76" s="92">
        <v>9.0561877964278042E-3</v>
      </c>
      <c r="M76" s="114">
        <v>287</v>
      </c>
      <c r="N76" s="114">
        <v>241</v>
      </c>
      <c r="O76" s="270" t="s">
        <v>440</v>
      </c>
      <c r="P76" s="77"/>
      <c r="Q76" s="156"/>
      <c r="R76" s="77"/>
      <c r="S76" s="77"/>
      <c r="T76" s="77"/>
      <c r="U76" s="77"/>
      <c r="V76" s="77"/>
    </row>
    <row r="77" spans="2:22" x14ac:dyDescent="0.2">
      <c r="B77" s="146">
        <f t="shared" si="0"/>
        <v>42068</v>
      </c>
      <c r="C77" s="260" t="s">
        <v>442</v>
      </c>
      <c r="D77" s="260" t="s">
        <v>442</v>
      </c>
      <c r="E77" s="91">
        <v>2.8736485153630104E-2</v>
      </c>
      <c r="F77" s="91">
        <v>2.8736485153630104E-2</v>
      </c>
      <c r="G77" s="91">
        <v>4.4245759598825866E-2</v>
      </c>
      <c r="H77" s="91">
        <v>4.4245759598825866E-2</v>
      </c>
      <c r="I77" s="91">
        <v>8.1976968335652142E-2</v>
      </c>
      <c r="J77" s="91">
        <v>8.1976968335652142E-2</v>
      </c>
      <c r="K77" s="92">
        <v>4.4794267834775144E-2</v>
      </c>
      <c r="L77" s="92">
        <v>4.4794267834775144E-2</v>
      </c>
      <c r="M77" s="114">
        <v>525</v>
      </c>
      <c r="N77" s="114">
        <v>408</v>
      </c>
      <c r="O77" s="270" t="s">
        <v>440</v>
      </c>
      <c r="P77" s="77"/>
      <c r="Q77" s="156"/>
      <c r="R77" s="77"/>
      <c r="S77" s="77"/>
      <c r="T77" s="77"/>
      <c r="U77" s="77"/>
      <c r="V77" s="77"/>
    </row>
    <row r="78" spans="2:22" x14ac:dyDescent="0.2">
      <c r="B78" s="146">
        <f t="shared" si="0"/>
        <v>42069</v>
      </c>
      <c r="C78" s="260" t="s">
        <v>442</v>
      </c>
      <c r="D78" s="260" t="s">
        <v>442</v>
      </c>
      <c r="E78" s="91">
        <v>1.2482035000046967E-2</v>
      </c>
      <c r="F78" s="91">
        <v>1.2482035000046967E-2</v>
      </c>
      <c r="G78" s="91">
        <v>3.3158201591351029E-2</v>
      </c>
      <c r="H78" s="91">
        <v>3.3158201591351029E-2</v>
      </c>
      <c r="I78" s="91">
        <v>1.4985668069128518E-2</v>
      </c>
      <c r="J78" s="91">
        <v>1.4985668069128518E-2</v>
      </c>
      <c r="K78" s="92">
        <v>2.1913394523923477E-2</v>
      </c>
      <c r="L78" s="92">
        <v>2.1913394523923477E-2</v>
      </c>
      <c r="M78" s="114">
        <v>431</v>
      </c>
      <c r="N78" s="114">
        <v>373</v>
      </c>
      <c r="O78" s="270" t="s">
        <v>440</v>
      </c>
      <c r="P78" s="77"/>
      <c r="Q78" s="156"/>
      <c r="R78" s="77"/>
      <c r="S78" s="77"/>
      <c r="T78" s="77"/>
      <c r="U78" s="77"/>
      <c r="V78" s="77"/>
    </row>
    <row r="79" spans="2:22" x14ac:dyDescent="0.2">
      <c r="B79" s="146">
        <f t="shared" si="0"/>
        <v>42070</v>
      </c>
      <c r="C79" s="260" t="s">
        <v>442</v>
      </c>
      <c r="D79" s="260" t="s">
        <v>442</v>
      </c>
      <c r="E79" s="91">
        <v>1.4751495909146416E-2</v>
      </c>
      <c r="F79" s="91">
        <v>1.4751495909146416E-2</v>
      </c>
      <c r="G79" s="91">
        <v>1.8535431319486805E-3</v>
      </c>
      <c r="H79" s="91">
        <v>1.8535431319486805E-3</v>
      </c>
      <c r="I79" s="91">
        <v>2.849623682049047E-4</v>
      </c>
      <c r="J79" s="91">
        <v>2.849623682049047E-4</v>
      </c>
      <c r="K79" s="92">
        <v>6.6111050440092909E-3</v>
      </c>
      <c r="L79" s="92">
        <v>6.6111050440092909E-3</v>
      </c>
      <c r="M79" s="114">
        <v>135</v>
      </c>
      <c r="N79" s="114">
        <v>104</v>
      </c>
      <c r="O79" s="270" t="s">
        <v>440</v>
      </c>
      <c r="P79" s="77"/>
      <c r="Q79" s="156"/>
      <c r="R79" s="77"/>
      <c r="S79" s="77"/>
      <c r="T79" s="77"/>
      <c r="U79" s="77"/>
      <c r="V79" s="77"/>
    </row>
    <row r="80" spans="2:22" x14ac:dyDescent="0.2">
      <c r="B80" s="146">
        <f t="shared" ref="B80:B143" si="1">B79+1</f>
        <v>42071</v>
      </c>
      <c r="C80" s="260" t="s">
        <v>442</v>
      </c>
      <c r="D80" s="260" t="s">
        <v>442</v>
      </c>
      <c r="E80" s="91">
        <v>2.3596381637656517E-2</v>
      </c>
      <c r="F80" s="91">
        <v>2.3596381637656517E-2</v>
      </c>
      <c r="G80" s="91">
        <v>1.9687998139716712E-2</v>
      </c>
      <c r="H80" s="91">
        <v>1.9687998139716712E-2</v>
      </c>
      <c r="I80" s="91">
        <v>4.1772130680389562E-2</v>
      </c>
      <c r="J80" s="91">
        <v>4.1772130680389562E-2</v>
      </c>
      <c r="K80" s="92">
        <v>2.5075291104838787E-2</v>
      </c>
      <c r="L80" s="92">
        <v>2.5075291104838787E-2</v>
      </c>
      <c r="M80" s="114">
        <v>79</v>
      </c>
      <c r="N80" s="114">
        <v>77</v>
      </c>
      <c r="O80" s="270" t="s">
        <v>440</v>
      </c>
      <c r="P80" s="77"/>
      <c r="Q80" s="156"/>
      <c r="R80" s="77"/>
      <c r="S80" s="77"/>
      <c r="T80" s="77"/>
      <c r="U80" s="77"/>
      <c r="V80" s="77"/>
    </row>
    <row r="81" spans="2:22" x14ac:dyDescent="0.2">
      <c r="B81" s="146">
        <f t="shared" si="1"/>
        <v>42072</v>
      </c>
      <c r="C81" s="260" t="s">
        <v>442</v>
      </c>
      <c r="D81" s="260" t="s">
        <v>442</v>
      </c>
      <c r="E81" s="91">
        <v>0</v>
      </c>
      <c r="F81" s="91">
        <v>0</v>
      </c>
      <c r="G81" s="91">
        <v>1.6840281873359193E-2</v>
      </c>
      <c r="H81" s="91">
        <v>1.6840281873359193E-2</v>
      </c>
      <c r="I81" s="91">
        <v>2.3811120237356889E-2</v>
      </c>
      <c r="J81" s="91">
        <v>2.3811120237356889E-2</v>
      </c>
      <c r="K81" s="92">
        <v>1.1489543533247189E-2</v>
      </c>
      <c r="L81" s="92">
        <v>1.1489543533247189E-2</v>
      </c>
      <c r="M81" s="114">
        <v>104</v>
      </c>
      <c r="N81" s="114">
        <v>98</v>
      </c>
      <c r="O81" s="270" t="s">
        <v>440</v>
      </c>
      <c r="P81" s="77"/>
      <c r="Q81" s="156"/>
      <c r="R81" s="77"/>
      <c r="S81" s="77"/>
      <c r="T81" s="77"/>
      <c r="U81" s="77"/>
      <c r="V81" s="77"/>
    </row>
    <row r="82" spans="2:22" x14ac:dyDescent="0.2">
      <c r="B82" s="146">
        <f t="shared" si="1"/>
        <v>42073</v>
      </c>
      <c r="C82" s="260" t="s">
        <v>442</v>
      </c>
      <c r="D82" s="260" t="s">
        <v>442</v>
      </c>
      <c r="E82" s="91">
        <v>1.6081610415472913E-3</v>
      </c>
      <c r="F82" s="91">
        <v>1.6081610415472913E-3</v>
      </c>
      <c r="G82" s="91">
        <v>7.6534480957371875E-3</v>
      </c>
      <c r="H82" s="91">
        <v>7.6534480957371875E-3</v>
      </c>
      <c r="I82" s="91">
        <v>1.1113532359991284E-2</v>
      </c>
      <c r="J82" s="91">
        <v>1.1113532359991284E-2</v>
      </c>
      <c r="K82" s="92">
        <v>5.9001547233120608E-3</v>
      </c>
      <c r="L82" s="92">
        <v>5.9001547233120608E-3</v>
      </c>
      <c r="M82" s="114">
        <v>229</v>
      </c>
      <c r="N82" s="114">
        <v>203</v>
      </c>
      <c r="O82" s="270" t="s">
        <v>440</v>
      </c>
      <c r="P82" s="77"/>
      <c r="Q82" s="156"/>
      <c r="R82" s="77"/>
      <c r="S82" s="77"/>
      <c r="T82" s="77"/>
      <c r="U82" s="77"/>
      <c r="V82" s="77"/>
    </row>
    <row r="83" spans="2:22" x14ac:dyDescent="0.2">
      <c r="B83" s="146">
        <f t="shared" si="1"/>
        <v>42074</v>
      </c>
      <c r="C83" s="260" t="s">
        <v>442</v>
      </c>
      <c r="D83" s="260" t="s">
        <v>442</v>
      </c>
      <c r="E83" s="91">
        <v>0</v>
      </c>
      <c r="F83" s="91">
        <v>0</v>
      </c>
      <c r="G83" s="91">
        <v>0</v>
      </c>
      <c r="H83" s="91">
        <v>0</v>
      </c>
      <c r="I83" s="91">
        <v>1.393801230366931E-2</v>
      </c>
      <c r="J83" s="91">
        <v>1.393801230366931E-2</v>
      </c>
      <c r="K83" s="92">
        <v>2.4377533676690579E-3</v>
      </c>
      <c r="L83" s="92">
        <v>2.4377533676690579E-3</v>
      </c>
      <c r="M83" s="114">
        <v>222</v>
      </c>
      <c r="N83" s="114">
        <v>202</v>
      </c>
      <c r="O83" s="270" t="s">
        <v>440</v>
      </c>
      <c r="P83" s="77"/>
      <c r="Q83" s="156"/>
      <c r="R83" s="77"/>
      <c r="S83" s="77"/>
      <c r="T83" s="77"/>
      <c r="U83" s="77"/>
      <c r="V83" s="77"/>
    </row>
    <row r="84" spans="2:22" x14ac:dyDescent="0.2">
      <c r="B84" s="146">
        <f t="shared" si="1"/>
        <v>42075</v>
      </c>
      <c r="C84" s="260" t="s">
        <v>442</v>
      </c>
      <c r="D84" s="260" t="s">
        <v>442</v>
      </c>
      <c r="E84" s="91">
        <v>1.3515316043097213E-2</v>
      </c>
      <c r="F84" s="91">
        <v>1.3515316043097213E-2</v>
      </c>
      <c r="G84" s="91">
        <v>6.959211940861864E-3</v>
      </c>
      <c r="H84" s="91">
        <v>6.959211940861864E-3</v>
      </c>
      <c r="I84" s="91">
        <v>2.2009152320767052E-2</v>
      </c>
      <c r="J84" s="91">
        <v>2.2009152320767052E-2</v>
      </c>
      <c r="K84" s="92">
        <v>1.2149188160698227E-2</v>
      </c>
      <c r="L84" s="92">
        <v>1.2149188160698227E-2</v>
      </c>
      <c r="M84" s="114">
        <v>222</v>
      </c>
      <c r="N84" s="114">
        <v>209</v>
      </c>
      <c r="O84" s="270" t="s">
        <v>440</v>
      </c>
      <c r="P84" s="77"/>
      <c r="Q84" s="156"/>
      <c r="R84" s="77"/>
      <c r="S84" s="77"/>
      <c r="T84" s="77"/>
      <c r="U84" s="77"/>
      <c r="V84" s="77"/>
    </row>
    <row r="85" spans="2:22" x14ac:dyDescent="0.2">
      <c r="B85" s="146">
        <f t="shared" si="1"/>
        <v>42076</v>
      </c>
      <c r="C85" s="260" t="s">
        <v>442</v>
      </c>
      <c r="D85" s="260" t="s">
        <v>442</v>
      </c>
      <c r="E85" s="91">
        <v>1.9350535897122781E-2</v>
      </c>
      <c r="F85" s="91">
        <v>1.9350535897122781E-2</v>
      </c>
      <c r="G85" s="91">
        <v>1.8174832928362243E-2</v>
      </c>
      <c r="H85" s="91">
        <v>1.8174832928362243E-2</v>
      </c>
      <c r="I85" s="91">
        <v>3.0365254706069697E-2</v>
      </c>
      <c r="J85" s="91">
        <v>3.0365254706069697E-2</v>
      </c>
      <c r="K85" s="92">
        <v>2.0765612872158671E-2</v>
      </c>
      <c r="L85" s="92">
        <v>2.0765612872158671E-2</v>
      </c>
      <c r="M85" s="114">
        <v>238</v>
      </c>
      <c r="N85" s="114">
        <v>212</v>
      </c>
      <c r="O85" s="270" t="s">
        <v>440</v>
      </c>
      <c r="P85" s="77"/>
      <c r="Q85" s="156"/>
      <c r="R85" s="77"/>
      <c r="S85" s="77"/>
      <c r="T85" s="77"/>
      <c r="U85" s="77"/>
      <c r="V85" s="77"/>
    </row>
    <row r="86" spans="2:22" x14ac:dyDescent="0.2">
      <c r="B86" s="146">
        <f t="shared" si="1"/>
        <v>42077</v>
      </c>
      <c r="C86" s="260" t="s">
        <v>442</v>
      </c>
      <c r="D86" s="260" t="s">
        <v>442</v>
      </c>
      <c r="E86" s="91">
        <v>1.2955465587044534E-2</v>
      </c>
      <c r="F86" s="91">
        <v>1.2955465587044534E-2</v>
      </c>
      <c r="G86" s="91">
        <v>2.2346990014457637E-2</v>
      </c>
      <c r="H86" s="91">
        <v>2.2346990014457637E-2</v>
      </c>
      <c r="I86" s="91">
        <v>5.1033407647048966E-2</v>
      </c>
      <c r="J86" s="91">
        <v>5.1033407647048966E-2</v>
      </c>
      <c r="K86" s="92">
        <v>2.3700298525840845E-2</v>
      </c>
      <c r="L86" s="92">
        <v>2.3700298525840845E-2</v>
      </c>
      <c r="M86" s="114">
        <v>180</v>
      </c>
      <c r="N86" s="114">
        <v>150</v>
      </c>
      <c r="O86" s="270" t="s">
        <v>440</v>
      </c>
      <c r="P86" s="77"/>
      <c r="Q86" s="156"/>
      <c r="R86" s="77"/>
      <c r="S86" s="77"/>
      <c r="T86" s="77"/>
      <c r="U86" s="77"/>
      <c r="V86" s="77"/>
    </row>
    <row r="87" spans="2:22" x14ac:dyDescent="0.2">
      <c r="B87" s="146">
        <f t="shared" si="1"/>
        <v>42078</v>
      </c>
      <c r="C87" s="260" t="s">
        <v>442</v>
      </c>
      <c r="D87" s="260" t="s">
        <v>442</v>
      </c>
      <c r="E87" s="91">
        <v>1.13210028462196E-2</v>
      </c>
      <c r="F87" s="91">
        <v>1.13210028462196E-2</v>
      </c>
      <c r="G87" s="91">
        <v>6.1032120217437459E-3</v>
      </c>
      <c r="H87" s="91">
        <v>6.1032120217437459E-3</v>
      </c>
      <c r="I87" s="91">
        <v>1.2529962954892133E-2</v>
      </c>
      <c r="J87" s="91">
        <v>1.2529962954892133E-2</v>
      </c>
      <c r="K87" s="92">
        <v>9.2628764463624624E-3</v>
      </c>
      <c r="L87" s="92">
        <v>9.2628764463624624E-3</v>
      </c>
      <c r="M87" s="114">
        <v>162</v>
      </c>
      <c r="N87" s="114">
        <v>135</v>
      </c>
      <c r="O87" s="270" t="s">
        <v>440</v>
      </c>
      <c r="P87" s="77"/>
      <c r="Q87" s="156"/>
      <c r="R87" s="77"/>
      <c r="S87" s="77"/>
      <c r="T87" s="77"/>
      <c r="U87" s="77"/>
      <c r="V87" s="77"/>
    </row>
    <row r="88" spans="2:22" x14ac:dyDescent="0.2">
      <c r="B88" s="146">
        <f t="shared" si="1"/>
        <v>42079</v>
      </c>
      <c r="C88" s="260" t="s">
        <v>442</v>
      </c>
      <c r="D88" s="260" t="s">
        <v>442</v>
      </c>
      <c r="E88" s="91">
        <v>5.0172370064908836E-2</v>
      </c>
      <c r="F88" s="91">
        <v>5.0172370064908836E-2</v>
      </c>
      <c r="G88" s="91">
        <v>1.4730612781359422E-2</v>
      </c>
      <c r="H88" s="91">
        <v>1.4730612781359422E-2</v>
      </c>
      <c r="I88" s="91">
        <v>2.1347033876996831E-2</v>
      </c>
      <c r="J88" s="91">
        <v>2.1347033876996831E-2</v>
      </c>
      <c r="K88" s="92">
        <v>2.971479165124442E-2</v>
      </c>
      <c r="L88" s="92">
        <v>2.971479165124442E-2</v>
      </c>
      <c r="M88" s="114">
        <v>257</v>
      </c>
      <c r="N88" s="114">
        <v>241</v>
      </c>
      <c r="O88" s="270" t="s">
        <v>440</v>
      </c>
      <c r="P88" s="77"/>
      <c r="Q88" s="156"/>
      <c r="R88" s="77"/>
      <c r="S88" s="77"/>
      <c r="T88" s="77"/>
      <c r="U88" s="77"/>
      <c r="V88" s="77"/>
    </row>
    <row r="89" spans="2:22" x14ac:dyDescent="0.2">
      <c r="B89" s="146">
        <f t="shared" si="1"/>
        <v>42080</v>
      </c>
      <c r="C89" s="260" t="s">
        <v>442</v>
      </c>
      <c r="D89" s="260" t="s">
        <v>442</v>
      </c>
      <c r="E89" s="91">
        <v>1.7903942436852439E-2</v>
      </c>
      <c r="F89" s="91">
        <v>1.7903942436852439E-2</v>
      </c>
      <c r="G89" s="91">
        <v>1.2947841296266964E-2</v>
      </c>
      <c r="H89" s="91">
        <v>1.2947841296266964E-2</v>
      </c>
      <c r="I89" s="91">
        <v>1.5186817976096686E-2</v>
      </c>
      <c r="J89" s="91">
        <v>1.5186817976096686E-2</v>
      </c>
      <c r="K89" s="92">
        <v>1.5272971940916364E-2</v>
      </c>
      <c r="L89" s="92">
        <v>1.5272971940916364E-2</v>
      </c>
      <c r="M89" s="114">
        <v>240</v>
      </c>
      <c r="N89" s="114">
        <v>221</v>
      </c>
      <c r="O89" s="270" t="s">
        <v>440</v>
      </c>
      <c r="P89" s="77"/>
      <c r="Q89" s="156"/>
      <c r="R89" s="77"/>
      <c r="S89" s="77"/>
      <c r="T89" s="77"/>
      <c r="U89" s="77"/>
      <c r="V89" s="77"/>
    </row>
    <row r="90" spans="2:22" x14ac:dyDescent="0.2">
      <c r="B90" s="146">
        <f t="shared" si="1"/>
        <v>42081</v>
      </c>
      <c r="C90" s="260" t="s">
        <v>442</v>
      </c>
      <c r="D90" s="260" t="s">
        <v>442</v>
      </c>
      <c r="E90" s="91">
        <v>0</v>
      </c>
      <c r="F90" s="91">
        <v>0</v>
      </c>
      <c r="G90" s="91">
        <v>1.3813951450650256E-2</v>
      </c>
      <c r="H90" s="91">
        <v>1.3813951450650256E-2</v>
      </c>
      <c r="I90" s="91">
        <v>1.2094138156461102E-2</v>
      </c>
      <c r="J90" s="91">
        <v>1.2094138156461102E-2</v>
      </c>
      <c r="K90" s="92">
        <v>8.1238900562970034E-3</v>
      </c>
      <c r="L90" s="92">
        <v>8.1238900562970034E-3</v>
      </c>
      <c r="M90" s="114">
        <v>218</v>
      </c>
      <c r="N90" s="114">
        <v>196</v>
      </c>
      <c r="O90" s="270" t="s">
        <v>440</v>
      </c>
      <c r="P90" s="77"/>
      <c r="Q90" s="156"/>
      <c r="R90" s="77"/>
      <c r="S90" s="77"/>
      <c r="T90" s="77"/>
      <c r="U90" s="77"/>
      <c r="V90" s="77"/>
    </row>
    <row r="91" spans="2:22" x14ac:dyDescent="0.2">
      <c r="B91" s="146">
        <f t="shared" si="1"/>
        <v>42082</v>
      </c>
      <c r="C91" s="260" t="s">
        <v>442</v>
      </c>
      <c r="D91" s="260" t="s">
        <v>442</v>
      </c>
      <c r="E91" s="91">
        <v>1.0896418272166227E-4</v>
      </c>
      <c r="F91" s="91">
        <v>1.0896418272166227E-4</v>
      </c>
      <c r="G91" s="91">
        <v>1.709303775498856E-2</v>
      </c>
      <c r="H91" s="91">
        <v>1.709303775498856E-2</v>
      </c>
      <c r="I91" s="91">
        <v>6.8784886936989795E-2</v>
      </c>
      <c r="J91" s="91">
        <v>6.8784886936989795E-2</v>
      </c>
      <c r="K91" s="92">
        <v>1.9507890449152028E-2</v>
      </c>
      <c r="L91" s="92">
        <v>1.9507890449152028E-2</v>
      </c>
      <c r="M91" s="114">
        <v>426</v>
      </c>
      <c r="N91" s="114">
        <v>366</v>
      </c>
      <c r="O91" s="270" t="s">
        <v>440</v>
      </c>
      <c r="P91" s="77"/>
      <c r="Q91" s="156"/>
      <c r="R91" s="77"/>
      <c r="S91" s="77"/>
      <c r="T91" s="77"/>
      <c r="U91" s="77"/>
      <c r="V91" s="77"/>
    </row>
    <row r="92" spans="2:22" x14ac:dyDescent="0.2">
      <c r="B92" s="146">
        <f t="shared" si="1"/>
        <v>42083</v>
      </c>
      <c r="C92" s="260" t="s">
        <v>442</v>
      </c>
      <c r="D92" s="260" t="s">
        <v>442</v>
      </c>
      <c r="E92" s="91">
        <v>4.7151432033591026E-2</v>
      </c>
      <c r="F92" s="91">
        <v>4.7151432033591026E-2</v>
      </c>
      <c r="G92" s="91">
        <v>3.2019115084808022E-2</v>
      </c>
      <c r="H92" s="91">
        <v>3.2019115084808022E-2</v>
      </c>
      <c r="I92" s="91">
        <v>2.3316626716060145E-2</v>
      </c>
      <c r="J92" s="91">
        <v>2.3316626716060145E-2</v>
      </c>
      <c r="K92" s="92">
        <v>3.6400656419698162E-2</v>
      </c>
      <c r="L92" s="92">
        <v>3.6400656419698162E-2</v>
      </c>
      <c r="M92" s="114">
        <v>319</v>
      </c>
      <c r="N92" s="114">
        <v>281</v>
      </c>
      <c r="O92" s="270" t="s">
        <v>440</v>
      </c>
      <c r="P92" s="77"/>
      <c r="Q92" s="156"/>
      <c r="R92" s="77"/>
      <c r="S92" s="77"/>
      <c r="T92" s="77"/>
      <c r="U92" s="77"/>
      <c r="V92" s="77"/>
    </row>
    <row r="93" spans="2:22" x14ac:dyDescent="0.2">
      <c r="B93" s="146">
        <f t="shared" si="1"/>
        <v>42084</v>
      </c>
      <c r="C93" s="260" t="s">
        <v>442</v>
      </c>
      <c r="D93" s="260" t="s">
        <v>442</v>
      </c>
      <c r="E93" s="91">
        <v>1.1328517617441783E-2</v>
      </c>
      <c r="F93" s="91">
        <v>1.1328517617441783E-2</v>
      </c>
      <c r="G93" s="91">
        <v>4.1047555176608958E-3</v>
      </c>
      <c r="H93" s="91">
        <v>4.1047555176608958E-3</v>
      </c>
      <c r="I93" s="91">
        <v>1.2471294232026418E-2</v>
      </c>
      <c r="J93" s="91">
        <v>1.2471294232026418E-2</v>
      </c>
      <c r="K93" s="92">
        <v>8.3862820303275288E-3</v>
      </c>
      <c r="L93" s="92">
        <v>8.3862820303275288E-3</v>
      </c>
      <c r="M93" s="114">
        <v>149</v>
      </c>
      <c r="N93" s="114">
        <v>131</v>
      </c>
      <c r="O93" s="270" t="s">
        <v>440</v>
      </c>
      <c r="P93" s="77"/>
      <c r="Q93" s="156"/>
      <c r="R93" s="77"/>
      <c r="S93" s="77"/>
      <c r="T93" s="77"/>
      <c r="U93" s="77"/>
      <c r="V93" s="77"/>
    </row>
    <row r="94" spans="2:22" x14ac:dyDescent="0.2">
      <c r="B94" s="146">
        <f t="shared" si="1"/>
        <v>42085</v>
      </c>
      <c r="C94" s="260" t="s">
        <v>442</v>
      </c>
      <c r="D94" s="260" t="s">
        <v>442</v>
      </c>
      <c r="E94" s="91">
        <v>1.7727345313131124E-2</v>
      </c>
      <c r="F94" s="91">
        <v>1.7727345313131124E-2</v>
      </c>
      <c r="G94" s="91">
        <v>1.6452722854860831E-2</v>
      </c>
      <c r="H94" s="91">
        <v>1.6452722854860831E-2</v>
      </c>
      <c r="I94" s="91">
        <v>2.4406188712137719E-2</v>
      </c>
      <c r="J94" s="91">
        <v>2.4406188712137719E-2</v>
      </c>
      <c r="K94" s="92">
        <v>1.8341052397038635E-2</v>
      </c>
      <c r="L94" s="92">
        <v>1.8341052397038635E-2</v>
      </c>
      <c r="M94" s="114">
        <v>165</v>
      </c>
      <c r="N94" s="114">
        <v>144</v>
      </c>
      <c r="O94" s="270" t="s">
        <v>440</v>
      </c>
      <c r="P94" s="77"/>
      <c r="Q94" s="156"/>
      <c r="R94" s="77"/>
      <c r="S94" s="77"/>
      <c r="T94" s="77"/>
      <c r="U94" s="77"/>
      <c r="V94" s="77"/>
    </row>
    <row r="95" spans="2:22" x14ac:dyDescent="0.2">
      <c r="B95" s="146">
        <f t="shared" si="1"/>
        <v>42086</v>
      </c>
      <c r="C95" s="260" t="s">
        <v>442</v>
      </c>
      <c r="D95" s="260" t="s">
        <v>442</v>
      </c>
      <c r="E95" s="91">
        <v>6.3988276956893396E-3</v>
      </c>
      <c r="F95" s="91">
        <v>6.3988276956893396E-3</v>
      </c>
      <c r="G95" s="91">
        <v>8.4690070737946065E-3</v>
      </c>
      <c r="H95" s="91">
        <v>8.4690070737946065E-3</v>
      </c>
      <c r="I95" s="91">
        <v>1.387096233467992E-2</v>
      </c>
      <c r="J95" s="91">
        <v>1.387096233467992E-2</v>
      </c>
      <c r="K95" s="92">
        <v>8.6061635728112082E-3</v>
      </c>
      <c r="L95" s="92">
        <v>8.6061635728112082E-3</v>
      </c>
      <c r="M95" s="114">
        <v>213</v>
      </c>
      <c r="N95" s="114">
        <v>198</v>
      </c>
      <c r="O95" s="270" t="s">
        <v>440</v>
      </c>
      <c r="P95" s="77"/>
      <c r="Q95" s="156"/>
      <c r="R95" s="77"/>
      <c r="S95" s="77"/>
      <c r="T95" s="77"/>
      <c r="U95" s="77"/>
      <c r="V95" s="77"/>
    </row>
    <row r="96" spans="2:22" x14ac:dyDescent="0.2">
      <c r="B96" s="146">
        <f t="shared" si="1"/>
        <v>42087</v>
      </c>
      <c r="C96" s="260" t="s">
        <v>442</v>
      </c>
      <c r="D96" s="260" t="s">
        <v>442</v>
      </c>
      <c r="E96" s="91">
        <v>0</v>
      </c>
      <c r="F96" s="91">
        <v>0</v>
      </c>
      <c r="G96" s="91">
        <v>1.7325573166087575E-2</v>
      </c>
      <c r="H96" s="91">
        <v>1.7325573166087575E-2</v>
      </c>
      <c r="I96" s="91">
        <v>4.4931860469014533E-2</v>
      </c>
      <c r="J96" s="91">
        <v>4.4931860469014533E-2</v>
      </c>
      <c r="K96" s="92">
        <v>1.5394639727757333E-2</v>
      </c>
      <c r="L96" s="92">
        <v>1.5394639727757333E-2</v>
      </c>
      <c r="M96" s="114">
        <v>249</v>
      </c>
      <c r="N96" s="114">
        <v>229</v>
      </c>
      <c r="O96" s="270" t="s">
        <v>440</v>
      </c>
      <c r="P96" s="77"/>
      <c r="Q96" s="156"/>
      <c r="R96" s="77"/>
      <c r="S96" s="77"/>
      <c r="T96" s="77"/>
      <c r="U96" s="77"/>
      <c r="V96" s="77"/>
    </row>
    <row r="97" spans="2:22" x14ac:dyDescent="0.2">
      <c r="B97" s="146">
        <f t="shared" si="1"/>
        <v>42088</v>
      </c>
      <c r="C97" s="260" t="s">
        <v>442</v>
      </c>
      <c r="D97" s="260" t="s">
        <v>442</v>
      </c>
      <c r="E97" s="91">
        <v>9.8218059873939716E-3</v>
      </c>
      <c r="F97" s="91">
        <v>9.8218059873939716E-3</v>
      </c>
      <c r="G97" s="91">
        <v>1.2651274395155175E-2</v>
      </c>
      <c r="H97" s="91">
        <v>1.2651274395155175E-2</v>
      </c>
      <c r="I97" s="91">
        <v>1.5714836481888126E-2</v>
      </c>
      <c r="J97" s="91">
        <v>1.5714836481888126E-2</v>
      </c>
      <c r="K97" s="92">
        <v>1.2083223697953123E-2</v>
      </c>
      <c r="L97" s="92">
        <v>1.2083223697953123E-2</v>
      </c>
      <c r="M97" s="114">
        <v>299</v>
      </c>
      <c r="N97" s="114">
        <v>271</v>
      </c>
      <c r="O97" s="270" t="s">
        <v>440</v>
      </c>
      <c r="P97" s="77"/>
      <c r="Q97" s="156"/>
      <c r="R97" s="77"/>
      <c r="S97" s="77"/>
      <c r="T97" s="77"/>
      <c r="U97" s="77"/>
      <c r="V97" s="77"/>
    </row>
    <row r="98" spans="2:22" x14ac:dyDescent="0.2">
      <c r="B98" s="146">
        <f t="shared" si="1"/>
        <v>42089</v>
      </c>
      <c r="C98" s="260" t="s">
        <v>442</v>
      </c>
      <c r="D98" s="260" t="s">
        <v>442</v>
      </c>
      <c r="E98" s="91">
        <v>0</v>
      </c>
      <c r="F98" s="91">
        <v>0</v>
      </c>
      <c r="G98" s="91">
        <v>2.3799493814221057E-2</v>
      </c>
      <c r="H98" s="91">
        <v>2.3799493814221057E-2</v>
      </c>
      <c r="I98" s="91">
        <v>0</v>
      </c>
      <c r="J98" s="91">
        <v>0</v>
      </c>
      <c r="K98" s="92">
        <v>1.035202302013162E-2</v>
      </c>
      <c r="L98" s="92">
        <v>1.035202302013162E-2</v>
      </c>
      <c r="M98" s="114">
        <v>270</v>
      </c>
      <c r="N98" s="114">
        <v>246</v>
      </c>
      <c r="O98" s="270" t="s">
        <v>440</v>
      </c>
      <c r="P98" s="77"/>
      <c r="Q98" s="156"/>
      <c r="R98" s="77"/>
      <c r="S98" s="77"/>
      <c r="T98" s="77"/>
      <c r="U98" s="77"/>
      <c r="V98" s="77"/>
    </row>
    <row r="99" spans="2:22" x14ac:dyDescent="0.2">
      <c r="B99" s="146">
        <f t="shared" si="1"/>
        <v>42090</v>
      </c>
      <c r="C99" s="260" t="s">
        <v>442</v>
      </c>
      <c r="D99" s="260" t="s">
        <v>442</v>
      </c>
      <c r="E99" s="91">
        <v>0</v>
      </c>
      <c r="F99" s="91">
        <v>0</v>
      </c>
      <c r="G99" s="91">
        <v>2.6316942395249537E-2</v>
      </c>
      <c r="H99" s="91">
        <v>2.6316942395249537E-2</v>
      </c>
      <c r="I99" s="91">
        <v>1.0795045007291684E-2</v>
      </c>
      <c r="J99" s="91">
        <v>1.0795045007291684E-2</v>
      </c>
      <c r="K99" s="92">
        <v>1.3335082613160203E-2</v>
      </c>
      <c r="L99" s="92">
        <v>1.3335082613160203E-2</v>
      </c>
      <c r="M99" s="114">
        <v>196</v>
      </c>
      <c r="N99" s="114">
        <v>184</v>
      </c>
      <c r="O99" s="270" t="s">
        <v>440</v>
      </c>
      <c r="P99" s="77"/>
      <c r="Q99" s="156"/>
      <c r="R99" s="77"/>
      <c r="S99" s="77"/>
      <c r="T99" s="77"/>
      <c r="U99" s="77"/>
      <c r="V99" s="77"/>
    </row>
    <row r="100" spans="2:22" x14ac:dyDescent="0.2">
      <c r="B100" s="146">
        <f t="shared" si="1"/>
        <v>42091</v>
      </c>
      <c r="C100" s="260" t="s">
        <v>442</v>
      </c>
      <c r="D100" s="260" t="s">
        <v>442</v>
      </c>
      <c r="E100" s="91">
        <v>1.3567919441652499E-2</v>
      </c>
      <c r="F100" s="91">
        <v>1.3567919441652499E-2</v>
      </c>
      <c r="G100" s="91">
        <v>1.9350990297544224E-2</v>
      </c>
      <c r="H100" s="91">
        <v>1.9350990297544224E-2</v>
      </c>
      <c r="I100" s="91">
        <v>1.4306787133110951E-2</v>
      </c>
      <c r="J100" s="91">
        <v>1.4306787133110951E-2</v>
      </c>
      <c r="K100" s="92">
        <v>1.6212599065796619E-2</v>
      </c>
      <c r="L100" s="92">
        <v>1.6212599065796619E-2</v>
      </c>
      <c r="M100" s="114">
        <v>107</v>
      </c>
      <c r="N100" s="114">
        <v>84</v>
      </c>
      <c r="O100" s="270" t="s">
        <v>440</v>
      </c>
      <c r="P100" s="77"/>
      <c r="Q100" s="156"/>
      <c r="R100" s="77"/>
      <c r="S100" s="77"/>
      <c r="T100" s="77"/>
      <c r="U100" s="77"/>
      <c r="V100" s="77"/>
    </row>
    <row r="101" spans="2:22" x14ac:dyDescent="0.2">
      <c r="B101" s="146">
        <f t="shared" si="1"/>
        <v>42092</v>
      </c>
      <c r="C101" s="260" t="s">
        <v>442</v>
      </c>
      <c r="D101" s="260" t="s">
        <v>442</v>
      </c>
      <c r="E101" s="91">
        <v>0</v>
      </c>
      <c r="F101" s="91">
        <v>0</v>
      </c>
      <c r="G101" s="91">
        <v>2.6724721884278245E-3</v>
      </c>
      <c r="H101" s="91">
        <v>2.6724721884278245E-3</v>
      </c>
      <c r="I101" s="91">
        <v>8.7081147224969402E-3</v>
      </c>
      <c r="J101" s="91">
        <v>8.7081147224969402E-3</v>
      </c>
      <c r="K101" s="92">
        <v>2.6854865722006696E-3</v>
      </c>
      <c r="L101" s="92">
        <v>2.6854865722006696E-3</v>
      </c>
      <c r="M101" s="114">
        <v>75</v>
      </c>
      <c r="N101" s="114">
        <v>71</v>
      </c>
      <c r="O101" s="270" t="s">
        <v>440</v>
      </c>
      <c r="P101" s="77"/>
      <c r="Q101" s="156"/>
      <c r="R101" s="77"/>
      <c r="S101" s="77"/>
      <c r="T101" s="77"/>
      <c r="U101" s="77"/>
      <c r="V101" s="77"/>
    </row>
    <row r="102" spans="2:22" x14ac:dyDescent="0.2">
      <c r="B102" s="146">
        <f t="shared" si="1"/>
        <v>42093</v>
      </c>
      <c r="C102" s="260" t="s">
        <v>442</v>
      </c>
      <c r="D102" s="260" t="s">
        <v>442</v>
      </c>
      <c r="E102" s="91">
        <v>0</v>
      </c>
      <c r="F102" s="91">
        <v>0</v>
      </c>
      <c r="G102" s="91">
        <v>8.8936369549319407E-3</v>
      </c>
      <c r="H102" s="91">
        <v>8.8936369549319407E-3</v>
      </c>
      <c r="I102" s="91">
        <v>4.634829106391538E-3</v>
      </c>
      <c r="J102" s="91">
        <v>4.634829106391538E-3</v>
      </c>
      <c r="K102" s="92">
        <v>4.6790792240526957E-3</v>
      </c>
      <c r="L102" s="92">
        <v>4.6790792240526957E-3</v>
      </c>
      <c r="M102" s="114">
        <v>180</v>
      </c>
      <c r="N102" s="114">
        <v>173</v>
      </c>
      <c r="O102" s="270" t="s">
        <v>440</v>
      </c>
      <c r="P102" s="77"/>
      <c r="Q102" s="156"/>
      <c r="R102" s="77"/>
      <c r="S102" s="77"/>
      <c r="T102" s="77"/>
      <c r="U102" s="77"/>
      <c r="V102" s="77"/>
    </row>
    <row r="103" spans="2:22" x14ac:dyDescent="0.2">
      <c r="B103" s="146">
        <f t="shared" si="1"/>
        <v>42094</v>
      </c>
      <c r="C103" s="260" t="s">
        <v>442</v>
      </c>
      <c r="D103" s="260" t="s">
        <v>442</v>
      </c>
      <c r="E103" s="91">
        <v>0</v>
      </c>
      <c r="F103" s="91">
        <v>0</v>
      </c>
      <c r="G103" s="91">
        <v>3.5914925740321978E-2</v>
      </c>
      <c r="H103" s="91">
        <v>3.5914925740321978E-2</v>
      </c>
      <c r="I103" s="91">
        <v>1.9654022160014752E-2</v>
      </c>
      <c r="J103" s="91">
        <v>1.9654022160014752E-2</v>
      </c>
      <c r="K103" s="92">
        <v>1.9059332102485321E-2</v>
      </c>
      <c r="L103" s="92">
        <v>1.9059332102485321E-2</v>
      </c>
      <c r="M103" s="114">
        <v>297</v>
      </c>
      <c r="N103" s="114">
        <v>275</v>
      </c>
      <c r="O103" s="270" t="s">
        <v>440</v>
      </c>
      <c r="P103" s="77"/>
      <c r="Q103" s="156"/>
      <c r="R103" s="77"/>
      <c r="S103" s="77"/>
      <c r="T103" s="77"/>
      <c r="U103" s="77"/>
      <c r="V103" s="77"/>
    </row>
    <row r="104" spans="2:22" x14ac:dyDescent="0.2">
      <c r="B104" s="146">
        <f t="shared" si="1"/>
        <v>42095</v>
      </c>
      <c r="C104" s="260" t="s">
        <v>442</v>
      </c>
      <c r="D104" s="260" t="s">
        <v>442</v>
      </c>
      <c r="E104" s="91">
        <v>0</v>
      </c>
      <c r="F104" s="91">
        <v>0</v>
      </c>
      <c r="G104" s="91">
        <v>3.3936689706769475E-3</v>
      </c>
      <c r="H104" s="91">
        <v>3.3936689706769475E-3</v>
      </c>
      <c r="I104" s="91">
        <v>1.6008180096216705E-2</v>
      </c>
      <c r="J104" s="91">
        <v>1.6008180096216705E-2</v>
      </c>
      <c r="K104" s="92">
        <v>4.2759630628326165E-3</v>
      </c>
      <c r="L104" s="92">
        <v>4.2759630628326165E-3</v>
      </c>
      <c r="M104" s="114">
        <v>201</v>
      </c>
      <c r="N104" s="114">
        <v>192</v>
      </c>
      <c r="O104" s="270" t="s">
        <v>440</v>
      </c>
      <c r="P104" s="77"/>
      <c r="Q104" s="156"/>
      <c r="R104" s="77"/>
      <c r="S104" s="77"/>
      <c r="T104" s="77"/>
      <c r="U104" s="77"/>
      <c r="V104" s="77"/>
    </row>
    <row r="105" spans="2:22" x14ac:dyDescent="0.2">
      <c r="B105" s="146">
        <f t="shared" si="1"/>
        <v>42096</v>
      </c>
      <c r="C105" s="260" t="s">
        <v>442</v>
      </c>
      <c r="D105" s="260" t="s">
        <v>442</v>
      </c>
      <c r="E105" s="91">
        <v>1.0163728078003325E-2</v>
      </c>
      <c r="F105" s="91">
        <v>1.0163728078003325E-2</v>
      </c>
      <c r="G105" s="91">
        <v>7.4209126846381717E-3</v>
      </c>
      <c r="H105" s="91">
        <v>7.4209126846381717E-3</v>
      </c>
      <c r="I105" s="91">
        <v>2.0735202909968654E-2</v>
      </c>
      <c r="J105" s="91">
        <v>2.0735202909968654E-2</v>
      </c>
      <c r="K105" s="92">
        <v>1.0819637767146912E-2</v>
      </c>
      <c r="L105" s="92">
        <v>1.0819637767146912E-2</v>
      </c>
      <c r="M105" s="114">
        <v>248</v>
      </c>
      <c r="N105" s="114">
        <v>236</v>
      </c>
      <c r="O105" s="270" t="s">
        <v>440</v>
      </c>
      <c r="P105" s="77"/>
      <c r="Q105" s="156"/>
      <c r="R105" s="77"/>
      <c r="S105" s="77"/>
      <c r="T105" s="77"/>
      <c r="U105" s="77"/>
      <c r="V105" s="77"/>
    </row>
    <row r="106" spans="2:22" x14ac:dyDescent="0.2">
      <c r="B106" s="146">
        <f t="shared" si="1"/>
        <v>42097</v>
      </c>
      <c r="C106" s="260" t="s">
        <v>442</v>
      </c>
      <c r="D106" s="260" t="s">
        <v>442</v>
      </c>
      <c r="E106" s="91">
        <v>0</v>
      </c>
      <c r="F106" s="91">
        <v>0</v>
      </c>
      <c r="G106" s="91">
        <v>4.114865752926071E-3</v>
      </c>
      <c r="H106" s="91">
        <v>4.114865752926071E-3</v>
      </c>
      <c r="I106" s="91">
        <v>6.4787032535997451E-3</v>
      </c>
      <c r="J106" s="91">
        <v>6.4787032535997451E-3</v>
      </c>
      <c r="K106" s="92">
        <v>2.9229586380830432E-3</v>
      </c>
      <c r="L106" s="92">
        <v>2.9229586380830432E-3</v>
      </c>
      <c r="M106" s="114">
        <v>88</v>
      </c>
      <c r="N106" s="114">
        <v>85</v>
      </c>
      <c r="O106" s="270" t="s">
        <v>440</v>
      </c>
      <c r="P106" s="77"/>
      <c r="Q106" s="156"/>
      <c r="R106" s="77"/>
      <c r="S106" s="77"/>
      <c r="T106" s="77"/>
      <c r="U106" s="77"/>
      <c r="V106" s="77"/>
    </row>
    <row r="107" spans="2:22" x14ac:dyDescent="0.2">
      <c r="B107" s="146">
        <f t="shared" si="1"/>
        <v>42098</v>
      </c>
      <c r="C107" s="260" t="s">
        <v>442</v>
      </c>
      <c r="D107" s="260" t="s">
        <v>442</v>
      </c>
      <c r="E107" s="91">
        <v>1.2632330424490639E-2</v>
      </c>
      <c r="F107" s="91">
        <v>1.2632330424490639E-2</v>
      </c>
      <c r="G107" s="91">
        <v>6.4199993933858838E-3</v>
      </c>
      <c r="H107" s="91">
        <v>6.4199993933858838E-3</v>
      </c>
      <c r="I107" s="91">
        <v>1.2454531739779071E-2</v>
      </c>
      <c r="J107" s="91">
        <v>1.2454531739779071E-2</v>
      </c>
      <c r="K107" s="92">
        <v>9.8990670426152422E-3</v>
      </c>
      <c r="L107" s="92">
        <v>9.8990670426152422E-3</v>
      </c>
      <c r="M107" s="114">
        <v>75</v>
      </c>
      <c r="N107" s="114">
        <v>71</v>
      </c>
      <c r="O107" s="270" t="s">
        <v>440</v>
      </c>
      <c r="P107" s="77"/>
      <c r="Q107" s="156"/>
      <c r="R107" s="77"/>
      <c r="S107" s="77"/>
      <c r="T107" s="77"/>
      <c r="U107" s="77"/>
      <c r="V107" s="77"/>
    </row>
    <row r="108" spans="2:22" x14ac:dyDescent="0.2">
      <c r="B108" s="146">
        <f t="shared" si="1"/>
        <v>42099</v>
      </c>
      <c r="C108" s="260" t="s">
        <v>442</v>
      </c>
      <c r="D108" s="260" t="s">
        <v>442</v>
      </c>
      <c r="E108" s="91">
        <v>0</v>
      </c>
      <c r="F108" s="91">
        <v>0</v>
      </c>
      <c r="G108" s="91">
        <v>0</v>
      </c>
      <c r="H108" s="91">
        <v>0</v>
      </c>
      <c r="I108" s="91">
        <v>3.6961295405400878E-2</v>
      </c>
      <c r="J108" s="91">
        <v>3.6961295405400878E-2</v>
      </c>
      <c r="K108" s="92">
        <v>6.4645173490201716E-3</v>
      </c>
      <c r="L108" s="92">
        <v>6.4645173490201716E-3</v>
      </c>
      <c r="M108" s="114">
        <v>93</v>
      </c>
      <c r="N108" s="114">
        <v>89</v>
      </c>
      <c r="O108" s="270" t="s">
        <v>440</v>
      </c>
      <c r="P108" s="77"/>
      <c r="Q108" s="156"/>
      <c r="R108" s="77"/>
      <c r="S108" s="77"/>
      <c r="T108" s="77"/>
      <c r="U108" s="77"/>
      <c r="V108" s="77"/>
    </row>
    <row r="109" spans="2:22" x14ac:dyDescent="0.2">
      <c r="B109" s="146">
        <f t="shared" si="1"/>
        <v>42100</v>
      </c>
      <c r="C109" s="260" t="s">
        <v>442</v>
      </c>
      <c r="D109" s="260" t="s">
        <v>442</v>
      </c>
      <c r="E109" s="91">
        <v>0</v>
      </c>
      <c r="F109" s="91">
        <v>0</v>
      </c>
      <c r="G109" s="91">
        <v>1.7217730656592378E-2</v>
      </c>
      <c r="H109" s="91">
        <v>1.7217730656592378E-2</v>
      </c>
      <c r="I109" s="91">
        <v>0</v>
      </c>
      <c r="J109" s="91">
        <v>0</v>
      </c>
      <c r="K109" s="92">
        <v>7.4891653369941165E-3</v>
      </c>
      <c r="L109" s="92">
        <v>7.4891653369941165E-3</v>
      </c>
      <c r="M109" s="114">
        <v>78</v>
      </c>
      <c r="N109" s="114">
        <v>72</v>
      </c>
      <c r="O109" s="270" t="s">
        <v>440</v>
      </c>
      <c r="P109" s="77"/>
      <c r="Q109" s="156"/>
      <c r="R109" s="77"/>
      <c r="S109" s="77"/>
      <c r="T109" s="77"/>
      <c r="U109" s="77"/>
      <c r="V109" s="77"/>
    </row>
    <row r="110" spans="2:22" x14ac:dyDescent="0.2">
      <c r="B110" s="146">
        <f t="shared" si="1"/>
        <v>42101</v>
      </c>
      <c r="C110" s="260" t="s">
        <v>442</v>
      </c>
      <c r="D110" s="260" t="s">
        <v>442</v>
      </c>
      <c r="E110" s="91">
        <v>0</v>
      </c>
      <c r="F110" s="91">
        <v>0</v>
      </c>
      <c r="G110" s="91">
        <v>1.6334770110100462E-2</v>
      </c>
      <c r="H110" s="91">
        <v>1.6334770110100462E-2</v>
      </c>
      <c r="I110" s="91">
        <v>0.14949628710796722</v>
      </c>
      <c r="J110" s="91">
        <v>0.14949628710796722</v>
      </c>
      <c r="K110" s="92">
        <v>3.3251952731331871E-2</v>
      </c>
      <c r="L110" s="92">
        <v>3.3251952731331871E-2</v>
      </c>
      <c r="M110" s="114">
        <v>505</v>
      </c>
      <c r="N110" s="114">
        <v>442</v>
      </c>
      <c r="O110" s="270" t="s">
        <v>440</v>
      </c>
      <c r="P110" s="77"/>
      <c r="Q110" s="156"/>
      <c r="R110" s="77"/>
      <c r="S110" s="77"/>
      <c r="T110" s="77"/>
      <c r="U110" s="77"/>
      <c r="V110" s="77"/>
    </row>
    <row r="111" spans="2:22" x14ac:dyDescent="0.2">
      <c r="B111" s="146">
        <f t="shared" si="1"/>
        <v>42102</v>
      </c>
      <c r="C111" s="260" t="s">
        <v>442</v>
      </c>
      <c r="D111" s="260" t="s">
        <v>442</v>
      </c>
      <c r="E111" s="91">
        <v>2.8180392083188515E-4</v>
      </c>
      <c r="F111" s="91">
        <v>2.8180392083188515E-4</v>
      </c>
      <c r="G111" s="91">
        <v>2.0506927196195856E-2</v>
      </c>
      <c r="H111" s="91">
        <v>2.0506927196195856E-2</v>
      </c>
      <c r="I111" s="91">
        <v>4.2241480463315285E-3</v>
      </c>
      <c r="J111" s="91">
        <v>4.2241480463315285E-3</v>
      </c>
      <c r="K111" s="92">
        <v>9.7686039940749255E-3</v>
      </c>
      <c r="L111" s="92">
        <v>9.7686039940749255E-3</v>
      </c>
      <c r="M111" s="114">
        <v>344</v>
      </c>
      <c r="N111" s="114">
        <v>313</v>
      </c>
      <c r="O111" s="270" t="s">
        <v>440</v>
      </c>
      <c r="P111" s="77"/>
      <c r="Q111" s="156"/>
      <c r="R111" s="77"/>
      <c r="S111" s="77"/>
      <c r="T111" s="77"/>
      <c r="U111" s="77"/>
      <c r="V111" s="77"/>
    </row>
    <row r="112" spans="2:22" x14ac:dyDescent="0.2">
      <c r="B112" s="146">
        <f t="shared" si="1"/>
        <v>42103</v>
      </c>
      <c r="C112" s="260" t="s">
        <v>442</v>
      </c>
      <c r="D112" s="260" t="s">
        <v>442</v>
      </c>
      <c r="E112" s="91">
        <v>1.1858308988605728E-2</v>
      </c>
      <c r="F112" s="91">
        <v>1.1858308988605728E-2</v>
      </c>
      <c r="G112" s="91">
        <v>7.4108024493729973E-3</v>
      </c>
      <c r="H112" s="91">
        <v>7.4108024493729973E-3</v>
      </c>
      <c r="I112" s="91">
        <v>5.6908661179744203E-3</v>
      </c>
      <c r="J112" s="91">
        <v>5.6908661179744203E-3</v>
      </c>
      <c r="K112" s="92">
        <v>8.8451015156434717E-3</v>
      </c>
      <c r="L112" s="92">
        <v>8.8451015156434717E-3</v>
      </c>
      <c r="M112" s="114">
        <v>278</v>
      </c>
      <c r="N112" s="114">
        <v>255</v>
      </c>
      <c r="O112" s="270" t="s">
        <v>440</v>
      </c>
      <c r="P112" s="77"/>
      <c r="Q112" s="156"/>
      <c r="R112" s="77"/>
      <c r="S112" s="77"/>
      <c r="T112" s="77"/>
      <c r="U112" s="77"/>
      <c r="V112" s="77"/>
    </row>
    <row r="113" spans="2:22" x14ac:dyDescent="0.2">
      <c r="B113" s="146">
        <f t="shared" si="1"/>
        <v>42104</v>
      </c>
      <c r="C113" s="260" t="s">
        <v>442</v>
      </c>
      <c r="D113" s="260" t="s">
        <v>442</v>
      </c>
      <c r="E113" s="91">
        <v>9.9382849413378171E-3</v>
      </c>
      <c r="F113" s="91">
        <v>9.9382849413378171E-3</v>
      </c>
      <c r="G113" s="91">
        <v>1.6311179561148388E-3</v>
      </c>
      <c r="H113" s="91">
        <v>1.6311179561148388E-3</v>
      </c>
      <c r="I113" s="91">
        <v>2.3609970330388721E-2</v>
      </c>
      <c r="J113" s="91">
        <v>2.3609970330388721E-2</v>
      </c>
      <c r="K113" s="92">
        <v>8.716104344053047E-3</v>
      </c>
      <c r="L113" s="92">
        <v>8.716104344053047E-3</v>
      </c>
      <c r="M113" s="114">
        <v>210</v>
      </c>
      <c r="N113" s="114">
        <v>193</v>
      </c>
      <c r="O113" s="270" t="s">
        <v>440</v>
      </c>
      <c r="P113" s="77"/>
      <c r="Q113" s="156"/>
      <c r="R113" s="77"/>
      <c r="S113" s="77"/>
      <c r="T113" s="77"/>
      <c r="U113" s="77"/>
      <c r="V113" s="77"/>
    </row>
    <row r="114" spans="2:22" x14ac:dyDescent="0.2">
      <c r="B114" s="146">
        <f t="shared" si="1"/>
        <v>42105</v>
      </c>
      <c r="C114" s="260" t="s">
        <v>442</v>
      </c>
      <c r="D114" s="260" t="s">
        <v>442</v>
      </c>
      <c r="E114" s="91">
        <v>1.115192049372047E-2</v>
      </c>
      <c r="F114" s="91">
        <v>1.115192049372047E-2</v>
      </c>
      <c r="G114" s="91">
        <v>7.4714638609640442E-3</v>
      </c>
      <c r="H114" s="91">
        <v>7.4714638609640442E-3</v>
      </c>
      <c r="I114" s="91">
        <v>4.3104748814053677E-2</v>
      </c>
      <c r="J114" s="91">
        <v>4.3104748814053677E-2</v>
      </c>
      <c r="K114" s="92">
        <v>1.5139577138476265E-2</v>
      </c>
      <c r="L114" s="92">
        <v>1.5139577138476265E-2</v>
      </c>
      <c r="M114" s="114">
        <v>122</v>
      </c>
      <c r="N114" s="114">
        <v>99</v>
      </c>
      <c r="O114" s="270" t="s">
        <v>440</v>
      </c>
      <c r="P114" s="77"/>
      <c r="Q114" s="156"/>
      <c r="R114" s="77"/>
      <c r="S114" s="77"/>
      <c r="T114" s="77"/>
      <c r="U114" s="77"/>
      <c r="V114" s="77"/>
    </row>
    <row r="115" spans="2:22" x14ac:dyDescent="0.2">
      <c r="B115" s="146">
        <f t="shared" si="1"/>
        <v>42106</v>
      </c>
      <c r="C115" s="260" t="s">
        <v>442</v>
      </c>
      <c r="D115" s="260" t="s">
        <v>442</v>
      </c>
      <c r="E115" s="91">
        <v>0</v>
      </c>
      <c r="F115" s="91">
        <v>0</v>
      </c>
      <c r="G115" s="91">
        <v>2.6522517178974754E-3</v>
      </c>
      <c r="H115" s="91">
        <v>2.6522517178974754E-3</v>
      </c>
      <c r="I115" s="91">
        <v>4.3414854920629598E-3</v>
      </c>
      <c r="J115" s="91">
        <v>4.3414854920629598E-3</v>
      </c>
      <c r="K115" s="92">
        <v>1.9129694196080098E-3</v>
      </c>
      <c r="L115" s="92">
        <v>1.9129694196080098E-3</v>
      </c>
      <c r="M115" s="114">
        <v>69</v>
      </c>
      <c r="N115" s="114">
        <v>65</v>
      </c>
      <c r="O115" s="270" t="s">
        <v>440</v>
      </c>
      <c r="P115" s="77"/>
      <c r="Q115" s="156"/>
      <c r="R115" s="77"/>
      <c r="S115" s="77"/>
      <c r="T115" s="77"/>
      <c r="U115" s="77"/>
      <c r="V115" s="77"/>
    </row>
    <row r="116" spans="2:22" x14ac:dyDescent="0.2">
      <c r="B116" s="146">
        <f t="shared" si="1"/>
        <v>42107</v>
      </c>
      <c r="C116" s="260" t="s">
        <v>442</v>
      </c>
      <c r="D116" s="260" t="s">
        <v>442</v>
      </c>
      <c r="E116" s="91">
        <v>0</v>
      </c>
      <c r="F116" s="91">
        <v>0</v>
      </c>
      <c r="G116" s="91">
        <v>3.3262674022424502E-3</v>
      </c>
      <c r="H116" s="91">
        <v>3.3262674022424502E-3</v>
      </c>
      <c r="I116" s="91">
        <v>8.8505959065993938E-3</v>
      </c>
      <c r="J116" s="91">
        <v>8.8505959065993938E-3</v>
      </c>
      <c r="K116" s="92">
        <v>2.9947866086277122E-3</v>
      </c>
      <c r="L116" s="92">
        <v>2.9947866086277122E-3</v>
      </c>
      <c r="M116" s="114">
        <v>223</v>
      </c>
      <c r="N116" s="114">
        <v>208</v>
      </c>
      <c r="O116" s="270" t="s">
        <v>440</v>
      </c>
      <c r="P116" s="77"/>
      <c r="Q116" s="156"/>
      <c r="R116" s="77"/>
      <c r="S116" s="77"/>
      <c r="T116" s="77"/>
      <c r="U116" s="77"/>
      <c r="V116" s="77"/>
    </row>
    <row r="117" spans="2:22" x14ac:dyDescent="0.2">
      <c r="B117" s="146">
        <f t="shared" si="1"/>
        <v>42108</v>
      </c>
      <c r="C117" s="260" t="s">
        <v>442</v>
      </c>
      <c r="D117" s="260" t="s">
        <v>442</v>
      </c>
      <c r="E117" s="91">
        <v>2.6046197056088374E-2</v>
      </c>
      <c r="F117" s="91">
        <v>2.6046197056088374E-2</v>
      </c>
      <c r="G117" s="91">
        <v>6.8136245530433487E-2</v>
      </c>
      <c r="H117" s="91">
        <v>6.8136245530433487E-2</v>
      </c>
      <c r="I117" s="91">
        <v>8.5044504416916702E-2</v>
      </c>
      <c r="J117" s="91">
        <v>8.5044504416916702E-2</v>
      </c>
      <c r="K117" s="92">
        <v>5.4672812600091908E-2</v>
      </c>
      <c r="L117" s="92">
        <v>5.4672812600091908E-2</v>
      </c>
      <c r="M117" s="114">
        <v>223</v>
      </c>
      <c r="N117" s="114">
        <v>199</v>
      </c>
      <c r="O117" s="270" t="s">
        <v>440</v>
      </c>
      <c r="P117" s="77"/>
      <c r="Q117" s="156"/>
      <c r="R117" s="77"/>
      <c r="S117" s="77"/>
      <c r="T117" s="77"/>
      <c r="U117" s="77"/>
      <c r="V117" s="77"/>
    </row>
    <row r="118" spans="2:22" x14ac:dyDescent="0.2">
      <c r="B118" s="146">
        <f t="shared" si="1"/>
        <v>42109</v>
      </c>
      <c r="C118" s="260" t="s">
        <v>442</v>
      </c>
      <c r="D118" s="260" t="s">
        <v>442</v>
      </c>
      <c r="E118" s="91">
        <v>2.6902880975417306E-3</v>
      </c>
      <c r="F118" s="91">
        <v>2.6902880975417306E-3</v>
      </c>
      <c r="G118" s="91">
        <v>3.6969760286321863E-3</v>
      </c>
      <c r="H118" s="91">
        <v>3.6969760286321863E-3</v>
      </c>
      <c r="I118" s="91">
        <v>4.0623899961446268E-2</v>
      </c>
      <c r="J118" s="91">
        <v>4.0623899961446268E-2</v>
      </c>
      <c r="K118" s="92">
        <v>9.7627404862753609E-3</v>
      </c>
      <c r="L118" s="92">
        <v>9.7627404862753609E-3</v>
      </c>
      <c r="M118" s="114">
        <v>289</v>
      </c>
      <c r="N118" s="114">
        <v>268</v>
      </c>
      <c r="O118" s="270" t="s">
        <v>440</v>
      </c>
      <c r="P118" s="77"/>
      <c r="Q118" s="156"/>
      <c r="R118" s="77"/>
      <c r="S118" s="77"/>
      <c r="T118" s="77"/>
      <c r="U118" s="77"/>
      <c r="V118" s="77"/>
    </row>
    <row r="119" spans="2:22" x14ac:dyDescent="0.2">
      <c r="B119" s="146">
        <f t="shared" si="1"/>
        <v>42110</v>
      </c>
      <c r="C119" s="260" t="s">
        <v>442</v>
      </c>
      <c r="D119" s="260" t="s">
        <v>442</v>
      </c>
      <c r="E119" s="91">
        <v>0</v>
      </c>
      <c r="F119" s="91">
        <v>0</v>
      </c>
      <c r="G119" s="91">
        <v>7.1411961756350072E-3</v>
      </c>
      <c r="H119" s="91">
        <v>7.1411961756350072E-3</v>
      </c>
      <c r="I119" s="91">
        <v>5.3707025160500861E-2</v>
      </c>
      <c r="J119" s="91">
        <v>5.3707025160500861E-2</v>
      </c>
      <c r="K119" s="92">
        <v>1.2499532751722222E-2</v>
      </c>
      <c r="L119" s="92">
        <v>1.2499532751722222E-2</v>
      </c>
      <c r="M119" s="114">
        <v>257</v>
      </c>
      <c r="N119" s="114">
        <v>243</v>
      </c>
      <c r="O119" s="270" t="s">
        <v>440</v>
      </c>
      <c r="P119" s="77"/>
      <c r="Q119" s="156"/>
      <c r="R119" s="77"/>
      <c r="S119" s="77"/>
      <c r="T119" s="77"/>
      <c r="U119" s="77"/>
      <c r="V119" s="77"/>
    </row>
    <row r="120" spans="2:22" x14ac:dyDescent="0.2">
      <c r="B120" s="146">
        <f t="shared" si="1"/>
        <v>42111</v>
      </c>
      <c r="C120" s="260" t="s">
        <v>442</v>
      </c>
      <c r="D120" s="260" t="s">
        <v>442</v>
      </c>
      <c r="E120" s="91">
        <v>8.112195534347201E-3</v>
      </c>
      <c r="F120" s="91">
        <v>8.112195534347201E-3</v>
      </c>
      <c r="G120" s="91">
        <v>4.1596877959350111E-2</v>
      </c>
      <c r="H120" s="91">
        <v>4.1596877959350111E-2</v>
      </c>
      <c r="I120" s="91">
        <v>2.6853512580250431E-2</v>
      </c>
      <c r="J120" s="91">
        <v>2.6853512580250431E-2</v>
      </c>
      <c r="K120" s="92">
        <v>2.5954817274773504E-2</v>
      </c>
      <c r="L120" s="92">
        <v>2.5954817274773504E-2</v>
      </c>
      <c r="M120" s="114">
        <v>187</v>
      </c>
      <c r="N120" s="114">
        <v>181</v>
      </c>
      <c r="O120" s="270" t="s">
        <v>440</v>
      </c>
      <c r="P120" s="77"/>
      <c r="Q120" s="156"/>
      <c r="R120" s="77"/>
      <c r="S120" s="77"/>
      <c r="T120" s="77"/>
      <c r="U120" s="77"/>
      <c r="V120" s="77"/>
    </row>
    <row r="121" spans="2:22" x14ac:dyDescent="0.2">
      <c r="B121" s="146">
        <f t="shared" si="1"/>
        <v>42112</v>
      </c>
      <c r="C121" s="260" t="s">
        <v>442</v>
      </c>
      <c r="D121" s="260" t="s">
        <v>442</v>
      </c>
      <c r="E121" s="91">
        <v>1.2301680490714562E-2</v>
      </c>
      <c r="F121" s="91">
        <v>1.2301680490714562E-2</v>
      </c>
      <c r="G121" s="91">
        <v>5.6516215132326126E-3</v>
      </c>
      <c r="H121" s="91">
        <v>5.6516215132326126E-3</v>
      </c>
      <c r="I121" s="91">
        <v>3.2686859882327304E-3</v>
      </c>
      <c r="J121" s="91">
        <v>3.2686859882327304E-3</v>
      </c>
      <c r="K121" s="92">
        <v>7.8292487893688745E-3</v>
      </c>
      <c r="L121" s="92">
        <v>7.8292487893688745E-3</v>
      </c>
      <c r="M121" s="114">
        <v>144</v>
      </c>
      <c r="N121" s="114">
        <v>130</v>
      </c>
      <c r="O121" s="270" t="s">
        <v>440</v>
      </c>
      <c r="P121" s="77"/>
      <c r="Q121" s="156"/>
      <c r="R121" s="77"/>
      <c r="S121" s="77"/>
      <c r="T121" s="77"/>
      <c r="U121" s="77"/>
      <c r="V121" s="77"/>
    </row>
    <row r="122" spans="2:22" x14ac:dyDescent="0.2">
      <c r="B122" s="146">
        <f t="shared" si="1"/>
        <v>42113</v>
      </c>
      <c r="C122" s="260" t="s">
        <v>442</v>
      </c>
      <c r="D122" s="260" t="s">
        <v>442</v>
      </c>
      <c r="E122" s="91">
        <v>9.3145589298965787E-3</v>
      </c>
      <c r="F122" s="91">
        <v>9.3145589298965787E-3</v>
      </c>
      <c r="G122" s="91">
        <v>0</v>
      </c>
      <c r="H122" s="91">
        <v>0</v>
      </c>
      <c r="I122" s="91">
        <v>3.4011096769867744E-2</v>
      </c>
      <c r="J122" s="91">
        <v>3.4011096769867744E-2</v>
      </c>
      <c r="K122" s="92">
        <v>9.5824376214387434E-3</v>
      </c>
      <c r="L122" s="92">
        <v>9.5824376214387434E-3</v>
      </c>
      <c r="M122" s="114">
        <v>137</v>
      </c>
      <c r="N122" s="114">
        <v>117</v>
      </c>
      <c r="O122" s="270" t="s">
        <v>440</v>
      </c>
      <c r="P122" s="77"/>
      <c r="Q122" s="156"/>
      <c r="R122" s="77"/>
      <c r="S122" s="77"/>
      <c r="T122" s="77"/>
      <c r="U122" s="77"/>
      <c r="V122" s="77"/>
    </row>
    <row r="123" spans="2:22" x14ac:dyDescent="0.2">
      <c r="B123" s="146">
        <f t="shared" si="1"/>
        <v>42114</v>
      </c>
      <c r="C123" s="260" t="s">
        <v>442</v>
      </c>
      <c r="D123" s="260" t="s">
        <v>442</v>
      </c>
      <c r="E123" s="91">
        <v>1.0453046770057393E-2</v>
      </c>
      <c r="F123" s="91">
        <v>1.0453046770057393E-2</v>
      </c>
      <c r="G123" s="91">
        <v>1.4012786077532024E-2</v>
      </c>
      <c r="H123" s="91">
        <v>1.4012786077532024E-2</v>
      </c>
      <c r="I123" s="91">
        <v>2.9334361432857835E-4</v>
      </c>
      <c r="J123" s="91">
        <v>2.9334361432857835E-4</v>
      </c>
      <c r="K123" s="92">
        <v>1.0224491725491088E-2</v>
      </c>
      <c r="L123" s="92">
        <v>1.0224491725491088E-2</v>
      </c>
      <c r="M123" s="114">
        <v>176</v>
      </c>
      <c r="N123" s="114">
        <v>166</v>
      </c>
      <c r="O123" s="270" t="s">
        <v>440</v>
      </c>
      <c r="P123" s="77"/>
      <c r="Q123" s="156"/>
      <c r="R123" s="77"/>
      <c r="S123" s="77"/>
      <c r="T123" s="77"/>
      <c r="U123" s="77"/>
      <c r="V123" s="77"/>
    </row>
    <row r="124" spans="2:22" x14ac:dyDescent="0.2">
      <c r="B124" s="146">
        <f t="shared" si="1"/>
        <v>42115</v>
      </c>
      <c r="C124" s="260" t="s">
        <v>442</v>
      </c>
      <c r="D124" s="260" t="s">
        <v>442</v>
      </c>
      <c r="E124" s="91">
        <v>2.1830410400443371E-2</v>
      </c>
      <c r="F124" s="91">
        <v>2.1830410400443371E-2</v>
      </c>
      <c r="G124" s="91">
        <v>1.812428175203637E-2</v>
      </c>
      <c r="H124" s="91">
        <v>1.812428175203637E-2</v>
      </c>
      <c r="I124" s="91">
        <v>1.3996681026535024E-3</v>
      </c>
      <c r="J124" s="91">
        <v>1.3996681026535024E-3</v>
      </c>
      <c r="K124" s="92">
        <v>1.6645032766014523E-2</v>
      </c>
      <c r="L124" s="92">
        <v>1.6645032766014523E-2</v>
      </c>
      <c r="M124" s="114">
        <v>317</v>
      </c>
      <c r="N124" s="114">
        <v>272</v>
      </c>
      <c r="O124" s="270" t="s">
        <v>440</v>
      </c>
      <c r="P124" s="77"/>
      <c r="Q124" s="156"/>
      <c r="R124" s="77"/>
      <c r="S124" s="77"/>
      <c r="T124" s="77"/>
      <c r="U124" s="77"/>
      <c r="V124" s="77"/>
    </row>
    <row r="125" spans="2:22" x14ac:dyDescent="0.2">
      <c r="B125" s="146">
        <f t="shared" si="1"/>
        <v>42116</v>
      </c>
      <c r="C125" s="260" t="s">
        <v>442</v>
      </c>
      <c r="D125" s="260" t="s">
        <v>442</v>
      </c>
      <c r="E125" s="91">
        <v>1.7580807274298543E-2</v>
      </c>
      <c r="F125" s="91">
        <v>1.7580807274298543E-2</v>
      </c>
      <c r="G125" s="91">
        <v>1.4386864782343484E-2</v>
      </c>
      <c r="H125" s="91">
        <v>1.4386864782343484E-2</v>
      </c>
      <c r="I125" s="91">
        <v>0</v>
      </c>
      <c r="J125" s="91">
        <v>0</v>
      </c>
      <c r="K125" s="92">
        <v>1.3116666947626416E-2</v>
      </c>
      <c r="L125" s="92">
        <v>1.3116666947626416E-2</v>
      </c>
      <c r="M125" s="114">
        <v>254</v>
      </c>
      <c r="N125" s="114">
        <v>237</v>
      </c>
      <c r="O125" s="270" t="s">
        <v>440</v>
      </c>
      <c r="P125" s="77"/>
      <c r="Q125" s="156"/>
      <c r="R125" s="77"/>
      <c r="S125" s="77"/>
      <c r="T125" s="77"/>
      <c r="U125" s="77"/>
      <c r="V125" s="77"/>
    </row>
    <row r="126" spans="2:22" x14ac:dyDescent="0.2">
      <c r="B126" s="146">
        <f t="shared" si="1"/>
        <v>42117</v>
      </c>
      <c r="C126" s="260" t="s">
        <v>442</v>
      </c>
      <c r="D126" s="260" t="s">
        <v>442</v>
      </c>
      <c r="E126" s="91">
        <v>0</v>
      </c>
      <c r="F126" s="91">
        <v>0</v>
      </c>
      <c r="G126" s="91">
        <v>8.9172275038840159E-3</v>
      </c>
      <c r="H126" s="91">
        <v>8.9172275038840159E-3</v>
      </c>
      <c r="I126" s="91">
        <v>2.9007492834034563E-2</v>
      </c>
      <c r="J126" s="91">
        <v>2.9007492834034563E-2</v>
      </c>
      <c r="K126" s="92">
        <v>8.9521105329855299E-3</v>
      </c>
      <c r="L126" s="92">
        <v>8.9521105329855299E-3</v>
      </c>
      <c r="M126" s="114">
        <v>211</v>
      </c>
      <c r="N126" s="114">
        <v>196</v>
      </c>
      <c r="O126" s="270" t="s">
        <v>440</v>
      </c>
      <c r="P126" s="77"/>
      <c r="Q126" s="156"/>
      <c r="R126" s="77"/>
      <c r="S126" s="77"/>
      <c r="T126" s="77"/>
      <c r="U126" s="77"/>
      <c r="V126" s="77"/>
    </row>
    <row r="127" spans="2:22" x14ac:dyDescent="0.2">
      <c r="B127" s="146">
        <f t="shared" si="1"/>
        <v>42118</v>
      </c>
      <c r="C127" s="260" t="s">
        <v>442</v>
      </c>
      <c r="D127" s="260" t="s">
        <v>442</v>
      </c>
      <c r="E127" s="91">
        <v>6.8271696553538052E-3</v>
      </c>
      <c r="F127" s="91">
        <v>6.8271696553538052E-3</v>
      </c>
      <c r="G127" s="91">
        <v>2.8376060310923434E-3</v>
      </c>
      <c r="H127" s="91">
        <v>2.8376060310923434E-3</v>
      </c>
      <c r="I127" s="91">
        <v>8.5488710461471417E-4</v>
      </c>
      <c r="J127" s="91">
        <v>8.5488710461471417E-4</v>
      </c>
      <c r="K127" s="92">
        <v>4.0472862586495902E-3</v>
      </c>
      <c r="L127" s="92">
        <v>4.0472862586495902E-3</v>
      </c>
      <c r="M127" s="114">
        <v>142</v>
      </c>
      <c r="N127" s="114">
        <v>132</v>
      </c>
      <c r="O127" s="270" t="s">
        <v>440</v>
      </c>
      <c r="P127" s="77"/>
      <c r="Q127" s="156"/>
      <c r="R127" s="77"/>
      <c r="S127" s="77"/>
      <c r="T127" s="77"/>
      <c r="U127" s="77"/>
      <c r="V127" s="77"/>
    </row>
    <row r="128" spans="2:22" x14ac:dyDescent="0.2">
      <c r="B128" s="146">
        <f t="shared" si="1"/>
        <v>42119</v>
      </c>
      <c r="C128" s="260" t="s">
        <v>442</v>
      </c>
      <c r="D128" s="260" t="s">
        <v>442</v>
      </c>
      <c r="E128" s="91">
        <v>6.4288867805780735E-3</v>
      </c>
      <c r="F128" s="91">
        <v>6.4288867805780735E-3</v>
      </c>
      <c r="G128" s="91">
        <v>1.4053227018592722E-3</v>
      </c>
      <c r="H128" s="91">
        <v>1.4053227018592722E-3</v>
      </c>
      <c r="I128" s="91">
        <v>5.7637829592503811E-2</v>
      </c>
      <c r="J128" s="91">
        <v>5.7637829592503811E-2</v>
      </c>
      <c r="K128" s="92">
        <v>1.3200221933770214E-2</v>
      </c>
      <c r="L128" s="92">
        <v>1.3200221933770214E-2</v>
      </c>
      <c r="M128" s="114">
        <v>125</v>
      </c>
      <c r="N128" s="114">
        <v>113</v>
      </c>
      <c r="O128" s="270" t="s">
        <v>440</v>
      </c>
      <c r="P128" s="77"/>
      <c r="Q128" s="156"/>
      <c r="R128" s="77"/>
      <c r="S128" s="77"/>
      <c r="T128" s="77"/>
      <c r="U128" s="77"/>
      <c r="V128" s="77"/>
    </row>
    <row r="129" spans="2:22" x14ac:dyDescent="0.2">
      <c r="B129" s="146">
        <f t="shared" si="1"/>
        <v>42120</v>
      </c>
      <c r="C129" s="260" t="s">
        <v>442</v>
      </c>
      <c r="D129" s="260" t="s">
        <v>442</v>
      </c>
      <c r="E129" s="91">
        <v>0</v>
      </c>
      <c r="F129" s="91">
        <v>0</v>
      </c>
      <c r="G129" s="91">
        <v>1.0467463577877457E-2</v>
      </c>
      <c r="H129" s="91">
        <v>1.0467463577877457E-2</v>
      </c>
      <c r="I129" s="91">
        <v>5.4318856127529042E-2</v>
      </c>
      <c r="J129" s="91">
        <v>5.4318856127529042E-2</v>
      </c>
      <c r="K129" s="92">
        <v>1.4053362318606889E-2</v>
      </c>
      <c r="L129" s="92">
        <v>1.4053362318606889E-2</v>
      </c>
      <c r="M129" s="114">
        <v>102</v>
      </c>
      <c r="N129" s="114">
        <v>100</v>
      </c>
      <c r="O129" s="270" t="s">
        <v>440</v>
      </c>
      <c r="P129" s="77"/>
      <c r="Q129" s="156"/>
      <c r="R129" s="77"/>
      <c r="S129" s="77"/>
      <c r="T129" s="77"/>
      <c r="U129" s="77"/>
      <c r="V129" s="77"/>
    </row>
    <row r="130" spans="2:22" x14ac:dyDescent="0.2">
      <c r="B130" s="146">
        <f t="shared" si="1"/>
        <v>42121</v>
      </c>
      <c r="C130" s="260" t="s">
        <v>442</v>
      </c>
      <c r="D130" s="260" t="s">
        <v>442</v>
      </c>
      <c r="E130" s="91">
        <v>0</v>
      </c>
      <c r="F130" s="91">
        <v>0</v>
      </c>
      <c r="G130" s="91">
        <v>2.1443808997435369E-2</v>
      </c>
      <c r="H130" s="91">
        <v>2.1443808997435369E-2</v>
      </c>
      <c r="I130" s="91">
        <v>4.3079605075682656E-3</v>
      </c>
      <c r="J130" s="91">
        <v>4.3079605075682656E-3</v>
      </c>
      <c r="K130" s="92">
        <v>1.008083578440175E-2</v>
      </c>
      <c r="L130" s="92">
        <v>1.008083578440175E-2</v>
      </c>
      <c r="M130" s="114">
        <v>245</v>
      </c>
      <c r="N130" s="114">
        <v>235</v>
      </c>
      <c r="O130" s="270" t="s">
        <v>440</v>
      </c>
      <c r="P130" s="77"/>
      <c r="Q130" s="156"/>
      <c r="R130" s="77"/>
      <c r="S130" s="77"/>
      <c r="T130" s="77"/>
      <c r="U130" s="77"/>
      <c r="V130" s="77"/>
    </row>
    <row r="131" spans="2:22" x14ac:dyDescent="0.2">
      <c r="B131" s="146">
        <f t="shared" si="1"/>
        <v>42122</v>
      </c>
      <c r="C131" s="260" t="s">
        <v>442</v>
      </c>
      <c r="D131" s="260" t="s">
        <v>442</v>
      </c>
      <c r="E131" s="91">
        <v>9.9758587974487344E-3</v>
      </c>
      <c r="F131" s="91">
        <v>9.9758587974487344E-3</v>
      </c>
      <c r="G131" s="91">
        <v>4.2597791250602399E-3</v>
      </c>
      <c r="H131" s="91">
        <v>4.2597791250602399E-3</v>
      </c>
      <c r="I131" s="91">
        <v>7.2581591431013963E-3</v>
      </c>
      <c r="J131" s="91">
        <v>7.2581591431013963E-3</v>
      </c>
      <c r="K131" s="92">
        <v>7.0142212052293693E-3</v>
      </c>
      <c r="L131" s="92">
        <v>7.0142212052293693E-3</v>
      </c>
      <c r="M131" s="114">
        <v>208</v>
      </c>
      <c r="N131" s="114">
        <v>193</v>
      </c>
      <c r="O131" s="270" t="s">
        <v>440</v>
      </c>
      <c r="P131" s="77"/>
      <c r="Q131" s="156"/>
      <c r="R131" s="77"/>
      <c r="S131" s="77"/>
      <c r="T131" s="77"/>
      <c r="U131" s="77"/>
      <c r="V131" s="77"/>
    </row>
    <row r="132" spans="2:22" x14ac:dyDescent="0.2">
      <c r="B132" s="146">
        <f t="shared" si="1"/>
        <v>42123</v>
      </c>
      <c r="C132" s="260" t="s">
        <v>442</v>
      </c>
      <c r="D132" s="260" t="s">
        <v>442</v>
      </c>
      <c r="E132" s="91">
        <v>1.1234582977164489E-3</v>
      </c>
      <c r="F132" s="91">
        <v>1.1234582977164489E-3</v>
      </c>
      <c r="G132" s="91">
        <v>2.0186769746131992E-3</v>
      </c>
      <c r="H132" s="91">
        <v>2.0186769746131992E-3</v>
      </c>
      <c r="I132" s="91">
        <v>9.806057964698192E-4</v>
      </c>
      <c r="J132" s="91">
        <v>9.806057964698192E-4</v>
      </c>
      <c r="K132" s="92">
        <v>1.4878651041395632E-3</v>
      </c>
      <c r="L132" s="92">
        <v>1.4878651041395632E-3</v>
      </c>
      <c r="M132" s="114">
        <v>202</v>
      </c>
      <c r="N132" s="114">
        <v>195</v>
      </c>
      <c r="O132" s="270" t="s">
        <v>440</v>
      </c>
      <c r="P132" s="77"/>
      <c r="Q132" s="156"/>
      <c r="R132" s="77"/>
      <c r="S132" s="77"/>
      <c r="T132" s="77"/>
      <c r="U132" s="77"/>
      <c r="V132" s="77"/>
    </row>
    <row r="133" spans="2:22" x14ac:dyDescent="0.2">
      <c r="B133" s="146">
        <f t="shared" si="1"/>
        <v>42124</v>
      </c>
      <c r="C133" s="260" t="s">
        <v>442</v>
      </c>
      <c r="D133" s="260" t="s">
        <v>442</v>
      </c>
      <c r="E133" s="91">
        <v>0</v>
      </c>
      <c r="F133" s="91">
        <v>0</v>
      </c>
      <c r="G133" s="91">
        <v>2.1659494016425761E-2</v>
      </c>
      <c r="H133" s="91">
        <v>2.1659494016425761E-2</v>
      </c>
      <c r="I133" s="91">
        <v>6.2607908543842296E-3</v>
      </c>
      <c r="J133" s="91">
        <v>6.2607908543842296E-3</v>
      </c>
      <c r="K133" s="92">
        <v>1.0516201238519434E-2</v>
      </c>
      <c r="L133" s="92">
        <v>1.0516201238519434E-2</v>
      </c>
      <c r="M133" s="114">
        <v>753</v>
      </c>
      <c r="N133" s="114">
        <v>280</v>
      </c>
      <c r="O133" s="270" t="s">
        <v>440</v>
      </c>
      <c r="P133" s="77"/>
      <c r="Q133" s="156"/>
      <c r="R133" s="77"/>
      <c r="S133" s="77"/>
      <c r="T133" s="77"/>
      <c r="U133" s="77"/>
      <c r="V133" s="77"/>
    </row>
    <row r="134" spans="2:22" x14ac:dyDescent="0.2">
      <c r="B134" s="146">
        <f t="shared" si="1"/>
        <v>42125</v>
      </c>
      <c r="C134" s="260" t="s">
        <v>442</v>
      </c>
      <c r="D134" s="260" t="s">
        <v>442</v>
      </c>
      <c r="E134" s="91">
        <v>0</v>
      </c>
      <c r="F134" s="91">
        <v>0</v>
      </c>
      <c r="G134" s="91">
        <v>5.2236215536735544E-4</v>
      </c>
      <c r="H134" s="91">
        <v>5.2236215536735544E-4</v>
      </c>
      <c r="I134" s="91">
        <v>1.4306787133110951E-2</v>
      </c>
      <c r="J134" s="91">
        <v>1.4306787133110951E-2</v>
      </c>
      <c r="K134" s="92">
        <v>2.7294628806974054E-3</v>
      </c>
      <c r="L134" s="92">
        <v>2.7294628806974054E-3</v>
      </c>
      <c r="M134" s="114">
        <v>203</v>
      </c>
      <c r="N134" s="114">
        <v>190</v>
      </c>
      <c r="O134" s="270" t="s">
        <v>440</v>
      </c>
      <c r="P134" s="77"/>
      <c r="Q134" s="156"/>
      <c r="R134" s="77"/>
      <c r="S134" s="77"/>
      <c r="T134" s="77"/>
      <c r="U134" s="77"/>
      <c r="V134" s="77"/>
    </row>
    <row r="135" spans="2:22" x14ac:dyDescent="0.2">
      <c r="B135" s="146">
        <f t="shared" si="1"/>
        <v>42126</v>
      </c>
      <c r="C135" s="260" t="s">
        <v>442</v>
      </c>
      <c r="D135" s="260" t="s">
        <v>442</v>
      </c>
      <c r="E135" s="91">
        <v>0</v>
      </c>
      <c r="F135" s="91">
        <v>0</v>
      </c>
      <c r="G135" s="91">
        <v>6.086361629635122E-3</v>
      </c>
      <c r="H135" s="91">
        <v>6.086361629635122E-3</v>
      </c>
      <c r="I135" s="91">
        <v>2.1875052382788272E-2</v>
      </c>
      <c r="J135" s="91">
        <v>2.1875052382788272E-2</v>
      </c>
      <c r="K135" s="92">
        <v>6.4733126107195185E-3</v>
      </c>
      <c r="L135" s="92">
        <v>6.4733126107195185E-3</v>
      </c>
      <c r="M135" s="114">
        <v>108</v>
      </c>
      <c r="N135" s="114">
        <v>94</v>
      </c>
      <c r="O135" s="270" t="s">
        <v>440</v>
      </c>
      <c r="P135" s="77"/>
      <c r="Q135" s="156"/>
      <c r="R135" s="77"/>
      <c r="S135" s="77"/>
      <c r="T135" s="77"/>
      <c r="U135" s="77"/>
      <c r="V135" s="77"/>
    </row>
    <row r="136" spans="2:22" x14ac:dyDescent="0.2">
      <c r="B136" s="146">
        <f t="shared" si="1"/>
        <v>42127</v>
      </c>
      <c r="C136" s="260" t="s">
        <v>442</v>
      </c>
      <c r="D136" s="260" t="s">
        <v>442</v>
      </c>
      <c r="E136" s="91">
        <v>0</v>
      </c>
      <c r="F136" s="91">
        <v>0</v>
      </c>
      <c r="G136" s="91">
        <v>3.5992437544021651E-3</v>
      </c>
      <c r="H136" s="91">
        <v>3.5992437544021651E-3</v>
      </c>
      <c r="I136" s="91">
        <v>0</v>
      </c>
      <c r="J136" s="91">
        <v>0</v>
      </c>
      <c r="K136" s="92">
        <v>1.5655565824837965E-3</v>
      </c>
      <c r="L136" s="92">
        <v>1.5655565824837965E-3</v>
      </c>
      <c r="M136" s="114">
        <v>69</v>
      </c>
      <c r="N136" s="114">
        <v>67</v>
      </c>
      <c r="O136" s="270" t="s">
        <v>440</v>
      </c>
      <c r="P136" s="77"/>
      <c r="Q136" s="156"/>
      <c r="R136" s="77"/>
      <c r="S136" s="77"/>
      <c r="T136" s="77"/>
      <c r="U136" s="77"/>
      <c r="V136" s="77"/>
    </row>
    <row r="137" spans="2:22" x14ac:dyDescent="0.2">
      <c r="B137" s="146">
        <f t="shared" si="1"/>
        <v>42128</v>
      </c>
      <c r="C137" s="260" t="s">
        <v>442</v>
      </c>
      <c r="D137" s="260" t="s">
        <v>442</v>
      </c>
      <c r="E137" s="91">
        <v>7.240482072573903E-3</v>
      </c>
      <c r="F137" s="91">
        <v>7.240482072573903E-3</v>
      </c>
      <c r="G137" s="91">
        <v>3.2352752848558786E-3</v>
      </c>
      <c r="H137" s="91">
        <v>3.2352752848558786E-3</v>
      </c>
      <c r="I137" s="91">
        <v>1.355247498198032E-2</v>
      </c>
      <c r="J137" s="91">
        <v>1.355247498198032E-2</v>
      </c>
      <c r="K137" s="92">
        <v>6.6023097823099432E-3</v>
      </c>
      <c r="L137" s="92">
        <v>6.6023097823099432E-3</v>
      </c>
      <c r="M137" s="114">
        <v>236</v>
      </c>
      <c r="N137" s="114">
        <v>203</v>
      </c>
      <c r="O137" s="270" t="s">
        <v>440</v>
      </c>
      <c r="P137" s="77"/>
      <c r="Q137" s="156"/>
      <c r="R137" s="77"/>
      <c r="S137" s="77"/>
      <c r="T137" s="77"/>
      <c r="U137" s="77"/>
      <c r="V137" s="77"/>
    </row>
    <row r="138" spans="2:22" x14ac:dyDescent="0.2">
      <c r="B138" s="146">
        <f t="shared" si="1"/>
        <v>42129</v>
      </c>
      <c r="C138" s="260" t="s">
        <v>442</v>
      </c>
      <c r="D138" s="260" t="s">
        <v>442</v>
      </c>
      <c r="E138" s="91">
        <v>1.9771363085565062E-2</v>
      </c>
      <c r="F138" s="91">
        <v>1.9771363085565062E-2</v>
      </c>
      <c r="G138" s="91">
        <v>2.5491273181926944E-2</v>
      </c>
      <c r="H138" s="91">
        <v>2.5491273181926944E-2</v>
      </c>
      <c r="I138" s="91">
        <v>3.2418660006369747E-2</v>
      </c>
      <c r="J138" s="91">
        <v>3.2418660006369747E-2</v>
      </c>
      <c r="K138" s="92">
        <v>2.4471349801483615E-2</v>
      </c>
      <c r="L138" s="92">
        <v>2.4471349801483615E-2</v>
      </c>
      <c r="M138" s="114">
        <v>381</v>
      </c>
      <c r="N138" s="114">
        <v>360</v>
      </c>
      <c r="O138" s="270" t="s">
        <v>440</v>
      </c>
      <c r="P138" s="77"/>
      <c r="Q138" s="156"/>
      <c r="R138" s="77"/>
      <c r="S138" s="77"/>
      <c r="T138" s="77"/>
      <c r="U138" s="77"/>
      <c r="V138" s="77"/>
    </row>
    <row r="139" spans="2:22" x14ac:dyDescent="0.2">
      <c r="B139" s="146">
        <f t="shared" si="1"/>
        <v>42130</v>
      </c>
      <c r="C139" s="260" t="s">
        <v>442</v>
      </c>
      <c r="D139" s="260" t="s">
        <v>442</v>
      </c>
      <c r="E139" s="91">
        <v>0</v>
      </c>
      <c r="F139" s="91">
        <v>0</v>
      </c>
      <c r="G139" s="91">
        <v>1.4889006467180492E-2</v>
      </c>
      <c r="H139" s="91">
        <v>1.4889006467180492E-2</v>
      </c>
      <c r="I139" s="91">
        <v>2.7239049901939421E-3</v>
      </c>
      <c r="J139" s="91">
        <v>2.7239049901939421E-3</v>
      </c>
      <c r="K139" s="92">
        <v>6.9526543733339392E-3</v>
      </c>
      <c r="L139" s="92">
        <v>6.9526543733339392E-3</v>
      </c>
      <c r="M139" s="114">
        <v>325</v>
      </c>
      <c r="N139" s="114">
        <v>287</v>
      </c>
      <c r="O139" s="270" t="s">
        <v>440</v>
      </c>
      <c r="P139" s="77"/>
      <c r="Q139" s="156"/>
      <c r="R139" s="77"/>
      <c r="S139" s="77"/>
      <c r="T139" s="77"/>
      <c r="U139" s="77"/>
      <c r="V139" s="77"/>
    </row>
    <row r="140" spans="2:22" x14ac:dyDescent="0.2">
      <c r="B140" s="146">
        <f t="shared" si="1"/>
        <v>42131</v>
      </c>
      <c r="C140" s="260" t="s">
        <v>442</v>
      </c>
      <c r="D140" s="260" t="s">
        <v>442</v>
      </c>
      <c r="E140" s="91">
        <v>8.4428454681232806E-3</v>
      </c>
      <c r="F140" s="91">
        <v>8.4428454681232806E-3</v>
      </c>
      <c r="G140" s="91">
        <v>7.3332906456733248E-3</v>
      </c>
      <c r="H140" s="91">
        <v>7.3332906456733248E-3</v>
      </c>
      <c r="I140" s="91">
        <v>7.6772214492850793E-3</v>
      </c>
      <c r="J140" s="91">
        <v>7.6772214492850793E-3</v>
      </c>
      <c r="K140" s="92">
        <v>7.8263170354690922E-3</v>
      </c>
      <c r="L140" s="92">
        <v>7.8263170354690922E-3</v>
      </c>
      <c r="M140" s="114">
        <v>237</v>
      </c>
      <c r="N140" s="114">
        <v>227</v>
      </c>
      <c r="O140" s="270" t="s">
        <v>440</v>
      </c>
      <c r="P140" s="77"/>
      <c r="Q140" s="156"/>
      <c r="R140" s="77"/>
      <c r="S140" s="77"/>
      <c r="T140" s="77"/>
      <c r="U140" s="77"/>
      <c r="V140" s="77"/>
    </row>
    <row r="141" spans="2:22" x14ac:dyDescent="0.2">
      <c r="B141" s="146">
        <f t="shared" si="1"/>
        <v>42132</v>
      </c>
      <c r="C141" s="260" t="s">
        <v>442</v>
      </c>
      <c r="D141" s="260" t="s">
        <v>442</v>
      </c>
      <c r="E141" s="91">
        <v>7.8905097832927853E-5</v>
      </c>
      <c r="F141" s="91">
        <v>7.8905097832927853E-5</v>
      </c>
      <c r="G141" s="91">
        <v>2.0220470530349241E-5</v>
      </c>
      <c r="H141" s="91">
        <v>2.0220470530349241E-5</v>
      </c>
      <c r="I141" s="91">
        <v>2.1657139983572757E-2</v>
      </c>
      <c r="J141" s="91">
        <v>2.1657139983572757E-2</v>
      </c>
      <c r="K141" s="92">
        <v>3.8274047161659108E-3</v>
      </c>
      <c r="L141" s="92">
        <v>3.8274047161659108E-3</v>
      </c>
      <c r="M141" s="114">
        <v>236</v>
      </c>
      <c r="N141" s="114">
        <v>223</v>
      </c>
      <c r="O141" s="270" t="s">
        <v>440</v>
      </c>
      <c r="P141" s="77"/>
      <c r="Q141" s="156"/>
      <c r="R141" s="77"/>
      <c r="S141" s="77"/>
      <c r="T141" s="77"/>
      <c r="U141" s="77"/>
      <c r="V141" s="77"/>
    </row>
    <row r="142" spans="2:22" x14ac:dyDescent="0.2">
      <c r="B142" s="146">
        <f t="shared" si="1"/>
        <v>42133</v>
      </c>
      <c r="C142" s="260" t="s">
        <v>442</v>
      </c>
      <c r="D142" s="260" t="s">
        <v>442</v>
      </c>
      <c r="E142" s="91">
        <v>0</v>
      </c>
      <c r="F142" s="91">
        <v>0</v>
      </c>
      <c r="G142" s="91">
        <v>9.5575424040117412E-3</v>
      </c>
      <c r="H142" s="91">
        <v>9.5575424040117412E-3</v>
      </c>
      <c r="I142" s="91">
        <v>1.9989272004961697E-2</v>
      </c>
      <c r="J142" s="91">
        <v>1.9989272004961697E-2</v>
      </c>
      <c r="K142" s="92">
        <v>7.6533435553819305E-3</v>
      </c>
      <c r="L142" s="92">
        <v>7.6533435553819305E-3</v>
      </c>
      <c r="M142" s="114">
        <v>120</v>
      </c>
      <c r="N142" s="114">
        <v>106</v>
      </c>
      <c r="O142" s="270" t="s">
        <v>440</v>
      </c>
      <c r="P142" s="77"/>
      <c r="Q142" s="156"/>
      <c r="R142" s="77"/>
      <c r="S142" s="77"/>
      <c r="T142" s="77"/>
      <c r="U142" s="77"/>
      <c r="V142" s="77"/>
    </row>
    <row r="143" spans="2:22" x14ac:dyDescent="0.2">
      <c r="B143" s="146">
        <f t="shared" si="1"/>
        <v>42134</v>
      </c>
      <c r="C143" s="260" t="s">
        <v>442</v>
      </c>
      <c r="D143" s="260" t="s">
        <v>442</v>
      </c>
      <c r="E143" s="91">
        <v>0</v>
      </c>
      <c r="F143" s="91">
        <v>0</v>
      </c>
      <c r="G143" s="91">
        <v>3.0768815990348097E-2</v>
      </c>
      <c r="H143" s="91">
        <v>3.0768815990348097E-2</v>
      </c>
      <c r="I143" s="91">
        <v>2.1422465092109894E-2</v>
      </c>
      <c r="J143" s="91">
        <v>2.1422465092109894E-2</v>
      </c>
      <c r="K143" s="92">
        <v>1.7130238036428509E-2</v>
      </c>
      <c r="L143" s="92">
        <v>1.7130238036428509E-2</v>
      </c>
      <c r="M143" s="114">
        <v>157</v>
      </c>
      <c r="N143" s="114">
        <v>138</v>
      </c>
      <c r="O143" s="270" t="s">
        <v>440</v>
      </c>
      <c r="P143" s="77"/>
      <c r="Q143" s="156"/>
      <c r="R143" s="77"/>
      <c r="S143" s="77"/>
      <c r="T143" s="77"/>
      <c r="U143" s="77"/>
      <c r="V143" s="77"/>
    </row>
    <row r="144" spans="2:22" x14ac:dyDescent="0.2">
      <c r="B144" s="146">
        <f t="shared" ref="B144:B207" si="2">B143+1</f>
        <v>42135</v>
      </c>
      <c r="C144" s="260" t="s">
        <v>442</v>
      </c>
      <c r="D144" s="260" t="s">
        <v>442</v>
      </c>
      <c r="E144" s="91">
        <v>3.0558817175009627E-2</v>
      </c>
      <c r="F144" s="91">
        <v>3.0558817175009627E-2</v>
      </c>
      <c r="G144" s="91">
        <v>1.2186203572957143E-2</v>
      </c>
      <c r="H144" s="91">
        <v>1.2186203572957143E-2</v>
      </c>
      <c r="I144" s="91">
        <v>5.703437987159931E-2</v>
      </c>
      <c r="J144" s="91">
        <v>5.703437987159931E-2</v>
      </c>
      <c r="K144" s="92">
        <v>2.7197880928281237E-2</v>
      </c>
      <c r="L144" s="92">
        <v>2.7197880928281237E-2</v>
      </c>
      <c r="M144" s="114">
        <v>272</v>
      </c>
      <c r="N144" s="114">
        <v>244</v>
      </c>
      <c r="O144" s="270" t="s">
        <v>440</v>
      </c>
      <c r="P144" s="77"/>
      <c r="Q144" s="156"/>
      <c r="R144" s="77"/>
      <c r="S144" s="77"/>
      <c r="T144" s="77"/>
      <c r="U144" s="77"/>
      <c r="V144" s="77"/>
    </row>
    <row r="145" spans="2:22" x14ac:dyDescent="0.2">
      <c r="B145" s="146">
        <f t="shared" si="2"/>
        <v>42136</v>
      </c>
      <c r="C145" s="260" t="s">
        <v>442</v>
      </c>
      <c r="D145" s="260" t="s">
        <v>442</v>
      </c>
      <c r="E145" s="91">
        <v>0</v>
      </c>
      <c r="F145" s="91">
        <v>0</v>
      </c>
      <c r="G145" s="91">
        <v>2.5053162987102709E-2</v>
      </c>
      <c r="H145" s="91">
        <v>2.5053162987102709E-2</v>
      </c>
      <c r="I145" s="91">
        <v>3.6123170793033507E-3</v>
      </c>
      <c r="J145" s="91">
        <v>3.6123170793033507E-3</v>
      </c>
      <c r="K145" s="92">
        <v>1.1529122210894251E-2</v>
      </c>
      <c r="L145" s="92">
        <v>1.1529122210894251E-2</v>
      </c>
      <c r="M145" s="114">
        <v>283</v>
      </c>
      <c r="N145" s="114">
        <v>245</v>
      </c>
      <c r="O145" s="270" t="s">
        <v>440</v>
      </c>
      <c r="P145" s="77"/>
      <c r="Q145" s="156"/>
      <c r="R145" s="77"/>
      <c r="S145" s="77"/>
      <c r="T145" s="77"/>
      <c r="U145" s="77"/>
      <c r="V145" s="77"/>
    </row>
    <row r="146" spans="2:22" x14ac:dyDescent="0.2">
      <c r="B146" s="146">
        <f t="shared" si="2"/>
        <v>42137</v>
      </c>
      <c r="C146" s="260" t="s">
        <v>442</v>
      </c>
      <c r="D146" s="260" t="s">
        <v>442</v>
      </c>
      <c r="E146" s="91">
        <v>9.4686117399513416E-3</v>
      </c>
      <c r="F146" s="91">
        <v>9.4686117399513416E-3</v>
      </c>
      <c r="G146" s="91">
        <v>2.4601572478591578E-2</v>
      </c>
      <c r="H146" s="91">
        <v>2.4601572478591578E-2</v>
      </c>
      <c r="I146" s="91">
        <v>2.0777109140587023E-2</v>
      </c>
      <c r="J146" s="91">
        <v>2.0777109140587023E-2</v>
      </c>
      <c r="K146" s="92">
        <v>1.802882060671181E-2</v>
      </c>
      <c r="L146" s="92">
        <v>1.802882060671181E-2</v>
      </c>
      <c r="M146" s="114">
        <v>300</v>
      </c>
      <c r="N146" s="114">
        <v>249</v>
      </c>
      <c r="O146" s="270" t="s">
        <v>440</v>
      </c>
      <c r="P146" s="77"/>
      <c r="Q146" s="156"/>
      <c r="R146" s="77"/>
      <c r="S146" s="77"/>
      <c r="T146" s="77"/>
      <c r="U146" s="77"/>
      <c r="V146" s="77"/>
    </row>
    <row r="147" spans="2:22" x14ac:dyDescent="0.2">
      <c r="B147" s="146">
        <f t="shared" si="2"/>
        <v>42138</v>
      </c>
      <c r="C147" s="260" t="s">
        <v>442</v>
      </c>
      <c r="D147" s="260" t="s">
        <v>442</v>
      </c>
      <c r="E147" s="91">
        <v>0</v>
      </c>
      <c r="F147" s="91">
        <v>0</v>
      </c>
      <c r="G147" s="91">
        <v>5.1225192010218076E-3</v>
      </c>
      <c r="H147" s="91">
        <v>5.1225192010218076E-3</v>
      </c>
      <c r="I147" s="91">
        <v>6.9899592671438388E-3</v>
      </c>
      <c r="J147" s="91">
        <v>6.9899592671438388E-3</v>
      </c>
      <c r="K147" s="92">
        <v>3.4506743400438736E-3</v>
      </c>
      <c r="L147" s="92">
        <v>3.4506743400438736E-3</v>
      </c>
      <c r="M147" s="114">
        <v>242</v>
      </c>
      <c r="N147" s="114">
        <v>231</v>
      </c>
      <c r="O147" s="270" t="s">
        <v>440</v>
      </c>
      <c r="P147" s="77"/>
      <c r="Q147" s="156"/>
      <c r="R147" s="77"/>
      <c r="S147" s="77"/>
      <c r="T147" s="77"/>
      <c r="U147" s="77"/>
      <c r="V147" s="77"/>
    </row>
    <row r="148" spans="2:22" x14ac:dyDescent="0.2">
      <c r="B148" s="146">
        <f t="shared" si="2"/>
        <v>42139</v>
      </c>
      <c r="C148" s="260" t="s">
        <v>442</v>
      </c>
      <c r="D148" s="260" t="s">
        <v>442</v>
      </c>
      <c r="E148" s="91">
        <v>0</v>
      </c>
      <c r="F148" s="91">
        <v>0</v>
      </c>
      <c r="G148" s="91">
        <v>0</v>
      </c>
      <c r="H148" s="91">
        <v>0</v>
      </c>
      <c r="I148" s="91">
        <v>2.7239049901939421E-3</v>
      </c>
      <c r="J148" s="91">
        <v>2.7239049901939421E-3</v>
      </c>
      <c r="K148" s="92">
        <v>4.7641000871463847E-4</v>
      </c>
      <c r="L148" s="92">
        <v>4.7641000871463847E-4</v>
      </c>
      <c r="M148" s="114">
        <v>181</v>
      </c>
      <c r="N148" s="114">
        <v>172</v>
      </c>
      <c r="O148" s="270" t="s">
        <v>440</v>
      </c>
      <c r="P148" s="77"/>
      <c r="Q148" s="156"/>
      <c r="R148" s="77"/>
      <c r="S148" s="77"/>
      <c r="T148" s="77"/>
      <c r="U148" s="77"/>
      <c r="V148" s="77"/>
    </row>
    <row r="149" spans="2:22" x14ac:dyDescent="0.2">
      <c r="B149" s="146">
        <f t="shared" si="2"/>
        <v>42140</v>
      </c>
      <c r="C149" s="260" t="s">
        <v>442</v>
      </c>
      <c r="D149" s="260" t="s">
        <v>442</v>
      </c>
      <c r="E149" s="91">
        <v>0</v>
      </c>
      <c r="F149" s="91">
        <v>0</v>
      </c>
      <c r="G149" s="91">
        <v>3.2352752848558786E-4</v>
      </c>
      <c r="H149" s="91">
        <v>3.2352752848558786E-4</v>
      </c>
      <c r="I149" s="91">
        <v>3.0801079504500728E-2</v>
      </c>
      <c r="J149" s="91">
        <v>3.0801079504500728E-2</v>
      </c>
      <c r="K149" s="92">
        <v>5.5278219780396974E-3</v>
      </c>
      <c r="L149" s="92">
        <v>5.5278219780396974E-3</v>
      </c>
      <c r="M149" s="114">
        <v>145</v>
      </c>
      <c r="N149" s="114">
        <v>122</v>
      </c>
      <c r="O149" s="270" t="s">
        <v>440</v>
      </c>
      <c r="P149" s="77"/>
      <c r="Q149" s="156"/>
      <c r="R149" s="77"/>
      <c r="S149" s="77"/>
      <c r="T149" s="77"/>
      <c r="U149" s="77"/>
      <c r="V149" s="77"/>
    </row>
    <row r="150" spans="2:22" x14ac:dyDescent="0.2">
      <c r="B150" s="146">
        <f t="shared" si="2"/>
        <v>42141</v>
      </c>
      <c r="C150" s="260" t="s">
        <v>442</v>
      </c>
      <c r="D150" s="260" t="s">
        <v>442</v>
      </c>
      <c r="E150" s="91">
        <v>0</v>
      </c>
      <c r="F150" s="91">
        <v>0</v>
      </c>
      <c r="G150" s="91">
        <v>1.0858392674797542E-2</v>
      </c>
      <c r="H150" s="91">
        <v>1.0858392674797542E-2</v>
      </c>
      <c r="I150" s="91">
        <v>2.8320230651893322E-2</v>
      </c>
      <c r="J150" s="91">
        <v>2.8320230651893322E-2</v>
      </c>
      <c r="K150" s="92">
        <v>9.6762537462317805E-3</v>
      </c>
      <c r="L150" s="92">
        <v>9.6762537462317805E-3</v>
      </c>
      <c r="M150" s="114">
        <v>173</v>
      </c>
      <c r="N150" s="114">
        <v>132</v>
      </c>
      <c r="O150" s="270" t="s">
        <v>440</v>
      </c>
      <c r="P150" s="77"/>
      <c r="Q150" s="156"/>
      <c r="R150" s="77"/>
      <c r="S150" s="77"/>
      <c r="T150" s="77"/>
      <c r="U150" s="77"/>
      <c r="V150" s="77"/>
    </row>
    <row r="151" spans="2:22" x14ac:dyDescent="0.2">
      <c r="B151" s="146">
        <f t="shared" si="2"/>
        <v>42142</v>
      </c>
      <c r="C151" s="260" t="s">
        <v>442</v>
      </c>
      <c r="D151" s="260" t="s">
        <v>442</v>
      </c>
      <c r="E151" s="91">
        <v>0</v>
      </c>
      <c r="F151" s="91">
        <v>0</v>
      </c>
      <c r="G151" s="91">
        <v>1.1283022555934876E-2</v>
      </c>
      <c r="H151" s="91">
        <v>1.1283022555934876E-2</v>
      </c>
      <c r="I151" s="91">
        <v>1.8011297919774714E-2</v>
      </c>
      <c r="J151" s="91">
        <v>1.8011297919774714E-2</v>
      </c>
      <c r="K151" s="92">
        <v>8.0579255935519008E-3</v>
      </c>
      <c r="L151" s="92">
        <v>8.0579255935519008E-3</v>
      </c>
      <c r="M151" s="114">
        <v>195</v>
      </c>
      <c r="N151" s="114">
        <v>185</v>
      </c>
      <c r="O151" s="270" t="s">
        <v>440</v>
      </c>
      <c r="P151" s="77"/>
      <c r="Q151" s="156"/>
      <c r="R151" s="77"/>
      <c r="S151" s="77"/>
      <c r="T151" s="77"/>
      <c r="U151" s="77"/>
      <c r="V151" s="77"/>
    </row>
    <row r="152" spans="2:22" x14ac:dyDescent="0.2">
      <c r="B152" s="146">
        <f t="shared" si="2"/>
        <v>42143</v>
      </c>
      <c r="C152" s="260" t="s">
        <v>442</v>
      </c>
      <c r="D152" s="260" t="s">
        <v>442</v>
      </c>
      <c r="E152" s="91">
        <v>0</v>
      </c>
      <c r="F152" s="91">
        <v>0</v>
      </c>
      <c r="G152" s="91">
        <v>9.2710857381651263E-3</v>
      </c>
      <c r="H152" s="91">
        <v>9.2710857381651263E-3</v>
      </c>
      <c r="I152" s="91">
        <v>4.4621754362438606E-2</v>
      </c>
      <c r="J152" s="91">
        <v>4.4621754362438606E-2</v>
      </c>
      <c r="K152" s="92">
        <v>1.1836956370371401E-2</v>
      </c>
      <c r="L152" s="92">
        <v>1.1836956370371401E-2</v>
      </c>
      <c r="M152" s="114">
        <v>238</v>
      </c>
      <c r="N152" s="114">
        <v>227</v>
      </c>
      <c r="O152" s="270" t="s">
        <v>440</v>
      </c>
      <c r="P152" s="77"/>
      <c r="Q152" s="156"/>
      <c r="R152" s="77"/>
      <c r="S152" s="77"/>
      <c r="T152" s="77"/>
      <c r="U152" s="77"/>
      <c r="V152" s="77"/>
    </row>
    <row r="153" spans="2:22" x14ac:dyDescent="0.2">
      <c r="B153" s="146">
        <f t="shared" si="2"/>
        <v>42144</v>
      </c>
      <c r="C153" s="260" t="s">
        <v>442</v>
      </c>
      <c r="D153" s="260" t="s">
        <v>442</v>
      </c>
      <c r="E153" s="91">
        <v>9.5287299097288111E-3</v>
      </c>
      <c r="F153" s="91">
        <v>9.5287299097288111E-3</v>
      </c>
      <c r="G153" s="91">
        <v>0</v>
      </c>
      <c r="H153" s="91">
        <v>0</v>
      </c>
      <c r="I153" s="91">
        <v>2.0324521849908645E-2</v>
      </c>
      <c r="J153" s="91">
        <v>2.0324521849908645E-2</v>
      </c>
      <c r="K153" s="92">
        <v>7.2722155484102194E-3</v>
      </c>
      <c r="L153" s="92">
        <v>7.2722155484102194E-3</v>
      </c>
      <c r="M153" s="114">
        <v>228</v>
      </c>
      <c r="N153" s="114">
        <v>218</v>
      </c>
      <c r="O153" s="270" t="s">
        <v>440</v>
      </c>
      <c r="P153" s="77"/>
      <c r="Q153" s="156"/>
      <c r="R153" s="77"/>
      <c r="S153" s="77"/>
      <c r="T153" s="77"/>
      <c r="U153" s="77"/>
      <c r="V153" s="77"/>
    </row>
    <row r="154" spans="2:22" x14ac:dyDescent="0.2">
      <c r="B154" s="146">
        <f t="shared" si="2"/>
        <v>42145</v>
      </c>
      <c r="C154" s="260" t="s">
        <v>442</v>
      </c>
      <c r="D154" s="260" t="s">
        <v>442</v>
      </c>
      <c r="E154" s="91">
        <v>0</v>
      </c>
      <c r="F154" s="91">
        <v>0</v>
      </c>
      <c r="G154" s="91">
        <v>5.5033380626767188E-3</v>
      </c>
      <c r="H154" s="91">
        <v>5.5033380626767188E-3</v>
      </c>
      <c r="I154" s="91">
        <v>1.574836146638282E-2</v>
      </c>
      <c r="J154" s="91">
        <v>1.574836146638282E-2</v>
      </c>
      <c r="K154" s="92">
        <v>5.1481598480178775E-3</v>
      </c>
      <c r="L154" s="92">
        <v>5.1481598480178775E-3</v>
      </c>
      <c r="M154" s="114">
        <v>346</v>
      </c>
      <c r="N154" s="114">
        <v>306</v>
      </c>
      <c r="O154" s="270" t="s">
        <v>440</v>
      </c>
      <c r="P154" s="77"/>
      <c r="Q154" s="156"/>
      <c r="R154" s="77"/>
      <c r="S154" s="77"/>
      <c r="T154" s="77"/>
      <c r="U154" s="77"/>
      <c r="V154" s="77"/>
    </row>
    <row r="155" spans="2:22" x14ac:dyDescent="0.2">
      <c r="B155" s="146">
        <f t="shared" si="2"/>
        <v>42146</v>
      </c>
      <c r="C155" s="260" t="s">
        <v>442</v>
      </c>
      <c r="D155" s="260" t="s">
        <v>442</v>
      </c>
      <c r="E155" s="91">
        <v>0</v>
      </c>
      <c r="F155" s="91">
        <v>0</v>
      </c>
      <c r="G155" s="91">
        <v>1.6462833090126007E-2</v>
      </c>
      <c r="H155" s="91">
        <v>1.6462833090126007E-2</v>
      </c>
      <c r="I155" s="91">
        <v>1.9503159729788624E-2</v>
      </c>
      <c r="J155" s="91">
        <v>1.9503159729788624E-2</v>
      </c>
      <c r="K155" s="92">
        <v>1.05719045626153E-2</v>
      </c>
      <c r="L155" s="92">
        <v>1.05719045626153E-2</v>
      </c>
      <c r="M155" s="114">
        <v>177</v>
      </c>
      <c r="N155" s="114">
        <v>171</v>
      </c>
      <c r="O155" s="270" t="s">
        <v>440</v>
      </c>
      <c r="P155" s="77"/>
      <c r="Q155" s="156"/>
      <c r="R155" s="77"/>
      <c r="S155" s="77"/>
      <c r="T155" s="77"/>
      <c r="U155" s="77"/>
      <c r="V155" s="77"/>
    </row>
    <row r="156" spans="2:22" x14ac:dyDescent="0.2">
      <c r="B156" s="146">
        <f t="shared" si="2"/>
        <v>42147</v>
      </c>
      <c r="C156" s="260" t="s">
        <v>442</v>
      </c>
      <c r="D156" s="260" t="s">
        <v>442</v>
      </c>
      <c r="E156" s="91">
        <v>5.699953972026264E-3</v>
      </c>
      <c r="F156" s="91">
        <v>5.699953972026264E-3</v>
      </c>
      <c r="G156" s="91">
        <v>9.7327864819414349E-3</v>
      </c>
      <c r="H156" s="91">
        <v>9.7327864819414349E-3</v>
      </c>
      <c r="I156" s="91">
        <v>2.9946192399886017E-2</v>
      </c>
      <c r="J156" s="91">
        <v>2.9946192399886017E-2</v>
      </c>
      <c r="K156" s="92">
        <v>1.1694766306231955E-2</v>
      </c>
      <c r="L156" s="92">
        <v>1.1694766306231955E-2</v>
      </c>
      <c r="M156" s="114">
        <v>104</v>
      </c>
      <c r="N156" s="114">
        <v>92</v>
      </c>
      <c r="O156" s="270" t="s">
        <v>440</v>
      </c>
      <c r="P156" s="77"/>
      <c r="Q156" s="156"/>
      <c r="R156" s="77"/>
      <c r="S156" s="77"/>
      <c r="T156" s="77"/>
      <c r="U156" s="77"/>
      <c r="V156" s="77"/>
    </row>
    <row r="157" spans="2:22" x14ac:dyDescent="0.2">
      <c r="B157" s="146">
        <f t="shared" si="2"/>
        <v>42148</v>
      </c>
      <c r="C157" s="260" t="s">
        <v>442</v>
      </c>
      <c r="D157" s="260" t="s">
        <v>442</v>
      </c>
      <c r="E157" s="91">
        <v>0</v>
      </c>
      <c r="F157" s="91">
        <v>0</v>
      </c>
      <c r="G157" s="91">
        <v>1.0191117147296017E-2</v>
      </c>
      <c r="H157" s="91">
        <v>1.0191117147296017E-2</v>
      </c>
      <c r="I157" s="91">
        <v>3.3692609417168146E-3</v>
      </c>
      <c r="J157" s="91">
        <v>3.3692609417168146E-3</v>
      </c>
      <c r="K157" s="92">
        <v>5.0220944303272352E-3</v>
      </c>
      <c r="L157" s="92">
        <v>5.0220944303272352E-3</v>
      </c>
      <c r="M157" s="114">
        <v>141</v>
      </c>
      <c r="N157" s="114">
        <v>124</v>
      </c>
      <c r="O157" s="270" t="s">
        <v>440</v>
      </c>
      <c r="P157" s="77"/>
      <c r="Q157" s="156"/>
      <c r="R157" s="77"/>
      <c r="S157" s="77"/>
      <c r="T157" s="77"/>
      <c r="U157" s="77"/>
      <c r="V157" s="77"/>
    </row>
    <row r="158" spans="2:22" x14ac:dyDescent="0.2">
      <c r="B158" s="146">
        <f t="shared" si="2"/>
        <v>42149</v>
      </c>
      <c r="C158" s="260" t="s">
        <v>442</v>
      </c>
      <c r="D158" s="260" t="s">
        <v>442</v>
      </c>
      <c r="E158" s="91">
        <v>0</v>
      </c>
      <c r="F158" s="91">
        <v>0</v>
      </c>
      <c r="G158" s="91">
        <v>1.210195161241402E-2</v>
      </c>
      <c r="H158" s="91">
        <v>1.210195161241402E-2</v>
      </c>
      <c r="I158" s="91">
        <v>0</v>
      </c>
      <c r="J158" s="91">
        <v>0</v>
      </c>
      <c r="K158" s="92">
        <v>5.2639641270592827E-3</v>
      </c>
      <c r="L158" s="92">
        <v>5.2639641270592827E-3</v>
      </c>
      <c r="M158" s="114">
        <v>234</v>
      </c>
      <c r="N158" s="114">
        <v>205</v>
      </c>
      <c r="O158" s="270" t="s">
        <v>440</v>
      </c>
      <c r="P158" s="77"/>
      <c r="Q158" s="156"/>
      <c r="R158" s="77"/>
      <c r="S158" s="77"/>
      <c r="T158" s="77"/>
      <c r="U158" s="77"/>
      <c r="V158" s="77"/>
    </row>
    <row r="159" spans="2:22" x14ac:dyDescent="0.2">
      <c r="B159" s="146">
        <f t="shared" si="2"/>
        <v>42150</v>
      </c>
      <c r="C159" s="260" t="s">
        <v>442</v>
      </c>
      <c r="D159" s="260" t="s">
        <v>442</v>
      </c>
      <c r="E159" s="91">
        <v>0</v>
      </c>
      <c r="F159" s="91">
        <v>0</v>
      </c>
      <c r="G159" s="91">
        <v>4.6978893198844733E-3</v>
      </c>
      <c r="H159" s="91">
        <v>4.6978893198844733E-3</v>
      </c>
      <c r="I159" s="91">
        <v>8.6410647535075519E-3</v>
      </c>
      <c r="J159" s="91">
        <v>8.6410647535075519E-3</v>
      </c>
      <c r="K159" s="92">
        <v>3.5547516034861487E-3</v>
      </c>
      <c r="L159" s="92">
        <v>3.5547516034861487E-3</v>
      </c>
      <c r="M159" s="114">
        <v>218</v>
      </c>
      <c r="N159" s="114">
        <v>186</v>
      </c>
      <c r="O159" s="270" t="s">
        <v>440</v>
      </c>
      <c r="P159" s="77"/>
      <c r="Q159" s="156"/>
      <c r="R159" s="77"/>
      <c r="S159" s="77"/>
      <c r="T159" s="77"/>
      <c r="U159" s="77"/>
      <c r="V159" s="77"/>
    </row>
    <row r="160" spans="2:22" x14ac:dyDescent="0.2">
      <c r="B160" s="146">
        <f t="shared" si="2"/>
        <v>42151</v>
      </c>
      <c r="C160" s="260" t="s">
        <v>442</v>
      </c>
      <c r="D160" s="260" t="s">
        <v>442</v>
      </c>
      <c r="E160" s="91">
        <v>4.4675314915881533E-3</v>
      </c>
      <c r="F160" s="91">
        <v>4.4675314915881533E-3</v>
      </c>
      <c r="G160" s="91">
        <v>1.369936878431161E-2</v>
      </c>
      <c r="H160" s="91">
        <v>1.369936878431161E-2</v>
      </c>
      <c r="I160" s="91">
        <v>2.305680808622626E-2</v>
      </c>
      <c r="J160" s="91">
        <v>2.305680808622626E-2</v>
      </c>
      <c r="K160" s="92">
        <v>1.1734344983879019E-2</v>
      </c>
      <c r="L160" s="92">
        <v>1.1734344983879019E-2</v>
      </c>
      <c r="M160" s="114">
        <v>218</v>
      </c>
      <c r="N160" s="114">
        <v>203</v>
      </c>
      <c r="O160" s="270" t="s">
        <v>440</v>
      </c>
      <c r="P160" s="77"/>
      <c r="Q160" s="156"/>
      <c r="R160" s="77"/>
      <c r="S160" s="77"/>
      <c r="T160" s="77"/>
      <c r="U160" s="77"/>
      <c r="V160" s="77"/>
    </row>
    <row r="161" spans="2:22" x14ac:dyDescent="0.2">
      <c r="B161" s="146">
        <f t="shared" si="2"/>
        <v>42152</v>
      </c>
      <c r="C161" s="260" t="s">
        <v>442</v>
      </c>
      <c r="D161" s="260" t="s">
        <v>442</v>
      </c>
      <c r="E161" s="91">
        <v>0</v>
      </c>
      <c r="F161" s="91">
        <v>0</v>
      </c>
      <c r="G161" s="91">
        <v>1.7986108536745649E-2</v>
      </c>
      <c r="H161" s="91">
        <v>1.7986108536745649E-2</v>
      </c>
      <c r="I161" s="91">
        <v>1.609199255745344E-2</v>
      </c>
      <c r="J161" s="91">
        <v>1.609199255745344E-2</v>
      </c>
      <c r="K161" s="92">
        <v>1.0637869025360404E-2</v>
      </c>
      <c r="L161" s="92">
        <v>1.0637869025360404E-2</v>
      </c>
      <c r="M161" s="114">
        <v>292</v>
      </c>
      <c r="N161" s="114">
        <v>250</v>
      </c>
      <c r="O161" s="270" t="s">
        <v>440</v>
      </c>
      <c r="P161" s="77"/>
      <c r="Q161" s="156"/>
      <c r="R161" s="77"/>
      <c r="S161" s="77"/>
      <c r="T161" s="77"/>
      <c r="U161" s="77"/>
      <c r="V161" s="77"/>
    </row>
    <row r="162" spans="2:22" x14ac:dyDescent="0.2">
      <c r="B162" s="146">
        <f t="shared" si="2"/>
        <v>42153</v>
      </c>
      <c r="C162" s="260" t="s">
        <v>442</v>
      </c>
      <c r="D162" s="260" t="s">
        <v>442</v>
      </c>
      <c r="E162" s="91">
        <v>3.7573856110918025E-6</v>
      </c>
      <c r="F162" s="91">
        <v>3.7573856110918025E-6</v>
      </c>
      <c r="G162" s="91">
        <v>7.1951174303826054E-3</v>
      </c>
      <c r="H162" s="91">
        <v>7.1951174303826054E-3</v>
      </c>
      <c r="I162" s="91">
        <v>1.3787149873443184E-2</v>
      </c>
      <c r="J162" s="91">
        <v>1.3787149873443184E-2</v>
      </c>
      <c r="K162" s="92">
        <v>5.5424807475386089E-3</v>
      </c>
      <c r="L162" s="92">
        <v>5.5424807475386089E-3</v>
      </c>
      <c r="M162" s="114">
        <v>235</v>
      </c>
      <c r="N162" s="114">
        <v>224</v>
      </c>
      <c r="O162" s="270" t="s">
        <v>440</v>
      </c>
      <c r="P162" s="77"/>
      <c r="Q162" s="156"/>
      <c r="R162" s="77"/>
      <c r="S162" s="77"/>
      <c r="T162" s="77"/>
      <c r="U162" s="77"/>
      <c r="V162" s="77"/>
    </row>
    <row r="163" spans="2:22" x14ac:dyDescent="0.2">
      <c r="B163" s="146">
        <f t="shared" si="2"/>
        <v>42154</v>
      </c>
      <c r="C163" s="260" t="s">
        <v>442</v>
      </c>
      <c r="D163" s="260" t="s">
        <v>442</v>
      </c>
      <c r="E163" s="91">
        <v>0</v>
      </c>
      <c r="F163" s="91">
        <v>0</v>
      </c>
      <c r="G163" s="91">
        <v>0</v>
      </c>
      <c r="H163" s="91">
        <v>0</v>
      </c>
      <c r="I163" s="91">
        <v>9.0936520441859299E-3</v>
      </c>
      <c r="J163" s="91">
        <v>9.0936520441859299E-3</v>
      </c>
      <c r="K163" s="92">
        <v>1.5904764906319469E-3</v>
      </c>
      <c r="L163" s="92">
        <v>1.5904764906319469E-3</v>
      </c>
      <c r="M163" s="114">
        <v>95</v>
      </c>
      <c r="N163" s="114">
        <v>87</v>
      </c>
      <c r="O163" s="270" t="s">
        <v>440</v>
      </c>
      <c r="P163" s="77"/>
      <c r="Q163" s="156"/>
      <c r="R163" s="77"/>
      <c r="S163" s="77"/>
      <c r="T163" s="77"/>
      <c r="U163" s="77"/>
      <c r="V163" s="77"/>
    </row>
    <row r="164" spans="2:22" x14ac:dyDescent="0.2">
      <c r="B164" s="146">
        <f t="shared" si="2"/>
        <v>42155</v>
      </c>
      <c r="C164" s="260" t="s">
        <v>442</v>
      </c>
      <c r="D164" s="260" t="s">
        <v>442</v>
      </c>
      <c r="E164" s="91">
        <v>1.7513174333298891E-2</v>
      </c>
      <c r="F164" s="91">
        <v>1.7513174333298891E-2</v>
      </c>
      <c r="G164" s="91">
        <v>1.7403084969787246E-2</v>
      </c>
      <c r="H164" s="91">
        <v>1.7403084969787246E-2</v>
      </c>
      <c r="I164" s="91">
        <v>4.0087500209531154E-2</v>
      </c>
      <c r="J164" s="91">
        <v>4.0087500209531154E-2</v>
      </c>
      <c r="K164" s="92">
        <v>2.1413530484010582E-2</v>
      </c>
      <c r="L164" s="92">
        <v>2.1413530484010582E-2</v>
      </c>
      <c r="M164" s="114">
        <v>140</v>
      </c>
      <c r="N164" s="114">
        <v>131</v>
      </c>
      <c r="O164" s="270" t="s">
        <v>440</v>
      </c>
      <c r="P164" s="77"/>
      <c r="Q164" s="156"/>
      <c r="R164" s="77"/>
      <c r="S164" s="77"/>
      <c r="T164" s="77"/>
      <c r="U164" s="77"/>
      <c r="V164" s="77"/>
    </row>
    <row r="165" spans="2:22" x14ac:dyDescent="0.2">
      <c r="B165" s="146">
        <f t="shared" si="2"/>
        <v>42156</v>
      </c>
      <c r="C165" s="260" t="s">
        <v>442</v>
      </c>
      <c r="D165" s="260" t="s">
        <v>442</v>
      </c>
      <c r="E165" s="91">
        <v>0</v>
      </c>
      <c r="F165" s="91">
        <v>0</v>
      </c>
      <c r="G165" s="91">
        <v>2.763464305814396E-4</v>
      </c>
      <c r="H165" s="91">
        <v>2.763464305814396E-4</v>
      </c>
      <c r="I165" s="91">
        <v>4.701879075380928E-3</v>
      </c>
      <c r="J165" s="91">
        <v>4.701879075380928E-3</v>
      </c>
      <c r="K165" s="92">
        <v>9.4255887878003856E-4</v>
      </c>
      <c r="L165" s="92">
        <v>9.4255887878003856E-4</v>
      </c>
      <c r="M165" s="114">
        <v>303</v>
      </c>
      <c r="N165" s="114">
        <v>263</v>
      </c>
      <c r="O165" s="270" t="s">
        <v>440</v>
      </c>
      <c r="P165" s="77"/>
      <c r="Q165" s="156"/>
      <c r="R165" s="77"/>
      <c r="S165" s="77"/>
      <c r="T165" s="77"/>
      <c r="U165" s="77"/>
      <c r="V165" s="77"/>
    </row>
    <row r="166" spans="2:22" x14ac:dyDescent="0.2">
      <c r="B166" s="146">
        <f t="shared" si="2"/>
        <v>42157</v>
      </c>
      <c r="C166" s="260" t="s">
        <v>442</v>
      </c>
      <c r="D166" s="260" t="s">
        <v>442</v>
      </c>
      <c r="E166" s="91">
        <v>0</v>
      </c>
      <c r="F166" s="91">
        <v>0</v>
      </c>
      <c r="G166" s="91">
        <v>4.8529129272838179E-4</v>
      </c>
      <c r="H166" s="91">
        <v>4.8529129272838179E-4</v>
      </c>
      <c r="I166" s="91">
        <v>7.2497778969777228E-3</v>
      </c>
      <c r="J166" s="91">
        <v>7.2497778969777228E-3</v>
      </c>
      <c r="K166" s="92">
        <v>1.4790698424402161E-3</v>
      </c>
      <c r="L166" s="92">
        <v>1.4790698424402161E-3</v>
      </c>
      <c r="M166" s="114">
        <v>302</v>
      </c>
      <c r="N166" s="114">
        <v>273</v>
      </c>
      <c r="O166" s="270" t="s">
        <v>440</v>
      </c>
      <c r="P166" s="77"/>
      <c r="Q166" s="156"/>
      <c r="R166" s="77"/>
      <c r="S166" s="77"/>
      <c r="T166" s="77"/>
      <c r="U166" s="77"/>
      <c r="V166" s="77"/>
    </row>
    <row r="167" spans="2:22" x14ac:dyDescent="0.2">
      <c r="B167" s="146">
        <f t="shared" si="2"/>
        <v>42158</v>
      </c>
      <c r="C167" s="260" t="s">
        <v>442</v>
      </c>
      <c r="D167" s="260" t="s">
        <v>442</v>
      </c>
      <c r="E167" s="91">
        <v>8.8674300421766534E-4</v>
      </c>
      <c r="F167" s="91">
        <v>8.8674300421766534E-4</v>
      </c>
      <c r="G167" s="91">
        <v>2.5275588162936551E-3</v>
      </c>
      <c r="H167" s="91">
        <v>2.5275588162936551E-3</v>
      </c>
      <c r="I167" s="91">
        <v>4.5149772868230048E-2</v>
      </c>
      <c r="J167" s="91">
        <v>4.5149772868230048E-2</v>
      </c>
      <c r="K167" s="92">
        <v>9.3420338016565879E-3</v>
      </c>
      <c r="L167" s="92">
        <v>9.3420338016565879E-3</v>
      </c>
      <c r="M167" s="114">
        <v>261</v>
      </c>
      <c r="N167" s="114">
        <v>213</v>
      </c>
      <c r="O167" s="270" t="s">
        <v>440</v>
      </c>
      <c r="P167" s="77"/>
      <c r="Q167" s="156"/>
      <c r="R167" s="77"/>
      <c r="S167" s="77"/>
      <c r="T167" s="77"/>
      <c r="U167" s="77"/>
      <c r="V167" s="77"/>
    </row>
    <row r="168" spans="2:22" x14ac:dyDescent="0.2">
      <c r="B168" s="146">
        <f t="shared" si="2"/>
        <v>42159</v>
      </c>
      <c r="C168" s="260" t="s">
        <v>442</v>
      </c>
      <c r="D168" s="260" t="s">
        <v>442</v>
      </c>
      <c r="E168" s="91">
        <v>0</v>
      </c>
      <c r="F168" s="91">
        <v>0</v>
      </c>
      <c r="G168" s="91">
        <v>1.1593069770733564E-3</v>
      </c>
      <c r="H168" s="91">
        <v>1.1593069770733564E-3</v>
      </c>
      <c r="I168" s="91">
        <v>3.4865983874482458E-3</v>
      </c>
      <c r="J168" s="91">
        <v>3.4865983874482458E-3</v>
      </c>
      <c r="K168" s="92">
        <v>1.1140664819173085E-3</v>
      </c>
      <c r="L168" s="92">
        <v>1.1140664819173085E-3</v>
      </c>
      <c r="M168" s="114">
        <v>283</v>
      </c>
      <c r="N168" s="114">
        <v>238</v>
      </c>
      <c r="O168" s="270" t="s">
        <v>440</v>
      </c>
      <c r="P168" s="77"/>
      <c r="Q168" s="156"/>
      <c r="R168" s="77"/>
      <c r="S168" s="77"/>
      <c r="T168" s="77"/>
      <c r="U168" s="77"/>
      <c r="V168" s="77"/>
    </row>
    <row r="169" spans="2:22" x14ac:dyDescent="0.2">
      <c r="B169" s="146">
        <f t="shared" si="2"/>
        <v>42160</v>
      </c>
      <c r="C169" s="260" t="s">
        <v>442</v>
      </c>
      <c r="D169" s="260" t="s">
        <v>442</v>
      </c>
      <c r="E169" s="91">
        <v>0</v>
      </c>
      <c r="F169" s="91">
        <v>0</v>
      </c>
      <c r="G169" s="91">
        <v>1.4188030155461717E-3</v>
      </c>
      <c r="H169" s="91">
        <v>1.4188030155461717E-3</v>
      </c>
      <c r="I169" s="91">
        <v>1.7986154181403691E-2</v>
      </c>
      <c r="J169" s="91">
        <v>1.7986154181403691E-2</v>
      </c>
      <c r="K169" s="92">
        <v>3.7629061303706985E-3</v>
      </c>
      <c r="L169" s="92">
        <v>3.7629061303706985E-3</v>
      </c>
      <c r="M169" s="114">
        <v>195</v>
      </c>
      <c r="N169" s="114">
        <v>178</v>
      </c>
      <c r="O169" s="270" t="s">
        <v>440</v>
      </c>
      <c r="P169" s="77"/>
      <c r="Q169" s="156"/>
      <c r="R169" s="77"/>
      <c r="S169" s="77"/>
      <c r="T169" s="77"/>
      <c r="U169" s="77"/>
      <c r="V169" s="77"/>
    </row>
    <row r="170" spans="2:22" x14ac:dyDescent="0.2">
      <c r="B170" s="146">
        <f t="shared" si="2"/>
        <v>42161</v>
      </c>
      <c r="C170" s="260" t="s">
        <v>442</v>
      </c>
      <c r="D170" s="260" t="s">
        <v>442</v>
      </c>
      <c r="E170" s="91">
        <v>0</v>
      </c>
      <c r="F170" s="91">
        <v>0</v>
      </c>
      <c r="G170" s="91">
        <v>1.9816061119742258E-3</v>
      </c>
      <c r="H170" s="91">
        <v>1.9816061119742258E-3</v>
      </c>
      <c r="I170" s="91">
        <v>2.3383676685049534E-2</v>
      </c>
      <c r="J170" s="91">
        <v>2.3383676685049534E-2</v>
      </c>
      <c r="K170" s="92">
        <v>4.9517323367324574E-3</v>
      </c>
      <c r="L170" s="92">
        <v>4.9517323367324574E-3</v>
      </c>
      <c r="M170" s="114">
        <v>114</v>
      </c>
      <c r="N170" s="114">
        <v>97</v>
      </c>
      <c r="O170" s="270" t="s">
        <v>440</v>
      </c>
      <c r="P170" s="77"/>
      <c r="Q170" s="156"/>
      <c r="R170" s="77"/>
      <c r="S170" s="77"/>
      <c r="T170" s="77"/>
      <c r="U170" s="77"/>
      <c r="V170" s="77"/>
    </row>
    <row r="171" spans="2:22" x14ac:dyDescent="0.2">
      <c r="B171" s="146">
        <f t="shared" si="2"/>
        <v>42162</v>
      </c>
      <c r="C171" s="260" t="s">
        <v>442</v>
      </c>
      <c r="D171" s="260" t="s">
        <v>442</v>
      </c>
      <c r="E171" s="91">
        <v>0</v>
      </c>
      <c r="F171" s="91">
        <v>0</v>
      </c>
      <c r="G171" s="91">
        <v>5.1336404598135002E-2</v>
      </c>
      <c r="H171" s="91">
        <v>5.1336404598135002E-2</v>
      </c>
      <c r="I171" s="91">
        <v>1.3091506445178269E-2</v>
      </c>
      <c r="J171" s="91">
        <v>1.3091506445178269E-2</v>
      </c>
      <c r="K171" s="92">
        <v>2.4619403373422624E-2</v>
      </c>
      <c r="L171" s="92">
        <v>2.4619403373422624E-2</v>
      </c>
      <c r="M171" s="114">
        <v>191</v>
      </c>
      <c r="N171" s="114">
        <v>163</v>
      </c>
      <c r="O171" s="270" t="s">
        <v>440</v>
      </c>
      <c r="P171" s="77"/>
      <c r="Q171" s="156"/>
      <c r="R171" s="77"/>
      <c r="S171" s="77"/>
      <c r="T171" s="77"/>
      <c r="U171" s="77"/>
      <c r="V171" s="77"/>
    </row>
    <row r="172" spans="2:22" x14ac:dyDescent="0.2">
      <c r="B172" s="146">
        <f t="shared" si="2"/>
        <v>42163</v>
      </c>
      <c r="C172" s="260" t="s">
        <v>442</v>
      </c>
      <c r="D172" s="260" t="s">
        <v>442</v>
      </c>
      <c r="E172" s="91">
        <v>1.3312417220098256E-2</v>
      </c>
      <c r="F172" s="91">
        <v>1.3312417220098256E-2</v>
      </c>
      <c r="G172" s="91">
        <v>8.7857944454367461E-3</v>
      </c>
      <c r="H172" s="91">
        <v>8.7857944454367461E-3</v>
      </c>
      <c r="I172" s="91">
        <v>2.6065675444625108E-2</v>
      </c>
      <c r="J172" s="91">
        <v>2.6065675444625108E-2</v>
      </c>
      <c r="K172" s="92">
        <v>1.3574020555992468E-2</v>
      </c>
      <c r="L172" s="92">
        <v>1.3574020555992468E-2</v>
      </c>
      <c r="M172" s="114">
        <v>181</v>
      </c>
      <c r="N172" s="114">
        <v>160</v>
      </c>
      <c r="O172" s="270" t="s">
        <v>440</v>
      </c>
      <c r="P172" s="77"/>
      <c r="Q172" s="156"/>
      <c r="R172" s="77"/>
      <c r="S172" s="77"/>
      <c r="T172" s="77"/>
      <c r="U172" s="77"/>
      <c r="V172" s="77"/>
    </row>
    <row r="173" spans="2:22" x14ac:dyDescent="0.2">
      <c r="B173" s="146">
        <f t="shared" si="2"/>
        <v>42164</v>
      </c>
      <c r="C173" s="260" t="s">
        <v>442</v>
      </c>
      <c r="D173" s="260" t="s">
        <v>442</v>
      </c>
      <c r="E173" s="91">
        <v>6.4589458654668083E-3</v>
      </c>
      <c r="F173" s="91">
        <v>6.4589458654668083E-3</v>
      </c>
      <c r="G173" s="91">
        <v>4.1967586585739854E-2</v>
      </c>
      <c r="H173" s="91">
        <v>4.1967586585739854E-2</v>
      </c>
      <c r="I173" s="91">
        <v>4.2233099217191615E-2</v>
      </c>
      <c r="J173" s="91">
        <v>4.2233099217191615E-2</v>
      </c>
      <c r="K173" s="92">
        <v>2.8160962084359753E-2</v>
      </c>
      <c r="L173" s="92">
        <v>2.8160962084359753E-2</v>
      </c>
      <c r="M173" s="114">
        <v>353</v>
      </c>
      <c r="N173" s="114">
        <v>288</v>
      </c>
      <c r="O173" s="270" t="s">
        <v>440</v>
      </c>
      <c r="P173" s="77"/>
      <c r="Q173" s="156"/>
      <c r="R173" s="77"/>
      <c r="S173" s="77"/>
      <c r="T173" s="77"/>
      <c r="U173" s="77"/>
      <c r="V173" s="77"/>
    </row>
    <row r="174" spans="2:22" x14ac:dyDescent="0.2">
      <c r="B174" s="146">
        <f t="shared" si="2"/>
        <v>42165</v>
      </c>
      <c r="C174" s="260" t="s">
        <v>442</v>
      </c>
      <c r="D174" s="260" t="s">
        <v>442</v>
      </c>
      <c r="E174" s="91">
        <v>0</v>
      </c>
      <c r="F174" s="91">
        <v>0</v>
      </c>
      <c r="G174" s="91">
        <v>3.7711177539101336E-3</v>
      </c>
      <c r="H174" s="91">
        <v>3.7711177539101336E-3</v>
      </c>
      <c r="I174" s="91">
        <v>1.2169569371574165E-2</v>
      </c>
      <c r="J174" s="91">
        <v>1.2169569371574165E-2</v>
      </c>
      <c r="K174" s="92">
        <v>3.7687696381702631E-3</v>
      </c>
      <c r="L174" s="92">
        <v>3.7687696381702631E-3</v>
      </c>
      <c r="M174" s="114">
        <v>252</v>
      </c>
      <c r="N174" s="114">
        <v>228</v>
      </c>
      <c r="O174" s="270" t="s">
        <v>440</v>
      </c>
      <c r="P174" s="77"/>
      <c r="Q174" s="156"/>
      <c r="R174" s="77"/>
      <c r="S174" s="77"/>
      <c r="T174" s="77"/>
      <c r="U174" s="77"/>
      <c r="V174" s="77"/>
    </row>
    <row r="175" spans="2:22" x14ac:dyDescent="0.2">
      <c r="B175" s="146">
        <f t="shared" si="2"/>
        <v>42166</v>
      </c>
      <c r="C175" s="260" t="s">
        <v>442</v>
      </c>
      <c r="D175" s="260" t="s">
        <v>442</v>
      </c>
      <c r="E175" s="91">
        <v>0</v>
      </c>
      <c r="F175" s="91">
        <v>0</v>
      </c>
      <c r="G175" s="91">
        <v>1.9209447003831778E-4</v>
      </c>
      <c r="H175" s="91">
        <v>1.9209447003831778E-4</v>
      </c>
      <c r="I175" s="91">
        <v>0</v>
      </c>
      <c r="J175" s="91">
        <v>0</v>
      </c>
      <c r="K175" s="92">
        <v>8.3554986143798138E-5</v>
      </c>
      <c r="L175" s="92">
        <v>8.3554986143798138E-5</v>
      </c>
      <c r="M175" s="114">
        <v>421</v>
      </c>
      <c r="N175" s="114">
        <v>370</v>
      </c>
      <c r="O175" s="270" t="s">
        <v>440</v>
      </c>
      <c r="P175" s="77"/>
      <c r="Q175" s="156"/>
      <c r="R175" s="77"/>
      <c r="S175" s="77"/>
      <c r="T175" s="77"/>
      <c r="U175" s="77"/>
      <c r="V175" s="77"/>
    </row>
    <row r="176" spans="2:22" x14ac:dyDescent="0.2">
      <c r="B176" s="146">
        <f t="shared" si="2"/>
        <v>42167</v>
      </c>
      <c r="C176" s="260" t="s">
        <v>442</v>
      </c>
      <c r="D176" s="260" t="s">
        <v>442</v>
      </c>
      <c r="E176" s="91">
        <v>0</v>
      </c>
      <c r="F176" s="91">
        <v>0</v>
      </c>
      <c r="G176" s="91">
        <v>3.3700784217248735E-6</v>
      </c>
      <c r="H176" s="91">
        <v>3.3700784217248735E-6</v>
      </c>
      <c r="I176" s="91">
        <v>4.4135642087265538E-2</v>
      </c>
      <c r="J176" s="91">
        <v>4.4135642087265538E-2</v>
      </c>
      <c r="K176" s="92">
        <v>7.720773895076926E-3</v>
      </c>
      <c r="L176" s="92">
        <v>7.720773895076926E-3</v>
      </c>
      <c r="M176" s="114">
        <v>212</v>
      </c>
      <c r="N176" s="114">
        <v>199</v>
      </c>
      <c r="O176" s="270" t="s">
        <v>440</v>
      </c>
      <c r="P176" s="77"/>
      <c r="Q176" s="156"/>
      <c r="R176" s="77"/>
      <c r="S176" s="77"/>
      <c r="T176" s="77"/>
      <c r="U176" s="77"/>
      <c r="V176" s="77"/>
    </row>
    <row r="177" spans="2:22" x14ac:dyDescent="0.2">
      <c r="B177" s="146">
        <f t="shared" si="2"/>
        <v>42168</v>
      </c>
      <c r="C177" s="260" t="s">
        <v>442</v>
      </c>
      <c r="D177" s="260" t="s">
        <v>442</v>
      </c>
      <c r="E177" s="91">
        <v>0</v>
      </c>
      <c r="F177" s="91">
        <v>0</v>
      </c>
      <c r="G177" s="91">
        <v>1.5839368582106906E-3</v>
      </c>
      <c r="H177" s="91">
        <v>1.5839368582106906E-3</v>
      </c>
      <c r="I177" s="91">
        <v>6.4535595152287245E-4</v>
      </c>
      <c r="J177" s="91">
        <v>6.4535595152287245E-4</v>
      </c>
      <c r="K177" s="92">
        <v>8.0183469159048385E-4</v>
      </c>
      <c r="L177" s="92">
        <v>8.0183469159048385E-4</v>
      </c>
      <c r="M177" s="114">
        <v>85</v>
      </c>
      <c r="N177" s="114">
        <v>72</v>
      </c>
      <c r="O177" s="270" t="s">
        <v>440</v>
      </c>
      <c r="P177" s="77"/>
      <c r="Q177" s="156"/>
      <c r="R177" s="77"/>
      <c r="S177" s="77"/>
      <c r="T177" s="77"/>
      <c r="U177" s="77"/>
      <c r="V177" s="77"/>
    </row>
    <row r="178" spans="2:22" x14ac:dyDescent="0.2">
      <c r="B178" s="146">
        <f t="shared" si="2"/>
        <v>42169</v>
      </c>
      <c r="C178" s="260" t="s">
        <v>442</v>
      </c>
      <c r="D178" s="260" t="s">
        <v>442</v>
      </c>
      <c r="E178" s="91">
        <v>0</v>
      </c>
      <c r="F178" s="91">
        <v>0</v>
      </c>
      <c r="G178" s="91">
        <v>6.2851962565168892E-3</v>
      </c>
      <c r="H178" s="91">
        <v>6.2851962565168892E-3</v>
      </c>
      <c r="I178" s="91">
        <v>1.8178922842248185E-2</v>
      </c>
      <c r="J178" s="91">
        <v>1.8178922842248185E-2</v>
      </c>
      <c r="K178" s="92">
        <v>5.913347615861082E-3</v>
      </c>
      <c r="L178" s="92">
        <v>5.913347615861082E-3</v>
      </c>
      <c r="M178" s="114">
        <v>145</v>
      </c>
      <c r="N178" s="114">
        <v>120</v>
      </c>
      <c r="O178" s="270" t="s">
        <v>440</v>
      </c>
      <c r="P178" s="77"/>
      <c r="Q178" s="156"/>
      <c r="R178" s="77"/>
      <c r="S178" s="77"/>
      <c r="T178" s="77"/>
      <c r="U178" s="77"/>
      <c r="V178" s="77"/>
    </row>
    <row r="179" spans="2:22" x14ac:dyDescent="0.2">
      <c r="B179" s="146">
        <f t="shared" si="2"/>
        <v>42170</v>
      </c>
      <c r="C179" s="260" t="s">
        <v>442</v>
      </c>
      <c r="D179" s="260" t="s">
        <v>442</v>
      </c>
      <c r="E179" s="91">
        <v>6.2335027288012998E-3</v>
      </c>
      <c r="F179" s="91">
        <v>6.2335027288012998E-3</v>
      </c>
      <c r="G179" s="91">
        <v>3.3946799942034651E-2</v>
      </c>
      <c r="H179" s="91">
        <v>3.3946799942034651E-2</v>
      </c>
      <c r="I179" s="91">
        <v>3.2251035083896276E-2</v>
      </c>
      <c r="J179" s="91">
        <v>3.2251035083896276E-2</v>
      </c>
      <c r="K179" s="92">
        <v>2.2838362879304821E-2</v>
      </c>
      <c r="L179" s="92">
        <v>2.2838362879304821E-2</v>
      </c>
      <c r="M179" s="114">
        <v>192</v>
      </c>
      <c r="N179" s="114">
        <v>159</v>
      </c>
      <c r="O179" s="270" t="s">
        <v>440</v>
      </c>
      <c r="P179" s="77"/>
      <c r="Q179" s="156"/>
      <c r="R179" s="77"/>
      <c r="S179" s="77"/>
      <c r="T179" s="77"/>
      <c r="U179" s="77"/>
      <c r="V179" s="77"/>
    </row>
    <row r="180" spans="2:22" x14ac:dyDescent="0.2">
      <c r="B180" s="146">
        <f t="shared" si="2"/>
        <v>42171</v>
      </c>
      <c r="C180" s="260" t="s">
        <v>442</v>
      </c>
      <c r="D180" s="260" t="s">
        <v>442</v>
      </c>
      <c r="E180" s="91">
        <v>1.3334961533764806E-2</v>
      </c>
      <c r="F180" s="91">
        <v>1.3334961533764806E-2</v>
      </c>
      <c r="G180" s="91">
        <v>5.0685979462742094E-3</v>
      </c>
      <c r="H180" s="91">
        <v>5.0685979462742094E-3</v>
      </c>
      <c r="I180" s="91">
        <v>1.9092478669728616E-2</v>
      </c>
      <c r="J180" s="91">
        <v>1.9092478669728616E-2</v>
      </c>
      <c r="K180" s="92">
        <v>1.0746343919652353E-2</v>
      </c>
      <c r="L180" s="92">
        <v>1.0746343919652353E-2</v>
      </c>
      <c r="M180" s="114">
        <v>252</v>
      </c>
      <c r="N180" s="114">
        <v>218</v>
      </c>
      <c r="O180" s="270" t="s">
        <v>440</v>
      </c>
      <c r="P180" s="77"/>
      <c r="Q180" s="156"/>
      <c r="R180" s="77"/>
      <c r="S180" s="77"/>
      <c r="T180" s="77"/>
      <c r="U180" s="77"/>
      <c r="V180" s="77"/>
    </row>
    <row r="181" spans="2:22" x14ac:dyDescent="0.2">
      <c r="B181" s="146">
        <f t="shared" si="2"/>
        <v>42172</v>
      </c>
      <c r="C181" s="260" t="s">
        <v>442</v>
      </c>
      <c r="D181" s="260" t="s">
        <v>442</v>
      </c>
      <c r="E181" s="91">
        <v>0</v>
      </c>
      <c r="F181" s="91">
        <v>0</v>
      </c>
      <c r="G181" s="91">
        <v>2.1568501899039191E-4</v>
      </c>
      <c r="H181" s="91">
        <v>2.1568501899039191E-4</v>
      </c>
      <c r="I181" s="91">
        <v>2.6836750088003083E-2</v>
      </c>
      <c r="J181" s="91">
        <v>2.6836750088003083E-2</v>
      </c>
      <c r="K181" s="92">
        <v>4.7875541183446434E-3</v>
      </c>
      <c r="L181" s="92">
        <v>4.7875541183446434E-3</v>
      </c>
      <c r="M181" s="114">
        <v>255</v>
      </c>
      <c r="N181" s="114">
        <v>221</v>
      </c>
      <c r="O181" s="270" t="s">
        <v>440</v>
      </c>
      <c r="P181" s="77"/>
      <c r="Q181" s="156"/>
      <c r="R181" s="77"/>
      <c r="S181" s="77"/>
      <c r="T181" s="77"/>
      <c r="U181" s="77"/>
      <c r="V181" s="77"/>
    </row>
    <row r="182" spans="2:22" x14ac:dyDescent="0.2">
      <c r="B182" s="146">
        <f t="shared" si="2"/>
        <v>42173</v>
      </c>
      <c r="C182" s="260" t="s">
        <v>442</v>
      </c>
      <c r="D182" s="260" t="s">
        <v>442</v>
      </c>
      <c r="E182" s="91">
        <v>0</v>
      </c>
      <c r="F182" s="91">
        <v>0</v>
      </c>
      <c r="G182" s="91">
        <v>2.0011525668202298E-2</v>
      </c>
      <c r="H182" s="91">
        <v>2.0011525668202298E-2</v>
      </c>
      <c r="I182" s="91">
        <v>6.1518346547764719E-3</v>
      </c>
      <c r="J182" s="91">
        <v>6.1518346547764719E-3</v>
      </c>
      <c r="K182" s="92">
        <v>9.7803310096740547E-3</v>
      </c>
      <c r="L182" s="92">
        <v>9.7803310096740547E-3</v>
      </c>
      <c r="M182" s="114">
        <v>215</v>
      </c>
      <c r="N182" s="114">
        <v>198</v>
      </c>
      <c r="O182" s="270" t="s">
        <v>440</v>
      </c>
      <c r="P182" s="77"/>
      <c r="Q182" s="156"/>
      <c r="R182" s="77"/>
      <c r="S182" s="77"/>
      <c r="T182" s="77"/>
      <c r="U182" s="77"/>
      <c r="V182" s="77"/>
    </row>
    <row r="183" spans="2:22" x14ac:dyDescent="0.2">
      <c r="B183" s="146">
        <f t="shared" si="2"/>
        <v>42174</v>
      </c>
      <c r="C183" s="260" t="s">
        <v>442</v>
      </c>
      <c r="D183" s="260" t="s">
        <v>442</v>
      </c>
      <c r="E183" s="91">
        <v>0</v>
      </c>
      <c r="F183" s="91">
        <v>0</v>
      </c>
      <c r="G183" s="91">
        <v>2.6354013257888511E-3</v>
      </c>
      <c r="H183" s="91">
        <v>2.6354013257888511E-3</v>
      </c>
      <c r="I183" s="91">
        <v>1.0124545317397791E-2</v>
      </c>
      <c r="J183" s="91">
        <v>1.0124545317397791E-2</v>
      </c>
      <c r="K183" s="92">
        <v>2.9170951302834786E-3</v>
      </c>
      <c r="L183" s="92">
        <v>2.9170951302834786E-3</v>
      </c>
      <c r="M183" s="114">
        <v>217</v>
      </c>
      <c r="N183" s="114">
        <v>198</v>
      </c>
      <c r="O183" s="270" t="s">
        <v>440</v>
      </c>
      <c r="P183" s="77"/>
      <c r="Q183" s="156"/>
      <c r="R183" s="77"/>
      <c r="S183" s="77"/>
      <c r="T183" s="77"/>
      <c r="U183" s="77"/>
      <c r="V183" s="77"/>
    </row>
    <row r="184" spans="2:22" x14ac:dyDescent="0.2">
      <c r="B184" s="146">
        <f t="shared" si="2"/>
        <v>42175</v>
      </c>
      <c r="C184" s="260" t="s">
        <v>442</v>
      </c>
      <c r="D184" s="260" t="s">
        <v>442</v>
      </c>
      <c r="E184" s="91">
        <v>0</v>
      </c>
      <c r="F184" s="91">
        <v>0</v>
      </c>
      <c r="G184" s="91">
        <v>1.293099090415834E-2</v>
      </c>
      <c r="H184" s="91">
        <v>1.293099090415834E-2</v>
      </c>
      <c r="I184" s="91">
        <v>2.7071424979465946E-3</v>
      </c>
      <c r="J184" s="91">
        <v>2.7071424979465946E-3</v>
      </c>
      <c r="K184" s="92">
        <v>6.098048111547372E-3</v>
      </c>
      <c r="L184" s="92">
        <v>6.098048111547372E-3</v>
      </c>
      <c r="M184" s="114">
        <v>83</v>
      </c>
      <c r="N184" s="114">
        <v>66</v>
      </c>
      <c r="O184" s="270" t="s">
        <v>440</v>
      </c>
      <c r="P184" s="77"/>
      <c r="Q184" s="156"/>
      <c r="R184" s="77"/>
      <c r="S184" s="77"/>
      <c r="T184" s="77"/>
      <c r="U184" s="77"/>
      <c r="V184" s="77"/>
    </row>
    <row r="185" spans="2:22" x14ac:dyDescent="0.2">
      <c r="B185" s="146">
        <f t="shared" si="2"/>
        <v>42176</v>
      </c>
      <c r="C185" s="260" t="s">
        <v>442</v>
      </c>
      <c r="D185" s="260" t="s">
        <v>442</v>
      </c>
      <c r="E185" s="91">
        <v>0</v>
      </c>
      <c r="F185" s="91">
        <v>0</v>
      </c>
      <c r="G185" s="91">
        <v>0</v>
      </c>
      <c r="H185" s="91">
        <v>0</v>
      </c>
      <c r="I185" s="91">
        <v>1.5170055483849339E-2</v>
      </c>
      <c r="J185" s="91">
        <v>1.5170055483849339E-2</v>
      </c>
      <c r="K185" s="92">
        <v>2.6532372793030634E-3</v>
      </c>
      <c r="L185" s="92">
        <v>2.6532372793030634E-3</v>
      </c>
      <c r="M185" s="114">
        <v>116</v>
      </c>
      <c r="N185" s="114">
        <v>104</v>
      </c>
      <c r="O185" s="270" t="s">
        <v>440</v>
      </c>
      <c r="P185" s="77"/>
      <c r="Q185" s="156"/>
      <c r="R185" s="77"/>
      <c r="S185" s="77"/>
      <c r="T185" s="77"/>
      <c r="U185" s="77"/>
      <c r="V185" s="77"/>
    </row>
    <row r="186" spans="2:22" x14ac:dyDescent="0.2">
      <c r="B186" s="146">
        <f t="shared" si="2"/>
        <v>42177</v>
      </c>
      <c r="C186" s="260" t="s">
        <v>442</v>
      </c>
      <c r="D186" s="260" t="s">
        <v>442</v>
      </c>
      <c r="E186" s="91">
        <v>0</v>
      </c>
      <c r="F186" s="91">
        <v>0</v>
      </c>
      <c r="G186" s="91">
        <v>1.5630423719959964E-2</v>
      </c>
      <c r="H186" s="91">
        <v>1.5630423719959964E-2</v>
      </c>
      <c r="I186" s="91">
        <v>1.1876225757245588E-2</v>
      </c>
      <c r="J186" s="91">
        <v>1.1876225757245588E-2</v>
      </c>
      <c r="K186" s="92">
        <v>8.8758849315911867E-3</v>
      </c>
      <c r="L186" s="92">
        <v>8.8758849315911867E-3</v>
      </c>
      <c r="M186" s="114">
        <v>274</v>
      </c>
      <c r="N186" s="114">
        <v>245</v>
      </c>
      <c r="O186" s="270" t="s">
        <v>440</v>
      </c>
      <c r="P186" s="77"/>
      <c r="Q186" s="156"/>
      <c r="R186" s="77"/>
      <c r="S186" s="77"/>
      <c r="T186" s="77"/>
      <c r="U186" s="77"/>
      <c r="V186" s="77"/>
    </row>
    <row r="187" spans="2:22" x14ac:dyDescent="0.2">
      <c r="B187" s="146">
        <f t="shared" si="2"/>
        <v>42178</v>
      </c>
      <c r="C187" s="260" t="s">
        <v>442</v>
      </c>
      <c r="D187" s="260" t="s">
        <v>442</v>
      </c>
      <c r="E187" s="91">
        <v>3.4740787360154804E-2</v>
      </c>
      <c r="F187" s="91">
        <v>3.4740787360154804E-2</v>
      </c>
      <c r="G187" s="91">
        <v>5.0685979462742094E-3</v>
      </c>
      <c r="H187" s="91">
        <v>5.0685979462742094E-3</v>
      </c>
      <c r="I187" s="91">
        <v>9.6384330422247179E-4</v>
      </c>
      <c r="J187" s="91">
        <v>9.6384330422247179E-4</v>
      </c>
      <c r="K187" s="92">
        <v>1.5926753060567837E-2</v>
      </c>
      <c r="L187" s="92">
        <v>1.5926753060567837E-2</v>
      </c>
      <c r="M187" s="114">
        <v>273</v>
      </c>
      <c r="N187" s="114">
        <v>232</v>
      </c>
      <c r="O187" s="270" t="s">
        <v>440</v>
      </c>
      <c r="P187" s="77"/>
      <c r="Q187" s="156"/>
      <c r="R187" s="77"/>
      <c r="S187" s="77"/>
      <c r="T187" s="77"/>
      <c r="U187" s="77"/>
      <c r="V187" s="77"/>
    </row>
    <row r="188" spans="2:22" x14ac:dyDescent="0.2">
      <c r="B188" s="146">
        <f t="shared" si="2"/>
        <v>42179</v>
      </c>
      <c r="C188" s="260" t="s">
        <v>442</v>
      </c>
      <c r="D188" s="260" t="s">
        <v>442</v>
      </c>
      <c r="E188" s="91">
        <v>5.8878232525808542E-3</v>
      </c>
      <c r="F188" s="91">
        <v>5.8878232525808542E-3</v>
      </c>
      <c r="G188" s="91">
        <v>2.3927556794246601E-4</v>
      </c>
      <c r="H188" s="91">
        <v>2.3927556794246601E-4</v>
      </c>
      <c r="I188" s="91">
        <v>1.2806544076973365E-2</v>
      </c>
      <c r="J188" s="91">
        <v>1.2806544076973365E-2</v>
      </c>
      <c r="K188" s="92">
        <v>4.6409664233555241E-3</v>
      </c>
      <c r="L188" s="92">
        <v>4.6409664233555241E-3</v>
      </c>
      <c r="M188" s="114">
        <v>232</v>
      </c>
      <c r="N188" s="114">
        <v>226</v>
      </c>
      <c r="O188" s="270" t="s">
        <v>440</v>
      </c>
      <c r="P188" s="77"/>
      <c r="Q188" s="156"/>
      <c r="R188" s="77"/>
      <c r="S188" s="77"/>
      <c r="T188" s="77"/>
      <c r="U188" s="77"/>
      <c r="V188" s="77"/>
    </row>
    <row r="189" spans="2:22" x14ac:dyDescent="0.2">
      <c r="B189" s="146">
        <f t="shared" si="2"/>
        <v>42180</v>
      </c>
      <c r="C189" s="260" t="s">
        <v>442</v>
      </c>
      <c r="D189" s="260" t="s">
        <v>442</v>
      </c>
      <c r="E189" s="91">
        <v>4.0654912312013299E-3</v>
      </c>
      <c r="F189" s="91">
        <v>4.0654912312013299E-3</v>
      </c>
      <c r="G189" s="91">
        <v>8.6105503675070524E-3</v>
      </c>
      <c r="H189" s="91">
        <v>8.6105503675070524E-3</v>
      </c>
      <c r="I189" s="91">
        <v>1.1884607003369262E-2</v>
      </c>
      <c r="J189" s="91">
        <v>1.1884607003369262E-2</v>
      </c>
      <c r="K189" s="92">
        <v>7.4100079816999918E-3</v>
      </c>
      <c r="L189" s="92">
        <v>7.4100079816999918E-3</v>
      </c>
      <c r="M189" s="114">
        <v>210</v>
      </c>
      <c r="N189" s="114">
        <v>200</v>
      </c>
      <c r="O189" s="270" t="s">
        <v>440</v>
      </c>
      <c r="P189" s="77"/>
      <c r="Q189" s="156"/>
      <c r="R189" s="77"/>
      <c r="S189" s="77"/>
      <c r="T189" s="77"/>
      <c r="U189" s="77"/>
      <c r="V189" s="77"/>
    </row>
    <row r="190" spans="2:22" x14ac:dyDescent="0.2">
      <c r="B190" s="146">
        <f t="shared" si="2"/>
        <v>42181</v>
      </c>
      <c r="C190" s="260" t="s">
        <v>442</v>
      </c>
      <c r="D190" s="260" t="s">
        <v>442</v>
      </c>
      <c r="E190" s="91">
        <v>9.4160083413960573E-3</v>
      </c>
      <c r="F190" s="91">
        <v>9.4160083413960573E-3</v>
      </c>
      <c r="G190" s="91">
        <v>1.053823522473368E-2</v>
      </c>
      <c r="H190" s="91">
        <v>1.053823522473368E-2</v>
      </c>
      <c r="I190" s="91">
        <v>4.8611227517307272E-4</v>
      </c>
      <c r="J190" s="91">
        <v>4.8611227517307272E-4</v>
      </c>
      <c r="K190" s="92">
        <v>8.3423057218307926E-3</v>
      </c>
      <c r="L190" s="92">
        <v>8.3423057218307926E-3</v>
      </c>
      <c r="M190" s="114">
        <v>198</v>
      </c>
      <c r="N190" s="114">
        <v>184</v>
      </c>
      <c r="O190" s="270" t="s">
        <v>440</v>
      </c>
      <c r="P190" s="77"/>
      <c r="Q190" s="156"/>
      <c r="R190" s="77"/>
      <c r="S190" s="77"/>
      <c r="T190" s="77"/>
      <c r="U190" s="77"/>
      <c r="V190" s="77"/>
    </row>
    <row r="191" spans="2:22" x14ac:dyDescent="0.2">
      <c r="B191" s="146">
        <f t="shared" si="2"/>
        <v>42182</v>
      </c>
      <c r="C191" s="260" t="s">
        <v>442</v>
      </c>
      <c r="D191" s="260" t="s">
        <v>442</v>
      </c>
      <c r="E191" s="91">
        <v>7.1277605042411492E-3</v>
      </c>
      <c r="F191" s="91">
        <v>7.1277605042411492E-3</v>
      </c>
      <c r="G191" s="91">
        <v>0</v>
      </c>
      <c r="H191" s="91">
        <v>0</v>
      </c>
      <c r="I191" s="91">
        <v>2.2260589704477262E-2</v>
      </c>
      <c r="J191" s="91">
        <v>2.2260589704477262E-2</v>
      </c>
      <c r="K191" s="92">
        <v>6.6741377528546121E-3</v>
      </c>
      <c r="L191" s="92">
        <v>6.6741377528546121E-3</v>
      </c>
      <c r="M191" s="114">
        <v>84</v>
      </c>
      <c r="N191" s="114">
        <v>75</v>
      </c>
      <c r="O191" s="270" t="s">
        <v>440</v>
      </c>
      <c r="P191" s="77"/>
      <c r="Q191" s="156"/>
      <c r="R191" s="77"/>
      <c r="S191" s="77"/>
      <c r="T191" s="77"/>
      <c r="U191" s="77"/>
      <c r="V191" s="77"/>
    </row>
    <row r="192" spans="2:22" x14ac:dyDescent="0.2">
      <c r="B192" s="146">
        <f t="shared" si="2"/>
        <v>42183</v>
      </c>
      <c r="C192" s="260" t="s">
        <v>442</v>
      </c>
      <c r="D192" s="260" t="s">
        <v>442</v>
      </c>
      <c r="E192" s="91">
        <v>0</v>
      </c>
      <c r="F192" s="91">
        <v>0</v>
      </c>
      <c r="G192" s="91">
        <v>6.7030859808107739E-3</v>
      </c>
      <c r="H192" s="91">
        <v>6.7030859808107739E-3</v>
      </c>
      <c r="I192" s="91">
        <v>8.6829709841259196E-3</v>
      </c>
      <c r="J192" s="91">
        <v>8.6829709841259196E-3</v>
      </c>
      <c r="K192" s="92">
        <v>4.4342777734208659E-3</v>
      </c>
      <c r="L192" s="92">
        <v>4.4342777734208659E-3</v>
      </c>
      <c r="M192" s="114">
        <v>83</v>
      </c>
      <c r="N192" s="114">
        <v>76</v>
      </c>
      <c r="O192" s="270" t="s">
        <v>440</v>
      </c>
      <c r="P192" s="77"/>
      <c r="Q192" s="156"/>
      <c r="R192" s="77"/>
      <c r="S192" s="77"/>
      <c r="T192" s="77"/>
      <c r="U192" s="77"/>
      <c r="V192" s="77"/>
    </row>
    <row r="193" spans="2:22" x14ac:dyDescent="0.2">
      <c r="B193" s="146">
        <f t="shared" si="2"/>
        <v>42184</v>
      </c>
      <c r="C193" s="260" t="s">
        <v>442</v>
      </c>
      <c r="D193" s="260" t="s">
        <v>442</v>
      </c>
      <c r="E193" s="91">
        <v>2.0289882299895734E-4</v>
      </c>
      <c r="F193" s="91">
        <v>2.0289882299895734E-4</v>
      </c>
      <c r="G193" s="91">
        <v>0</v>
      </c>
      <c r="H193" s="91">
        <v>0</v>
      </c>
      <c r="I193" s="91">
        <v>7.9621838174899848E-3</v>
      </c>
      <c r="J193" s="91">
        <v>7.9621838174899848E-3</v>
      </c>
      <c r="K193" s="92">
        <v>1.4717404576907601E-3</v>
      </c>
      <c r="L193" s="92">
        <v>1.4717404576907601E-3</v>
      </c>
      <c r="M193" s="114">
        <v>235</v>
      </c>
      <c r="N193" s="114">
        <v>221</v>
      </c>
      <c r="O193" s="270" t="s">
        <v>440</v>
      </c>
      <c r="P193" s="77"/>
      <c r="Q193" s="156"/>
      <c r="R193" s="77"/>
      <c r="S193" s="77"/>
      <c r="T193" s="77"/>
      <c r="U193" s="77"/>
      <c r="V193" s="77"/>
    </row>
    <row r="194" spans="2:22" x14ac:dyDescent="0.2">
      <c r="B194" s="146">
        <f t="shared" si="2"/>
        <v>42185</v>
      </c>
      <c r="C194" s="260" t="s">
        <v>442</v>
      </c>
      <c r="D194" s="260" t="s">
        <v>442</v>
      </c>
      <c r="E194" s="91">
        <v>0</v>
      </c>
      <c r="F194" s="91">
        <v>0</v>
      </c>
      <c r="G194" s="91">
        <v>5.887527002753354E-3</v>
      </c>
      <c r="H194" s="91">
        <v>5.887527002753354E-3</v>
      </c>
      <c r="I194" s="91">
        <v>2.5646613138441423E-3</v>
      </c>
      <c r="J194" s="91">
        <v>2.5646613138441423E-3</v>
      </c>
      <c r="K194" s="92">
        <v>3.0094453781266241E-3</v>
      </c>
      <c r="L194" s="92">
        <v>3.0094453781266241E-3</v>
      </c>
      <c r="M194" s="114">
        <v>314</v>
      </c>
      <c r="N194" s="114">
        <v>268</v>
      </c>
      <c r="O194" s="270" t="s">
        <v>440</v>
      </c>
      <c r="P194" s="77"/>
      <c r="Q194" s="156"/>
      <c r="R194" s="77"/>
      <c r="S194" s="77"/>
      <c r="T194" s="77"/>
      <c r="U194" s="77"/>
      <c r="V194" s="77"/>
    </row>
    <row r="195" spans="2:22" x14ac:dyDescent="0.2">
      <c r="B195" s="146">
        <f t="shared" si="2"/>
        <v>42186</v>
      </c>
      <c r="C195" s="260" t="s">
        <v>442</v>
      </c>
      <c r="D195" s="260" t="s">
        <v>442</v>
      </c>
      <c r="E195" s="91">
        <v>0</v>
      </c>
      <c r="F195" s="91">
        <v>0</v>
      </c>
      <c r="G195" s="91">
        <v>5.1697002989259562E-3</v>
      </c>
      <c r="H195" s="91">
        <v>5.1697002989259562E-3</v>
      </c>
      <c r="I195" s="91">
        <v>2.3299864223812797E-3</v>
      </c>
      <c r="J195" s="91">
        <v>2.3299864223812797E-3</v>
      </c>
      <c r="K195" s="92">
        <v>2.6561690332028457E-3</v>
      </c>
      <c r="L195" s="92">
        <v>2.6561690332028457E-3</v>
      </c>
      <c r="M195" s="114">
        <v>322</v>
      </c>
      <c r="N195" s="114">
        <v>306</v>
      </c>
      <c r="O195" s="270" t="s">
        <v>440</v>
      </c>
      <c r="P195" s="77"/>
      <c r="Q195" s="156"/>
      <c r="R195" s="77"/>
      <c r="S195" s="77"/>
      <c r="T195" s="77"/>
      <c r="U195" s="77"/>
      <c r="V195" s="77"/>
    </row>
    <row r="196" spans="2:22" x14ac:dyDescent="0.2">
      <c r="B196" s="146">
        <f t="shared" si="2"/>
        <v>42187</v>
      </c>
      <c r="C196" s="260" t="s">
        <v>442</v>
      </c>
      <c r="D196" s="260" t="s">
        <v>442</v>
      </c>
      <c r="E196" s="91">
        <v>1.4428360746592522E-3</v>
      </c>
      <c r="F196" s="91">
        <v>1.4428360746592522E-3</v>
      </c>
      <c r="G196" s="91">
        <v>1.9539714689160818E-2</v>
      </c>
      <c r="H196" s="91">
        <v>1.9539714689160818E-2</v>
      </c>
      <c r="I196" s="91">
        <v>3.2401897514122396E-2</v>
      </c>
      <c r="J196" s="91">
        <v>3.2401897514122396E-2</v>
      </c>
      <c r="K196" s="92">
        <v>1.4729131592506731E-2</v>
      </c>
      <c r="L196" s="92">
        <v>1.4729131592506731E-2</v>
      </c>
      <c r="M196" s="114">
        <v>413</v>
      </c>
      <c r="N196" s="114">
        <v>383</v>
      </c>
      <c r="O196" s="270" t="s">
        <v>440</v>
      </c>
      <c r="P196" s="77"/>
      <c r="Q196" s="156"/>
      <c r="R196" s="77"/>
      <c r="S196" s="77"/>
      <c r="T196" s="77"/>
      <c r="U196" s="77"/>
      <c r="V196" s="77"/>
    </row>
    <row r="197" spans="2:22" x14ac:dyDescent="0.2">
      <c r="B197" s="146">
        <f t="shared" si="2"/>
        <v>42188</v>
      </c>
      <c r="C197" s="260" t="s">
        <v>442</v>
      </c>
      <c r="D197" s="260" t="s">
        <v>442</v>
      </c>
      <c r="E197" s="91">
        <v>7.7702734437378471E-3</v>
      </c>
      <c r="F197" s="91">
        <v>7.7702734437378471E-3</v>
      </c>
      <c r="G197" s="91">
        <v>1.5569762308368915E-3</v>
      </c>
      <c r="H197" s="91">
        <v>1.5569762308368915E-3</v>
      </c>
      <c r="I197" s="91">
        <v>4.701879075380928E-3</v>
      </c>
      <c r="J197" s="91">
        <v>4.701879075380928E-3</v>
      </c>
      <c r="K197" s="92">
        <v>4.5310256521136844E-3</v>
      </c>
      <c r="L197" s="92">
        <v>4.5310256521136844E-3</v>
      </c>
      <c r="M197" s="114">
        <v>204</v>
      </c>
      <c r="N197" s="114">
        <v>193</v>
      </c>
      <c r="O197" s="270" t="s">
        <v>440</v>
      </c>
      <c r="P197" s="77"/>
      <c r="Q197" s="156"/>
      <c r="R197" s="77"/>
      <c r="S197" s="77"/>
      <c r="T197" s="77"/>
      <c r="U197" s="77"/>
      <c r="V197" s="77"/>
    </row>
    <row r="198" spans="2:22" x14ac:dyDescent="0.2">
      <c r="B198" s="146">
        <f t="shared" si="2"/>
        <v>42189</v>
      </c>
      <c r="C198" s="260" t="s">
        <v>442</v>
      </c>
      <c r="D198" s="260" t="s">
        <v>442</v>
      </c>
      <c r="E198" s="91">
        <v>0</v>
      </c>
      <c r="F198" s="91">
        <v>0</v>
      </c>
      <c r="G198" s="91">
        <v>0</v>
      </c>
      <c r="H198" s="91">
        <v>0</v>
      </c>
      <c r="I198" s="91">
        <v>0</v>
      </c>
      <c r="J198" s="91">
        <v>0</v>
      </c>
      <c r="K198" s="92">
        <v>0</v>
      </c>
      <c r="L198" s="92">
        <v>0</v>
      </c>
      <c r="M198" s="114">
        <v>184</v>
      </c>
      <c r="N198" s="114">
        <v>152</v>
      </c>
      <c r="O198" s="270" t="s">
        <v>440</v>
      </c>
      <c r="P198" s="77"/>
      <c r="Q198" s="156"/>
      <c r="R198" s="77"/>
      <c r="S198" s="77"/>
      <c r="T198" s="77"/>
      <c r="U198" s="77"/>
      <c r="V198" s="77"/>
    </row>
    <row r="199" spans="2:22" x14ac:dyDescent="0.2">
      <c r="B199" s="146">
        <f t="shared" si="2"/>
        <v>42190</v>
      </c>
      <c r="C199" s="260" t="s">
        <v>442</v>
      </c>
      <c r="D199" s="260" t="s">
        <v>442</v>
      </c>
      <c r="E199" s="91">
        <v>0</v>
      </c>
      <c r="F199" s="91">
        <v>0</v>
      </c>
      <c r="G199" s="91">
        <v>1.7696281792477311E-2</v>
      </c>
      <c r="H199" s="91">
        <v>1.7696281792477311E-2</v>
      </c>
      <c r="I199" s="91">
        <v>4.8778852439780749E-3</v>
      </c>
      <c r="J199" s="91">
        <v>4.8778852439780749E-3</v>
      </c>
      <c r="K199" s="92">
        <v>8.5504602487153428E-3</v>
      </c>
      <c r="L199" s="92">
        <v>8.5504602487153428E-3</v>
      </c>
      <c r="M199" s="114">
        <v>109</v>
      </c>
      <c r="N199" s="114">
        <v>97</v>
      </c>
      <c r="O199" s="270" t="s">
        <v>440</v>
      </c>
      <c r="P199" s="77"/>
      <c r="Q199" s="156"/>
      <c r="R199" s="77"/>
      <c r="S199" s="77"/>
      <c r="T199" s="77"/>
      <c r="U199" s="77"/>
      <c r="V199" s="77"/>
    </row>
    <row r="200" spans="2:22" x14ac:dyDescent="0.2">
      <c r="B200" s="146">
        <f t="shared" si="2"/>
        <v>42191</v>
      </c>
      <c r="C200" s="260" t="s">
        <v>442</v>
      </c>
      <c r="D200" s="260" t="s">
        <v>442</v>
      </c>
      <c r="E200" s="91">
        <v>1.1343547159886152E-2</v>
      </c>
      <c r="F200" s="91">
        <v>1.1343547159886152E-2</v>
      </c>
      <c r="G200" s="91">
        <v>0</v>
      </c>
      <c r="H200" s="91">
        <v>0</v>
      </c>
      <c r="I200" s="91">
        <v>1.3468662520743585E-2</v>
      </c>
      <c r="J200" s="91">
        <v>1.3468662520743585E-2</v>
      </c>
      <c r="K200" s="92">
        <v>6.7811467701966695E-3</v>
      </c>
      <c r="L200" s="92">
        <v>6.7811467701966695E-3</v>
      </c>
      <c r="M200" s="114">
        <v>261</v>
      </c>
      <c r="N200" s="114">
        <v>229</v>
      </c>
      <c r="O200" s="270" t="s">
        <v>440</v>
      </c>
      <c r="P200" s="77"/>
      <c r="Q200" s="156"/>
      <c r="R200" s="77"/>
      <c r="S200" s="77"/>
      <c r="T200" s="77"/>
      <c r="U200" s="77"/>
      <c r="V200" s="77"/>
    </row>
    <row r="201" spans="2:22" x14ac:dyDescent="0.2">
      <c r="B201" s="146">
        <f t="shared" si="2"/>
        <v>42192</v>
      </c>
      <c r="C201" s="260" t="s">
        <v>442</v>
      </c>
      <c r="D201" s="260" t="s">
        <v>442</v>
      </c>
      <c r="E201" s="91">
        <v>2.8142818227077601E-3</v>
      </c>
      <c r="F201" s="91">
        <v>2.8142818227077601E-3</v>
      </c>
      <c r="G201" s="91">
        <v>1.2711935806746223E-2</v>
      </c>
      <c r="H201" s="91">
        <v>1.2711935806746223E-2</v>
      </c>
      <c r="I201" s="91">
        <v>6.3923764185259066E-2</v>
      </c>
      <c r="J201" s="91">
        <v>6.3923764185259066E-2</v>
      </c>
      <c r="K201" s="92">
        <v>1.7807473187278239E-2</v>
      </c>
      <c r="L201" s="92">
        <v>1.7807473187278239E-2</v>
      </c>
      <c r="M201" s="114">
        <v>246</v>
      </c>
      <c r="N201" s="114">
        <v>199</v>
      </c>
      <c r="O201" s="270" t="s">
        <v>440</v>
      </c>
      <c r="P201" s="77"/>
      <c r="Q201" s="156"/>
      <c r="R201" s="77"/>
      <c r="S201" s="77"/>
      <c r="T201" s="77"/>
      <c r="U201" s="77"/>
      <c r="V201" s="77"/>
    </row>
    <row r="202" spans="2:22" x14ac:dyDescent="0.2">
      <c r="B202" s="146">
        <f t="shared" si="2"/>
        <v>42193</v>
      </c>
      <c r="C202" s="260" t="s">
        <v>442</v>
      </c>
      <c r="D202" s="260" t="s">
        <v>442</v>
      </c>
      <c r="E202" s="91">
        <v>0</v>
      </c>
      <c r="F202" s="91">
        <v>0</v>
      </c>
      <c r="G202" s="91">
        <v>3.8422264086085282E-2</v>
      </c>
      <c r="H202" s="91">
        <v>3.8422264086085282E-2</v>
      </c>
      <c r="I202" s="91">
        <v>2.2788608210268704E-2</v>
      </c>
      <c r="J202" s="91">
        <v>2.2788608210268704E-2</v>
      </c>
      <c r="K202" s="92">
        <v>2.0698182532463676E-2</v>
      </c>
      <c r="L202" s="92">
        <v>2.0698182532463676E-2</v>
      </c>
      <c r="M202" s="114">
        <v>228</v>
      </c>
      <c r="N202" s="114">
        <v>211</v>
      </c>
      <c r="O202" s="270" t="s">
        <v>440</v>
      </c>
      <c r="P202" s="77"/>
      <c r="Q202" s="156"/>
      <c r="R202" s="77"/>
      <c r="S202" s="77"/>
      <c r="T202" s="77"/>
      <c r="U202" s="77"/>
      <c r="V202" s="77"/>
    </row>
    <row r="203" spans="2:22" x14ac:dyDescent="0.2">
      <c r="B203" s="146">
        <f t="shared" si="2"/>
        <v>42194</v>
      </c>
      <c r="C203" s="260" t="s">
        <v>442</v>
      </c>
      <c r="D203" s="260" t="s">
        <v>442</v>
      </c>
      <c r="E203" s="91">
        <v>0</v>
      </c>
      <c r="F203" s="91">
        <v>0</v>
      </c>
      <c r="G203" s="91">
        <v>2.2849131699294641E-2</v>
      </c>
      <c r="H203" s="91">
        <v>2.2849131699294641E-2</v>
      </c>
      <c r="I203" s="91">
        <v>7.735890172150795E-3</v>
      </c>
      <c r="J203" s="91">
        <v>7.735890172150795E-3</v>
      </c>
      <c r="K203" s="92">
        <v>1.1291650145011878E-2</v>
      </c>
      <c r="L203" s="92">
        <v>1.1291650145011878E-2</v>
      </c>
      <c r="M203" s="114">
        <v>204</v>
      </c>
      <c r="N203" s="114">
        <v>200</v>
      </c>
      <c r="O203" s="270" t="s">
        <v>440</v>
      </c>
      <c r="P203" s="77"/>
      <c r="Q203" s="156"/>
      <c r="R203" s="77"/>
      <c r="S203" s="77"/>
      <c r="T203" s="77"/>
      <c r="U203" s="77"/>
      <c r="V203" s="77"/>
    </row>
    <row r="204" spans="2:22" x14ac:dyDescent="0.2">
      <c r="B204" s="146">
        <f t="shared" si="2"/>
        <v>42195</v>
      </c>
      <c r="C204" s="260" t="s">
        <v>442</v>
      </c>
      <c r="D204" s="260" t="s">
        <v>442</v>
      </c>
      <c r="E204" s="91">
        <v>0</v>
      </c>
      <c r="F204" s="91">
        <v>0</v>
      </c>
      <c r="G204" s="91">
        <v>1.3948754587519251E-2</v>
      </c>
      <c r="H204" s="91">
        <v>1.3948754587519251E-2</v>
      </c>
      <c r="I204" s="91">
        <v>3.405300300048611E-2</v>
      </c>
      <c r="J204" s="91">
        <v>3.405300300048611E-2</v>
      </c>
      <c r="K204" s="92">
        <v>1.2023122743007583E-2</v>
      </c>
      <c r="L204" s="92">
        <v>1.2023122743007583E-2</v>
      </c>
      <c r="M204" s="114">
        <v>195</v>
      </c>
      <c r="N204" s="114">
        <v>188</v>
      </c>
      <c r="O204" s="270" t="s">
        <v>440</v>
      </c>
      <c r="P204" s="77"/>
      <c r="Q204" s="156"/>
      <c r="R204" s="77"/>
      <c r="S204" s="77"/>
      <c r="T204" s="77"/>
      <c r="U204" s="77"/>
      <c r="V204" s="77"/>
    </row>
    <row r="205" spans="2:22" x14ac:dyDescent="0.2">
      <c r="B205" s="146">
        <f t="shared" si="2"/>
        <v>42196</v>
      </c>
      <c r="C205" s="260" t="s">
        <v>442</v>
      </c>
      <c r="D205" s="260" t="s">
        <v>442</v>
      </c>
      <c r="E205" s="91">
        <v>3.7573856110918025E-6</v>
      </c>
      <c r="F205" s="91">
        <v>3.7573856110918025E-6</v>
      </c>
      <c r="G205" s="91">
        <v>1.1818865024989132E-2</v>
      </c>
      <c r="H205" s="91">
        <v>1.1818865024989132E-2</v>
      </c>
      <c r="I205" s="91">
        <v>3.5880114655446972E-2</v>
      </c>
      <c r="J205" s="91">
        <v>3.5880114655446972E-2</v>
      </c>
      <c r="K205" s="92">
        <v>1.141771556270252E-2</v>
      </c>
      <c r="L205" s="92">
        <v>1.141771556270252E-2</v>
      </c>
      <c r="M205" s="114">
        <v>154</v>
      </c>
      <c r="N205" s="114">
        <v>126</v>
      </c>
      <c r="O205" s="270" t="s">
        <v>440</v>
      </c>
      <c r="P205" s="77"/>
      <c r="Q205" s="156"/>
      <c r="R205" s="77"/>
      <c r="S205" s="77"/>
      <c r="T205" s="77"/>
      <c r="U205" s="77"/>
      <c r="V205" s="77"/>
    </row>
    <row r="206" spans="2:22" x14ac:dyDescent="0.2">
      <c r="B206" s="146">
        <f t="shared" si="2"/>
        <v>42197</v>
      </c>
      <c r="C206" s="260" t="s">
        <v>442</v>
      </c>
      <c r="D206" s="260" t="s">
        <v>442</v>
      </c>
      <c r="E206" s="91">
        <v>1.7268944268577925E-2</v>
      </c>
      <c r="F206" s="91">
        <v>1.7268944268577925E-2</v>
      </c>
      <c r="G206" s="91">
        <v>1.6648187403320875E-3</v>
      </c>
      <c r="H206" s="91">
        <v>1.6648187403320875E-3</v>
      </c>
      <c r="I206" s="91">
        <v>2.3459107900162597E-2</v>
      </c>
      <c r="J206" s="91">
        <v>2.3459107900162597E-2</v>
      </c>
      <c r="K206" s="92">
        <v>1.156430325769164E-2</v>
      </c>
      <c r="L206" s="92">
        <v>1.156430325769164E-2</v>
      </c>
      <c r="M206" s="114">
        <v>282</v>
      </c>
      <c r="N206" s="114">
        <v>239</v>
      </c>
      <c r="O206" s="270" t="s">
        <v>440</v>
      </c>
      <c r="P206" s="77"/>
      <c r="Q206" s="156"/>
      <c r="R206" s="77"/>
      <c r="S206" s="77"/>
      <c r="T206" s="77"/>
      <c r="U206" s="77"/>
      <c r="V206" s="77"/>
    </row>
    <row r="207" spans="2:22" x14ac:dyDescent="0.2">
      <c r="B207" s="146">
        <f t="shared" si="2"/>
        <v>42198</v>
      </c>
      <c r="C207" s="260" t="s">
        <v>442</v>
      </c>
      <c r="D207" s="260" t="s">
        <v>442</v>
      </c>
      <c r="E207" s="91">
        <v>1.4556111857369642E-2</v>
      </c>
      <c r="F207" s="91">
        <v>1.4556111857369642E-2</v>
      </c>
      <c r="G207" s="91">
        <v>2.0493446882508957E-2</v>
      </c>
      <c r="H207" s="91">
        <v>2.0493446882508957E-2</v>
      </c>
      <c r="I207" s="91">
        <v>1.8841041286018406E-2</v>
      </c>
      <c r="J207" s="91">
        <v>1.8841041286018406E-2</v>
      </c>
      <c r="K207" s="92">
        <v>1.7888096419522256E-2</v>
      </c>
      <c r="L207" s="92">
        <v>1.7888096419522256E-2</v>
      </c>
      <c r="M207" s="114">
        <v>562</v>
      </c>
      <c r="N207" s="114">
        <v>443</v>
      </c>
      <c r="O207" s="270" t="s">
        <v>440</v>
      </c>
      <c r="P207" s="77"/>
      <c r="Q207" s="156"/>
      <c r="R207" s="77"/>
      <c r="S207" s="77"/>
      <c r="T207" s="77"/>
      <c r="U207" s="77"/>
      <c r="V207" s="77"/>
    </row>
    <row r="208" spans="2:22" x14ac:dyDescent="0.2">
      <c r="B208" s="146">
        <f t="shared" ref="B208:B271" si="3">B207+1</f>
        <v>42199</v>
      </c>
      <c r="C208" s="260" t="s">
        <v>442</v>
      </c>
      <c r="D208" s="260" t="s">
        <v>442</v>
      </c>
      <c r="E208" s="91">
        <v>0</v>
      </c>
      <c r="F208" s="91">
        <v>0</v>
      </c>
      <c r="G208" s="91">
        <v>1.0844912361110643E-2</v>
      </c>
      <c r="H208" s="91">
        <v>1.0844912361110643E-2</v>
      </c>
      <c r="I208" s="91">
        <v>9.4305781383576107E-2</v>
      </c>
      <c r="J208" s="91">
        <v>9.4305781383576107E-2</v>
      </c>
      <c r="K208" s="92">
        <v>2.1211239464925594E-2</v>
      </c>
      <c r="L208" s="92">
        <v>2.1211239464925594E-2</v>
      </c>
      <c r="M208" s="114">
        <v>337</v>
      </c>
      <c r="N208" s="114">
        <v>271</v>
      </c>
      <c r="O208" s="270" t="s">
        <v>440</v>
      </c>
      <c r="P208" s="77"/>
      <c r="Q208" s="156"/>
      <c r="R208" s="77"/>
      <c r="S208" s="77"/>
      <c r="T208" s="77"/>
      <c r="U208" s="77"/>
      <c r="V208" s="77"/>
    </row>
    <row r="209" spans="2:22" x14ac:dyDescent="0.2">
      <c r="B209" s="146">
        <f t="shared" si="3"/>
        <v>42200</v>
      </c>
      <c r="C209" s="260" t="s">
        <v>442</v>
      </c>
      <c r="D209" s="260" t="s">
        <v>442</v>
      </c>
      <c r="E209" s="91">
        <v>0</v>
      </c>
      <c r="F209" s="91">
        <v>0</v>
      </c>
      <c r="G209" s="91">
        <v>2.1993131780176523E-2</v>
      </c>
      <c r="H209" s="91">
        <v>2.1993131780176523E-2</v>
      </c>
      <c r="I209" s="91">
        <v>3.2225891345525254E-2</v>
      </c>
      <c r="J209" s="91">
        <v>3.2225891345525254E-2</v>
      </c>
      <c r="K209" s="92">
        <v>1.5202609847321587E-2</v>
      </c>
      <c r="L209" s="92">
        <v>1.5202609847321587E-2</v>
      </c>
      <c r="M209" s="114">
        <v>267</v>
      </c>
      <c r="N209" s="114">
        <v>243</v>
      </c>
      <c r="O209" s="270" t="s">
        <v>440</v>
      </c>
      <c r="P209" s="77"/>
      <c r="Q209" s="156"/>
      <c r="R209" s="77"/>
      <c r="S209" s="77"/>
      <c r="T209" s="77"/>
      <c r="U209" s="77"/>
      <c r="V209" s="77"/>
    </row>
    <row r="210" spans="2:22" x14ac:dyDescent="0.2">
      <c r="B210" s="146">
        <f t="shared" si="3"/>
        <v>42201</v>
      </c>
      <c r="C210" s="260" t="s">
        <v>442</v>
      </c>
      <c r="D210" s="260" t="s">
        <v>442</v>
      </c>
      <c r="E210" s="91">
        <v>0</v>
      </c>
      <c r="F210" s="91">
        <v>0</v>
      </c>
      <c r="G210" s="91">
        <v>1.2893920041519366E-2</v>
      </c>
      <c r="H210" s="91">
        <v>1.2893920041519366E-2</v>
      </c>
      <c r="I210" s="91">
        <v>1.6636773555492229E-2</v>
      </c>
      <c r="J210" s="91">
        <v>1.6636773555492229E-2</v>
      </c>
      <c r="K210" s="92">
        <v>8.5182109558177357E-3</v>
      </c>
      <c r="L210" s="92">
        <v>8.5182109558177357E-3</v>
      </c>
      <c r="M210" s="114">
        <v>188</v>
      </c>
      <c r="N210" s="114">
        <v>180</v>
      </c>
      <c r="O210" s="270" t="s">
        <v>440</v>
      </c>
      <c r="P210" s="77"/>
      <c r="Q210" s="156"/>
      <c r="R210" s="77"/>
      <c r="S210" s="77"/>
      <c r="T210" s="77"/>
      <c r="U210" s="77"/>
      <c r="V210" s="77"/>
    </row>
    <row r="211" spans="2:22" x14ac:dyDescent="0.2">
      <c r="B211" s="146">
        <f t="shared" si="3"/>
        <v>42202</v>
      </c>
      <c r="C211" s="260" t="s">
        <v>442</v>
      </c>
      <c r="D211" s="260" t="s">
        <v>442</v>
      </c>
      <c r="E211" s="91">
        <v>4.035432146312596E-3</v>
      </c>
      <c r="F211" s="91">
        <v>4.035432146312596E-3</v>
      </c>
      <c r="G211" s="91">
        <v>1.2233384670861291E-3</v>
      </c>
      <c r="H211" s="91">
        <v>1.2233384670861291E-3</v>
      </c>
      <c r="I211" s="91">
        <v>7.9621838174899842E-4</v>
      </c>
      <c r="J211" s="91">
        <v>7.9621838174899842E-4</v>
      </c>
      <c r="K211" s="92">
        <v>2.2457234872333112E-3</v>
      </c>
      <c r="L211" s="92">
        <v>2.2457234872333112E-3</v>
      </c>
      <c r="M211" s="114">
        <v>187</v>
      </c>
      <c r="N211" s="114">
        <v>175</v>
      </c>
      <c r="O211" s="270" t="s">
        <v>440</v>
      </c>
      <c r="P211" s="77"/>
      <c r="Q211" s="156"/>
      <c r="R211" s="77"/>
      <c r="S211" s="77"/>
      <c r="T211" s="77"/>
      <c r="U211" s="77"/>
      <c r="V211" s="77"/>
    </row>
    <row r="212" spans="2:22" x14ac:dyDescent="0.2">
      <c r="B212" s="146">
        <f t="shared" si="3"/>
        <v>42203</v>
      </c>
      <c r="C212" s="260" t="s">
        <v>442</v>
      </c>
      <c r="D212" s="260" t="s">
        <v>442</v>
      </c>
      <c r="E212" s="91">
        <v>0</v>
      </c>
      <c r="F212" s="91">
        <v>0</v>
      </c>
      <c r="G212" s="91">
        <v>5.0618577894307598E-3</v>
      </c>
      <c r="H212" s="91">
        <v>5.0618577894307598E-3</v>
      </c>
      <c r="I212" s="91">
        <v>8.4231523542920364E-3</v>
      </c>
      <c r="J212" s="91">
        <v>8.4231523542920364E-3</v>
      </c>
      <c r="K212" s="92">
        <v>3.6749535133772265E-3</v>
      </c>
      <c r="L212" s="92">
        <v>3.6749535133772265E-3</v>
      </c>
      <c r="M212" s="114">
        <v>119</v>
      </c>
      <c r="N212" s="114">
        <v>107</v>
      </c>
      <c r="O212" s="270" t="s">
        <v>440</v>
      </c>
      <c r="P212" s="77"/>
      <c r="Q212" s="156"/>
      <c r="R212" s="77"/>
      <c r="S212" s="77"/>
      <c r="T212" s="77"/>
      <c r="U212" s="77"/>
      <c r="V212" s="77"/>
    </row>
    <row r="213" spans="2:22" x14ac:dyDescent="0.2">
      <c r="B213" s="146">
        <f t="shared" si="3"/>
        <v>42204</v>
      </c>
      <c r="C213" s="260" t="s">
        <v>442</v>
      </c>
      <c r="D213" s="260" t="s">
        <v>442</v>
      </c>
      <c r="E213" s="91">
        <v>0</v>
      </c>
      <c r="F213" s="91">
        <v>0</v>
      </c>
      <c r="G213" s="91">
        <v>1.5798927641046207E-2</v>
      </c>
      <c r="H213" s="91">
        <v>1.5798927641046207E-2</v>
      </c>
      <c r="I213" s="91">
        <v>0</v>
      </c>
      <c r="J213" s="91">
        <v>0</v>
      </c>
      <c r="K213" s="92">
        <v>6.8720311410899234E-3</v>
      </c>
      <c r="L213" s="92">
        <v>6.8720311410899234E-3</v>
      </c>
      <c r="M213" s="114">
        <v>133</v>
      </c>
      <c r="N213" s="114">
        <v>111</v>
      </c>
      <c r="O213" s="270" t="s">
        <v>440</v>
      </c>
      <c r="P213" s="77"/>
      <c r="Q213" s="156"/>
      <c r="R213" s="77"/>
      <c r="S213" s="77"/>
      <c r="T213" s="77"/>
      <c r="U213" s="77"/>
      <c r="V213" s="77"/>
    </row>
    <row r="214" spans="2:22" x14ac:dyDescent="0.2">
      <c r="B214" s="146">
        <f t="shared" si="3"/>
        <v>42205</v>
      </c>
      <c r="C214" s="260" t="s">
        <v>442</v>
      </c>
      <c r="D214" s="260" t="s">
        <v>442</v>
      </c>
      <c r="E214" s="91">
        <v>0</v>
      </c>
      <c r="F214" s="91">
        <v>0</v>
      </c>
      <c r="G214" s="91">
        <v>0</v>
      </c>
      <c r="H214" s="91">
        <v>0</v>
      </c>
      <c r="I214" s="91">
        <v>3.101061065759257E-4</v>
      </c>
      <c r="J214" s="91">
        <v>3.101061065759257E-4</v>
      </c>
      <c r="K214" s="92">
        <v>5.4237447145974228E-5</v>
      </c>
      <c r="L214" s="92">
        <v>5.4237447145974228E-5</v>
      </c>
      <c r="M214" s="114">
        <v>294</v>
      </c>
      <c r="N214" s="114">
        <v>259</v>
      </c>
      <c r="O214" s="270" t="s">
        <v>440</v>
      </c>
      <c r="P214" s="77"/>
      <c r="Q214" s="156"/>
      <c r="R214" s="77"/>
      <c r="S214" s="77"/>
      <c r="T214" s="77"/>
      <c r="U214" s="77"/>
      <c r="V214" s="77"/>
    </row>
    <row r="215" spans="2:22" x14ac:dyDescent="0.2">
      <c r="B215" s="146">
        <f t="shared" si="3"/>
        <v>42206</v>
      </c>
      <c r="C215" s="260" t="s">
        <v>442</v>
      </c>
      <c r="D215" s="260" t="s">
        <v>442</v>
      </c>
      <c r="E215" s="91">
        <v>1.0223846247780794E-2</v>
      </c>
      <c r="F215" s="91">
        <v>1.0223846247780794E-2</v>
      </c>
      <c r="G215" s="91">
        <v>5.6988026111367612E-3</v>
      </c>
      <c r="H215" s="91">
        <v>5.6988026111367612E-3</v>
      </c>
      <c r="I215" s="91">
        <v>3.1052516888210938E-2</v>
      </c>
      <c r="J215" s="91">
        <v>3.1052516888210938E-2</v>
      </c>
      <c r="K215" s="92">
        <v>1.1898523202266833E-2</v>
      </c>
      <c r="L215" s="92">
        <v>1.1898523202266833E-2</v>
      </c>
      <c r="M215" s="114">
        <v>408</v>
      </c>
      <c r="N215" s="114">
        <v>381</v>
      </c>
      <c r="O215" s="270" t="s">
        <v>440</v>
      </c>
      <c r="P215" s="77"/>
      <c r="Q215" s="156"/>
      <c r="R215" s="77"/>
      <c r="S215" s="77"/>
      <c r="T215" s="77"/>
      <c r="U215" s="77"/>
      <c r="V215" s="77"/>
    </row>
    <row r="216" spans="2:22" x14ac:dyDescent="0.2">
      <c r="B216" s="146">
        <f t="shared" si="3"/>
        <v>42207</v>
      </c>
      <c r="C216" s="260" t="s">
        <v>442</v>
      </c>
      <c r="D216" s="260" t="s">
        <v>442</v>
      </c>
      <c r="E216" s="91">
        <v>2.3370938500991011E-3</v>
      </c>
      <c r="F216" s="91">
        <v>2.3370938500991011E-3</v>
      </c>
      <c r="G216" s="91">
        <v>3.0273414462354539E-2</v>
      </c>
      <c r="H216" s="91">
        <v>3.0273414462354539E-2</v>
      </c>
      <c r="I216" s="91">
        <v>1.8405216487587375E-2</v>
      </c>
      <c r="J216" s="91">
        <v>1.8405216487587375E-2</v>
      </c>
      <c r="K216" s="92">
        <v>1.7298813885665995E-2</v>
      </c>
      <c r="L216" s="92">
        <v>1.7298813885665995E-2</v>
      </c>
      <c r="M216" s="114">
        <v>431</v>
      </c>
      <c r="N216" s="114">
        <v>373</v>
      </c>
      <c r="O216" s="270" t="s">
        <v>440</v>
      </c>
      <c r="P216" s="77"/>
      <c r="Q216" s="156"/>
      <c r="R216" s="77"/>
      <c r="S216" s="77"/>
      <c r="T216" s="77"/>
      <c r="U216" s="77"/>
      <c r="V216" s="77"/>
    </row>
    <row r="217" spans="2:22" x14ac:dyDescent="0.2">
      <c r="B217" s="146">
        <f t="shared" si="3"/>
        <v>42208</v>
      </c>
      <c r="C217" s="260" t="s">
        <v>442</v>
      </c>
      <c r="D217" s="260" t="s">
        <v>442</v>
      </c>
      <c r="E217" s="91">
        <v>1.4056379571094433E-2</v>
      </c>
      <c r="F217" s="91">
        <v>1.4056379571094433E-2</v>
      </c>
      <c r="G217" s="91">
        <v>9.1126920523440583E-3</v>
      </c>
      <c r="H217" s="91">
        <v>9.1126920523440583E-3</v>
      </c>
      <c r="I217" s="91">
        <v>1.0727995038302294E-3</v>
      </c>
      <c r="J217" s="91">
        <v>1.0727995038302294E-3</v>
      </c>
      <c r="K217" s="92">
        <v>9.6352091916348265E-3</v>
      </c>
      <c r="L217" s="92">
        <v>9.6352091916348265E-3</v>
      </c>
      <c r="M217" s="114">
        <v>274</v>
      </c>
      <c r="N217" s="114">
        <v>244</v>
      </c>
      <c r="O217" s="270" t="s">
        <v>440</v>
      </c>
      <c r="P217" s="77"/>
      <c r="Q217" s="156"/>
      <c r="R217" s="77"/>
      <c r="S217" s="77"/>
      <c r="T217" s="77"/>
      <c r="U217" s="77"/>
      <c r="V217" s="77"/>
    </row>
    <row r="218" spans="2:22" x14ac:dyDescent="0.2">
      <c r="B218" s="146">
        <f t="shared" si="3"/>
        <v>42209</v>
      </c>
      <c r="C218" s="260" t="s">
        <v>442</v>
      </c>
      <c r="D218" s="260" t="s">
        <v>442</v>
      </c>
      <c r="E218" s="91">
        <v>1.2380585588547488E-2</v>
      </c>
      <c r="F218" s="91">
        <v>1.2380585588547488E-2</v>
      </c>
      <c r="G218" s="91">
        <v>6.7907080197756198E-3</v>
      </c>
      <c r="H218" s="91">
        <v>6.7907080197756198E-3</v>
      </c>
      <c r="I218" s="91">
        <v>3.5704108486849823E-2</v>
      </c>
      <c r="J218" s="91">
        <v>3.5704108486849823E-2</v>
      </c>
      <c r="K218" s="92">
        <v>1.4028442410458739E-2</v>
      </c>
      <c r="L218" s="92">
        <v>1.4028442410458739E-2</v>
      </c>
      <c r="M218" s="114">
        <v>181</v>
      </c>
      <c r="N218" s="114">
        <v>169</v>
      </c>
      <c r="O218" s="270" t="s">
        <v>440</v>
      </c>
      <c r="P218" s="77"/>
      <c r="Q218" s="156"/>
      <c r="R218" s="77"/>
      <c r="S218" s="77"/>
      <c r="T218" s="77"/>
      <c r="U218" s="77"/>
      <c r="V218" s="77"/>
    </row>
    <row r="219" spans="2:22" x14ac:dyDescent="0.2">
      <c r="B219" s="146">
        <f t="shared" si="3"/>
        <v>42210</v>
      </c>
      <c r="C219" s="260" t="s">
        <v>442</v>
      </c>
      <c r="D219" s="260" t="s">
        <v>442</v>
      </c>
      <c r="E219" s="91">
        <v>0</v>
      </c>
      <c r="F219" s="91">
        <v>0</v>
      </c>
      <c r="G219" s="91">
        <v>1.2179463416113694E-2</v>
      </c>
      <c r="H219" s="91">
        <v>1.2179463416113694E-2</v>
      </c>
      <c r="I219" s="91">
        <v>1.3460281274619911E-2</v>
      </c>
      <c r="J219" s="91">
        <v>1.3460281274619911E-2</v>
      </c>
      <c r="K219" s="92">
        <v>7.6518776784320394E-3</v>
      </c>
      <c r="L219" s="92">
        <v>7.6518776784320394E-3</v>
      </c>
      <c r="M219" s="114">
        <v>139</v>
      </c>
      <c r="N219" s="114">
        <v>117</v>
      </c>
      <c r="O219" s="270" t="s">
        <v>440</v>
      </c>
      <c r="P219" s="77"/>
      <c r="Q219" s="156"/>
      <c r="R219" s="77"/>
      <c r="S219" s="77"/>
      <c r="T219" s="77"/>
      <c r="U219" s="77"/>
      <c r="V219" s="77"/>
    </row>
    <row r="220" spans="2:22" x14ac:dyDescent="0.2">
      <c r="B220" s="146">
        <f t="shared" si="3"/>
        <v>42211</v>
      </c>
      <c r="C220" s="260" t="s">
        <v>442</v>
      </c>
      <c r="D220" s="260" t="s">
        <v>442</v>
      </c>
      <c r="E220" s="91">
        <v>8.3113369717350664E-3</v>
      </c>
      <c r="F220" s="91">
        <v>8.3113369717350664E-3</v>
      </c>
      <c r="G220" s="91">
        <v>3.3363776375076246E-2</v>
      </c>
      <c r="H220" s="91">
        <v>3.3363776375076246E-2</v>
      </c>
      <c r="I220" s="91">
        <v>6.3328695710478236E-2</v>
      </c>
      <c r="J220" s="91">
        <v>6.3328695710478236E-2</v>
      </c>
      <c r="K220" s="92">
        <v>2.8830867850460028E-2</v>
      </c>
      <c r="L220" s="92">
        <v>2.8830867850460028E-2</v>
      </c>
      <c r="M220" s="114">
        <v>242</v>
      </c>
      <c r="N220" s="114">
        <v>215</v>
      </c>
      <c r="O220" s="270" t="s">
        <v>440</v>
      </c>
      <c r="P220" s="77"/>
      <c r="Q220" s="156"/>
      <c r="R220" s="77"/>
      <c r="S220" s="77"/>
      <c r="T220" s="77"/>
      <c r="U220" s="77"/>
      <c r="V220" s="77"/>
    </row>
    <row r="221" spans="2:22" x14ac:dyDescent="0.2">
      <c r="B221" s="146">
        <f t="shared" si="3"/>
        <v>42212</v>
      </c>
      <c r="C221" s="260" t="s">
        <v>442</v>
      </c>
      <c r="D221" s="260" t="s">
        <v>442</v>
      </c>
      <c r="E221" s="91">
        <v>2.6068741369754924E-2</v>
      </c>
      <c r="F221" s="91">
        <v>2.6068741369754924E-2</v>
      </c>
      <c r="G221" s="91">
        <v>3.3936689706769475E-3</v>
      </c>
      <c r="H221" s="91">
        <v>3.3936689706769475E-3</v>
      </c>
      <c r="I221" s="91">
        <v>1.0199976532510854E-2</v>
      </c>
      <c r="J221" s="91">
        <v>1.0199976532510854E-2</v>
      </c>
      <c r="K221" s="92">
        <v>1.343036461490313E-2</v>
      </c>
      <c r="L221" s="92">
        <v>1.343036461490313E-2</v>
      </c>
      <c r="M221" s="114">
        <v>246</v>
      </c>
      <c r="N221" s="114">
        <v>221</v>
      </c>
      <c r="O221" s="270" t="s">
        <v>440</v>
      </c>
      <c r="P221" s="77"/>
      <c r="Q221" s="156"/>
      <c r="R221" s="77"/>
      <c r="S221" s="77"/>
      <c r="T221" s="77"/>
      <c r="U221" s="77"/>
      <c r="V221" s="77"/>
    </row>
    <row r="222" spans="2:22" x14ac:dyDescent="0.2">
      <c r="B222" s="146">
        <f t="shared" si="3"/>
        <v>42213</v>
      </c>
      <c r="C222" s="260" t="s">
        <v>442</v>
      </c>
      <c r="D222" s="260" t="s">
        <v>442</v>
      </c>
      <c r="E222" s="91">
        <v>0</v>
      </c>
      <c r="F222" s="91">
        <v>0</v>
      </c>
      <c r="G222" s="91">
        <v>2.1467399546387443E-3</v>
      </c>
      <c r="H222" s="91">
        <v>2.1467399546387443E-3</v>
      </c>
      <c r="I222" s="91">
        <v>5.120941381564611E-3</v>
      </c>
      <c r="J222" s="91">
        <v>5.120941381564611E-3</v>
      </c>
      <c r="K222" s="92">
        <v>1.8294144334642117E-3</v>
      </c>
      <c r="L222" s="92">
        <v>1.8294144334642117E-3</v>
      </c>
      <c r="M222" s="114">
        <v>213</v>
      </c>
      <c r="N222" s="114">
        <v>199</v>
      </c>
      <c r="O222" s="270" t="s">
        <v>440</v>
      </c>
      <c r="P222" s="77"/>
      <c r="Q222" s="156"/>
      <c r="R222" s="77"/>
      <c r="S222" s="77"/>
      <c r="T222" s="77"/>
      <c r="U222" s="77"/>
      <c r="V222" s="77"/>
    </row>
    <row r="223" spans="2:22" x14ac:dyDescent="0.2">
      <c r="B223" s="146">
        <f t="shared" si="3"/>
        <v>42214</v>
      </c>
      <c r="C223" s="260" t="s">
        <v>442</v>
      </c>
      <c r="D223" s="260" t="s">
        <v>442</v>
      </c>
      <c r="E223" s="91">
        <v>1.8257136684295069E-2</v>
      </c>
      <c r="F223" s="91">
        <v>1.8257136684295069E-2</v>
      </c>
      <c r="G223" s="91">
        <v>4.815842064644844E-3</v>
      </c>
      <c r="H223" s="91">
        <v>4.815842064644844E-3</v>
      </c>
      <c r="I223" s="91">
        <v>1.3242368875404395E-3</v>
      </c>
      <c r="J223" s="91">
        <v>1.3242368875404395E-3</v>
      </c>
      <c r="K223" s="92">
        <v>9.4490428189986445E-3</v>
      </c>
      <c r="L223" s="92">
        <v>9.4490428189986445E-3</v>
      </c>
      <c r="M223" s="114">
        <v>344</v>
      </c>
      <c r="N223" s="114">
        <v>275</v>
      </c>
      <c r="O223" s="270" t="s">
        <v>440</v>
      </c>
      <c r="P223" s="77"/>
      <c r="Q223" s="156"/>
      <c r="R223" s="77"/>
      <c r="S223" s="77"/>
      <c r="T223" s="77"/>
      <c r="U223" s="77"/>
      <c r="V223" s="77"/>
    </row>
    <row r="224" spans="2:22" x14ac:dyDescent="0.2">
      <c r="B224" s="146">
        <f t="shared" si="3"/>
        <v>42215</v>
      </c>
      <c r="C224" s="260" t="s">
        <v>442</v>
      </c>
      <c r="D224" s="260" t="s">
        <v>442</v>
      </c>
      <c r="E224" s="91">
        <v>6.8722582826869069E-3</v>
      </c>
      <c r="F224" s="91">
        <v>6.8722582826869069E-3</v>
      </c>
      <c r="G224" s="91">
        <v>1.1660471339168062E-3</v>
      </c>
      <c r="H224" s="91">
        <v>1.1660471339168062E-3</v>
      </c>
      <c r="I224" s="91">
        <v>0</v>
      </c>
      <c r="J224" s="91">
        <v>0</v>
      </c>
      <c r="K224" s="92">
        <v>3.1882823660133496E-3</v>
      </c>
      <c r="L224" s="92">
        <v>3.1882823660133496E-3</v>
      </c>
      <c r="M224" s="114">
        <v>406</v>
      </c>
      <c r="N224" s="114">
        <v>346</v>
      </c>
      <c r="O224" s="270" t="s">
        <v>440</v>
      </c>
      <c r="P224" s="77"/>
      <c r="Q224" s="156"/>
      <c r="R224" s="77"/>
      <c r="S224" s="77"/>
      <c r="T224" s="77"/>
      <c r="U224" s="77"/>
      <c r="V224" s="77"/>
    </row>
    <row r="225" spans="2:22" x14ac:dyDescent="0.2">
      <c r="B225" s="146">
        <f t="shared" si="3"/>
        <v>42216</v>
      </c>
      <c r="C225" s="260" t="s">
        <v>442</v>
      </c>
      <c r="D225" s="260" t="s">
        <v>442</v>
      </c>
      <c r="E225" s="91">
        <v>1.8245864527461794E-2</v>
      </c>
      <c r="F225" s="91">
        <v>1.8245864527461794E-2</v>
      </c>
      <c r="G225" s="91">
        <v>0</v>
      </c>
      <c r="H225" s="91">
        <v>0</v>
      </c>
      <c r="I225" s="91">
        <v>0</v>
      </c>
      <c r="J225" s="91">
        <v>0</v>
      </c>
      <c r="K225" s="92">
        <v>7.1182984686716444E-3</v>
      </c>
      <c r="L225" s="92">
        <v>7.1182984686716444E-3</v>
      </c>
      <c r="M225" s="114">
        <v>286</v>
      </c>
      <c r="N225" s="114">
        <v>250</v>
      </c>
      <c r="O225" s="270" t="s">
        <v>440</v>
      </c>
      <c r="P225" s="77"/>
      <c r="Q225" s="156"/>
      <c r="R225" s="77"/>
      <c r="S225" s="77"/>
      <c r="T225" s="77"/>
      <c r="U225" s="77"/>
      <c r="V225" s="77"/>
    </row>
    <row r="226" spans="2:22" x14ac:dyDescent="0.2">
      <c r="B226" s="146">
        <f t="shared" si="3"/>
        <v>42217</v>
      </c>
      <c r="C226" s="260" t="s">
        <v>442</v>
      </c>
      <c r="D226" s="260" t="s">
        <v>442</v>
      </c>
      <c r="E226" s="91">
        <v>0</v>
      </c>
      <c r="F226" s="91">
        <v>0</v>
      </c>
      <c r="G226" s="91">
        <v>5.7628341011495337E-3</v>
      </c>
      <c r="H226" s="91">
        <v>5.7628341011495337E-3</v>
      </c>
      <c r="I226" s="91">
        <v>6.1602159009001454E-3</v>
      </c>
      <c r="J226" s="91">
        <v>6.1602159009001454E-3</v>
      </c>
      <c r="K226" s="92">
        <v>3.5840691424839726E-3</v>
      </c>
      <c r="L226" s="92">
        <v>3.5840691424839726E-3</v>
      </c>
      <c r="M226" s="114">
        <v>142</v>
      </c>
      <c r="N226" s="114">
        <v>128</v>
      </c>
      <c r="O226" s="270" t="s">
        <v>440</v>
      </c>
      <c r="P226" s="77"/>
      <c r="Q226" s="156"/>
      <c r="R226" s="77"/>
      <c r="S226" s="77"/>
      <c r="T226" s="77"/>
      <c r="U226" s="77"/>
      <c r="V226" s="77"/>
    </row>
    <row r="227" spans="2:22" x14ac:dyDescent="0.2">
      <c r="B227" s="146">
        <f t="shared" si="3"/>
        <v>42218</v>
      </c>
      <c r="C227" s="260" t="s">
        <v>442</v>
      </c>
      <c r="D227" s="260" t="s">
        <v>442</v>
      </c>
      <c r="E227" s="91">
        <v>0</v>
      </c>
      <c r="F227" s="91">
        <v>0</v>
      </c>
      <c r="G227" s="91">
        <v>2.6182139258380543E-2</v>
      </c>
      <c r="H227" s="91">
        <v>2.6182139258380543E-2</v>
      </c>
      <c r="I227" s="91">
        <v>7.4509278039458903E-3</v>
      </c>
      <c r="J227" s="91">
        <v>7.4509278039458903E-3</v>
      </c>
      <c r="K227" s="92">
        <v>1.2691562632157968E-2</v>
      </c>
      <c r="L227" s="92">
        <v>1.2691562632157968E-2</v>
      </c>
      <c r="M227" s="114">
        <v>156</v>
      </c>
      <c r="N227" s="114">
        <v>115</v>
      </c>
      <c r="O227" s="270" t="s">
        <v>440</v>
      </c>
      <c r="P227" s="77"/>
      <c r="Q227" s="156"/>
      <c r="R227" s="77"/>
      <c r="S227" s="77"/>
      <c r="T227" s="77"/>
      <c r="U227" s="77"/>
      <c r="V227" s="77"/>
    </row>
    <row r="228" spans="2:22" x14ac:dyDescent="0.2">
      <c r="B228" s="146">
        <f t="shared" si="3"/>
        <v>42219</v>
      </c>
      <c r="C228" s="260" t="s">
        <v>442</v>
      </c>
      <c r="D228" s="260" t="s">
        <v>442</v>
      </c>
      <c r="E228" s="91">
        <v>0</v>
      </c>
      <c r="F228" s="91">
        <v>0</v>
      </c>
      <c r="G228" s="91">
        <v>1.1704282358650486E-2</v>
      </c>
      <c r="H228" s="91">
        <v>1.1704282358650486E-2</v>
      </c>
      <c r="I228" s="91">
        <v>3.5570008548871046E-2</v>
      </c>
      <c r="J228" s="91">
        <v>3.5570008548871046E-2</v>
      </c>
      <c r="K228" s="92">
        <v>1.1312172422310354E-2</v>
      </c>
      <c r="L228" s="92">
        <v>1.1312172422310354E-2</v>
      </c>
      <c r="M228" s="114">
        <v>365</v>
      </c>
      <c r="N228" s="114">
        <v>345</v>
      </c>
      <c r="O228" s="270" t="s">
        <v>440</v>
      </c>
      <c r="P228" s="77"/>
      <c r="Q228" s="156"/>
      <c r="R228" s="77"/>
      <c r="S228" s="77"/>
      <c r="T228" s="77"/>
      <c r="U228" s="77"/>
      <c r="V228" s="77"/>
    </row>
    <row r="229" spans="2:22" x14ac:dyDescent="0.2">
      <c r="B229" s="146">
        <f t="shared" si="3"/>
        <v>42220</v>
      </c>
      <c r="C229" s="260" t="s">
        <v>442</v>
      </c>
      <c r="D229" s="260" t="s">
        <v>442</v>
      </c>
      <c r="E229" s="91">
        <v>2.3671529349878354E-4</v>
      </c>
      <c r="F229" s="91">
        <v>2.3671529349878354E-4</v>
      </c>
      <c r="G229" s="91">
        <v>0</v>
      </c>
      <c r="H229" s="91">
        <v>0</v>
      </c>
      <c r="I229" s="91">
        <v>5.6405786412323782E-3</v>
      </c>
      <c r="J229" s="91">
        <v>5.6405786412323782E-3</v>
      </c>
      <c r="K229" s="92">
        <v>1.0788854351199198E-3</v>
      </c>
      <c r="L229" s="92">
        <v>1.0788854351199198E-3</v>
      </c>
      <c r="M229" s="114">
        <v>212</v>
      </c>
      <c r="N229" s="114">
        <v>175</v>
      </c>
      <c r="O229" s="270" t="s">
        <v>440</v>
      </c>
      <c r="P229" s="77"/>
      <c r="Q229" s="156"/>
      <c r="R229" s="77"/>
      <c r="S229" s="77"/>
      <c r="T229" s="77"/>
      <c r="U229" s="77"/>
      <c r="V229" s="77"/>
    </row>
    <row r="230" spans="2:22" x14ac:dyDescent="0.2">
      <c r="B230" s="146">
        <f t="shared" si="3"/>
        <v>42221</v>
      </c>
      <c r="C230" s="260" t="s">
        <v>442</v>
      </c>
      <c r="D230" s="260" t="s">
        <v>442</v>
      </c>
      <c r="E230" s="91">
        <v>0</v>
      </c>
      <c r="F230" s="91">
        <v>0</v>
      </c>
      <c r="G230" s="91">
        <v>1.5883179601589328E-2</v>
      </c>
      <c r="H230" s="91">
        <v>1.5883179601589328E-2</v>
      </c>
      <c r="I230" s="91">
        <v>2.9443317632465594E-2</v>
      </c>
      <c r="J230" s="91">
        <v>2.9443317632465594E-2</v>
      </c>
      <c r="K230" s="92">
        <v>1.2058303789804973E-2</v>
      </c>
      <c r="L230" s="92">
        <v>1.2058303789804973E-2</v>
      </c>
      <c r="M230" s="114">
        <v>268</v>
      </c>
      <c r="N230" s="114">
        <v>241</v>
      </c>
      <c r="O230" s="270" t="s">
        <v>440</v>
      </c>
      <c r="P230" s="77"/>
      <c r="Q230" s="156"/>
      <c r="R230" s="77"/>
      <c r="S230" s="77"/>
      <c r="T230" s="77"/>
      <c r="U230" s="77"/>
      <c r="V230" s="77"/>
    </row>
    <row r="231" spans="2:22" x14ac:dyDescent="0.2">
      <c r="B231" s="146">
        <f t="shared" si="3"/>
        <v>42222</v>
      </c>
      <c r="C231" s="260" t="s">
        <v>442</v>
      </c>
      <c r="D231" s="260" t="s">
        <v>442</v>
      </c>
      <c r="E231" s="91">
        <v>1.1324760231830691E-2</v>
      </c>
      <c r="F231" s="91">
        <v>1.1324760231830691E-2</v>
      </c>
      <c r="G231" s="91">
        <v>1.0386581695756061E-2</v>
      </c>
      <c r="H231" s="91">
        <v>1.0386581695756061E-2</v>
      </c>
      <c r="I231" s="91">
        <v>5.2684513133412679E-2</v>
      </c>
      <c r="J231" s="91">
        <v>5.2684513133412679E-2</v>
      </c>
      <c r="K231" s="92">
        <v>1.815048839355278E-2</v>
      </c>
      <c r="L231" s="92">
        <v>1.815048839355278E-2</v>
      </c>
      <c r="M231" s="114">
        <v>218</v>
      </c>
      <c r="N231" s="114">
        <v>207</v>
      </c>
      <c r="O231" s="270" t="s">
        <v>440</v>
      </c>
      <c r="P231" s="77"/>
      <c r="Q231" s="156"/>
      <c r="R231" s="77"/>
      <c r="S231" s="77"/>
      <c r="T231" s="77"/>
      <c r="U231" s="77"/>
      <c r="V231" s="77"/>
    </row>
    <row r="232" spans="2:22" x14ac:dyDescent="0.2">
      <c r="B232" s="146">
        <f t="shared" si="3"/>
        <v>42223</v>
      </c>
      <c r="C232" s="260" t="s">
        <v>442</v>
      </c>
      <c r="D232" s="260" t="s">
        <v>442</v>
      </c>
      <c r="E232" s="91">
        <v>0</v>
      </c>
      <c r="F232" s="91">
        <v>0</v>
      </c>
      <c r="G232" s="91">
        <v>2.1770706604342682E-3</v>
      </c>
      <c r="H232" s="91">
        <v>2.1770706604342682E-3</v>
      </c>
      <c r="I232" s="91">
        <v>0</v>
      </c>
      <c r="J232" s="91">
        <v>0</v>
      </c>
      <c r="K232" s="92">
        <v>9.4695650962971212E-4</v>
      </c>
      <c r="L232" s="92">
        <v>9.4695650962971212E-4</v>
      </c>
      <c r="M232" s="114">
        <v>180</v>
      </c>
      <c r="N232" s="114">
        <v>164</v>
      </c>
      <c r="O232" s="270" t="s">
        <v>440</v>
      </c>
      <c r="P232" s="77"/>
      <c r="Q232" s="156"/>
      <c r="R232" s="77"/>
      <c r="S232" s="77"/>
      <c r="T232" s="77"/>
      <c r="U232" s="77"/>
      <c r="V232" s="77"/>
    </row>
    <row r="233" spans="2:22" x14ac:dyDescent="0.2">
      <c r="B233" s="146">
        <f t="shared" si="3"/>
        <v>42224</v>
      </c>
      <c r="C233" s="260" t="s">
        <v>442</v>
      </c>
      <c r="D233" s="260" t="s">
        <v>442</v>
      </c>
      <c r="E233" s="91">
        <v>0</v>
      </c>
      <c r="F233" s="91">
        <v>0</v>
      </c>
      <c r="G233" s="91">
        <v>1.7355903871883098E-3</v>
      </c>
      <c r="H233" s="91">
        <v>1.7355903871883098E-3</v>
      </c>
      <c r="I233" s="91">
        <v>3.4865983874482458E-3</v>
      </c>
      <c r="J233" s="91">
        <v>3.4865983874482458E-3</v>
      </c>
      <c r="K233" s="92">
        <v>1.3647314403487027E-3</v>
      </c>
      <c r="L233" s="92">
        <v>1.3647314403487027E-3</v>
      </c>
      <c r="M233" s="114">
        <v>121</v>
      </c>
      <c r="N233" s="114">
        <v>114</v>
      </c>
      <c r="O233" s="270" t="s">
        <v>440</v>
      </c>
      <c r="P233" s="77"/>
      <c r="Q233" s="156"/>
      <c r="R233" s="77"/>
      <c r="S233" s="77"/>
      <c r="T233" s="77"/>
      <c r="U233" s="77"/>
      <c r="V233" s="77"/>
    </row>
    <row r="234" spans="2:22" x14ac:dyDescent="0.2">
      <c r="B234" s="146">
        <f t="shared" si="3"/>
        <v>42225</v>
      </c>
      <c r="C234" s="260" t="s">
        <v>442</v>
      </c>
      <c r="D234" s="260" t="s">
        <v>442</v>
      </c>
      <c r="E234" s="91">
        <v>0</v>
      </c>
      <c r="F234" s="91">
        <v>0</v>
      </c>
      <c r="G234" s="91">
        <v>5.2943932005297765E-3</v>
      </c>
      <c r="H234" s="91">
        <v>5.2943932005297765E-3</v>
      </c>
      <c r="I234" s="91">
        <v>2.0307759357661298E-2</v>
      </c>
      <c r="J234" s="91">
        <v>2.0307759357661298E-2</v>
      </c>
      <c r="K234" s="92">
        <v>5.8547125378654342E-3</v>
      </c>
      <c r="L234" s="92">
        <v>5.8547125378654342E-3</v>
      </c>
      <c r="M234" s="114">
        <v>142</v>
      </c>
      <c r="N234" s="114">
        <v>120</v>
      </c>
      <c r="O234" s="270" t="s">
        <v>440</v>
      </c>
      <c r="P234" s="77"/>
      <c r="Q234" s="156"/>
      <c r="R234" s="77"/>
      <c r="S234" s="77"/>
      <c r="T234" s="77"/>
      <c r="U234" s="77"/>
      <c r="V234" s="77"/>
    </row>
    <row r="235" spans="2:22" x14ac:dyDescent="0.2">
      <c r="B235" s="146">
        <f t="shared" si="3"/>
        <v>42226</v>
      </c>
      <c r="C235" s="260" t="s">
        <v>442</v>
      </c>
      <c r="D235" s="260" t="s">
        <v>442</v>
      </c>
      <c r="E235" s="91">
        <v>5.2603398555285235E-5</v>
      </c>
      <c r="F235" s="91">
        <v>5.2603398555285235E-5</v>
      </c>
      <c r="G235" s="91">
        <v>1.4154329371244469E-4</v>
      </c>
      <c r="H235" s="91">
        <v>1.4154329371244469E-4</v>
      </c>
      <c r="I235" s="91">
        <v>4.0229981393633603E-4</v>
      </c>
      <c r="J235" s="91">
        <v>4.0229981393633603E-4</v>
      </c>
      <c r="K235" s="92">
        <v>1.5245120278868432E-4</v>
      </c>
      <c r="L235" s="92">
        <v>1.5245120278868432E-4</v>
      </c>
      <c r="M235" s="114">
        <v>198</v>
      </c>
      <c r="N235" s="114">
        <v>186</v>
      </c>
      <c r="O235" s="270" t="s">
        <v>440</v>
      </c>
      <c r="P235" s="77"/>
      <c r="Q235" s="156"/>
      <c r="R235" s="77"/>
      <c r="S235" s="77"/>
      <c r="T235" s="77"/>
      <c r="U235" s="77"/>
      <c r="V235" s="77"/>
    </row>
    <row r="236" spans="2:22" x14ac:dyDescent="0.2">
      <c r="B236" s="146">
        <f t="shared" si="3"/>
        <v>42227</v>
      </c>
      <c r="C236" s="260" t="s">
        <v>442</v>
      </c>
      <c r="D236" s="260" t="s">
        <v>442</v>
      </c>
      <c r="E236" s="91">
        <v>0</v>
      </c>
      <c r="F236" s="91">
        <v>0</v>
      </c>
      <c r="G236" s="91">
        <v>2.7398737568623223E-3</v>
      </c>
      <c r="H236" s="91">
        <v>2.7398737568623223E-3</v>
      </c>
      <c r="I236" s="91">
        <v>4.5761603835258223E-3</v>
      </c>
      <c r="J236" s="91">
        <v>4.5761603835258223E-3</v>
      </c>
      <c r="K236" s="92">
        <v>1.9921267749021345E-3</v>
      </c>
      <c r="L236" s="92">
        <v>1.9921267749021345E-3</v>
      </c>
      <c r="M236" s="114">
        <v>210</v>
      </c>
      <c r="N236" s="114">
        <v>196</v>
      </c>
      <c r="O236" s="270" t="s">
        <v>440</v>
      </c>
      <c r="P236" s="77"/>
      <c r="Q236" s="156"/>
      <c r="R236" s="77"/>
      <c r="S236" s="77"/>
      <c r="T236" s="77"/>
      <c r="U236" s="77"/>
      <c r="V236" s="77"/>
    </row>
    <row r="237" spans="2:22" x14ac:dyDescent="0.2">
      <c r="B237" s="146">
        <f t="shared" si="3"/>
        <v>42228</v>
      </c>
      <c r="C237" s="260" t="s">
        <v>442</v>
      </c>
      <c r="D237" s="260" t="s">
        <v>442</v>
      </c>
      <c r="E237" s="91">
        <v>0</v>
      </c>
      <c r="F237" s="91">
        <v>0</v>
      </c>
      <c r="G237" s="91">
        <v>5.058487711009035E-3</v>
      </c>
      <c r="H237" s="91">
        <v>5.058487711009035E-3</v>
      </c>
      <c r="I237" s="91">
        <v>4.24929178470255E-3</v>
      </c>
      <c r="J237" s="91">
        <v>4.24929178470255E-3</v>
      </c>
      <c r="K237" s="92">
        <v>2.9434809153815202E-3</v>
      </c>
      <c r="L237" s="92">
        <v>2.9434809153815202E-3</v>
      </c>
      <c r="M237" s="114">
        <v>204</v>
      </c>
      <c r="N237" s="114">
        <v>188</v>
      </c>
      <c r="O237" s="270" t="s">
        <v>440</v>
      </c>
      <c r="P237" s="77"/>
      <c r="Q237" s="156"/>
      <c r="R237" s="77"/>
      <c r="S237" s="77"/>
      <c r="T237" s="77"/>
      <c r="U237" s="77"/>
      <c r="V237" s="77"/>
    </row>
    <row r="238" spans="2:22" x14ac:dyDescent="0.2">
      <c r="B238" s="146">
        <f t="shared" si="3"/>
        <v>42229</v>
      </c>
      <c r="C238" s="260" t="s">
        <v>442</v>
      </c>
      <c r="D238" s="260" t="s">
        <v>442</v>
      </c>
      <c r="E238" s="91">
        <v>0</v>
      </c>
      <c r="F238" s="91">
        <v>0</v>
      </c>
      <c r="G238" s="91">
        <v>2.3799493814221057E-2</v>
      </c>
      <c r="H238" s="91">
        <v>2.3799493814221057E-2</v>
      </c>
      <c r="I238" s="91">
        <v>1.4155924702884825E-2</v>
      </c>
      <c r="J238" s="91">
        <v>1.4155924702884825E-2</v>
      </c>
      <c r="K238" s="92">
        <v>1.282788918849785E-2</v>
      </c>
      <c r="L238" s="92">
        <v>1.282788918849785E-2</v>
      </c>
      <c r="M238" s="114">
        <v>176</v>
      </c>
      <c r="N238" s="114">
        <v>164</v>
      </c>
      <c r="O238" s="270" t="s">
        <v>440</v>
      </c>
      <c r="P238" s="77"/>
      <c r="Q238" s="156"/>
      <c r="R238" s="77"/>
      <c r="S238" s="77"/>
      <c r="T238" s="77"/>
      <c r="U238" s="77"/>
      <c r="V238" s="77"/>
    </row>
    <row r="239" spans="2:22" x14ac:dyDescent="0.2">
      <c r="B239" s="146">
        <f t="shared" si="3"/>
        <v>42230</v>
      </c>
      <c r="C239" s="260" t="s">
        <v>442</v>
      </c>
      <c r="D239" s="260" t="s">
        <v>442</v>
      </c>
      <c r="E239" s="91">
        <v>0</v>
      </c>
      <c r="F239" s="91">
        <v>0</v>
      </c>
      <c r="G239" s="91">
        <v>1.8741006103212023E-2</v>
      </c>
      <c r="H239" s="91">
        <v>1.8741006103212023E-2</v>
      </c>
      <c r="I239" s="91">
        <v>2.1682283721943779E-2</v>
      </c>
      <c r="J239" s="91">
        <v>2.1682283721943779E-2</v>
      </c>
      <c r="K239" s="92">
        <v>1.1943965387713459E-2</v>
      </c>
      <c r="L239" s="92">
        <v>1.1943965387713459E-2</v>
      </c>
      <c r="M239" s="114">
        <v>160</v>
      </c>
      <c r="N239" s="114">
        <v>140</v>
      </c>
      <c r="O239" s="270" t="s">
        <v>440</v>
      </c>
      <c r="P239" s="77"/>
      <c r="Q239" s="156"/>
      <c r="R239" s="77"/>
      <c r="S239" s="77"/>
      <c r="T239" s="77"/>
      <c r="U239" s="77"/>
      <c r="V239" s="77"/>
    </row>
    <row r="240" spans="2:22" x14ac:dyDescent="0.2">
      <c r="B240" s="146">
        <f t="shared" si="3"/>
        <v>42231</v>
      </c>
      <c r="C240" s="260" t="s">
        <v>442</v>
      </c>
      <c r="D240" s="260" t="s">
        <v>442</v>
      </c>
      <c r="E240" s="91">
        <v>0</v>
      </c>
      <c r="F240" s="91">
        <v>0</v>
      </c>
      <c r="G240" s="91">
        <v>8.3240937016604375E-4</v>
      </c>
      <c r="H240" s="91">
        <v>8.3240937016604375E-4</v>
      </c>
      <c r="I240" s="91">
        <v>1.613389878807181E-2</v>
      </c>
      <c r="J240" s="91">
        <v>1.613389878807181E-2</v>
      </c>
      <c r="K240" s="92">
        <v>3.1838847351636761E-3</v>
      </c>
      <c r="L240" s="92">
        <v>3.1838847351636761E-3</v>
      </c>
      <c r="M240" s="114">
        <v>173</v>
      </c>
      <c r="N240" s="114">
        <v>120</v>
      </c>
      <c r="O240" s="270" t="s">
        <v>440</v>
      </c>
      <c r="P240" s="77"/>
      <c r="Q240" s="156"/>
      <c r="R240" s="77"/>
      <c r="S240" s="77"/>
      <c r="T240" s="77"/>
      <c r="U240" s="77"/>
      <c r="V240" s="77"/>
    </row>
    <row r="241" spans="2:22" x14ac:dyDescent="0.2">
      <c r="B241" s="146">
        <f t="shared" si="3"/>
        <v>42232</v>
      </c>
      <c r="C241" s="260" t="s">
        <v>442</v>
      </c>
      <c r="D241" s="260" t="s">
        <v>442</v>
      </c>
      <c r="E241" s="91">
        <v>0</v>
      </c>
      <c r="F241" s="91">
        <v>0</v>
      </c>
      <c r="G241" s="91">
        <v>0</v>
      </c>
      <c r="H241" s="91">
        <v>0</v>
      </c>
      <c r="I241" s="91">
        <v>9.135558274804298E-4</v>
      </c>
      <c r="J241" s="91">
        <v>9.135558274804298E-4</v>
      </c>
      <c r="K241" s="92">
        <v>1.5978058753814028E-4</v>
      </c>
      <c r="L241" s="92">
        <v>1.5978058753814028E-4</v>
      </c>
      <c r="M241" s="114">
        <v>83</v>
      </c>
      <c r="N241" s="114">
        <v>76</v>
      </c>
      <c r="O241" s="270" t="s">
        <v>440</v>
      </c>
      <c r="P241" s="77"/>
      <c r="Q241" s="156"/>
      <c r="R241" s="77"/>
      <c r="S241" s="77"/>
      <c r="T241" s="77"/>
      <c r="U241" s="77"/>
      <c r="V241" s="77"/>
    </row>
    <row r="242" spans="2:22" x14ac:dyDescent="0.2">
      <c r="B242" s="146">
        <f t="shared" si="3"/>
        <v>42233</v>
      </c>
      <c r="C242" s="260" t="s">
        <v>442</v>
      </c>
      <c r="D242" s="260" t="s">
        <v>442</v>
      </c>
      <c r="E242" s="91">
        <v>6.5866969762439298E-3</v>
      </c>
      <c r="F242" s="91">
        <v>6.5866969762439298E-3</v>
      </c>
      <c r="G242" s="91">
        <v>0</v>
      </c>
      <c r="H242" s="91">
        <v>0</v>
      </c>
      <c r="I242" s="91">
        <v>6.0009722245503464E-3</v>
      </c>
      <c r="J242" s="91">
        <v>6.0009722245503464E-3</v>
      </c>
      <c r="K242" s="92">
        <v>3.6192501892813611E-3</v>
      </c>
      <c r="L242" s="92">
        <v>3.6192501892813611E-3</v>
      </c>
      <c r="M242" s="114">
        <v>233</v>
      </c>
      <c r="N242" s="114">
        <v>219</v>
      </c>
      <c r="O242" s="270" t="s">
        <v>440</v>
      </c>
      <c r="P242" s="77"/>
      <c r="Q242" s="156"/>
      <c r="R242" s="77"/>
      <c r="S242" s="77"/>
      <c r="T242" s="77"/>
      <c r="U242" s="77"/>
      <c r="V242" s="77"/>
    </row>
    <row r="243" spans="2:22" x14ac:dyDescent="0.2">
      <c r="B243" s="146">
        <f t="shared" si="3"/>
        <v>42234</v>
      </c>
      <c r="C243" s="260" t="s">
        <v>442</v>
      </c>
      <c r="D243" s="260" t="s">
        <v>442</v>
      </c>
      <c r="E243" s="91">
        <v>7.5448303070723387E-3</v>
      </c>
      <c r="F243" s="91">
        <v>7.5448303070723387E-3</v>
      </c>
      <c r="G243" s="91">
        <v>1.5232754466196429E-3</v>
      </c>
      <c r="H243" s="91">
        <v>1.5232754466196429E-3</v>
      </c>
      <c r="I243" s="91">
        <v>9.0182208290728663E-3</v>
      </c>
      <c r="J243" s="91">
        <v>9.0182208290728663E-3</v>
      </c>
      <c r="K243" s="92">
        <v>5.1833408948152668E-3</v>
      </c>
      <c r="L243" s="92">
        <v>5.1833408948152668E-3</v>
      </c>
      <c r="M243" s="114">
        <v>298</v>
      </c>
      <c r="N243" s="114">
        <v>260</v>
      </c>
      <c r="O243" s="270" t="s">
        <v>440</v>
      </c>
      <c r="P243" s="77"/>
      <c r="Q243" s="156"/>
      <c r="R243" s="77"/>
      <c r="S243" s="77"/>
      <c r="T243" s="77"/>
      <c r="U243" s="77"/>
      <c r="V243" s="77"/>
    </row>
    <row r="244" spans="2:22" x14ac:dyDescent="0.2">
      <c r="B244" s="146">
        <f t="shared" si="3"/>
        <v>42235</v>
      </c>
      <c r="C244" s="260" t="s">
        <v>442</v>
      </c>
      <c r="D244" s="260" t="s">
        <v>442</v>
      </c>
      <c r="E244" s="91">
        <v>4.1331241722009828E-5</v>
      </c>
      <c r="F244" s="91">
        <v>4.1331241722009828E-5</v>
      </c>
      <c r="G244" s="91">
        <v>6.0425506101526982E-3</v>
      </c>
      <c r="H244" s="91">
        <v>6.0425506101526982E-3</v>
      </c>
      <c r="I244" s="91">
        <v>1.542149286755955E-3</v>
      </c>
      <c r="J244" s="91">
        <v>1.542149286755955E-3</v>
      </c>
      <c r="K244" s="92">
        <v>2.9141633763836963E-3</v>
      </c>
      <c r="L244" s="92">
        <v>2.9141633763836963E-3</v>
      </c>
      <c r="M244" s="114">
        <v>257</v>
      </c>
      <c r="N244" s="114">
        <v>243</v>
      </c>
      <c r="O244" s="270" t="s">
        <v>440</v>
      </c>
      <c r="P244" s="77"/>
      <c r="Q244" s="156"/>
      <c r="R244" s="77"/>
      <c r="S244" s="77"/>
      <c r="T244" s="77"/>
      <c r="U244" s="77"/>
      <c r="V244" s="77"/>
    </row>
    <row r="245" spans="2:22" x14ac:dyDescent="0.2">
      <c r="B245" s="146">
        <f t="shared" si="3"/>
        <v>42236</v>
      </c>
      <c r="C245" s="260" t="s">
        <v>442</v>
      </c>
      <c r="D245" s="260" t="s">
        <v>442</v>
      </c>
      <c r="E245" s="91">
        <v>0</v>
      </c>
      <c r="F245" s="91">
        <v>0</v>
      </c>
      <c r="G245" s="91">
        <v>7.0232434308746365E-3</v>
      </c>
      <c r="H245" s="91">
        <v>7.0232434308746365E-3</v>
      </c>
      <c r="I245" s="91">
        <v>1.1624788373535377E-2</v>
      </c>
      <c r="J245" s="91">
        <v>1.1624788373535377E-2</v>
      </c>
      <c r="K245" s="92">
        <v>5.0880588930723386E-3</v>
      </c>
      <c r="L245" s="92">
        <v>5.0880588930723386E-3</v>
      </c>
      <c r="M245" s="114">
        <v>345</v>
      </c>
      <c r="N245" s="114">
        <v>314</v>
      </c>
      <c r="O245" s="270" t="s">
        <v>440</v>
      </c>
      <c r="P245" s="77"/>
      <c r="Q245" s="156"/>
      <c r="R245" s="77"/>
      <c r="S245" s="77"/>
      <c r="T245" s="77"/>
      <c r="U245" s="77"/>
      <c r="V245" s="77"/>
    </row>
    <row r="246" spans="2:22" x14ac:dyDescent="0.2">
      <c r="B246" s="146">
        <f t="shared" si="3"/>
        <v>42237</v>
      </c>
      <c r="C246" s="260" t="s">
        <v>442</v>
      </c>
      <c r="D246" s="260" t="s">
        <v>442</v>
      </c>
      <c r="E246" s="91">
        <v>3.3624843833660538E-2</v>
      </c>
      <c r="F246" s="91">
        <v>3.3624843833660538E-2</v>
      </c>
      <c r="G246" s="91">
        <v>9.7496368740500588E-3</v>
      </c>
      <c r="H246" s="91">
        <v>9.7496368740500588E-3</v>
      </c>
      <c r="I246" s="91">
        <v>1.9553447206530666E-2</v>
      </c>
      <c r="J246" s="91">
        <v>1.9553447206530666E-2</v>
      </c>
      <c r="K246" s="92">
        <v>2.0778805764707694E-2</v>
      </c>
      <c r="L246" s="92">
        <v>2.0778805764707694E-2</v>
      </c>
      <c r="M246" s="114">
        <v>187</v>
      </c>
      <c r="N246" s="114">
        <v>171</v>
      </c>
      <c r="O246" s="270" t="s">
        <v>440</v>
      </c>
      <c r="P246" s="77"/>
      <c r="Q246" s="156"/>
      <c r="R246" s="77"/>
      <c r="S246" s="77"/>
      <c r="T246" s="77"/>
      <c r="U246" s="77"/>
      <c r="V246" s="77"/>
    </row>
    <row r="247" spans="2:22" x14ac:dyDescent="0.2">
      <c r="B247" s="146">
        <f t="shared" si="3"/>
        <v>42238</v>
      </c>
      <c r="C247" s="260" t="s">
        <v>442</v>
      </c>
      <c r="D247" s="260" t="s">
        <v>442</v>
      </c>
      <c r="E247" s="91">
        <v>0</v>
      </c>
      <c r="F247" s="91">
        <v>0</v>
      </c>
      <c r="G247" s="91">
        <v>5.9313380222357774E-4</v>
      </c>
      <c r="H247" s="91">
        <v>5.9313380222357774E-4</v>
      </c>
      <c r="I247" s="91">
        <v>0</v>
      </c>
      <c r="J247" s="91">
        <v>0</v>
      </c>
      <c r="K247" s="92">
        <v>2.5799434318085038E-4</v>
      </c>
      <c r="L247" s="92">
        <v>2.5799434318085038E-4</v>
      </c>
      <c r="M247" s="114">
        <v>100</v>
      </c>
      <c r="N247" s="114">
        <v>91</v>
      </c>
      <c r="O247" s="270" t="s">
        <v>440</v>
      </c>
      <c r="P247" s="77"/>
      <c r="Q247" s="156"/>
      <c r="R247" s="77"/>
      <c r="S247" s="77"/>
      <c r="T247" s="77"/>
      <c r="U247" s="77"/>
      <c r="V247" s="77"/>
    </row>
    <row r="248" spans="2:22" x14ac:dyDescent="0.2">
      <c r="B248" s="146">
        <f t="shared" si="3"/>
        <v>42239</v>
      </c>
      <c r="C248" s="260" t="s">
        <v>442</v>
      </c>
      <c r="D248" s="260" t="s">
        <v>442</v>
      </c>
      <c r="E248" s="91">
        <v>1.5687084926308274E-2</v>
      </c>
      <c r="F248" s="91">
        <v>1.5687084926308274E-2</v>
      </c>
      <c r="G248" s="91">
        <v>7.3467709593602239E-3</v>
      </c>
      <c r="H248" s="91">
        <v>7.3467709593602239E-3</v>
      </c>
      <c r="I248" s="91">
        <v>6.6295656838258714E-3</v>
      </c>
      <c r="J248" s="91">
        <v>6.6295656838258714E-3</v>
      </c>
      <c r="K248" s="92">
        <v>1.0475156683922482E-2</v>
      </c>
      <c r="L248" s="92">
        <v>1.0475156683922482E-2</v>
      </c>
      <c r="M248" s="114">
        <v>106</v>
      </c>
      <c r="N248" s="114">
        <v>90</v>
      </c>
      <c r="O248" s="270" t="s">
        <v>440</v>
      </c>
      <c r="P248" s="77"/>
      <c r="Q248" s="156"/>
      <c r="R248" s="77"/>
      <c r="S248" s="77"/>
      <c r="T248" s="77"/>
      <c r="U248" s="77"/>
      <c r="V248" s="77"/>
    </row>
    <row r="249" spans="2:22" x14ac:dyDescent="0.2">
      <c r="B249" s="146">
        <f t="shared" si="3"/>
        <v>42240</v>
      </c>
      <c r="C249" s="260" t="s">
        <v>442</v>
      </c>
      <c r="D249" s="260" t="s">
        <v>442</v>
      </c>
      <c r="E249" s="91">
        <v>1.2726265064767935E-2</v>
      </c>
      <c r="F249" s="91">
        <v>1.2726265064767935E-2</v>
      </c>
      <c r="G249" s="91">
        <v>3.1678737164213809E-4</v>
      </c>
      <c r="H249" s="91">
        <v>3.1678737164213809E-4</v>
      </c>
      <c r="I249" s="91">
        <v>0</v>
      </c>
      <c r="J249" s="91">
        <v>0</v>
      </c>
      <c r="K249" s="92">
        <v>5.102717662571251E-3</v>
      </c>
      <c r="L249" s="92">
        <v>5.102717662571251E-3</v>
      </c>
      <c r="M249" s="114">
        <v>192</v>
      </c>
      <c r="N249" s="114">
        <v>163</v>
      </c>
      <c r="O249" s="270" t="s">
        <v>440</v>
      </c>
      <c r="P249" s="77"/>
      <c r="Q249" s="156"/>
      <c r="R249" s="77"/>
      <c r="S249" s="77"/>
      <c r="T249" s="77"/>
      <c r="U249" s="77"/>
      <c r="V249" s="77"/>
    </row>
    <row r="250" spans="2:22" x14ac:dyDescent="0.2">
      <c r="B250" s="146">
        <f t="shared" si="3"/>
        <v>42241</v>
      </c>
      <c r="C250" s="260" t="s">
        <v>442</v>
      </c>
      <c r="D250" s="260" t="s">
        <v>442</v>
      </c>
      <c r="E250" s="91">
        <v>9.5813333082840953E-3</v>
      </c>
      <c r="F250" s="91">
        <v>9.5813333082840953E-3</v>
      </c>
      <c r="G250" s="91">
        <v>2.7634643058143961E-3</v>
      </c>
      <c r="H250" s="91">
        <v>2.7634643058143961E-3</v>
      </c>
      <c r="I250" s="91">
        <v>0</v>
      </c>
      <c r="J250" s="91">
        <v>0</v>
      </c>
      <c r="K250" s="92">
        <v>4.9400053211333282E-3</v>
      </c>
      <c r="L250" s="92">
        <v>4.9400053211333282E-3</v>
      </c>
      <c r="M250" s="114">
        <v>195</v>
      </c>
      <c r="N250" s="114">
        <v>190</v>
      </c>
      <c r="O250" s="270" t="s">
        <v>440</v>
      </c>
      <c r="P250" s="77"/>
      <c r="Q250" s="156"/>
      <c r="R250" s="77"/>
      <c r="S250" s="77"/>
      <c r="T250" s="77"/>
      <c r="U250" s="77"/>
      <c r="V250" s="77"/>
    </row>
    <row r="251" spans="2:22" x14ac:dyDescent="0.2">
      <c r="B251" s="146">
        <f t="shared" si="3"/>
        <v>42242</v>
      </c>
      <c r="C251" s="260" t="s">
        <v>442</v>
      </c>
      <c r="D251" s="260" t="s">
        <v>442</v>
      </c>
      <c r="E251" s="91">
        <v>0</v>
      </c>
      <c r="F251" s="91">
        <v>0</v>
      </c>
      <c r="G251" s="91">
        <v>3.0162201874437619E-3</v>
      </c>
      <c r="H251" s="91">
        <v>3.0162201874437619E-3</v>
      </c>
      <c r="I251" s="91">
        <v>5.154466366059306E-3</v>
      </c>
      <c r="J251" s="91">
        <v>5.154466366059306E-3</v>
      </c>
      <c r="K251" s="92">
        <v>2.2134741943357051E-3</v>
      </c>
      <c r="L251" s="92">
        <v>2.2134741943357051E-3</v>
      </c>
      <c r="M251" s="114">
        <v>174</v>
      </c>
      <c r="N251" s="114">
        <v>158</v>
      </c>
      <c r="O251" s="270" t="s">
        <v>440</v>
      </c>
      <c r="P251" s="77"/>
      <c r="Q251" s="156"/>
      <c r="R251" s="77"/>
      <c r="S251" s="77"/>
      <c r="T251" s="77"/>
      <c r="U251" s="77"/>
      <c r="V251" s="77"/>
    </row>
    <row r="252" spans="2:22" x14ac:dyDescent="0.2">
      <c r="B252" s="146">
        <f t="shared" si="3"/>
        <v>42243</v>
      </c>
      <c r="C252" s="260" t="s">
        <v>442</v>
      </c>
      <c r="D252" s="260" t="s">
        <v>442</v>
      </c>
      <c r="E252" s="91">
        <v>0</v>
      </c>
      <c r="F252" s="91">
        <v>0</v>
      </c>
      <c r="G252" s="91">
        <v>2.9683650738552687E-2</v>
      </c>
      <c r="H252" s="91">
        <v>2.9683650738552687E-2</v>
      </c>
      <c r="I252" s="91">
        <v>1.5061099284241581E-2</v>
      </c>
      <c r="J252" s="91">
        <v>1.5061099284241581E-2</v>
      </c>
      <c r="K252" s="92">
        <v>1.5545625053596126E-2</v>
      </c>
      <c r="L252" s="92">
        <v>1.5545625053596126E-2</v>
      </c>
      <c r="M252" s="114">
        <v>338</v>
      </c>
      <c r="N252" s="114">
        <v>295</v>
      </c>
      <c r="O252" s="270" t="s">
        <v>440</v>
      </c>
      <c r="P252" s="77"/>
      <c r="Q252" s="156"/>
      <c r="R252" s="77"/>
      <c r="S252" s="77"/>
      <c r="T252" s="77"/>
      <c r="U252" s="77"/>
      <c r="V252" s="77"/>
    </row>
    <row r="253" spans="2:22" x14ac:dyDescent="0.2">
      <c r="B253" s="146">
        <f t="shared" si="3"/>
        <v>42244</v>
      </c>
      <c r="C253" s="260" t="s">
        <v>442</v>
      </c>
      <c r="D253" s="260" t="s">
        <v>442</v>
      </c>
      <c r="E253" s="91">
        <v>1.0520679711057047E-4</v>
      </c>
      <c r="F253" s="91">
        <v>1.0520679711057047E-4</v>
      </c>
      <c r="G253" s="91">
        <v>1.5923620542650029E-2</v>
      </c>
      <c r="H253" s="91">
        <v>1.5923620542650029E-2</v>
      </c>
      <c r="I253" s="91">
        <v>1.1155438590609652E-2</v>
      </c>
      <c r="J253" s="91">
        <v>1.1155438590609652E-2</v>
      </c>
      <c r="K253" s="92">
        <v>8.9183953631380326E-3</v>
      </c>
      <c r="L253" s="92">
        <v>8.9183953631380326E-3</v>
      </c>
      <c r="M253" s="114">
        <v>218</v>
      </c>
      <c r="N253" s="114">
        <v>201</v>
      </c>
      <c r="O253" s="270" t="s">
        <v>440</v>
      </c>
      <c r="P253" s="77"/>
      <c r="Q253" s="156"/>
      <c r="R253" s="77"/>
      <c r="S253" s="77"/>
      <c r="T253" s="77"/>
      <c r="U253" s="77"/>
      <c r="V253" s="77"/>
    </row>
    <row r="254" spans="2:22" x14ac:dyDescent="0.2">
      <c r="B254" s="146">
        <f t="shared" si="3"/>
        <v>42245</v>
      </c>
      <c r="C254" s="260" t="s">
        <v>442</v>
      </c>
      <c r="D254" s="260" t="s">
        <v>442</v>
      </c>
      <c r="E254" s="91">
        <v>3.4304930629268154E-3</v>
      </c>
      <c r="F254" s="91">
        <v>3.4304930629268154E-3</v>
      </c>
      <c r="G254" s="91">
        <v>7.3029599398778009E-3</v>
      </c>
      <c r="H254" s="91">
        <v>7.3029599398778009E-3</v>
      </c>
      <c r="I254" s="91">
        <v>6.0009722245503464E-3</v>
      </c>
      <c r="J254" s="91">
        <v>6.0009722245503464E-3</v>
      </c>
      <c r="K254" s="92">
        <v>5.5644689017869771E-3</v>
      </c>
      <c r="L254" s="92">
        <v>5.5644689017869771E-3</v>
      </c>
      <c r="M254" s="114">
        <v>111</v>
      </c>
      <c r="N254" s="114">
        <v>92</v>
      </c>
      <c r="O254" s="270" t="s">
        <v>440</v>
      </c>
      <c r="P254" s="77"/>
      <c r="Q254" s="156"/>
      <c r="R254" s="77"/>
      <c r="S254" s="77"/>
      <c r="T254" s="77"/>
      <c r="U254" s="77"/>
      <c r="V254" s="77"/>
    </row>
    <row r="255" spans="2:22" x14ac:dyDescent="0.2">
      <c r="B255" s="146">
        <f t="shared" si="3"/>
        <v>42246</v>
      </c>
      <c r="C255" s="260" t="s">
        <v>442</v>
      </c>
      <c r="D255" s="260" t="s">
        <v>442</v>
      </c>
      <c r="E255" s="91">
        <v>0</v>
      </c>
      <c r="F255" s="91">
        <v>0</v>
      </c>
      <c r="G255" s="91">
        <v>0</v>
      </c>
      <c r="H255" s="91">
        <v>0</v>
      </c>
      <c r="I255" s="91">
        <v>2.6493118996932463E-2</v>
      </c>
      <c r="J255" s="91">
        <v>2.6493118996932463E-2</v>
      </c>
      <c r="K255" s="92">
        <v>4.6336370386060683E-3</v>
      </c>
      <c r="L255" s="92">
        <v>4.6336370386060683E-3</v>
      </c>
      <c r="M255" s="114">
        <v>163</v>
      </c>
      <c r="N255" s="114">
        <v>146</v>
      </c>
      <c r="O255" s="270" t="s">
        <v>440</v>
      </c>
      <c r="P255" s="77"/>
      <c r="Q255" s="156"/>
      <c r="R255" s="77"/>
      <c r="S255" s="77"/>
      <c r="T255" s="77"/>
      <c r="U255" s="77"/>
      <c r="V255" s="77"/>
    </row>
    <row r="256" spans="2:22" x14ac:dyDescent="0.2">
      <c r="B256" s="146">
        <f t="shared" si="3"/>
        <v>42247</v>
      </c>
      <c r="C256" s="260" t="s">
        <v>442</v>
      </c>
      <c r="D256" s="260" t="s">
        <v>442</v>
      </c>
      <c r="E256" s="91">
        <v>1.968118583089886E-2</v>
      </c>
      <c r="F256" s="91">
        <v>1.968118583089886E-2</v>
      </c>
      <c r="G256" s="91">
        <v>1.1795274476037057E-4</v>
      </c>
      <c r="H256" s="91">
        <v>1.1795274476037057E-4</v>
      </c>
      <c r="I256" s="91">
        <v>2.5696900615183465E-2</v>
      </c>
      <c r="J256" s="91">
        <v>2.5696900615183465E-2</v>
      </c>
      <c r="K256" s="92">
        <v>1.2223947885142677E-2</v>
      </c>
      <c r="L256" s="92">
        <v>1.2223947885142677E-2</v>
      </c>
      <c r="M256" s="114">
        <v>150</v>
      </c>
      <c r="N256" s="114">
        <v>141</v>
      </c>
      <c r="O256" s="270" t="s">
        <v>440</v>
      </c>
      <c r="P256" s="77"/>
      <c r="Q256" s="156"/>
      <c r="R256" s="77"/>
      <c r="S256" s="77"/>
      <c r="T256" s="77"/>
      <c r="U256" s="77"/>
      <c r="V256" s="77"/>
    </row>
    <row r="257" spans="2:22" x14ac:dyDescent="0.2">
      <c r="B257" s="146">
        <f t="shared" si="3"/>
        <v>42248</v>
      </c>
      <c r="C257" s="260" t="s">
        <v>442</v>
      </c>
      <c r="D257" s="260" t="s">
        <v>442</v>
      </c>
      <c r="E257" s="91">
        <v>0</v>
      </c>
      <c r="F257" s="91">
        <v>0</v>
      </c>
      <c r="G257" s="91">
        <v>2.7735745410795709E-3</v>
      </c>
      <c r="H257" s="91">
        <v>2.7735745410795709E-3</v>
      </c>
      <c r="I257" s="91">
        <v>0</v>
      </c>
      <c r="J257" s="91">
        <v>0</v>
      </c>
      <c r="K257" s="92">
        <v>1.2064167297604538E-3</v>
      </c>
      <c r="L257" s="92">
        <v>1.2064167297604538E-3</v>
      </c>
      <c r="M257" s="114">
        <v>189</v>
      </c>
      <c r="N257" s="114">
        <v>161</v>
      </c>
      <c r="O257" s="270" t="s">
        <v>440</v>
      </c>
      <c r="P257" s="77"/>
      <c r="Q257" s="156"/>
      <c r="R257" s="77"/>
      <c r="S257" s="77"/>
      <c r="T257" s="77"/>
      <c r="U257" s="77"/>
      <c r="V257" s="77"/>
    </row>
    <row r="258" spans="2:22" x14ac:dyDescent="0.2">
      <c r="B258" s="146">
        <f t="shared" si="3"/>
        <v>42249</v>
      </c>
      <c r="C258" s="260" t="s">
        <v>442</v>
      </c>
      <c r="D258" s="260" t="s">
        <v>442</v>
      </c>
      <c r="E258" s="91">
        <v>7.3795053401842997E-3</v>
      </c>
      <c r="F258" s="91">
        <v>7.3795053401842997E-3</v>
      </c>
      <c r="G258" s="91">
        <v>6.9962828035008374E-3</v>
      </c>
      <c r="H258" s="91">
        <v>6.9962828035008374E-3</v>
      </c>
      <c r="I258" s="91">
        <v>2.849623682049047E-4</v>
      </c>
      <c r="J258" s="91">
        <v>2.849623682049047E-4</v>
      </c>
      <c r="K258" s="92">
        <v>5.9719826938567297E-3</v>
      </c>
      <c r="L258" s="92">
        <v>5.9719826938567297E-3</v>
      </c>
      <c r="M258" s="114">
        <v>209</v>
      </c>
      <c r="N258" s="114">
        <v>195</v>
      </c>
      <c r="O258" s="270" t="s">
        <v>440</v>
      </c>
      <c r="P258" s="77"/>
      <c r="Q258" s="156"/>
      <c r="R258" s="77"/>
      <c r="S258" s="77"/>
      <c r="T258" s="77"/>
      <c r="U258" s="77"/>
      <c r="V258" s="77"/>
    </row>
    <row r="259" spans="2:22" x14ac:dyDescent="0.2">
      <c r="B259" s="146">
        <f t="shared" si="3"/>
        <v>42250</v>
      </c>
      <c r="C259" s="260" t="s">
        <v>442</v>
      </c>
      <c r="D259" s="260" t="s">
        <v>442</v>
      </c>
      <c r="E259" s="91">
        <v>0</v>
      </c>
      <c r="F259" s="91">
        <v>0</v>
      </c>
      <c r="G259" s="91">
        <v>1.0120345500439795E-2</v>
      </c>
      <c r="H259" s="91">
        <v>1.0120345500439795E-2</v>
      </c>
      <c r="I259" s="91">
        <v>1.2571869185510501E-3</v>
      </c>
      <c r="J259" s="91">
        <v>1.2571869185510501E-3</v>
      </c>
      <c r="K259" s="92">
        <v>4.6219100230069391E-3</v>
      </c>
      <c r="L259" s="92">
        <v>4.6219100230069391E-3</v>
      </c>
      <c r="M259" s="114">
        <v>235</v>
      </c>
      <c r="N259" s="114">
        <v>219</v>
      </c>
      <c r="O259" s="270" t="s">
        <v>440</v>
      </c>
      <c r="P259" s="77"/>
      <c r="Q259" s="156"/>
      <c r="R259" s="77"/>
      <c r="S259" s="77"/>
      <c r="T259" s="77"/>
      <c r="U259" s="77"/>
      <c r="V259" s="77"/>
    </row>
    <row r="260" spans="2:22" x14ac:dyDescent="0.2">
      <c r="B260" s="146">
        <f t="shared" si="3"/>
        <v>42251</v>
      </c>
      <c r="C260" s="260" t="s">
        <v>442</v>
      </c>
      <c r="D260" s="260" t="s">
        <v>442</v>
      </c>
      <c r="E260" s="91">
        <v>0</v>
      </c>
      <c r="F260" s="91">
        <v>0</v>
      </c>
      <c r="G260" s="91">
        <v>5.6347711211239887E-3</v>
      </c>
      <c r="H260" s="91">
        <v>5.6347711211239887E-3</v>
      </c>
      <c r="I260" s="91">
        <v>1.2068994418090082E-3</v>
      </c>
      <c r="J260" s="91">
        <v>1.2068994418090082E-3</v>
      </c>
      <c r="K260" s="92">
        <v>2.6620325410024108E-3</v>
      </c>
      <c r="L260" s="92">
        <v>2.6620325410024108E-3</v>
      </c>
      <c r="M260" s="114">
        <v>182</v>
      </c>
      <c r="N260" s="114">
        <v>174</v>
      </c>
      <c r="O260" s="270" t="s">
        <v>440</v>
      </c>
      <c r="P260" s="77"/>
      <c r="Q260" s="156"/>
      <c r="R260" s="77"/>
      <c r="S260" s="77"/>
      <c r="T260" s="77"/>
      <c r="U260" s="77"/>
      <c r="V260" s="77"/>
    </row>
    <row r="261" spans="2:22" x14ac:dyDescent="0.2">
      <c r="B261" s="146">
        <f t="shared" si="3"/>
        <v>42252</v>
      </c>
      <c r="C261" s="260" t="s">
        <v>442</v>
      </c>
      <c r="D261" s="260" t="s">
        <v>442</v>
      </c>
      <c r="E261" s="91">
        <v>0</v>
      </c>
      <c r="F261" s="91">
        <v>0</v>
      </c>
      <c r="G261" s="91">
        <v>9.3351172281778993E-4</v>
      </c>
      <c r="H261" s="91">
        <v>9.3351172281778993E-4</v>
      </c>
      <c r="I261" s="91">
        <v>4.3414854920629598E-3</v>
      </c>
      <c r="J261" s="91">
        <v>4.3414854920629598E-3</v>
      </c>
      <c r="K261" s="92">
        <v>1.1653721751635003E-3</v>
      </c>
      <c r="L261" s="92">
        <v>1.1653721751635003E-3</v>
      </c>
      <c r="M261" s="114">
        <v>72</v>
      </c>
      <c r="N261" s="114">
        <v>63</v>
      </c>
      <c r="O261" s="270" t="s">
        <v>440</v>
      </c>
      <c r="P261" s="77"/>
      <c r="Q261" s="156"/>
      <c r="R261" s="77"/>
      <c r="S261" s="77"/>
      <c r="T261" s="77"/>
      <c r="U261" s="77"/>
      <c r="V261" s="77"/>
    </row>
    <row r="262" spans="2:22" x14ac:dyDescent="0.2">
      <c r="B262" s="146">
        <f t="shared" si="3"/>
        <v>42253</v>
      </c>
      <c r="C262" s="260" t="s">
        <v>442</v>
      </c>
      <c r="D262" s="260" t="s">
        <v>442</v>
      </c>
      <c r="E262" s="91">
        <v>0</v>
      </c>
      <c r="F262" s="91">
        <v>0</v>
      </c>
      <c r="G262" s="91">
        <v>8.2533220548042154E-3</v>
      </c>
      <c r="H262" s="91">
        <v>8.2533220548042154E-3</v>
      </c>
      <c r="I262" s="91">
        <v>1.1247632297970062E-2</v>
      </c>
      <c r="J262" s="91">
        <v>1.1247632297970062E-2</v>
      </c>
      <c r="K262" s="92">
        <v>5.5571395170375213E-3</v>
      </c>
      <c r="L262" s="92">
        <v>5.5571395170375213E-3</v>
      </c>
      <c r="M262" s="114">
        <v>77</v>
      </c>
      <c r="N262" s="114">
        <v>75</v>
      </c>
      <c r="O262" s="270" t="s">
        <v>440</v>
      </c>
      <c r="P262" s="77"/>
      <c r="Q262" s="156"/>
      <c r="R262" s="77"/>
      <c r="S262" s="77"/>
      <c r="T262" s="77"/>
      <c r="U262" s="77"/>
      <c r="V262" s="77"/>
    </row>
    <row r="263" spans="2:22" x14ac:dyDescent="0.2">
      <c r="B263" s="146">
        <f t="shared" si="3"/>
        <v>42254</v>
      </c>
      <c r="C263" s="260" t="s">
        <v>442</v>
      </c>
      <c r="D263" s="260" t="s">
        <v>442</v>
      </c>
      <c r="E263" s="91">
        <v>0</v>
      </c>
      <c r="F263" s="91">
        <v>0</v>
      </c>
      <c r="G263" s="91">
        <v>0</v>
      </c>
      <c r="H263" s="91">
        <v>0</v>
      </c>
      <c r="I263" s="91">
        <v>1.2437769247531724E-2</v>
      </c>
      <c r="J263" s="91">
        <v>1.2437769247531724E-2</v>
      </c>
      <c r="K263" s="92">
        <v>2.1753613936385339E-3</v>
      </c>
      <c r="L263" s="92">
        <v>2.1753613936385339E-3</v>
      </c>
      <c r="M263" s="114">
        <v>263</v>
      </c>
      <c r="N263" s="114">
        <v>236</v>
      </c>
      <c r="O263" s="270" t="s">
        <v>440</v>
      </c>
      <c r="P263" s="77"/>
      <c r="Q263" s="156"/>
      <c r="R263" s="77"/>
      <c r="S263" s="77"/>
      <c r="T263" s="77"/>
      <c r="U263" s="77"/>
      <c r="V263" s="77"/>
    </row>
    <row r="264" spans="2:22" x14ac:dyDescent="0.2">
      <c r="B264" s="146">
        <f t="shared" si="3"/>
        <v>42255</v>
      </c>
      <c r="C264" s="260" t="s">
        <v>442</v>
      </c>
      <c r="D264" s="260" t="s">
        <v>442</v>
      </c>
      <c r="E264" s="91">
        <v>3.5695163305372122E-3</v>
      </c>
      <c r="F264" s="91">
        <v>3.5695163305372122E-3</v>
      </c>
      <c r="G264" s="91">
        <v>2.291653326772914E-4</v>
      </c>
      <c r="H264" s="91">
        <v>2.291653326772914E-4</v>
      </c>
      <c r="I264" s="91">
        <v>1.9930603282095984E-2</v>
      </c>
      <c r="J264" s="91">
        <v>1.9930603282095984E-2</v>
      </c>
      <c r="K264" s="92">
        <v>4.9781181218304989E-3</v>
      </c>
      <c r="L264" s="92">
        <v>4.9781181218304989E-3</v>
      </c>
      <c r="M264" s="114">
        <v>218</v>
      </c>
      <c r="N264" s="114">
        <v>201</v>
      </c>
      <c r="O264" s="270" t="s">
        <v>440</v>
      </c>
      <c r="P264" s="77"/>
      <c r="Q264" s="156"/>
      <c r="R264" s="77"/>
      <c r="S264" s="77"/>
      <c r="T264" s="77"/>
      <c r="U264" s="77"/>
      <c r="V264" s="77"/>
    </row>
    <row r="265" spans="2:22" x14ac:dyDescent="0.2">
      <c r="B265" s="146">
        <f t="shared" si="3"/>
        <v>42256</v>
      </c>
      <c r="C265" s="260" t="s">
        <v>442</v>
      </c>
      <c r="D265" s="260" t="s">
        <v>442</v>
      </c>
      <c r="E265" s="91">
        <v>0</v>
      </c>
      <c r="F265" s="91">
        <v>0</v>
      </c>
      <c r="G265" s="91">
        <v>6.1234324922740955E-3</v>
      </c>
      <c r="H265" s="91">
        <v>6.1234324922740955E-3</v>
      </c>
      <c r="I265" s="91">
        <v>4.0229981393633603E-4</v>
      </c>
      <c r="J265" s="91">
        <v>4.0229981393633603E-4</v>
      </c>
      <c r="K265" s="92">
        <v>2.7338605115470793E-3</v>
      </c>
      <c r="L265" s="92">
        <v>2.7338605115470793E-3</v>
      </c>
      <c r="M265" s="114">
        <v>288</v>
      </c>
      <c r="N265" s="114">
        <v>256</v>
      </c>
      <c r="O265" s="270" t="s">
        <v>440</v>
      </c>
      <c r="P265" s="77"/>
      <c r="Q265" s="156"/>
      <c r="R265" s="77"/>
      <c r="S265" s="77"/>
      <c r="T265" s="77"/>
      <c r="U265" s="77"/>
      <c r="V265" s="77"/>
    </row>
    <row r="266" spans="2:22" x14ac:dyDescent="0.2">
      <c r="B266" s="146">
        <f t="shared" si="3"/>
        <v>42257</v>
      </c>
      <c r="C266" s="260" t="s">
        <v>442</v>
      </c>
      <c r="D266" s="260" t="s">
        <v>442</v>
      </c>
      <c r="E266" s="91">
        <v>0</v>
      </c>
      <c r="F266" s="91">
        <v>0</v>
      </c>
      <c r="G266" s="91">
        <v>3.3700784217248735E-6</v>
      </c>
      <c r="H266" s="91">
        <v>3.3700784217248735E-6</v>
      </c>
      <c r="I266" s="91">
        <v>5.8082035637058516E-3</v>
      </c>
      <c r="J266" s="91">
        <v>5.8082035637058516E-3</v>
      </c>
      <c r="K266" s="92">
        <v>1.0173186032244896E-3</v>
      </c>
      <c r="L266" s="92">
        <v>1.0173186032244896E-3</v>
      </c>
      <c r="M266" s="114">
        <v>248</v>
      </c>
      <c r="N266" s="114">
        <v>237</v>
      </c>
      <c r="O266" s="270" t="s">
        <v>440</v>
      </c>
      <c r="P266" s="77"/>
      <c r="Q266" s="156"/>
      <c r="R266" s="77"/>
      <c r="S266" s="77"/>
      <c r="T266" s="77"/>
      <c r="U266" s="77"/>
      <c r="V266" s="77"/>
    </row>
    <row r="267" spans="2:22" x14ac:dyDescent="0.2">
      <c r="B267" s="146">
        <f t="shared" si="3"/>
        <v>42258</v>
      </c>
      <c r="C267" s="260" t="s">
        <v>442</v>
      </c>
      <c r="D267" s="260" t="s">
        <v>442</v>
      </c>
      <c r="E267" s="91">
        <v>0</v>
      </c>
      <c r="F267" s="91">
        <v>0</v>
      </c>
      <c r="G267" s="91">
        <v>1.6894203128106793E-2</v>
      </c>
      <c r="H267" s="91">
        <v>1.6894203128106793E-2</v>
      </c>
      <c r="I267" s="91">
        <v>1.6066848819082422E-2</v>
      </c>
      <c r="J267" s="91">
        <v>1.6066848819082422E-2</v>
      </c>
      <c r="K267" s="92">
        <v>1.0158527262745983E-2</v>
      </c>
      <c r="L267" s="92">
        <v>1.0158527262745983E-2</v>
      </c>
      <c r="M267" s="114">
        <v>178</v>
      </c>
      <c r="N267" s="114">
        <v>172</v>
      </c>
      <c r="O267" s="270" t="s">
        <v>440</v>
      </c>
      <c r="P267" s="77"/>
      <c r="Q267" s="156"/>
      <c r="R267" s="77"/>
      <c r="S267" s="77"/>
      <c r="T267" s="77"/>
      <c r="U267" s="77"/>
      <c r="V267" s="77"/>
    </row>
    <row r="268" spans="2:22" x14ac:dyDescent="0.2">
      <c r="B268" s="146">
        <f t="shared" si="3"/>
        <v>42259</v>
      </c>
      <c r="C268" s="260" t="s">
        <v>442</v>
      </c>
      <c r="D268" s="260" t="s">
        <v>442</v>
      </c>
      <c r="E268" s="91">
        <v>0</v>
      </c>
      <c r="F268" s="91">
        <v>0</v>
      </c>
      <c r="G268" s="91">
        <v>3.1982044222169052E-3</v>
      </c>
      <c r="H268" s="91">
        <v>3.1982044222169052E-3</v>
      </c>
      <c r="I268" s="91">
        <v>0</v>
      </c>
      <c r="J268" s="91">
        <v>0</v>
      </c>
      <c r="K268" s="92">
        <v>1.3911172254467443E-3</v>
      </c>
      <c r="L268" s="92">
        <v>1.3911172254467443E-3</v>
      </c>
      <c r="M268" s="114">
        <v>114</v>
      </c>
      <c r="N268" s="114">
        <v>98</v>
      </c>
      <c r="O268" s="270" t="s">
        <v>440</v>
      </c>
      <c r="P268" s="77"/>
      <c r="Q268" s="156"/>
      <c r="R268" s="77"/>
      <c r="S268" s="77"/>
      <c r="T268" s="77"/>
      <c r="U268" s="77"/>
      <c r="V268" s="77"/>
    </row>
    <row r="269" spans="2:22" x14ac:dyDescent="0.2">
      <c r="B269" s="146">
        <f t="shared" si="3"/>
        <v>42260</v>
      </c>
      <c r="C269" s="260" t="s">
        <v>442</v>
      </c>
      <c r="D269" s="260" t="s">
        <v>442</v>
      </c>
      <c r="E269" s="91">
        <v>1.1272156833275408E-5</v>
      </c>
      <c r="F269" s="91">
        <v>1.1272156833275408E-5</v>
      </c>
      <c r="G269" s="91">
        <v>4.2328184976864408E-3</v>
      </c>
      <c r="H269" s="91">
        <v>4.2328184976864408E-3</v>
      </c>
      <c r="I269" s="91">
        <v>8.7760028160986978E-2</v>
      </c>
      <c r="J269" s="91">
        <v>8.7760028160986978E-2</v>
      </c>
      <c r="K269" s="92">
        <v>1.7194736622223719E-2</v>
      </c>
      <c r="L269" s="92">
        <v>1.7194736622223719E-2</v>
      </c>
      <c r="M269" s="114">
        <v>107</v>
      </c>
      <c r="N269" s="114">
        <v>95</v>
      </c>
      <c r="O269" s="270" t="s">
        <v>440</v>
      </c>
      <c r="P269" s="77"/>
      <c r="Q269" s="156"/>
      <c r="R269" s="77"/>
      <c r="S269" s="77"/>
      <c r="T269" s="77"/>
      <c r="U269" s="77"/>
      <c r="V269" s="77"/>
    </row>
    <row r="270" spans="2:22" x14ac:dyDescent="0.2">
      <c r="B270" s="146">
        <f t="shared" si="3"/>
        <v>42261</v>
      </c>
      <c r="C270" s="260" t="s">
        <v>442</v>
      </c>
      <c r="D270" s="260" t="s">
        <v>442</v>
      </c>
      <c r="E270" s="91">
        <v>1.834731393896127E-2</v>
      </c>
      <c r="F270" s="91">
        <v>1.834731393896127E-2</v>
      </c>
      <c r="G270" s="91">
        <v>5.0618577894307598E-3</v>
      </c>
      <c r="H270" s="91">
        <v>5.0618577894307598E-3</v>
      </c>
      <c r="I270" s="91">
        <v>8.2806711701895845E-3</v>
      </c>
      <c r="J270" s="91">
        <v>8.2806711701895845E-3</v>
      </c>
      <c r="K270" s="92">
        <v>1.0807910751547783E-2</v>
      </c>
      <c r="L270" s="92">
        <v>1.0807910751547783E-2</v>
      </c>
      <c r="M270" s="114">
        <v>326</v>
      </c>
      <c r="N270" s="114">
        <v>275</v>
      </c>
      <c r="O270" s="270" t="s">
        <v>440</v>
      </c>
      <c r="P270" s="77"/>
      <c r="Q270" s="156"/>
      <c r="R270" s="77"/>
      <c r="S270" s="77"/>
      <c r="T270" s="77"/>
      <c r="U270" s="77"/>
      <c r="V270" s="77"/>
    </row>
    <row r="271" spans="2:22" x14ac:dyDescent="0.2">
      <c r="B271" s="146">
        <f t="shared" si="3"/>
        <v>42262</v>
      </c>
      <c r="C271" s="260" t="s">
        <v>442</v>
      </c>
      <c r="D271" s="260" t="s">
        <v>442</v>
      </c>
      <c r="E271" s="91">
        <v>1.2451975915158233E-2</v>
      </c>
      <c r="F271" s="91">
        <v>1.2451975915158233E-2</v>
      </c>
      <c r="G271" s="91">
        <v>1.6108974855844895E-3</v>
      </c>
      <c r="H271" s="91">
        <v>1.6108974855844895E-3</v>
      </c>
      <c r="I271" s="91">
        <v>7.6520777109140587E-3</v>
      </c>
      <c r="J271" s="91">
        <v>7.6520777109140587E-3</v>
      </c>
      <c r="K271" s="92">
        <v>6.8969510492380738E-3</v>
      </c>
      <c r="L271" s="92">
        <v>6.8969510492380738E-3</v>
      </c>
      <c r="M271" s="114">
        <v>287</v>
      </c>
      <c r="N271" s="114">
        <v>253</v>
      </c>
      <c r="O271" s="270" t="s">
        <v>440</v>
      </c>
      <c r="P271" s="77"/>
      <c r="Q271" s="156"/>
      <c r="R271" s="77"/>
      <c r="S271" s="77"/>
      <c r="T271" s="77"/>
      <c r="U271" s="77"/>
      <c r="V271" s="77"/>
    </row>
    <row r="272" spans="2:22" x14ac:dyDescent="0.2">
      <c r="B272" s="146">
        <f t="shared" ref="B272:B335" si="4">B271+1</f>
        <v>42263</v>
      </c>
      <c r="C272" s="260" t="s">
        <v>442</v>
      </c>
      <c r="D272" s="260" t="s">
        <v>442</v>
      </c>
      <c r="E272" s="91">
        <v>0</v>
      </c>
      <c r="F272" s="91">
        <v>0</v>
      </c>
      <c r="G272" s="91">
        <v>1.304220349207526E-3</v>
      </c>
      <c r="H272" s="91">
        <v>1.304220349207526E-3</v>
      </c>
      <c r="I272" s="91">
        <v>0</v>
      </c>
      <c r="J272" s="91">
        <v>0</v>
      </c>
      <c r="K272" s="92">
        <v>5.6729437960789263E-4</v>
      </c>
      <c r="L272" s="92">
        <v>5.6729437960789263E-4</v>
      </c>
      <c r="M272" s="114">
        <v>204</v>
      </c>
      <c r="N272" s="114">
        <v>187</v>
      </c>
      <c r="O272" s="270" t="s">
        <v>440</v>
      </c>
      <c r="P272" s="77"/>
      <c r="Q272" s="156"/>
      <c r="R272" s="77"/>
      <c r="S272" s="77"/>
      <c r="T272" s="77"/>
      <c r="U272" s="77"/>
      <c r="V272" s="77"/>
    </row>
    <row r="273" spans="2:22" x14ac:dyDescent="0.2">
      <c r="B273" s="146">
        <f t="shared" si="4"/>
        <v>42264</v>
      </c>
      <c r="C273" s="260" t="s">
        <v>442</v>
      </c>
      <c r="D273" s="260" t="s">
        <v>442</v>
      </c>
      <c r="E273" s="91">
        <v>1.1396150558441436E-2</v>
      </c>
      <c r="F273" s="91">
        <v>1.1396150558441436E-2</v>
      </c>
      <c r="G273" s="91">
        <v>4.718109790414823E-5</v>
      </c>
      <c r="H273" s="91">
        <v>4.718109790414823E-5</v>
      </c>
      <c r="I273" s="91">
        <v>2.7658112208123106E-4</v>
      </c>
      <c r="J273" s="91">
        <v>2.7658112208123106E-4</v>
      </c>
      <c r="K273" s="92">
        <v>4.5149010056648817E-3</v>
      </c>
      <c r="L273" s="92">
        <v>4.5149010056648817E-3</v>
      </c>
      <c r="M273" s="114">
        <v>224</v>
      </c>
      <c r="N273" s="114">
        <v>205</v>
      </c>
      <c r="O273" s="270" t="s">
        <v>440</v>
      </c>
      <c r="P273" s="77"/>
      <c r="Q273" s="156"/>
      <c r="R273" s="77"/>
      <c r="S273" s="77"/>
      <c r="T273" s="77"/>
      <c r="U273" s="77"/>
      <c r="V273" s="77"/>
    </row>
    <row r="274" spans="2:22" x14ac:dyDescent="0.2">
      <c r="B274" s="146">
        <f t="shared" si="4"/>
        <v>42265</v>
      </c>
      <c r="C274" s="260" t="s">
        <v>442</v>
      </c>
      <c r="D274" s="260" t="s">
        <v>442</v>
      </c>
      <c r="E274" s="91">
        <v>9.5738185370619119E-3</v>
      </c>
      <c r="F274" s="91">
        <v>9.5738185370619119E-3</v>
      </c>
      <c r="G274" s="91">
        <v>4.3103303013861134E-3</v>
      </c>
      <c r="H274" s="91">
        <v>4.3103303013861134E-3</v>
      </c>
      <c r="I274" s="91">
        <v>5.985047856915366E-2</v>
      </c>
      <c r="J274" s="91">
        <v>5.985047856915366E-2</v>
      </c>
      <c r="K274" s="92">
        <v>1.607773838640663E-2</v>
      </c>
      <c r="L274" s="92">
        <v>1.607773838640663E-2</v>
      </c>
      <c r="M274" s="114">
        <v>235</v>
      </c>
      <c r="N274" s="114">
        <v>214</v>
      </c>
      <c r="O274" s="270" t="s">
        <v>440</v>
      </c>
      <c r="P274" s="77"/>
      <c r="Q274" s="156"/>
      <c r="R274" s="77"/>
      <c r="S274" s="77"/>
      <c r="T274" s="77"/>
      <c r="U274" s="77"/>
      <c r="V274" s="77"/>
    </row>
    <row r="275" spans="2:22" x14ac:dyDescent="0.2">
      <c r="B275" s="146">
        <f t="shared" si="4"/>
        <v>42266</v>
      </c>
      <c r="C275" s="260" t="s">
        <v>442</v>
      </c>
      <c r="D275" s="260" t="s">
        <v>442</v>
      </c>
      <c r="E275" s="91">
        <v>1.2361798660492029E-2</v>
      </c>
      <c r="F275" s="91">
        <v>1.2361798660492029E-2</v>
      </c>
      <c r="G275" s="91">
        <v>2.4096060715332844E-3</v>
      </c>
      <c r="H275" s="91">
        <v>2.4096060715332844E-3</v>
      </c>
      <c r="I275" s="91">
        <v>2.173257119868582E-2</v>
      </c>
      <c r="J275" s="91">
        <v>2.173257119868582E-2</v>
      </c>
      <c r="K275" s="92">
        <v>9.6718561153821062E-3</v>
      </c>
      <c r="L275" s="92">
        <v>9.6718561153821062E-3</v>
      </c>
      <c r="M275" s="114">
        <v>129</v>
      </c>
      <c r="N275" s="114">
        <v>115</v>
      </c>
      <c r="O275" s="270" t="s">
        <v>440</v>
      </c>
      <c r="P275" s="77"/>
      <c r="Q275" s="156"/>
      <c r="R275" s="77"/>
      <c r="S275" s="77"/>
      <c r="T275" s="77"/>
      <c r="U275" s="77"/>
      <c r="V275" s="77"/>
    </row>
    <row r="276" spans="2:22" x14ac:dyDescent="0.2">
      <c r="B276" s="146">
        <f t="shared" si="4"/>
        <v>42267</v>
      </c>
      <c r="C276" s="260" t="s">
        <v>442</v>
      </c>
      <c r="D276" s="260" t="s">
        <v>442</v>
      </c>
      <c r="E276" s="91">
        <v>4.6779450858092939E-3</v>
      </c>
      <c r="F276" s="91">
        <v>4.6779450858092939E-3</v>
      </c>
      <c r="G276" s="91">
        <v>1.5199053681979179E-3</v>
      </c>
      <c r="H276" s="91">
        <v>1.5199053681979179E-3</v>
      </c>
      <c r="I276" s="91">
        <v>4.2124143017583854E-2</v>
      </c>
      <c r="J276" s="91">
        <v>4.2124143017583854E-2</v>
      </c>
      <c r="K276" s="92">
        <v>9.8536248571686139E-3</v>
      </c>
      <c r="L276" s="92">
        <v>9.8536248571686139E-3</v>
      </c>
      <c r="M276" s="114">
        <v>198</v>
      </c>
      <c r="N276" s="114">
        <v>154</v>
      </c>
      <c r="O276" s="270" t="s">
        <v>440</v>
      </c>
      <c r="P276" s="77"/>
      <c r="Q276" s="156"/>
      <c r="R276" s="77"/>
      <c r="S276" s="77"/>
      <c r="T276" s="77"/>
      <c r="U276" s="77"/>
      <c r="V276" s="77"/>
    </row>
    <row r="277" spans="2:22" x14ac:dyDescent="0.2">
      <c r="B277" s="146">
        <f t="shared" si="4"/>
        <v>42268</v>
      </c>
      <c r="C277" s="260" t="s">
        <v>442</v>
      </c>
      <c r="D277" s="260" t="s">
        <v>442</v>
      </c>
      <c r="E277" s="91">
        <v>1.3368778004264633E-2</v>
      </c>
      <c r="F277" s="91">
        <v>1.3368778004264633E-2</v>
      </c>
      <c r="G277" s="91">
        <v>0</v>
      </c>
      <c r="H277" s="91">
        <v>0</v>
      </c>
      <c r="I277" s="91">
        <v>3.9484050488626646E-2</v>
      </c>
      <c r="J277" s="91">
        <v>3.9484050488626646E-2</v>
      </c>
      <c r="K277" s="92">
        <v>1.2121336498650295E-2</v>
      </c>
      <c r="L277" s="92">
        <v>1.2121336498650295E-2</v>
      </c>
      <c r="M277" s="114">
        <v>394</v>
      </c>
      <c r="N277" s="114">
        <v>306</v>
      </c>
      <c r="O277" s="270" t="s">
        <v>440</v>
      </c>
      <c r="P277" s="77"/>
      <c r="Q277" s="156"/>
      <c r="R277" s="77"/>
      <c r="S277" s="77"/>
      <c r="T277" s="77"/>
      <c r="U277" s="77"/>
      <c r="V277" s="77"/>
    </row>
    <row r="278" spans="2:22" x14ac:dyDescent="0.2">
      <c r="B278" s="146">
        <f t="shared" si="4"/>
        <v>42269</v>
      </c>
      <c r="C278" s="260" t="s">
        <v>442</v>
      </c>
      <c r="D278" s="260" t="s">
        <v>442</v>
      </c>
      <c r="E278" s="91">
        <v>6.8760156682979986E-3</v>
      </c>
      <c r="F278" s="91">
        <v>6.8760156682979986E-3</v>
      </c>
      <c r="G278" s="91">
        <v>1.7571588890873492E-2</v>
      </c>
      <c r="H278" s="91">
        <v>1.7571588890873492E-2</v>
      </c>
      <c r="I278" s="91">
        <v>1.4583368255192183E-2</v>
      </c>
      <c r="J278" s="91">
        <v>1.4583368255192183E-2</v>
      </c>
      <c r="K278" s="92">
        <v>1.287626312784426E-2</v>
      </c>
      <c r="L278" s="92">
        <v>1.287626312784426E-2</v>
      </c>
      <c r="M278" s="114">
        <v>378</v>
      </c>
      <c r="N278" s="114">
        <v>338</v>
      </c>
      <c r="O278" s="270" t="s">
        <v>440</v>
      </c>
      <c r="P278" s="77"/>
      <c r="Q278" s="156"/>
      <c r="R278" s="77"/>
      <c r="S278" s="77"/>
      <c r="T278" s="77"/>
      <c r="U278" s="77"/>
      <c r="V278" s="77"/>
    </row>
    <row r="279" spans="2:22" x14ac:dyDescent="0.2">
      <c r="B279" s="146">
        <f t="shared" si="4"/>
        <v>42270</v>
      </c>
      <c r="C279" s="260" t="s">
        <v>442</v>
      </c>
      <c r="D279" s="260" t="s">
        <v>442</v>
      </c>
      <c r="E279" s="91">
        <v>0</v>
      </c>
      <c r="F279" s="91">
        <v>0</v>
      </c>
      <c r="G279" s="91">
        <v>1.7969258144637026E-2</v>
      </c>
      <c r="H279" s="91">
        <v>1.7969258144637026E-2</v>
      </c>
      <c r="I279" s="91">
        <v>1.4248118410245235E-4</v>
      </c>
      <c r="J279" s="91">
        <v>1.4248118410245235E-4</v>
      </c>
      <c r="K279" s="92">
        <v>7.8409758049680037E-3</v>
      </c>
      <c r="L279" s="92">
        <v>7.8409758049680037E-3</v>
      </c>
      <c r="M279" s="114">
        <v>322</v>
      </c>
      <c r="N279" s="114">
        <v>274</v>
      </c>
      <c r="O279" s="270" t="s">
        <v>440</v>
      </c>
      <c r="P279" s="77"/>
      <c r="Q279" s="156"/>
      <c r="R279" s="77"/>
      <c r="S279" s="77"/>
      <c r="T279" s="77"/>
      <c r="U279" s="77"/>
      <c r="V279" s="77"/>
    </row>
    <row r="280" spans="2:22" x14ac:dyDescent="0.2">
      <c r="B280" s="146">
        <f t="shared" si="4"/>
        <v>42271</v>
      </c>
      <c r="C280" s="260" t="s">
        <v>442</v>
      </c>
      <c r="D280" s="260" t="s">
        <v>442</v>
      </c>
      <c r="E280" s="91">
        <v>7.4020496538508508E-4</v>
      </c>
      <c r="F280" s="91">
        <v>7.4020496538508508E-4</v>
      </c>
      <c r="G280" s="91">
        <v>0</v>
      </c>
      <c r="H280" s="91">
        <v>0</v>
      </c>
      <c r="I280" s="91">
        <v>2.7155237440702686E-3</v>
      </c>
      <c r="J280" s="91">
        <v>2.7155237440702686E-3</v>
      </c>
      <c r="K280" s="92">
        <v>7.6372189089331276E-4</v>
      </c>
      <c r="L280" s="92">
        <v>7.6372189089331276E-4</v>
      </c>
      <c r="M280" s="114">
        <v>293</v>
      </c>
      <c r="N280" s="114">
        <v>247</v>
      </c>
      <c r="O280" s="270" t="s">
        <v>440</v>
      </c>
      <c r="P280" s="77"/>
      <c r="Q280" s="156"/>
      <c r="R280" s="77"/>
      <c r="S280" s="77"/>
      <c r="T280" s="77"/>
      <c r="U280" s="77"/>
      <c r="V280" s="77"/>
    </row>
    <row r="281" spans="2:22" x14ac:dyDescent="0.2">
      <c r="B281" s="146">
        <f t="shared" si="4"/>
        <v>42272</v>
      </c>
      <c r="C281" s="260" t="s">
        <v>442</v>
      </c>
      <c r="D281" s="260" t="s">
        <v>442</v>
      </c>
      <c r="E281" s="91">
        <v>0</v>
      </c>
      <c r="F281" s="91">
        <v>0</v>
      </c>
      <c r="G281" s="91">
        <v>0</v>
      </c>
      <c r="H281" s="91">
        <v>0</v>
      </c>
      <c r="I281" s="91">
        <v>8.1046650015924367E-3</v>
      </c>
      <c r="J281" s="91">
        <v>8.1046650015924367E-3</v>
      </c>
      <c r="K281" s="92">
        <v>1.4175030105447858E-3</v>
      </c>
      <c r="L281" s="92">
        <v>1.4175030105447858E-3</v>
      </c>
      <c r="M281" s="114">
        <v>398</v>
      </c>
      <c r="N281" s="114">
        <v>372</v>
      </c>
      <c r="O281" s="270" t="s">
        <v>440</v>
      </c>
      <c r="P281" s="77"/>
      <c r="Q281" s="156"/>
      <c r="R281" s="77"/>
      <c r="S281" s="77"/>
      <c r="T281" s="77"/>
      <c r="U281" s="77"/>
      <c r="V281" s="77"/>
    </row>
    <row r="282" spans="2:22" x14ac:dyDescent="0.2">
      <c r="B282" s="146">
        <f t="shared" si="4"/>
        <v>42273</v>
      </c>
      <c r="C282" s="260" t="s">
        <v>442</v>
      </c>
      <c r="D282" s="260" t="s">
        <v>442</v>
      </c>
      <c r="E282" s="91">
        <v>1.5142264012699963E-2</v>
      </c>
      <c r="F282" s="91">
        <v>1.5142264012699963E-2</v>
      </c>
      <c r="G282" s="91">
        <v>2.2950234051946389E-3</v>
      </c>
      <c r="H282" s="91">
        <v>2.2950234051946389E-3</v>
      </c>
      <c r="I282" s="91">
        <v>1.3912868565298289E-3</v>
      </c>
      <c r="J282" s="91">
        <v>1.3912868565298289E-3</v>
      </c>
      <c r="K282" s="92">
        <v>7.1490818846193594E-3</v>
      </c>
      <c r="L282" s="92">
        <v>7.1490818846193594E-3</v>
      </c>
      <c r="M282" s="114">
        <v>144</v>
      </c>
      <c r="N282" s="114">
        <v>136</v>
      </c>
      <c r="O282" s="270" t="s">
        <v>440</v>
      </c>
      <c r="P282" s="77"/>
      <c r="Q282" s="156"/>
      <c r="R282" s="77"/>
      <c r="S282" s="77"/>
      <c r="T282" s="77"/>
      <c r="U282" s="77"/>
      <c r="V282" s="77"/>
    </row>
    <row r="283" spans="2:22" x14ac:dyDescent="0.2">
      <c r="B283" s="146">
        <f t="shared" si="4"/>
        <v>42274</v>
      </c>
      <c r="C283" s="260" t="s">
        <v>442</v>
      </c>
      <c r="D283" s="260" t="s">
        <v>442</v>
      </c>
      <c r="E283" s="91">
        <v>0</v>
      </c>
      <c r="F283" s="91">
        <v>0</v>
      </c>
      <c r="G283" s="91">
        <v>1.9334139905435598E-2</v>
      </c>
      <c r="H283" s="91">
        <v>1.9334139905435598E-2</v>
      </c>
      <c r="I283" s="91">
        <v>7.6353152186667116E-3</v>
      </c>
      <c r="J283" s="91">
        <v>7.6353152186667116E-3</v>
      </c>
      <c r="K283" s="92">
        <v>9.7451499628766654E-3</v>
      </c>
      <c r="L283" s="92">
        <v>9.7451499628766654E-3</v>
      </c>
      <c r="M283" s="114">
        <v>155</v>
      </c>
      <c r="N283" s="114">
        <v>153</v>
      </c>
      <c r="O283" s="270" t="s">
        <v>440</v>
      </c>
      <c r="P283" s="77"/>
      <c r="Q283" s="156"/>
      <c r="R283" s="77"/>
      <c r="S283" s="77"/>
      <c r="T283" s="77"/>
      <c r="U283" s="77"/>
      <c r="V283" s="77"/>
    </row>
    <row r="284" spans="2:22" x14ac:dyDescent="0.2">
      <c r="B284" s="146">
        <f t="shared" si="4"/>
        <v>42275</v>
      </c>
      <c r="C284" s="260" t="s">
        <v>442</v>
      </c>
      <c r="D284" s="260" t="s">
        <v>442</v>
      </c>
      <c r="E284" s="91">
        <v>7.811604685459857E-3</v>
      </c>
      <c r="F284" s="91">
        <v>7.811604685459857E-3</v>
      </c>
      <c r="G284" s="91">
        <v>0</v>
      </c>
      <c r="H284" s="91">
        <v>0</v>
      </c>
      <c r="I284" s="91">
        <v>2.5981862983388369E-3</v>
      </c>
      <c r="J284" s="91">
        <v>2.5981862983388369E-3</v>
      </c>
      <c r="K284" s="92">
        <v>3.5019800332900656E-3</v>
      </c>
      <c r="L284" s="92">
        <v>3.5019800332900656E-3</v>
      </c>
      <c r="M284" s="114">
        <v>229</v>
      </c>
      <c r="N284" s="114">
        <v>209</v>
      </c>
      <c r="O284" s="270" t="s">
        <v>440</v>
      </c>
      <c r="P284" s="77"/>
      <c r="Q284" s="156"/>
      <c r="R284" s="77"/>
      <c r="S284" s="77"/>
      <c r="T284" s="77"/>
      <c r="U284" s="77"/>
      <c r="V284" s="77"/>
    </row>
    <row r="285" spans="2:22" x14ac:dyDescent="0.2">
      <c r="B285" s="146">
        <f t="shared" si="4"/>
        <v>42276</v>
      </c>
      <c r="C285" s="260" t="s">
        <v>442</v>
      </c>
      <c r="D285" s="260" t="s">
        <v>442</v>
      </c>
      <c r="E285" s="91">
        <v>0</v>
      </c>
      <c r="F285" s="91">
        <v>0</v>
      </c>
      <c r="G285" s="91">
        <v>8.8296054649191684E-4</v>
      </c>
      <c r="H285" s="91">
        <v>8.8296054649191684E-4</v>
      </c>
      <c r="I285" s="91">
        <v>1.0267026501500243E-2</v>
      </c>
      <c r="J285" s="91">
        <v>1.0267026501500243E-2</v>
      </c>
      <c r="K285" s="92">
        <v>2.1797590244882073E-3</v>
      </c>
      <c r="L285" s="92">
        <v>2.1797590244882073E-3</v>
      </c>
      <c r="M285" s="114">
        <v>339</v>
      </c>
      <c r="N285" s="114">
        <v>274</v>
      </c>
      <c r="O285" s="270" t="s">
        <v>440</v>
      </c>
      <c r="P285" s="77"/>
      <c r="Q285" s="156"/>
      <c r="R285" s="77"/>
      <c r="S285" s="77"/>
      <c r="T285" s="77"/>
      <c r="U285" s="77"/>
      <c r="V285" s="77"/>
    </row>
    <row r="286" spans="2:22" x14ac:dyDescent="0.2">
      <c r="B286" s="146">
        <f t="shared" si="4"/>
        <v>42277</v>
      </c>
      <c r="C286" s="260" t="s">
        <v>442</v>
      </c>
      <c r="D286" s="260" t="s">
        <v>442</v>
      </c>
      <c r="E286" s="91">
        <v>4.8470274383084254E-3</v>
      </c>
      <c r="F286" s="91">
        <v>4.8470274383084254E-3</v>
      </c>
      <c r="G286" s="91">
        <v>3.3700784217248735E-6</v>
      </c>
      <c r="H286" s="91">
        <v>3.3700784217248735E-6</v>
      </c>
      <c r="I286" s="91">
        <v>0</v>
      </c>
      <c r="J286" s="91">
        <v>0</v>
      </c>
      <c r="K286" s="92">
        <v>1.8924471423095331E-3</v>
      </c>
      <c r="L286" s="92">
        <v>1.8924471423095331E-3</v>
      </c>
      <c r="M286" s="114">
        <v>251</v>
      </c>
      <c r="N286" s="114">
        <v>222</v>
      </c>
      <c r="O286" s="270" t="s">
        <v>440</v>
      </c>
      <c r="P286" s="77"/>
      <c r="Q286" s="156"/>
      <c r="R286" s="77"/>
      <c r="S286" s="77"/>
      <c r="T286" s="77"/>
      <c r="U286" s="77"/>
      <c r="V286" s="77"/>
    </row>
    <row r="287" spans="2:22" x14ac:dyDescent="0.2">
      <c r="B287" s="146">
        <f t="shared" si="4"/>
        <v>42278</v>
      </c>
      <c r="C287" s="260" t="s">
        <v>442</v>
      </c>
      <c r="D287" s="260" t="s">
        <v>442</v>
      </c>
      <c r="E287" s="91">
        <v>6.3349521403007784E-3</v>
      </c>
      <c r="F287" s="91">
        <v>6.3349521403007784E-3</v>
      </c>
      <c r="G287" s="91">
        <v>0</v>
      </c>
      <c r="H287" s="91">
        <v>0</v>
      </c>
      <c r="I287" s="91">
        <v>9.7976767185745176E-3</v>
      </c>
      <c r="J287" s="91">
        <v>9.7976767185745176E-3</v>
      </c>
      <c r="K287" s="92">
        <v>4.1850786919393626E-3</v>
      </c>
      <c r="L287" s="92">
        <v>4.1850786919393626E-3</v>
      </c>
      <c r="M287" s="114">
        <v>247</v>
      </c>
      <c r="N287" s="114">
        <v>197</v>
      </c>
      <c r="O287" s="270" t="s">
        <v>440</v>
      </c>
      <c r="P287" s="77"/>
      <c r="Q287" s="156"/>
      <c r="R287" s="77"/>
      <c r="S287" s="77"/>
      <c r="T287" s="77"/>
      <c r="U287" s="77"/>
      <c r="V287" s="77"/>
    </row>
    <row r="288" spans="2:22" x14ac:dyDescent="0.2">
      <c r="B288" s="146">
        <f t="shared" si="4"/>
        <v>42279</v>
      </c>
      <c r="C288" s="260" t="s">
        <v>442</v>
      </c>
      <c r="D288" s="260" t="s">
        <v>442</v>
      </c>
      <c r="E288" s="91">
        <v>6.0681777619132609E-3</v>
      </c>
      <c r="F288" s="91">
        <v>6.0681777619132609E-3</v>
      </c>
      <c r="G288" s="91">
        <v>1.8029919556228072E-2</v>
      </c>
      <c r="H288" s="91">
        <v>1.8029919556228072E-2</v>
      </c>
      <c r="I288" s="91">
        <v>1.1968419464605997E-2</v>
      </c>
      <c r="J288" s="91">
        <v>1.1968419464605997E-2</v>
      </c>
      <c r="K288" s="92">
        <v>1.2303105240436802E-2</v>
      </c>
      <c r="L288" s="92">
        <v>1.2303105240436802E-2</v>
      </c>
      <c r="M288" s="114">
        <v>131</v>
      </c>
      <c r="N288" s="114">
        <v>118</v>
      </c>
      <c r="O288" s="270" t="s">
        <v>440</v>
      </c>
      <c r="P288" s="77"/>
      <c r="Q288" s="156"/>
      <c r="R288" s="77"/>
      <c r="S288" s="77"/>
      <c r="T288" s="77"/>
      <c r="U288" s="77"/>
      <c r="V288" s="77"/>
    </row>
    <row r="289" spans="2:22" x14ac:dyDescent="0.2">
      <c r="B289" s="146">
        <f t="shared" si="4"/>
        <v>42280</v>
      </c>
      <c r="C289" s="260" t="s">
        <v>442</v>
      </c>
      <c r="D289" s="260" t="s">
        <v>442</v>
      </c>
      <c r="E289" s="91">
        <v>1.3413866631597734E-3</v>
      </c>
      <c r="F289" s="91">
        <v>1.3413866631597734E-3</v>
      </c>
      <c r="G289" s="91">
        <v>1.8323116378918137E-2</v>
      </c>
      <c r="H289" s="91">
        <v>1.8323116378918137E-2</v>
      </c>
      <c r="I289" s="91">
        <v>2.4330757497024659E-2</v>
      </c>
      <c r="J289" s="91">
        <v>2.4330757497024659E-2</v>
      </c>
      <c r="K289" s="92">
        <v>1.2748731833203726E-2</v>
      </c>
      <c r="L289" s="92">
        <v>1.2748731833203726E-2</v>
      </c>
      <c r="M289" s="114">
        <v>134</v>
      </c>
      <c r="N289" s="114">
        <v>112</v>
      </c>
      <c r="O289" s="270" t="s">
        <v>440</v>
      </c>
      <c r="P289" s="77"/>
      <c r="Q289" s="156"/>
      <c r="R289" s="77"/>
      <c r="S289" s="77"/>
      <c r="T289" s="77"/>
      <c r="U289" s="77"/>
      <c r="V289" s="77"/>
    </row>
    <row r="290" spans="2:22" x14ac:dyDescent="0.2">
      <c r="B290" s="146">
        <f t="shared" si="4"/>
        <v>42281</v>
      </c>
      <c r="C290" s="260" t="s">
        <v>442</v>
      </c>
      <c r="D290" s="260" t="s">
        <v>442</v>
      </c>
      <c r="E290" s="91">
        <v>2.381055261748875E-2</v>
      </c>
      <c r="F290" s="91">
        <v>2.381055261748875E-2</v>
      </c>
      <c r="G290" s="91">
        <v>1.6954864539697839E-2</v>
      </c>
      <c r="H290" s="91">
        <v>1.6954864539697839E-2</v>
      </c>
      <c r="I290" s="91">
        <v>4.2660542769498971E-3</v>
      </c>
      <c r="J290" s="91">
        <v>4.2660542769498971E-3</v>
      </c>
      <c r="K290" s="92">
        <v>1.7410220533857726E-2</v>
      </c>
      <c r="L290" s="92">
        <v>1.7410220533857726E-2</v>
      </c>
      <c r="M290" s="114">
        <v>67</v>
      </c>
      <c r="N290" s="114">
        <v>65</v>
      </c>
      <c r="O290" s="270" t="s">
        <v>440</v>
      </c>
      <c r="P290" s="77"/>
      <c r="Q290" s="156"/>
      <c r="R290" s="77"/>
      <c r="S290" s="77"/>
      <c r="T290" s="77"/>
      <c r="U290" s="77"/>
      <c r="V290" s="77"/>
    </row>
    <row r="291" spans="2:22" x14ac:dyDescent="0.2">
      <c r="B291" s="146">
        <f t="shared" si="4"/>
        <v>42282</v>
      </c>
      <c r="C291" s="260" t="s">
        <v>442</v>
      </c>
      <c r="D291" s="260" t="s">
        <v>442</v>
      </c>
      <c r="E291" s="91">
        <v>6.6956611589655919E-3</v>
      </c>
      <c r="F291" s="91">
        <v>6.6956611589655919E-3</v>
      </c>
      <c r="G291" s="91">
        <v>1.6119085091110069E-2</v>
      </c>
      <c r="H291" s="91">
        <v>1.6119085091110069E-2</v>
      </c>
      <c r="I291" s="91">
        <v>2.3819501483480564E-2</v>
      </c>
      <c r="J291" s="91">
        <v>2.3819501483480564E-2</v>
      </c>
      <c r="K291" s="92">
        <v>1.3789504467626473E-2</v>
      </c>
      <c r="L291" s="92">
        <v>1.3789504467626473E-2</v>
      </c>
      <c r="M291" s="114">
        <v>482</v>
      </c>
      <c r="N291" s="114">
        <v>284</v>
      </c>
      <c r="O291" s="270" t="s">
        <v>440</v>
      </c>
      <c r="P291" s="77"/>
      <c r="Q291" s="156"/>
      <c r="R291" s="77"/>
      <c r="S291" s="77"/>
      <c r="T291" s="77"/>
      <c r="U291" s="77"/>
      <c r="V291" s="77"/>
    </row>
    <row r="292" spans="2:22" x14ac:dyDescent="0.2">
      <c r="B292" s="146">
        <f t="shared" si="4"/>
        <v>42283</v>
      </c>
      <c r="C292" s="260" t="s">
        <v>442</v>
      </c>
      <c r="D292" s="260" t="s">
        <v>442</v>
      </c>
      <c r="E292" s="91">
        <v>4.3179875442666993E-2</v>
      </c>
      <c r="F292" s="91">
        <v>4.3179875442666993E-2</v>
      </c>
      <c r="G292" s="91">
        <v>3.2666170141779201E-2</v>
      </c>
      <c r="H292" s="91">
        <v>3.2666170141779201E-2</v>
      </c>
      <c r="I292" s="91">
        <v>5.2667750641165328E-2</v>
      </c>
      <c r="J292" s="91">
        <v>5.2667750641165328E-2</v>
      </c>
      <c r="K292" s="92">
        <v>4.0266173936561241E-2</v>
      </c>
      <c r="L292" s="92">
        <v>4.0266173936561241E-2</v>
      </c>
      <c r="M292" s="114">
        <v>1017</v>
      </c>
      <c r="N292" s="114">
        <v>891</v>
      </c>
      <c r="O292" s="270" t="s">
        <v>440</v>
      </c>
      <c r="P292" s="77"/>
      <c r="Q292" s="156"/>
      <c r="R292" s="77"/>
      <c r="S292" s="77"/>
      <c r="T292" s="77"/>
      <c r="U292" s="77"/>
      <c r="V292" s="77"/>
    </row>
    <row r="293" spans="2:22" x14ac:dyDescent="0.2">
      <c r="B293" s="146">
        <f t="shared" si="4"/>
        <v>42284</v>
      </c>
      <c r="C293" s="260" t="s">
        <v>442</v>
      </c>
      <c r="D293" s="260" t="s">
        <v>442</v>
      </c>
      <c r="E293" s="91">
        <v>0</v>
      </c>
      <c r="F293" s="91">
        <v>0</v>
      </c>
      <c r="G293" s="91">
        <v>2.478355671336472E-2</v>
      </c>
      <c r="H293" s="91">
        <v>2.478355671336472E-2</v>
      </c>
      <c r="I293" s="91">
        <v>1.9142766146470657E-2</v>
      </c>
      <c r="J293" s="91">
        <v>1.9142766146470657E-2</v>
      </c>
      <c r="K293" s="92">
        <v>1.412812204305134E-2</v>
      </c>
      <c r="L293" s="92">
        <v>1.412812204305134E-2</v>
      </c>
      <c r="M293" s="114">
        <v>263</v>
      </c>
      <c r="N293" s="114">
        <v>227</v>
      </c>
      <c r="O293" s="270" t="s">
        <v>440</v>
      </c>
      <c r="P293" s="77"/>
      <c r="Q293" s="156"/>
      <c r="R293" s="77"/>
      <c r="S293" s="77"/>
      <c r="T293" s="77"/>
      <c r="U293" s="77"/>
      <c r="V293" s="77"/>
    </row>
    <row r="294" spans="2:22" x14ac:dyDescent="0.2">
      <c r="B294" s="146">
        <f t="shared" si="4"/>
        <v>42285</v>
      </c>
      <c r="C294" s="260" t="s">
        <v>442</v>
      </c>
      <c r="D294" s="260" t="s">
        <v>442</v>
      </c>
      <c r="E294" s="91">
        <v>0</v>
      </c>
      <c r="F294" s="91">
        <v>0</v>
      </c>
      <c r="G294" s="91">
        <v>8.1319992316221199E-3</v>
      </c>
      <c r="H294" s="91">
        <v>8.1319992316221199E-3</v>
      </c>
      <c r="I294" s="91">
        <v>6.8097624754848554E-2</v>
      </c>
      <c r="J294" s="91">
        <v>6.8097624754848554E-2</v>
      </c>
      <c r="K294" s="92">
        <v>1.5447411297953417E-2</v>
      </c>
      <c r="L294" s="92">
        <v>1.5447411297953417E-2</v>
      </c>
      <c r="M294" s="114">
        <v>342</v>
      </c>
      <c r="N294" s="114">
        <v>226</v>
      </c>
      <c r="O294" s="270" t="s">
        <v>440</v>
      </c>
      <c r="P294" s="77"/>
      <c r="Q294" s="156"/>
      <c r="R294" s="77"/>
      <c r="S294" s="77"/>
      <c r="T294" s="77"/>
      <c r="U294" s="77"/>
      <c r="V294" s="77"/>
    </row>
    <row r="295" spans="2:22" x14ac:dyDescent="0.2">
      <c r="B295" s="146">
        <f t="shared" si="4"/>
        <v>42286</v>
      </c>
      <c r="C295" s="260" t="s">
        <v>442</v>
      </c>
      <c r="D295" s="260" t="s">
        <v>442</v>
      </c>
      <c r="E295" s="91">
        <v>3.0164291685844988E-2</v>
      </c>
      <c r="F295" s="91">
        <v>3.0164291685844988E-2</v>
      </c>
      <c r="G295" s="91">
        <v>1.2290676004030613E-2</v>
      </c>
      <c r="H295" s="91">
        <v>1.2290676004030613E-2</v>
      </c>
      <c r="I295" s="91">
        <v>4.2518061585396519E-2</v>
      </c>
      <c r="J295" s="91">
        <v>4.2518061585396519E-2</v>
      </c>
      <c r="K295" s="92">
        <v>2.4550507156777739E-2</v>
      </c>
      <c r="L295" s="92">
        <v>2.4550507156777739E-2</v>
      </c>
      <c r="M295" s="114">
        <v>283</v>
      </c>
      <c r="N295" s="114">
        <v>221</v>
      </c>
      <c r="O295" s="270" t="s">
        <v>440</v>
      </c>
      <c r="P295" s="77"/>
      <c r="Q295" s="156"/>
      <c r="R295" s="77"/>
      <c r="S295" s="77"/>
      <c r="T295" s="77"/>
      <c r="U295" s="77"/>
      <c r="V295" s="77"/>
    </row>
    <row r="296" spans="2:22" x14ac:dyDescent="0.2">
      <c r="B296" s="146">
        <f t="shared" si="4"/>
        <v>42287</v>
      </c>
      <c r="C296" s="260" t="s">
        <v>442</v>
      </c>
      <c r="D296" s="260" t="s">
        <v>442</v>
      </c>
      <c r="E296" s="91">
        <v>3.9268437021520428E-2</v>
      </c>
      <c r="F296" s="91">
        <v>3.9268437021520428E-2</v>
      </c>
      <c r="G296" s="91">
        <v>3.8823303418270543E-3</v>
      </c>
      <c r="H296" s="91">
        <v>3.8823303418270543E-3</v>
      </c>
      <c r="I296" s="91">
        <v>8.2228405719362352E-2</v>
      </c>
      <c r="J296" s="91">
        <v>8.2228405719362352E-2</v>
      </c>
      <c r="K296" s="92">
        <v>3.1390289004970054E-2</v>
      </c>
      <c r="L296" s="92">
        <v>3.1390289004970054E-2</v>
      </c>
      <c r="M296" s="114">
        <v>205</v>
      </c>
      <c r="N296" s="114">
        <v>181</v>
      </c>
      <c r="O296" s="270" t="s">
        <v>440</v>
      </c>
      <c r="P296" s="77"/>
      <c r="Q296" s="156"/>
      <c r="R296" s="77"/>
      <c r="S296" s="77"/>
      <c r="T296" s="77"/>
      <c r="U296" s="77"/>
      <c r="V296" s="77"/>
    </row>
    <row r="297" spans="2:22" x14ac:dyDescent="0.2">
      <c r="B297" s="146">
        <f t="shared" si="4"/>
        <v>42288</v>
      </c>
      <c r="C297" s="260" t="s">
        <v>442</v>
      </c>
      <c r="D297" s="260" t="s">
        <v>442</v>
      </c>
      <c r="E297" s="91">
        <v>0</v>
      </c>
      <c r="F297" s="91">
        <v>0</v>
      </c>
      <c r="G297" s="91">
        <v>5.8349537793744459E-2</v>
      </c>
      <c r="H297" s="91">
        <v>5.8349537793744459E-2</v>
      </c>
      <c r="I297" s="91">
        <v>6.1794927669845956E-2</v>
      </c>
      <c r="J297" s="91">
        <v>6.1794927669845956E-2</v>
      </c>
      <c r="K297" s="92">
        <v>3.6188104261963935E-2</v>
      </c>
      <c r="L297" s="92">
        <v>3.6188104261963935E-2</v>
      </c>
      <c r="M297" s="114">
        <v>253</v>
      </c>
      <c r="N297" s="114">
        <v>211</v>
      </c>
      <c r="O297" s="270" t="s">
        <v>440</v>
      </c>
      <c r="P297" s="77"/>
      <c r="Q297" s="156"/>
      <c r="R297" s="77"/>
      <c r="S297" s="77"/>
      <c r="T297" s="77"/>
      <c r="U297" s="77"/>
      <c r="V297" s="77"/>
    </row>
    <row r="298" spans="2:22" x14ac:dyDescent="0.2">
      <c r="B298" s="146">
        <f t="shared" si="4"/>
        <v>42289</v>
      </c>
      <c r="C298" s="260" t="s">
        <v>442</v>
      </c>
      <c r="D298" s="260" t="s">
        <v>442</v>
      </c>
      <c r="E298" s="91">
        <v>9.2807424593967514E-3</v>
      </c>
      <c r="F298" s="91">
        <v>9.2807424593967514E-3</v>
      </c>
      <c r="G298" s="91">
        <v>1.6631337011212249E-2</v>
      </c>
      <c r="H298" s="91">
        <v>1.6631337011212249E-2</v>
      </c>
      <c r="I298" s="91">
        <v>2.3467489146286269E-2</v>
      </c>
      <c r="J298" s="91">
        <v>2.3467489146286269E-2</v>
      </c>
      <c r="K298" s="92">
        <v>1.4959274273639647E-2</v>
      </c>
      <c r="L298" s="92">
        <v>1.4959274273639647E-2</v>
      </c>
      <c r="M298" s="114">
        <v>240</v>
      </c>
      <c r="N298" s="114">
        <v>216</v>
      </c>
      <c r="O298" s="270" t="s">
        <v>440</v>
      </c>
      <c r="P298" s="77"/>
      <c r="Q298" s="156"/>
      <c r="R298" s="77"/>
      <c r="S298" s="77"/>
      <c r="T298" s="77"/>
      <c r="U298" s="77"/>
      <c r="V298" s="77"/>
    </row>
    <row r="299" spans="2:22" x14ac:dyDescent="0.2">
      <c r="B299" s="146">
        <f t="shared" si="4"/>
        <v>42290</v>
      </c>
      <c r="C299" s="260" t="s">
        <v>442</v>
      </c>
      <c r="D299" s="260" t="s">
        <v>442</v>
      </c>
      <c r="E299" s="91">
        <v>0</v>
      </c>
      <c r="F299" s="91">
        <v>0</v>
      </c>
      <c r="G299" s="91">
        <v>2.1763966447499235E-2</v>
      </c>
      <c r="H299" s="91">
        <v>2.1763966447499235E-2</v>
      </c>
      <c r="I299" s="91">
        <v>3.3843471847394273E-2</v>
      </c>
      <c r="J299" s="91">
        <v>3.3843471847394273E-2</v>
      </c>
      <c r="K299" s="92">
        <v>1.5385844466057987E-2</v>
      </c>
      <c r="L299" s="92">
        <v>1.5385844466057987E-2</v>
      </c>
      <c r="M299" s="114">
        <v>323</v>
      </c>
      <c r="N299" s="114">
        <v>257</v>
      </c>
      <c r="O299" s="270" t="s">
        <v>440</v>
      </c>
      <c r="P299" s="77"/>
      <c r="Q299" s="156"/>
      <c r="R299" s="77"/>
      <c r="S299" s="77"/>
      <c r="T299" s="77"/>
      <c r="U299" s="77"/>
      <c r="V299" s="77"/>
    </row>
    <row r="300" spans="2:22" x14ac:dyDescent="0.2">
      <c r="B300" s="146">
        <f t="shared" si="4"/>
        <v>42291</v>
      </c>
      <c r="C300" s="260" t="s">
        <v>442</v>
      </c>
      <c r="D300" s="260" t="s">
        <v>442</v>
      </c>
      <c r="E300" s="91">
        <v>1.077618193261129E-2</v>
      </c>
      <c r="F300" s="91">
        <v>1.077618193261129E-2</v>
      </c>
      <c r="G300" s="91">
        <v>1.0110235265174621E-5</v>
      </c>
      <c r="H300" s="91">
        <v>1.0110235265174621E-5</v>
      </c>
      <c r="I300" s="91">
        <v>1.3259131367651743E-2</v>
      </c>
      <c r="J300" s="91">
        <v>1.3259131367651743E-2</v>
      </c>
      <c r="K300" s="92">
        <v>6.5275500578654928E-3</v>
      </c>
      <c r="L300" s="92">
        <v>6.5275500578654928E-3</v>
      </c>
      <c r="M300" s="114">
        <v>317</v>
      </c>
      <c r="N300" s="114">
        <v>289</v>
      </c>
      <c r="O300" s="270" t="s">
        <v>440</v>
      </c>
      <c r="P300" s="77"/>
      <c r="Q300" s="156"/>
      <c r="R300" s="77"/>
      <c r="S300" s="77"/>
      <c r="T300" s="77"/>
      <c r="U300" s="77"/>
      <c r="V300" s="77"/>
    </row>
    <row r="301" spans="2:22" x14ac:dyDescent="0.2">
      <c r="B301" s="146">
        <f t="shared" si="4"/>
        <v>42292</v>
      </c>
      <c r="C301" s="260" t="s">
        <v>442</v>
      </c>
      <c r="D301" s="260" t="s">
        <v>442</v>
      </c>
      <c r="E301" s="91">
        <v>6.0606629906910774E-3</v>
      </c>
      <c r="F301" s="91">
        <v>6.0606629906910774E-3</v>
      </c>
      <c r="G301" s="91">
        <v>5.4527868863508454E-3</v>
      </c>
      <c r="H301" s="91">
        <v>5.4527868863508454E-3</v>
      </c>
      <c r="I301" s="91">
        <v>6.2859345927552511E-3</v>
      </c>
      <c r="J301" s="91">
        <v>6.2859345927552511E-3</v>
      </c>
      <c r="K301" s="92">
        <v>5.8356561375168484E-3</v>
      </c>
      <c r="L301" s="92">
        <v>5.8356561375168484E-3</v>
      </c>
      <c r="M301" s="114">
        <v>297</v>
      </c>
      <c r="N301" s="114">
        <v>242</v>
      </c>
      <c r="O301" s="270" t="s">
        <v>440</v>
      </c>
      <c r="P301" s="77"/>
      <c r="Q301" s="156"/>
      <c r="R301" s="77"/>
      <c r="S301" s="77"/>
      <c r="T301" s="77"/>
      <c r="U301" s="77"/>
      <c r="V301" s="77"/>
    </row>
    <row r="302" spans="2:22" x14ac:dyDescent="0.2">
      <c r="B302" s="146">
        <f t="shared" si="4"/>
        <v>42293</v>
      </c>
      <c r="C302" s="260" t="s">
        <v>442</v>
      </c>
      <c r="D302" s="260" t="s">
        <v>442</v>
      </c>
      <c r="E302" s="91">
        <v>4.2345735837004614E-3</v>
      </c>
      <c r="F302" s="91">
        <v>4.2345735837004614E-3</v>
      </c>
      <c r="G302" s="91">
        <v>1.117518004643968E-2</v>
      </c>
      <c r="H302" s="91">
        <v>1.117518004643968E-2</v>
      </c>
      <c r="I302" s="91">
        <v>2.3802738991233218E-3</v>
      </c>
      <c r="J302" s="91">
        <v>2.3802738991233218E-3</v>
      </c>
      <c r="K302" s="92">
        <v>6.92920034213568E-3</v>
      </c>
      <c r="L302" s="92">
        <v>6.92920034213568E-3</v>
      </c>
      <c r="M302" s="114">
        <v>244</v>
      </c>
      <c r="N302" s="114">
        <v>218</v>
      </c>
      <c r="O302" s="270" t="s">
        <v>440</v>
      </c>
      <c r="P302" s="77"/>
      <c r="Q302" s="156"/>
      <c r="R302" s="77"/>
      <c r="S302" s="77"/>
      <c r="T302" s="77"/>
      <c r="U302" s="77"/>
      <c r="V302" s="77"/>
    </row>
    <row r="303" spans="2:22" x14ac:dyDescent="0.2">
      <c r="B303" s="146">
        <f t="shared" si="4"/>
        <v>42294</v>
      </c>
      <c r="C303" s="260" t="s">
        <v>442</v>
      </c>
      <c r="D303" s="260" t="s">
        <v>442</v>
      </c>
      <c r="E303" s="91">
        <v>0</v>
      </c>
      <c r="F303" s="91">
        <v>0</v>
      </c>
      <c r="G303" s="91">
        <v>6.0661411591047724E-5</v>
      </c>
      <c r="H303" s="91">
        <v>6.0661411591047724E-5</v>
      </c>
      <c r="I303" s="91">
        <v>8.7751646914863302E-3</v>
      </c>
      <c r="J303" s="91">
        <v>8.7751646914863302E-3</v>
      </c>
      <c r="K303" s="92">
        <v>1.5611589516341231E-3</v>
      </c>
      <c r="L303" s="92">
        <v>1.5611589516341231E-3</v>
      </c>
      <c r="M303" s="114">
        <v>149</v>
      </c>
      <c r="N303" s="114">
        <v>143</v>
      </c>
      <c r="O303" s="270" t="s">
        <v>440</v>
      </c>
      <c r="P303" s="77"/>
      <c r="Q303" s="156"/>
      <c r="R303" s="77"/>
      <c r="S303" s="77"/>
      <c r="T303" s="77"/>
      <c r="U303" s="77"/>
      <c r="V303" s="77"/>
    </row>
    <row r="304" spans="2:22" x14ac:dyDescent="0.2">
      <c r="B304" s="146">
        <f t="shared" si="4"/>
        <v>42295</v>
      </c>
      <c r="C304" s="260" t="s">
        <v>442</v>
      </c>
      <c r="D304" s="260" t="s">
        <v>442</v>
      </c>
      <c r="E304" s="91">
        <v>0</v>
      </c>
      <c r="F304" s="91">
        <v>0</v>
      </c>
      <c r="G304" s="91">
        <v>2.2020092407550325E-2</v>
      </c>
      <c r="H304" s="91">
        <v>2.2020092407550325E-2</v>
      </c>
      <c r="I304" s="91">
        <v>3.0356873459946025E-2</v>
      </c>
      <c r="J304" s="91">
        <v>3.0356873459946025E-2</v>
      </c>
      <c r="K304" s="92">
        <v>1.488744630309498E-2</v>
      </c>
      <c r="L304" s="92">
        <v>1.488744630309498E-2</v>
      </c>
      <c r="M304" s="114">
        <v>223</v>
      </c>
      <c r="N304" s="114">
        <v>189</v>
      </c>
      <c r="O304" s="270" t="s">
        <v>440</v>
      </c>
      <c r="P304" s="77"/>
      <c r="Q304" s="156"/>
      <c r="R304" s="77"/>
      <c r="S304" s="77"/>
      <c r="T304" s="77"/>
      <c r="U304" s="77"/>
      <c r="V304" s="77"/>
    </row>
    <row r="305" spans="2:22" x14ac:dyDescent="0.2">
      <c r="B305" s="146">
        <f t="shared" si="4"/>
        <v>42296</v>
      </c>
      <c r="C305" s="260" t="s">
        <v>442</v>
      </c>
      <c r="D305" s="260" t="s">
        <v>442</v>
      </c>
      <c r="E305" s="91">
        <v>3.4304930629268154E-3</v>
      </c>
      <c r="F305" s="91">
        <v>3.4304930629268154E-3</v>
      </c>
      <c r="G305" s="91">
        <v>2.1602202683256438E-3</v>
      </c>
      <c r="H305" s="91">
        <v>2.1602202683256438E-3</v>
      </c>
      <c r="I305" s="91">
        <v>4.2962267629951222E-2</v>
      </c>
      <c r="J305" s="91">
        <v>4.2962267629951222E-2</v>
      </c>
      <c r="K305" s="92">
        <v>9.7920580252731839E-3</v>
      </c>
      <c r="L305" s="92">
        <v>9.7920580252731839E-3</v>
      </c>
      <c r="M305" s="114">
        <v>234</v>
      </c>
      <c r="N305" s="114">
        <v>205</v>
      </c>
      <c r="O305" s="270" t="s">
        <v>440</v>
      </c>
      <c r="P305" s="77"/>
      <c r="Q305" s="156"/>
      <c r="R305" s="77"/>
      <c r="S305" s="77"/>
      <c r="T305" s="77"/>
      <c r="U305" s="77"/>
      <c r="V305" s="77"/>
    </row>
    <row r="306" spans="2:22" x14ac:dyDescent="0.2">
      <c r="B306" s="146">
        <f t="shared" si="4"/>
        <v>42297</v>
      </c>
      <c r="C306" s="260" t="s">
        <v>442</v>
      </c>
      <c r="D306" s="260" t="s">
        <v>442</v>
      </c>
      <c r="E306" s="91">
        <v>2.6200249866143138E-2</v>
      </c>
      <c r="F306" s="91">
        <v>2.6200249866143138E-2</v>
      </c>
      <c r="G306" s="91">
        <v>2.0685541352547274E-2</v>
      </c>
      <c r="H306" s="91">
        <v>2.0685541352547274E-2</v>
      </c>
      <c r="I306" s="91">
        <v>3.9132038151432354E-2</v>
      </c>
      <c r="J306" s="91">
        <v>3.9132038151432354E-2</v>
      </c>
      <c r="K306" s="92">
        <v>2.6063292169065451E-2</v>
      </c>
      <c r="L306" s="92">
        <v>2.6063292169065451E-2</v>
      </c>
      <c r="M306" s="114">
        <v>356</v>
      </c>
      <c r="N306" s="114">
        <v>313</v>
      </c>
      <c r="O306" s="270" t="s">
        <v>440</v>
      </c>
      <c r="P306" s="77"/>
      <c r="Q306" s="156"/>
      <c r="R306" s="77"/>
      <c r="S306" s="77"/>
      <c r="T306" s="77"/>
      <c r="U306" s="77"/>
      <c r="V306" s="77"/>
    </row>
    <row r="307" spans="2:22" x14ac:dyDescent="0.2">
      <c r="B307" s="146">
        <f t="shared" si="4"/>
        <v>42298</v>
      </c>
      <c r="C307" s="260" t="s">
        <v>442</v>
      </c>
      <c r="D307" s="260" t="s">
        <v>442</v>
      </c>
      <c r="E307" s="91">
        <v>5.8239476971922938E-3</v>
      </c>
      <c r="F307" s="91">
        <v>5.8239476971922938E-3</v>
      </c>
      <c r="G307" s="91">
        <v>1.1724502829180835E-2</v>
      </c>
      <c r="H307" s="91">
        <v>1.1724502829180835E-2</v>
      </c>
      <c r="I307" s="91">
        <v>6.1702733962485545E-2</v>
      </c>
      <c r="J307" s="91">
        <v>6.1702733962485545E-2</v>
      </c>
      <c r="K307" s="92">
        <v>1.8163681286101799E-2</v>
      </c>
      <c r="L307" s="92">
        <v>1.8163681286101799E-2</v>
      </c>
      <c r="M307" s="114">
        <v>314</v>
      </c>
      <c r="N307" s="114">
        <v>265</v>
      </c>
      <c r="O307" s="270" t="s">
        <v>440</v>
      </c>
      <c r="P307" s="77"/>
      <c r="Q307" s="156"/>
      <c r="R307" s="77"/>
      <c r="S307" s="77"/>
      <c r="T307" s="77"/>
      <c r="U307" s="77"/>
      <c r="V307" s="77"/>
    </row>
    <row r="308" spans="2:22" x14ac:dyDescent="0.2">
      <c r="B308" s="146">
        <f t="shared" si="4"/>
        <v>42299</v>
      </c>
      <c r="C308" s="260" t="s">
        <v>442</v>
      </c>
      <c r="D308" s="260" t="s">
        <v>442</v>
      </c>
      <c r="E308" s="91">
        <v>3.9715565909240347E-3</v>
      </c>
      <c r="F308" s="91">
        <v>3.9715565909240347E-3</v>
      </c>
      <c r="G308" s="91">
        <v>3.1415871047319271E-2</v>
      </c>
      <c r="H308" s="91">
        <v>3.1415871047319271E-2</v>
      </c>
      <c r="I308" s="91">
        <v>5.6992473640980944E-2</v>
      </c>
      <c r="J308" s="91">
        <v>5.6992473640980944E-2</v>
      </c>
      <c r="K308" s="92">
        <v>2.5182300122180843E-2</v>
      </c>
      <c r="L308" s="92">
        <v>2.5182300122180843E-2</v>
      </c>
      <c r="M308" s="114">
        <v>234</v>
      </c>
      <c r="N308" s="114">
        <v>215</v>
      </c>
      <c r="O308" s="270" t="s">
        <v>440</v>
      </c>
      <c r="P308" s="77"/>
      <c r="Q308" s="156"/>
      <c r="R308" s="77"/>
      <c r="S308" s="77"/>
      <c r="T308" s="77"/>
      <c r="U308" s="77"/>
      <c r="V308" s="77"/>
    </row>
    <row r="309" spans="2:22" x14ac:dyDescent="0.2">
      <c r="B309" s="146">
        <f t="shared" si="4"/>
        <v>42300</v>
      </c>
      <c r="C309" s="260" t="s">
        <v>442</v>
      </c>
      <c r="D309" s="260" t="s">
        <v>442</v>
      </c>
      <c r="E309" s="91">
        <v>0</v>
      </c>
      <c r="F309" s="91">
        <v>0</v>
      </c>
      <c r="G309" s="91">
        <v>2.3401824560457522E-2</v>
      </c>
      <c r="H309" s="91">
        <v>2.3401824560457522E-2</v>
      </c>
      <c r="I309" s="91">
        <v>1.7860435489548587E-2</v>
      </c>
      <c r="J309" s="91">
        <v>1.7860435489548587E-2</v>
      </c>
      <c r="K309" s="92">
        <v>1.3302833320262598E-2</v>
      </c>
      <c r="L309" s="92">
        <v>1.3302833320262598E-2</v>
      </c>
      <c r="M309" s="114">
        <v>188</v>
      </c>
      <c r="N309" s="114">
        <v>180</v>
      </c>
      <c r="O309" s="270" t="s">
        <v>440</v>
      </c>
      <c r="P309" s="77"/>
      <c r="Q309" s="156"/>
      <c r="R309" s="77"/>
      <c r="S309" s="77"/>
      <c r="T309" s="77"/>
      <c r="U309" s="77"/>
      <c r="V309" s="77"/>
    </row>
    <row r="310" spans="2:22" x14ac:dyDescent="0.2">
      <c r="B310" s="146">
        <f t="shared" si="4"/>
        <v>42301</v>
      </c>
      <c r="C310" s="260" t="s">
        <v>442</v>
      </c>
      <c r="D310" s="260" t="s">
        <v>442</v>
      </c>
      <c r="E310" s="91">
        <v>2.3735404905266915E-2</v>
      </c>
      <c r="F310" s="91">
        <v>2.3735404905266915E-2</v>
      </c>
      <c r="G310" s="91">
        <v>5.6954325327150364E-3</v>
      </c>
      <c r="H310" s="91">
        <v>5.6954325327150364E-3</v>
      </c>
      <c r="I310" s="91">
        <v>8.4231523542920364E-3</v>
      </c>
      <c r="J310" s="91">
        <v>8.4231523542920364E-3</v>
      </c>
      <c r="K310" s="92">
        <v>1.3210483072419453E-2</v>
      </c>
      <c r="L310" s="92">
        <v>1.3210483072419453E-2</v>
      </c>
      <c r="M310" s="114">
        <v>94</v>
      </c>
      <c r="N310" s="114">
        <v>87</v>
      </c>
      <c r="O310" s="270" t="s">
        <v>440</v>
      </c>
      <c r="P310" s="77"/>
      <c r="Q310" s="156"/>
      <c r="R310" s="77"/>
      <c r="S310" s="77"/>
      <c r="T310" s="77"/>
      <c r="U310" s="77"/>
      <c r="V310" s="77"/>
    </row>
    <row r="311" spans="2:22" x14ac:dyDescent="0.2">
      <c r="B311" s="146">
        <f t="shared" si="4"/>
        <v>42302</v>
      </c>
      <c r="C311" s="260" t="s">
        <v>442</v>
      </c>
      <c r="D311" s="260" t="s">
        <v>442</v>
      </c>
      <c r="E311" s="91">
        <v>3.3482063180439052E-2</v>
      </c>
      <c r="F311" s="91">
        <v>3.3482063180439052E-2</v>
      </c>
      <c r="G311" s="91">
        <v>1.3389321569512922E-2</v>
      </c>
      <c r="H311" s="91">
        <v>1.3389321569512922E-2</v>
      </c>
      <c r="I311" s="91">
        <v>1.3644668689340731E-2</v>
      </c>
      <c r="J311" s="91">
        <v>1.3644668689340731E-2</v>
      </c>
      <c r="K311" s="92">
        <v>2.1272806296821024E-2</v>
      </c>
      <c r="L311" s="92">
        <v>2.1272806296821024E-2</v>
      </c>
      <c r="M311" s="114">
        <v>235</v>
      </c>
      <c r="N311" s="114">
        <v>194</v>
      </c>
      <c r="O311" s="270" t="s">
        <v>440</v>
      </c>
      <c r="P311" s="77"/>
      <c r="Q311" s="156"/>
      <c r="R311" s="77"/>
      <c r="S311" s="77"/>
      <c r="T311" s="77"/>
      <c r="U311" s="77"/>
      <c r="V311" s="77"/>
    </row>
    <row r="312" spans="2:22" x14ac:dyDescent="0.2">
      <c r="B312" s="146">
        <f t="shared" si="4"/>
        <v>42303</v>
      </c>
      <c r="C312" s="260" t="s">
        <v>442</v>
      </c>
      <c r="D312" s="260" t="s">
        <v>442</v>
      </c>
      <c r="E312" s="91">
        <v>4.1068224729233398E-3</v>
      </c>
      <c r="F312" s="91">
        <v>4.1068224729233398E-3</v>
      </c>
      <c r="G312" s="91">
        <v>9.9653218930404516E-3</v>
      </c>
      <c r="H312" s="91">
        <v>9.9653218930404516E-3</v>
      </c>
      <c r="I312" s="91">
        <v>1.0308932732118612E-2</v>
      </c>
      <c r="J312" s="91">
        <v>1.0308932732118612E-2</v>
      </c>
      <c r="K312" s="92">
        <v>7.7398302954255109E-3</v>
      </c>
      <c r="L312" s="92">
        <v>7.7398302954255109E-3</v>
      </c>
      <c r="M312" s="114">
        <v>325</v>
      </c>
      <c r="N312" s="114">
        <v>280</v>
      </c>
      <c r="O312" s="270" t="s">
        <v>440</v>
      </c>
      <c r="P312" s="77"/>
      <c r="Q312" s="156"/>
      <c r="R312" s="77"/>
      <c r="S312" s="77"/>
      <c r="T312" s="77"/>
      <c r="U312" s="77"/>
      <c r="V312" s="77"/>
    </row>
    <row r="313" spans="2:22" x14ac:dyDescent="0.2">
      <c r="B313" s="146">
        <f t="shared" si="4"/>
        <v>42304</v>
      </c>
      <c r="C313" s="260" t="s">
        <v>442</v>
      </c>
      <c r="D313" s="260" t="s">
        <v>442</v>
      </c>
      <c r="E313" s="91">
        <v>0</v>
      </c>
      <c r="F313" s="91">
        <v>0</v>
      </c>
      <c r="G313" s="91">
        <v>2.3017635620380885E-3</v>
      </c>
      <c r="H313" s="91">
        <v>2.3017635620380885E-3</v>
      </c>
      <c r="I313" s="91">
        <v>1.3099887691301942E-2</v>
      </c>
      <c r="J313" s="91">
        <v>1.3099887691301942E-2</v>
      </c>
      <c r="K313" s="92">
        <v>3.2923596294556247E-3</v>
      </c>
      <c r="L313" s="92">
        <v>3.2923596294556247E-3</v>
      </c>
      <c r="M313" s="114">
        <v>276</v>
      </c>
      <c r="N313" s="114">
        <v>251</v>
      </c>
      <c r="O313" s="270" t="s">
        <v>440</v>
      </c>
      <c r="P313" s="77"/>
      <c r="Q313" s="156"/>
      <c r="R313" s="77"/>
      <c r="S313" s="77"/>
      <c r="T313" s="77"/>
      <c r="U313" s="77"/>
      <c r="V313" s="77"/>
    </row>
    <row r="314" spans="2:22" x14ac:dyDescent="0.2">
      <c r="B314" s="146">
        <f t="shared" si="4"/>
        <v>42305</v>
      </c>
      <c r="C314" s="260" t="s">
        <v>442</v>
      </c>
      <c r="D314" s="260" t="s">
        <v>442</v>
      </c>
      <c r="E314" s="91">
        <v>7.514771222183605E-5</v>
      </c>
      <c r="F314" s="91">
        <v>7.514771222183605E-5</v>
      </c>
      <c r="G314" s="91">
        <v>1.9934013864502626E-2</v>
      </c>
      <c r="H314" s="91">
        <v>1.9934013864502626E-2</v>
      </c>
      <c r="I314" s="91">
        <v>1.9905459543724961E-2</v>
      </c>
      <c r="J314" s="91">
        <v>1.9905459543724961E-2</v>
      </c>
      <c r="K314" s="92">
        <v>1.2181437453595833E-2</v>
      </c>
      <c r="L314" s="92">
        <v>1.2181437453595833E-2</v>
      </c>
      <c r="M314" s="114">
        <v>277</v>
      </c>
      <c r="N314" s="114">
        <v>251</v>
      </c>
      <c r="O314" s="270" t="s">
        <v>440</v>
      </c>
      <c r="P314" s="77"/>
      <c r="Q314" s="156"/>
      <c r="R314" s="77"/>
      <c r="S314" s="77"/>
      <c r="T314" s="77"/>
      <c r="U314" s="77"/>
      <c r="V314" s="77"/>
    </row>
    <row r="315" spans="2:22" x14ac:dyDescent="0.2">
      <c r="B315" s="146">
        <f t="shared" si="4"/>
        <v>42306</v>
      </c>
      <c r="C315" s="260" t="s">
        <v>442</v>
      </c>
      <c r="D315" s="260" t="s">
        <v>442</v>
      </c>
      <c r="E315" s="91">
        <v>1.204993565477141E-2</v>
      </c>
      <c r="F315" s="91">
        <v>1.204993565477141E-2</v>
      </c>
      <c r="G315" s="91">
        <v>1.0639337577385426E-2</v>
      </c>
      <c r="H315" s="91">
        <v>1.0639337577385426E-2</v>
      </c>
      <c r="I315" s="91">
        <v>2.5051544663660594E-2</v>
      </c>
      <c r="J315" s="91">
        <v>2.5051544663660594E-2</v>
      </c>
      <c r="K315" s="92">
        <v>1.3710347112332349E-2</v>
      </c>
      <c r="L315" s="92">
        <v>1.3710347112332349E-2</v>
      </c>
      <c r="M315" s="114">
        <v>274</v>
      </c>
      <c r="N315" s="114">
        <v>237</v>
      </c>
      <c r="O315" s="270" t="s">
        <v>440</v>
      </c>
      <c r="P315" s="77"/>
      <c r="Q315" s="156"/>
      <c r="R315" s="77"/>
      <c r="S315" s="77"/>
      <c r="T315" s="77"/>
      <c r="U315" s="77"/>
      <c r="V315" s="77"/>
    </row>
    <row r="316" spans="2:22" x14ac:dyDescent="0.2">
      <c r="B316" s="146">
        <f t="shared" si="4"/>
        <v>42307</v>
      </c>
      <c r="C316" s="260" t="s">
        <v>442</v>
      </c>
      <c r="D316" s="260" t="s">
        <v>442</v>
      </c>
      <c r="E316" s="91">
        <v>0</v>
      </c>
      <c r="F316" s="91">
        <v>0</v>
      </c>
      <c r="G316" s="91">
        <v>1.4882266310337041E-2</v>
      </c>
      <c r="H316" s="91">
        <v>1.4882266310337041E-2</v>
      </c>
      <c r="I316" s="91">
        <v>2.1229696431265401E-2</v>
      </c>
      <c r="J316" s="91">
        <v>2.1229696431265401E-2</v>
      </c>
      <c r="K316" s="92">
        <v>1.0186378924793916E-2</v>
      </c>
      <c r="L316" s="92">
        <v>1.0186378924793916E-2</v>
      </c>
      <c r="M316" s="114">
        <v>215</v>
      </c>
      <c r="N316" s="114">
        <v>201</v>
      </c>
      <c r="O316" s="270" t="s">
        <v>440</v>
      </c>
      <c r="P316" s="77"/>
      <c r="Q316" s="156"/>
      <c r="R316" s="77"/>
      <c r="S316" s="77"/>
      <c r="T316" s="77"/>
      <c r="U316" s="77"/>
      <c r="V316" s="77"/>
    </row>
    <row r="317" spans="2:22" x14ac:dyDescent="0.2">
      <c r="B317" s="146">
        <f t="shared" si="4"/>
        <v>42308</v>
      </c>
      <c r="C317" s="260" t="s">
        <v>442</v>
      </c>
      <c r="D317" s="260" t="s">
        <v>442</v>
      </c>
      <c r="E317" s="91">
        <v>1.5927557605418152E-2</v>
      </c>
      <c r="F317" s="91">
        <v>1.5927557605418152E-2</v>
      </c>
      <c r="G317" s="91">
        <v>5.3931364982863154E-2</v>
      </c>
      <c r="H317" s="91">
        <v>5.3931364982863154E-2</v>
      </c>
      <c r="I317" s="91">
        <v>0.15386291633840118</v>
      </c>
      <c r="J317" s="91">
        <v>0.15386291633840118</v>
      </c>
      <c r="K317" s="92">
        <v>5.6582850265800136E-2</v>
      </c>
      <c r="L317" s="92">
        <v>5.6582850265800136E-2</v>
      </c>
      <c r="M317" s="114">
        <v>306</v>
      </c>
      <c r="N317" s="114">
        <v>267</v>
      </c>
      <c r="O317" s="270" t="s">
        <v>440</v>
      </c>
      <c r="P317" s="77"/>
      <c r="Q317" s="156"/>
      <c r="R317" s="77"/>
      <c r="S317" s="77"/>
      <c r="T317" s="77"/>
      <c r="U317" s="77"/>
      <c r="V317" s="77"/>
    </row>
    <row r="318" spans="2:22" x14ac:dyDescent="0.2">
      <c r="B318" s="146">
        <f t="shared" si="4"/>
        <v>42309</v>
      </c>
      <c r="C318" s="260" t="s">
        <v>442</v>
      </c>
      <c r="D318" s="260" t="s">
        <v>442</v>
      </c>
      <c r="E318" s="91">
        <v>0</v>
      </c>
      <c r="F318" s="91">
        <v>0</v>
      </c>
      <c r="G318" s="91">
        <v>5.926956920287535E-2</v>
      </c>
      <c r="H318" s="91">
        <v>5.926956920287535E-2</v>
      </c>
      <c r="I318" s="91">
        <v>0.21968922339373417</v>
      </c>
      <c r="J318" s="91">
        <v>0.21968922339373417</v>
      </c>
      <c r="K318" s="92">
        <v>6.4203944528284457E-2</v>
      </c>
      <c r="L318" s="92">
        <v>6.4203944528284457E-2</v>
      </c>
      <c r="M318" s="114">
        <v>305</v>
      </c>
      <c r="N318" s="114">
        <v>285</v>
      </c>
      <c r="O318" s="270" t="s">
        <v>440</v>
      </c>
      <c r="P318" s="77"/>
      <c r="Q318" s="156"/>
      <c r="R318" s="77"/>
      <c r="S318" s="77"/>
      <c r="T318" s="77"/>
      <c r="U318" s="77"/>
      <c r="V318" s="77"/>
    </row>
    <row r="319" spans="2:22" x14ac:dyDescent="0.2">
      <c r="B319" s="146">
        <f t="shared" si="4"/>
        <v>42310</v>
      </c>
      <c r="C319" s="260" t="s">
        <v>442</v>
      </c>
      <c r="D319" s="260" t="s">
        <v>442</v>
      </c>
      <c r="E319" s="91">
        <v>4.8432700526973328E-3</v>
      </c>
      <c r="F319" s="91">
        <v>4.8432700526973328E-3</v>
      </c>
      <c r="G319" s="91">
        <v>9.1430227581395813E-3</v>
      </c>
      <c r="H319" s="91">
        <v>9.1430227581395813E-3</v>
      </c>
      <c r="I319" s="91">
        <v>6.9631392795480834E-2</v>
      </c>
      <c r="J319" s="91">
        <v>6.9631392795480834E-2</v>
      </c>
      <c r="K319" s="92">
        <v>1.8044945253160614E-2</v>
      </c>
      <c r="L319" s="92">
        <v>1.8044945253160614E-2</v>
      </c>
      <c r="M319" s="114">
        <v>602</v>
      </c>
      <c r="N319" s="114">
        <v>247</v>
      </c>
      <c r="O319" s="270" t="s">
        <v>440</v>
      </c>
      <c r="P319" s="77"/>
      <c r="Q319" s="156"/>
      <c r="R319" s="77"/>
      <c r="S319" s="77"/>
      <c r="T319" s="77"/>
      <c r="U319" s="77"/>
      <c r="V319" s="77"/>
    </row>
    <row r="320" spans="2:22" x14ac:dyDescent="0.2">
      <c r="B320" s="146">
        <f t="shared" si="4"/>
        <v>42311</v>
      </c>
      <c r="C320" s="260" t="s">
        <v>442</v>
      </c>
      <c r="D320" s="260" t="s">
        <v>442</v>
      </c>
      <c r="E320" s="91">
        <v>6.5190640352442769E-3</v>
      </c>
      <c r="F320" s="91">
        <v>6.5190640352442769E-3</v>
      </c>
      <c r="G320" s="91">
        <v>5.0551176325873103E-2</v>
      </c>
      <c r="H320" s="91">
        <v>5.0551176325873103E-2</v>
      </c>
      <c r="I320" s="91">
        <v>1.9964128266590678E-2</v>
      </c>
      <c r="J320" s="91">
        <v>1.9964128266590678E-2</v>
      </c>
      <c r="K320" s="92">
        <v>2.802316965106998E-2</v>
      </c>
      <c r="L320" s="92">
        <v>2.802316965106998E-2</v>
      </c>
      <c r="M320" s="114">
        <v>124</v>
      </c>
      <c r="N320" s="114">
        <v>107</v>
      </c>
      <c r="O320" s="270" t="s">
        <v>440</v>
      </c>
      <c r="P320" s="77"/>
      <c r="Q320" s="156"/>
      <c r="R320" s="77"/>
      <c r="S320" s="77"/>
      <c r="T320" s="77"/>
      <c r="U320" s="77"/>
      <c r="V320" s="77"/>
    </row>
    <row r="321" spans="2:22" x14ac:dyDescent="0.2">
      <c r="B321" s="146">
        <f t="shared" si="4"/>
        <v>42312</v>
      </c>
      <c r="C321" s="260" t="s">
        <v>442</v>
      </c>
      <c r="D321" s="260" t="s">
        <v>442</v>
      </c>
      <c r="E321" s="91">
        <v>3.9076810355354746E-4</v>
      </c>
      <c r="F321" s="91">
        <v>3.9076810355354746E-4</v>
      </c>
      <c r="G321" s="91">
        <v>1.8053510105180148E-2</v>
      </c>
      <c r="H321" s="91">
        <v>1.8053510105180148E-2</v>
      </c>
      <c r="I321" s="91">
        <v>1.3745243642824815E-2</v>
      </c>
      <c r="J321" s="91">
        <v>1.3745243642824815E-2</v>
      </c>
      <c r="K321" s="92">
        <v>1.0409192221177378E-2</v>
      </c>
      <c r="L321" s="92">
        <v>1.0409192221177378E-2</v>
      </c>
      <c r="M321" s="114">
        <v>371</v>
      </c>
      <c r="N321" s="114">
        <v>322</v>
      </c>
      <c r="O321" s="270" t="s">
        <v>440</v>
      </c>
      <c r="P321" s="77"/>
      <c r="Q321" s="156"/>
      <c r="R321" s="77"/>
      <c r="S321" s="77"/>
      <c r="T321" s="77"/>
      <c r="U321" s="77"/>
      <c r="V321" s="77"/>
    </row>
    <row r="322" spans="2:22" x14ac:dyDescent="0.2">
      <c r="B322" s="146">
        <f t="shared" si="4"/>
        <v>42313</v>
      </c>
      <c r="C322" s="260" t="s">
        <v>442</v>
      </c>
      <c r="D322" s="260" t="s">
        <v>442</v>
      </c>
      <c r="E322" s="91">
        <v>0</v>
      </c>
      <c r="F322" s="91">
        <v>0</v>
      </c>
      <c r="G322" s="91">
        <v>2.0945037391020088E-2</v>
      </c>
      <c r="H322" s="91">
        <v>2.0945037391020088E-2</v>
      </c>
      <c r="I322" s="91">
        <v>1.6175805018690179E-2</v>
      </c>
      <c r="J322" s="91">
        <v>1.6175805018690179E-2</v>
      </c>
      <c r="K322" s="92">
        <v>1.1939567756863785E-2</v>
      </c>
      <c r="L322" s="92">
        <v>1.1939567756863785E-2</v>
      </c>
      <c r="M322" s="114">
        <v>307</v>
      </c>
      <c r="N322" s="114">
        <v>275</v>
      </c>
      <c r="O322" s="270" t="s">
        <v>440</v>
      </c>
      <c r="P322" s="77"/>
      <c r="Q322" s="156"/>
      <c r="R322" s="77"/>
      <c r="S322" s="77"/>
      <c r="T322" s="77"/>
      <c r="U322" s="77"/>
      <c r="V322" s="77"/>
    </row>
    <row r="323" spans="2:22" x14ac:dyDescent="0.2">
      <c r="B323" s="146">
        <f t="shared" si="4"/>
        <v>42314</v>
      </c>
      <c r="C323" s="260" t="s">
        <v>442</v>
      </c>
      <c r="D323" s="260" t="s">
        <v>442</v>
      </c>
      <c r="E323" s="91">
        <v>1.1042956310998806E-2</v>
      </c>
      <c r="F323" s="91">
        <v>1.1042956310998806E-2</v>
      </c>
      <c r="G323" s="91">
        <v>1.2098581533992296E-3</v>
      </c>
      <c r="H323" s="91">
        <v>1.2098581533992296E-3</v>
      </c>
      <c r="I323" s="91">
        <v>1.7005548384933872E-2</v>
      </c>
      <c r="J323" s="91">
        <v>1.7005548384933872E-2</v>
      </c>
      <c r="K323" s="92">
        <v>7.8087265120703976E-3</v>
      </c>
      <c r="L323" s="92">
        <v>7.8087265120703976E-3</v>
      </c>
      <c r="M323" s="114">
        <v>254</v>
      </c>
      <c r="N323" s="114">
        <v>237</v>
      </c>
      <c r="O323" s="270" t="s">
        <v>440</v>
      </c>
      <c r="P323" s="77"/>
      <c r="Q323" s="156"/>
      <c r="R323" s="77"/>
      <c r="S323" s="77"/>
      <c r="T323" s="77"/>
      <c r="U323" s="77"/>
      <c r="V323" s="77"/>
    </row>
    <row r="324" spans="2:22" x14ac:dyDescent="0.2">
      <c r="B324" s="146">
        <f t="shared" si="4"/>
        <v>42315</v>
      </c>
      <c r="C324" s="260" t="s">
        <v>442</v>
      </c>
      <c r="D324" s="260" t="s">
        <v>442</v>
      </c>
      <c r="E324" s="91">
        <v>8.3601829846792607E-3</v>
      </c>
      <c r="F324" s="91">
        <v>8.3601829846792607E-3</v>
      </c>
      <c r="G324" s="91">
        <v>1.1047117066414135E-2</v>
      </c>
      <c r="H324" s="91">
        <v>1.1047117066414135E-2</v>
      </c>
      <c r="I324" s="91">
        <v>2.1900196121159295E-2</v>
      </c>
      <c r="J324" s="91">
        <v>2.1900196121159295E-2</v>
      </c>
      <c r="K324" s="92">
        <v>1.1897057325316941E-2</v>
      </c>
      <c r="L324" s="92">
        <v>1.1897057325316941E-2</v>
      </c>
      <c r="M324" s="114">
        <v>180</v>
      </c>
      <c r="N324" s="114">
        <v>163</v>
      </c>
      <c r="O324" s="270" t="s">
        <v>440</v>
      </c>
      <c r="P324" s="77"/>
      <c r="Q324" s="156"/>
      <c r="R324" s="77"/>
      <c r="S324" s="77"/>
      <c r="T324" s="77"/>
      <c r="U324" s="77"/>
      <c r="V324" s="77"/>
    </row>
    <row r="325" spans="2:22" x14ac:dyDescent="0.2">
      <c r="B325" s="146">
        <f t="shared" si="4"/>
        <v>42316</v>
      </c>
      <c r="C325" s="260" t="s">
        <v>442</v>
      </c>
      <c r="D325" s="260" t="s">
        <v>442</v>
      </c>
      <c r="E325" s="91">
        <v>0</v>
      </c>
      <c r="F325" s="91">
        <v>0</v>
      </c>
      <c r="G325" s="91">
        <v>1.4198140390726892E-2</v>
      </c>
      <c r="H325" s="91">
        <v>1.4198140390726892E-2</v>
      </c>
      <c r="I325" s="91">
        <v>9.5713830732353285E-3</v>
      </c>
      <c r="J325" s="91">
        <v>9.5713830732353285E-3</v>
      </c>
      <c r="K325" s="92">
        <v>7.8497710666673506E-3</v>
      </c>
      <c r="L325" s="92">
        <v>7.8497710666673506E-3</v>
      </c>
      <c r="M325" s="114">
        <v>98</v>
      </c>
      <c r="N325" s="114">
        <v>95</v>
      </c>
      <c r="O325" s="270" t="s">
        <v>440</v>
      </c>
      <c r="P325" s="77"/>
      <c r="Q325" s="156"/>
      <c r="R325" s="77"/>
      <c r="S325" s="77"/>
      <c r="T325" s="77"/>
      <c r="U325" s="77"/>
      <c r="V325" s="77"/>
    </row>
    <row r="326" spans="2:22" x14ac:dyDescent="0.2">
      <c r="B326" s="146">
        <f t="shared" si="4"/>
        <v>42317</v>
      </c>
      <c r="C326" s="260" t="s">
        <v>442</v>
      </c>
      <c r="D326" s="260" t="s">
        <v>442</v>
      </c>
      <c r="E326" s="91">
        <v>0</v>
      </c>
      <c r="F326" s="91">
        <v>0</v>
      </c>
      <c r="G326" s="91">
        <v>4.3318988032851523E-2</v>
      </c>
      <c r="H326" s="91">
        <v>4.3318988032851523E-2</v>
      </c>
      <c r="I326" s="91">
        <v>2.8278324421274956E-2</v>
      </c>
      <c r="J326" s="91">
        <v>2.8278324421274956E-2</v>
      </c>
      <c r="K326" s="92">
        <v>2.3788251142834317E-2</v>
      </c>
      <c r="L326" s="92">
        <v>2.3788251142834317E-2</v>
      </c>
      <c r="M326" s="114">
        <v>234</v>
      </c>
      <c r="N326" s="114">
        <v>205</v>
      </c>
      <c r="O326" s="270" t="s">
        <v>440</v>
      </c>
      <c r="P326" s="77"/>
      <c r="Q326" s="156"/>
      <c r="R326" s="77"/>
      <c r="S326" s="77"/>
      <c r="T326" s="77"/>
      <c r="U326" s="77"/>
      <c r="V326" s="77"/>
    </row>
    <row r="327" spans="2:22" x14ac:dyDescent="0.2">
      <c r="B327" s="146">
        <f t="shared" si="4"/>
        <v>42318</v>
      </c>
      <c r="C327" s="260" t="s">
        <v>442</v>
      </c>
      <c r="D327" s="260" t="s">
        <v>442</v>
      </c>
      <c r="E327" s="91">
        <v>0</v>
      </c>
      <c r="F327" s="91">
        <v>0</v>
      </c>
      <c r="G327" s="91">
        <v>9.7193061682545358E-3</v>
      </c>
      <c r="H327" s="91">
        <v>9.7193061682545358E-3</v>
      </c>
      <c r="I327" s="91">
        <v>3.5209614965553075E-2</v>
      </c>
      <c r="J327" s="91">
        <v>3.5209614965553075E-2</v>
      </c>
      <c r="K327" s="92">
        <v>1.0385738189979118E-2</v>
      </c>
      <c r="L327" s="92">
        <v>1.0385738189979118E-2</v>
      </c>
      <c r="M327" s="114">
        <v>210</v>
      </c>
      <c r="N327" s="114">
        <v>200</v>
      </c>
      <c r="O327" s="270" t="s">
        <v>440</v>
      </c>
      <c r="P327" s="77"/>
      <c r="Q327" s="156"/>
      <c r="R327" s="77"/>
      <c r="S327" s="77"/>
      <c r="T327" s="77"/>
      <c r="U327" s="77"/>
      <c r="V327" s="77"/>
    </row>
    <row r="328" spans="2:22" x14ac:dyDescent="0.2">
      <c r="B328" s="146">
        <f t="shared" si="4"/>
        <v>42319</v>
      </c>
      <c r="C328" s="260" t="s">
        <v>442</v>
      </c>
      <c r="D328" s="260" t="s">
        <v>442</v>
      </c>
      <c r="E328" s="91">
        <v>1.1396150558441436E-2</v>
      </c>
      <c r="F328" s="91">
        <v>1.1396150558441436E-2</v>
      </c>
      <c r="G328" s="91">
        <v>3.1230516734124403E-2</v>
      </c>
      <c r="H328" s="91">
        <v>3.1230516734124403E-2</v>
      </c>
      <c r="I328" s="91">
        <v>7.6529158355264262E-2</v>
      </c>
      <c r="J328" s="91">
        <v>7.6529158355264262E-2</v>
      </c>
      <c r="K328" s="92">
        <v>3.1415208913118206E-2</v>
      </c>
      <c r="L328" s="92">
        <v>3.1415208913118206E-2</v>
      </c>
      <c r="M328" s="114">
        <v>230</v>
      </c>
      <c r="N328" s="114">
        <v>217</v>
      </c>
      <c r="O328" s="270" t="s">
        <v>440</v>
      </c>
      <c r="P328" s="77"/>
      <c r="Q328" s="156"/>
      <c r="R328" s="77"/>
      <c r="S328" s="77"/>
      <c r="T328" s="77"/>
      <c r="U328" s="77"/>
      <c r="V328" s="77"/>
    </row>
    <row r="329" spans="2:22" x14ac:dyDescent="0.2">
      <c r="B329" s="146">
        <f t="shared" si="4"/>
        <v>42320</v>
      </c>
      <c r="C329" s="260" t="s">
        <v>442</v>
      </c>
      <c r="D329" s="260" t="s">
        <v>442</v>
      </c>
      <c r="E329" s="91">
        <v>5.373061423861277E-3</v>
      </c>
      <c r="F329" s="91">
        <v>5.373061423861277E-3</v>
      </c>
      <c r="G329" s="91">
        <v>4.3396499836551194E-2</v>
      </c>
      <c r="H329" s="91">
        <v>4.3396499836551194E-2</v>
      </c>
      <c r="I329" s="91">
        <v>0.17101932715356119</v>
      </c>
      <c r="J329" s="91">
        <v>0.17101932715356119</v>
      </c>
      <c r="K329" s="92">
        <v>5.0883520684623172E-2</v>
      </c>
      <c r="L329" s="92">
        <v>5.0883520684623172E-2</v>
      </c>
      <c r="M329" s="114">
        <v>658</v>
      </c>
      <c r="N329" s="114">
        <v>538</v>
      </c>
      <c r="O329" s="270" t="s">
        <v>440</v>
      </c>
      <c r="P329" s="77"/>
      <c r="Q329" s="156"/>
      <c r="R329" s="77"/>
      <c r="S329" s="77"/>
      <c r="T329" s="77"/>
      <c r="U329" s="77"/>
      <c r="V329" s="77"/>
    </row>
    <row r="330" spans="2:22" x14ac:dyDescent="0.2">
      <c r="B330" s="146">
        <f t="shared" si="4"/>
        <v>42321</v>
      </c>
      <c r="C330" s="260" t="s">
        <v>442</v>
      </c>
      <c r="D330" s="260" t="s">
        <v>442</v>
      </c>
      <c r="E330" s="91">
        <v>1.3815906891984557E-2</v>
      </c>
      <c r="F330" s="91">
        <v>1.3815906891984557E-2</v>
      </c>
      <c r="G330" s="91">
        <v>1.9607116257595314E-2</v>
      </c>
      <c r="H330" s="91">
        <v>1.9607116257595314E-2</v>
      </c>
      <c r="I330" s="91">
        <v>1.3829056104061552E-2</v>
      </c>
      <c r="J330" s="91">
        <v>1.3829056104061552E-2</v>
      </c>
      <c r="K330" s="92">
        <v>1.6337198606537373E-2</v>
      </c>
      <c r="L330" s="92">
        <v>1.6337198606537373E-2</v>
      </c>
      <c r="M330" s="114">
        <v>272</v>
      </c>
      <c r="N330" s="114">
        <v>219</v>
      </c>
      <c r="O330" s="270" t="s">
        <v>440</v>
      </c>
      <c r="P330" s="77"/>
      <c r="Q330" s="156"/>
      <c r="R330" s="77"/>
      <c r="S330" s="77"/>
      <c r="T330" s="77"/>
      <c r="U330" s="77"/>
      <c r="V330" s="77"/>
    </row>
    <row r="331" spans="2:22" x14ac:dyDescent="0.2">
      <c r="B331" s="146">
        <f t="shared" si="4"/>
        <v>42322</v>
      </c>
      <c r="C331" s="260" t="s">
        <v>442</v>
      </c>
      <c r="D331" s="260" t="s">
        <v>442</v>
      </c>
      <c r="E331" s="91">
        <v>2.2570615365828457E-2</v>
      </c>
      <c r="F331" s="91">
        <v>2.2570615365828457E-2</v>
      </c>
      <c r="G331" s="91">
        <v>1.7676061321946962E-2</v>
      </c>
      <c r="H331" s="91">
        <v>1.7676061321946962E-2</v>
      </c>
      <c r="I331" s="91">
        <v>2.0215565650300887E-2</v>
      </c>
      <c r="J331" s="91">
        <v>2.0215565650300887E-2</v>
      </c>
      <c r="K331" s="92">
        <v>2.0029742643313291E-2</v>
      </c>
      <c r="L331" s="92">
        <v>2.0029742643313291E-2</v>
      </c>
      <c r="M331" s="114">
        <v>117</v>
      </c>
      <c r="N331" s="114">
        <v>99</v>
      </c>
      <c r="O331" s="270" t="s">
        <v>440</v>
      </c>
      <c r="P331" s="77"/>
      <c r="Q331" s="156"/>
      <c r="R331" s="77"/>
      <c r="S331" s="77"/>
      <c r="T331" s="77"/>
      <c r="U331" s="77"/>
      <c r="V331" s="77"/>
    </row>
    <row r="332" spans="2:22" x14ac:dyDescent="0.2">
      <c r="B332" s="146">
        <f t="shared" si="4"/>
        <v>42323</v>
      </c>
      <c r="C332" s="260" t="s">
        <v>442</v>
      </c>
      <c r="D332" s="260" t="s">
        <v>442</v>
      </c>
      <c r="E332" s="91">
        <v>0</v>
      </c>
      <c r="F332" s="91">
        <v>0</v>
      </c>
      <c r="G332" s="91">
        <v>8.2229913490086907E-3</v>
      </c>
      <c r="H332" s="91">
        <v>8.2229913490086907E-3</v>
      </c>
      <c r="I332" s="91">
        <v>5.7914410714585045E-3</v>
      </c>
      <c r="J332" s="91">
        <v>5.7914410714585045E-3</v>
      </c>
      <c r="K332" s="92">
        <v>4.5896607301093321E-3</v>
      </c>
      <c r="L332" s="92">
        <v>4.5896607301093321E-3</v>
      </c>
      <c r="M332" s="114">
        <v>108</v>
      </c>
      <c r="N332" s="114">
        <v>107</v>
      </c>
      <c r="O332" s="270" t="s">
        <v>440</v>
      </c>
      <c r="P332" s="77"/>
      <c r="Q332" s="156"/>
      <c r="R332" s="77"/>
      <c r="S332" s="77"/>
      <c r="T332" s="77"/>
      <c r="U332" s="77"/>
      <c r="V332" s="77"/>
    </row>
    <row r="333" spans="2:22" x14ac:dyDescent="0.2">
      <c r="B333" s="146">
        <f t="shared" si="4"/>
        <v>42324</v>
      </c>
      <c r="C333" s="260" t="s">
        <v>442</v>
      </c>
      <c r="D333" s="260" t="s">
        <v>442</v>
      </c>
      <c r="E333" s="91">
        <v>1.1922184543994289E-2</v>
      </c>
      <c r="F333" s="91">
        <v>1.1922184543994289E-2</v>
      </c>
      <c r="G333" s="91">
        <v>1.2455809846695132E-2</v>
      </c>
      <c r="H333" s="91">
        <v>1.2455809846695132E-2</v>
      </c>
      <c r="I333" s="91">
        <v>9.2277519821647083E-3</v>
      </c>
      <c r="J333" s="91">
        <v>9.2277519821647083E-3</v>
      </c>
      <c r="K333" s="92">
        <v>1.1683039290632826E-2</v>
      </c>
      <c r="L333" s="92">
        <v>1.1683039290632826E-2</v>
      </c>
      <c r="M333" s="114">
        <v>216</v>
      </c>
      <c r="N333" s="114">
        <v>208</v>
      </c>
      <c r="O333" s="270" t="s">
        <v>440</v>
      </c>
      <c r="P333" s="77"/>
      <c r="Q333" s="156"/>
      <c r="R333" s="77"/>
      <c r="S333" s="77"/>
      <c r="T333" s="77"/>
      <c r="U333" s="77"/>
      <c r="V333" s="77"/>
    </row>
    <row r="334" spans="2:22" x14ac:dyDescent="0.2">
      <c r="B334" s="146">
        <f t="shared" si="4"/>
        <v>42325</v>
      </c>
      <c r="C334" s="260" t="s">
        <v>442</v>
      </c>
      <c r="D334" s="260" t="s">
        <v>442</v>
      </c>
      <c r="E334" s="91">
        <v>0</v>
      </c>
      <c r="F334" s="91">
        <v>0</v>
      </c>
      <c r="G334" s="91">
        <v>2.1895399505946503E-2</v>
      </c>
      <c r="H334" s="91">
        <v>2.1895399505946503E-2</v>
      </c>
      <c r="I334" s="91">
        <v>1.5957892619474664E-2</v>
      </c>
      <c r="J334" s="91">
        <v>1.5957892619474664E-2</v>
      </c>
      <c r="K334" s="92">
        <v>1.2314832256035932E-2</v>
      </c>
      <c r="L334" s="92">
        <v>1.2314832256035932E-2</v>
      </c>
      <c r="M334" s="114">
        <v>234</v>
      </c>
      <c r="N334" s="114">
        <v>219</v>
      </c>
      <c r="O334" s="270" t="s">
        <v>440</v>
      </c>
      <c r="P334" s="77"/>
      <c r="Q334" s="156"/>
      <c r="R334" s="77"/>
      <c r="S334" s="77"/>
      <c r="T334" s="77"/>
      <c r="U334" s="77"/>
      <c r="V334" s="77"/>
    </row>
    <row r="335" spans="2:22" x14ac:dyDescent="0.2">
      <c r="B335" s="146">
        <f t="shared" si="4"/>
        <v>42326</v>
      </c>
      <c r="C335" s="260" t="s">
        <v>442</v>
      </c>
      <c r="D335" s="260" t="s">
        <v>442</v>
      </c>
      <c r="E335" s="91">
        <v>0</v>
      </c>
      <c r="F335" s="91">
        <v>0</v>
      </c>
      <c r="G335" s="91">
        <v>3.521731950702493E-3</v>
      </c>
      <c r="H335" s="91">
        <v>3.521731950702493E-3</v>
      </c>
      <c r="I335" s="91">
        <v>1.9276866084449437E-4</v>
      </c>
      <c r="J335" s="91">
        <v>1.9276866084449437E-4</v>
      </c>
      <c r="K335" s="92">
        <v>1.5655565824837965E-3</v>
      </c>
      <c r="L335" s="92">
        <v>1.5655565824837965E-3</v>
      </c>
      <c r="M335" s="114">
        <v>274</v>
      </c>
      <c r="N335" s="114">
        <v>248</v>
      </c>
      <c r="O335" s="270" t="s">
        <v>440</v>
      </c>
      <c r="P335" s="77"/>
      <c r="Q335" s="156"/>
      <c r="R335" s="77"/>
      <c r="S335" s="77"/>
      <c r="T335" s="77"/>
      <c r="U335" s="77"/>
      <c r="V335" s="77"/>
    </row>
    <row r="336" spans="2:22" x14ac:dyDescent="0.2">
      <c r="B336" s="146">
        <f t="shared" ref="B336:B378" si="5">B335+1</f>
        <v>42327</v>
      </c>
      <c r="C336" s="260" t="s">
        <v>442</v>
      </c>
      <c r="D336" s="260" t="s">
        <v>442</v>
      </c>
      <c r="E336" s="91">
        <v>6.8497139690203556E-3</v>
      </c>
      <c r="F336" s="91">
        <v>6.8497139690203556E-3</v>
      </c>
      <c r="G336" s="91">
        <v>1.5509100896777869E-2</v>
      </c>
      <c r="H336" s="91">
        <v>1.5509100896777869E-2</v>
      </c>
      <c r="I336" s="91">
        <v>6.5893357024322377E-2</v>
      </c>
      <c r="J336" s="91">
        <v>6.5893357024322377E-2</v>
      </c>
      <c r="K336" s="92">
        <v>2.0942983983095506E-2</v>
      </c>
      <c r="L336" s="92">
        <v>2.0942983983095506E-2</v>
      </c>
      <c r="M336" s="114">
        <v>348</v>
      </c>
      <c r="N336" s="114">
        <v>311</v>
      </c>
      <c r="O336" s="270" t="s">
        <v>440</v>
      </c>
      <c r="P336" s="77"/>
      <c r="Q336" s="156"/>
      <c r="R336" s="77"/>
      <c r="S336" s="77"/>
      <c r="T336" s="77"/>
      <c r="U336" s="77"/>
      <c r="V336" s="77"/>
    </row>
    <row r="337" spans="2:22" x14ac:dyDescent="0.2">
      <c r="B337" s="146">
        <f t="shared" si="5"/>
        <v>42328</v>
      </c>
      <c r="C337" s="260" t="s">
        <v>442</v>
      </c>
      <c r="D337" s="260" t="s">
        <v>442</v>
      </c>
      <c r="E337" s="91">
        <v>5.7563147561926408E-3</v>
      </c>
      <c r="F337" s="91">
        <v>5.7563147561926408E-3</v>
      </c>
      <c r="G337" s="91">
        <v>3.6181161935638244E-2</v>
      </c>
      <c r="H337" s="91">
        <v>3.6181161935638244E-2</v>
      </c>
      <c r="I337" s="91">
        <v>0.26791491358935249</v>
      </c>
      <c r="J337" s="91">
        <v>0.26791491358935249</v>
      </c>
      <c r="K337" s="92">
        <v>6.4841601001487129E-2</v>
      </c>
      <c r="L337" s="92">
        <v>6.4841601001487129E-2</v>
      </c>
      <c r="M337" s="114">
        <v>453</v>
      </c>
      <c r="N337" s="114">
        <v>357</v>
      </c>
      <c r="O337" s="270" t="s">
        <v>440</v>
      </c>
      <c r="P337" s="77"/>
      <c r="Q337" s="156"/>
      <c r="R337" s="77"/>
      <c r="S337" s="77"/>
      <c r="T337" s="77"/>
      <c r="U337" s="77"/>
      <c r="V337" s="77"/>
    </row>
    <row r="338" spans="2:22" x14ac:dyDescent="0.2">
      <c r="B338" s="146">
        <f t="shared" si="5"/>
        <v>42329</v>
      </c>
      <c r="C338" s="260" t="s">
        <v>442</v>
      </c>
      <c r="D338" s="260" t="s">
        <v>442</v>
      </c>
      <c r="E338" s="91">
        <v>1.4867974863090262E-2</v>
      </c>
      <c r="F338" s="91">
        <v>1.4867974863090262E-2</v>
      </c>
      <c r="G338" s="91">
        <v>8.1084086826700465E-3</v>
      </c>
      <c r="H338" s="91">
        <v>8.1084086826700465E-3</v>
      </c>
      <c r="I338" s="91">
        <v>0</v>
      </c>
      <c r="J338" s="91">
        <v>0</v>
      </c>
      <c r="K338" s="92">
        <v>9.3273750321576764E-3</v>
      </c>
      <c r="L338" s="92">
        <v>9.3273750321576764E-3</v>
      </c>
      <c r="M338" s="114">
        <v>175</v>
      </c>
      <c r="N338" s="114">
        <v>146</v>
      </c>
      <c r="O338" s="270" t="s">
        <v>440</v>
      </c>
      <c r="P338" s="77"/>
      <c r="Q338" s="156"/>
      <c r="R338" s="77"/>
      <c r="S338" s="77"/>
      <c r="T338" s="77"/>
      <c r="U338" s="77"/>
      <c r="V338" s="77"/>
    </row>
    <row r="339" spans="2:22" x14ac:dyDescent="0.2">
      <c r="B339" s="146">
        <f t="shared" si="5"/>
        <v>42330</v>
      </c>
      <c r="C339" s="260" t="s">
        <v>442</v>
      </c>
      <c r="D339" s="260" t="s">
        <v>442</v>
      </c>
      <c r="E339" s="91">
        <v>0</v>
      </c>
      <c r="F339" s="91">
        <v>0</v>
      </c>
      <c r="G339" s="91">
        <v>2.5875462122003579E-2</v>
      </c>
      <c r="H339" s="91">
        <v>2.5875462122003579E-2</v>
      </c>
      <c r="I339" s="91">
        <v>2.9275692709992123E-2</v>
      </c>
      <c r="J339" s="91">
        <v>2.9275692709992123E-2</v>
      </c>
      <c r="K339" s="92">
        <v>1.6375311407234541E-2</v>
      </c>
      <c r="L339" s="92">
        <v>1.6375311407234541E-2</v>
      </c>
      <c r="M339" s="114">
        <v>115</v>
      </c>
      <c r="N339" s="114">
        <v>111</v>
      </c>
      <c r="O339" s="270" t="s">
        <v>440</v>
      </c>
      <c r="P339" s="77"/>
      <c r="Q339" s="156"/>
      <c r="R339" s="77"/>
      <c r="S339" s="77"/>
      <c r="T339" s="77"/>
      <c r="U339" s="77"/>
      <c r="V339" s="77"/>
    </row>
    <row r="340" spans="2:22" x14ac:dyDescent="0.2">
      <c r="B340" s="146">
        <f t="shared" si="5"/>
        <v>42331</v>
      </c>
      <c r="C340" s="260" t="s">
        <v>442</v>
      </c>
      <c r="D340" s="260" t="s">
        <v>442</v>
      </c>
      <c r="E340" s="91">
        <v>0</v>
      </c>
      <c r="F340" s="91">
        <v>0</v>
      </c>
      <c r="G340" s="91">
        <v>7.0906449993091338E-3</v>
      </c>
      <c r="H340" s="91">
        <v>7.0906449993091338E-3</v>
      </c>
      <c r="I340" s="91">
        <v>1.6083611311329769E-2</v>
      </c>
      <c r="J340" s="91">
        <v>1.6083611311329769E-2</v>
      </c>
      <c r="K340" s="92">
        <v>5.8972229694122785E-3</v>
      </c>
      <c r="L340" s="92">
        <v>5.8972229694122785E-3</v>
      </c>
      <c r="M340" s="114">
        <v>193</v>
      </c>
      <c r="N340" s="114">
        <v>182</v>
      </c>
      <c r="O340" s="270" t="s">
        <v>440</v>
      </c>
      <c r="P340" s="77"/>
      <c r="Q340" s="156"/>
      <c r="R340" s="77"/>
      <c r="S340" s="77"/>
      <c r="T340" s="77"/>
      <c r="U340" s="77"/>
      <c r="V340" s="77"/>
    </row>
    <row r="341" spans="2:22" x14ac:dyDescent="0.2">
      <c r="B341" s="146">
        <f t="shared" si="5"/>
        <v>42332</v>
      </c>
      <c r="C341" s="260" t="s">
        <v>442</v>
      </c>
      <c r="D341" s="260" t="s">
        <v>442</v>
      </c>
      <c r="E341" s="91">
        <v>4.8883586800304345E-3</v>
      </c>
      <c r="F341" s="91">
        <v>4.8883586800304345E-3</v>
      </c>
      <c r="G341" s="91">
        <v>2.1197793272649456E-3</v>
      </c>
      <c r="H341" s="91">
        <v>2.1197793272649456E-3</v>
      </c>
      <c r="I341" s="91">
        <v>2.6283587843840623E-2</v>
      </c>
      <c r="J341" s="91">
        <v>2.6283587843840623E-2</v>
      </c>
      <c r="K341" s="92">
        <v>7.4261326281487954E-3</v>
      </c>
      <c r="L341" s="92">
        <v>7.4261326281487954E-3</v>
      </c>
      <c r="M341" s="114">
        <v>382</v>
      </c>
      <c r="N341" s="114">
        <v>301</v>
      </c>
      <c r="O341" s="270" t="s">
        <v>440</v>
      </c>
      <c r="P341" s="77"/>
      <c r="Q341" s="156"/>
      <c r="R341" s="77"/>
      <c r="S341" s="77"/>
      <c r="T341" s="77"/>
      <c r="U341" s="77"/>
      <c r="V341" s="77"/>
    </row>
    <row r="342" spans="2:22" x14ac:dyDescent="0.2">
      <c r="B342" s="146">
        <f t="shared" si="5"/>
        <v>42333</v>
      </c>
      <c r="C342" s="260" t="s">
        <v>442</v>
      </c>
      <c r="D342" s="260" t="s">
        <v>442</v>
      </c>
      <c r="E342" s="91">
        <v>5.2603398555285235E-5</v>
      </c>
      <c r="F342" s="91">
        <v>5.2603398555285235E-5</v>
      </c>
      <c r="G342" s="91">
        <v>0.10598222620640382</v>
      </c>
      <c r="H342" s="91">
        <v>0.10598222620640382</v>
      </c>
      <c r="I342" s="91">
        <v>7.2891697537589895E-2</v>
      </c>
      <c r="J342" s="91">
        <v>7.2891697537589895E-2</v>
      </c>
      <c r="K342" s="92">
        <v>5.8868152430680512E-2</v>
      </c>
      <c r="L342" s="92">
        <v>5.8868152430680512E-2</v>
      </c>
      <c r="M342" s="114">
        <v>911</v>
      </c>
      <c r="N342" s="114">
        <v>533</v>
      </c>
      <c r="O342" s="270" t="s">
        <v>441</v>
      </c>
      <c r="P342" s="77"/>
      <c r="Q342" s="156"/>
      <c r="R342" s="77"/>
      <c r="S342" s="77"/>
      <c r="T342" s="77"/>
      <c r="U342" s="77"/>
      <c r="V342" s="77"/>
    </row>
    <row r="343" spans="2:22" x14ac:dyDescent="0.2">
      <c r="B343" s="146">
        <f t="shared" si="5"/>
        <v>42334</v>
      </c>
      <c r="C343" s="260" t="s">
        <v>442</v>
      </c>
      <c r="D343" s="260" t="s">
        <v>442</v>
      </c>
      <c r="E343" s="91">
        <v>2.038757432578412E-2</v>
      </c>
      <c r="F343" s="91">
        <v>2.038757432578412E-2</v>
      </c>
      <c r="G343" s="91">
        <v>3.9328815181529274E-2</v>
      </c>
      <c r="H343" s="91">
        <v>3.9328815181529274E-2</v>
      </c>
      <c r="I343" s="91">
        <v>7.8088070134267565E-2</v>
      </c>
      <c r="J343" s="91">
        <v>7.8088070134267565E-2</v>
      </c>
      <c r="K343" s="92">
        <v>3.8718207877476138E-2</v>
      </c>
      <c r="L343" s="92">
        <v>3.8718207877476138E-2</v>
      </c>
      <c r="M343" s="114">
        <v>1447</v>
      </c>
      <c r="N343" s="114">
        <v>864</v>
      </c>
      <c r="O343" s="270" t="s">
        <v>440</v>
      </c>
      <c r="P343" s="77"/>
      <c r="Q343" s="156"/>
      <c r="R343" s="77"/>
      <c r="S343" s="77"/>
      <c r="T343" s="77"/>
      <c r="U343" s="77"/>
      <c r="V343" s="77"/>
    </row>
    <row r="344" spans="2:22" x14ac:dyDescent="0.2">
      <c r="B344" s="146">
        <f t="shared" si="5"/>
        <v>42335</v>
      </c>
      <c r="C344" s="260" t="s">
        <v>442</v>
      </c>
      <c r="D344" s="260" t="s">
        <v>442</v>
      </c>
      <c r="E344" s="91">
        <v>7.9806870379589886E-3</v>
      </c>
      <c r="F344" s="91">
        <v>7.9806870379589886E-3</v>
      </c>
      <c r="G344" s="91">
        <v>1.8468029751052308E-3</v>
      </c>
      <c r="H344" s="91">
        <v>1.8468029751052308E-3</v>
      </c>
      <c r="I344" s="91">
        <v>8.4734398310340776E-3</v>
      </c>
      <c r="J344" s="91">
        <v>8.4734398310340776E-3</v>
      </c>
      <c r="K344" s="92">
        <v>5.3988248064492719E-3</v>
      </c>
      <c r="L344" s="92">
        <v>5.3988248064492719E-3</v>
      </c>
      <c r="M344" s="114">
        <v>240</v>
      </c>
      <c r="N344" s="114">
        <v>215</v>
      </c>
      <c r="O344" s="270" t="s">
        <v>440</v>
      </c>
      <c r="P344" s="77"/>
      <c r="Q344" s="156"/>
      <c r="R344" s="77"/>
      <c r="S344" s="77"/>
      <c r="T344" s="77"/>
      <c r="U344" s="77"/>
      <c r="V344" s="77"/>
    </row>
    <row r="345" spans="2:22" x14ac:dyDescent="0.2">
      <c r="B345" s="146">
        <f t="shared" si="5"/>
        <v>42336</v>
      </c>
      <c r="C345" s="260" t="s">
        <v>442</v>
      </c>
      <c r="D345" s="260" t="s">
        <v>442</v>
      </c>
      <c r="E345" s="91">
        <v>2.7316193392637402E-3</v>
      </c>
      <c r="F345" s="91">
        <v>2.7316193392637402E-3</v>
      </c>
      <c r="G345" s="91">
        <v>1.3321920001078425E-2</v>
      </c>
      <c r="H345" s="91">
        <v>1.3321920001078425E-2</v>
      </c>
      <c r="I345" s="91">
        <v>4.6306384833297014E-2</v>
      </c>
      <c r="J345" s="91">
        <v>4.6306384833297014E-2</v>
      </c>
      <c r="K345" s="92">
        <v>1.4959274273639647E-2</v>
      </c>
      <c r="L345" s="92">
        <v>1.4959274273639647E-2</v>
      </c>
      <c r="M345" s="114">
        <v>131</v>
      </c>
      <c r="N345" s="114">
        <v>109</v>
      </c>
      <c r="O345" s="270" t="s">
        <v>440</v>
      </c>
      <c r="P345" s="77"/>
      <c r="Q345" s="156"/>
      <c r="R345" s="77"/>
      <c r="S345" s="77"/>
      <c r="T345" s="77"/>
      <c r="U345" s="77"/>
      <c r="V345" s="77"/>
    </row>
    <row r="346" spans="2:22" x14ac:dyDescent="0.2">
      <c r="B346" s="146">
        <f t="shared" si="5"/>
        <v>42337</v>
      </c>
      <c r="C346" s="260" t="s">
        <v>442</v>
      </c>
      <c r="D346" s="260" t="s">
        <v>442</v>
      </c>
      <c r="E346" s="91">
        <v>0</v>
      </c>
      <c r="F346" s="91">
        <v>0</v>
      </c>
      <c r="G346" s="91">
        <v>1.5549541837838566E-2</v>
      </c>
      <c r="H346" s="91">
        <v>1.5549541837838566E-2</v>
      </c>
      <c r="I346" s="91">
        <v>6.343765191008599E-2</v>
      </c>
      <c r="J346" s="91">
        <v>6.343765191008599E-2</v>
      </c>
      <c r="K346" s="92">
        <v>1.7858778880524433E-2</v>
      </c>
      <c r="L346" s="92">
        <v>1.7858778880524433E-2</v>
      </c>
      <c r="M346" s="114">
        <v>123</v>
      </c>
      <c r="N346" s="114">
        <v>86</v>
      </c>
      <c r="O346" s="270" t="s">
        <v>440</v>
      </c>
      <c r="P346" s="77"/>
      <c r="Q346" s="156"/>
      <c r="R346" s="77"/>
      <c r="S346" s="77"/>
      <c r="T346" s="77"/>
      <c r="U346" s="77"/>
      <c r="V346" s="77"/>
    </row>
    <row r="347" spans="2:22" x14ac:dyDescent="0.2">
      <c r="B347" s="146">
        <f t="shared" si="5"/>
        <v>42338</v>
      </c>
      <c r="C347" s="260" t="s">
        <v>442</v>
      </c>
      <c r="D347" s="260" t="s">
        <v>442</v>
      </c>
      <c r="E347" s="91">
        <v>3.0340888809566303E-2</v>
      </c>
      <c r="F347" s="91">
        <v>3.0340888809566303E-2</v>
      </c>
      <c r="G347" s="91">
        <v>7.7646606836541079E-2</v>
      </c>
      <c r="H347" s="91">
        <v>7.7646606836541079E-2</v>
      </c>
      <c r="I347" s="91">
        <v>6.1225002933436141E-2</v>
      </c>
      <c r="J347" s="91">
        <v>6.1225002933436141E-2</v>
      </c>
      <c r="K347" s="92">
        <v>5.6318992414819725E-2</v>
      </c>
      <c r="L347" s="92">
        <v>5.6318992414819725E-2</v>
      </c>
      <c r="M347" s="114">
        <v>739</v>
      </c>
      <c r="N347" s="114">
        <v>321</v>
      </c>
      <c r="O347" s="270" t="s">
        <v>440</v>
      </c>
      <c r="P347" s="77"/>
      <c r="Q347" s="156"/>
      <c r="R347" s="77"/>
      <c r="S347" s="77"/>
      <c r="T347" s="77"/>
      <c r="U347" s="77"/>
      <c r="V347" s="77"/>
    </row>
    <row r="348" spans="2:22" x14ac:dyDescent="0.2">
      <c r="B348" s="146">
        <f t="shared" si="5"/>
        <v>42339</v>
      </c>
      <c r="C348" s="260" t="s">
        <v>442</v>
      </c>
      <c r="D348" s="260" t="s">
        <v>442</v>
      </c>
      <c r="E348" s="91">
        <v>1.0513164939834863E-2</v>
      </c>
      <c r="F348" s="91">
        <v>1.0513164939834863E-2</v>
      </c>
      <c r="G348" s="91">
        <v>8.2364716626955915E-3</v>
      </c>
      <c r="H348" s="91">
        <v>8.2364716626955915E-3</v>
      </c>
      <c r="I348" s="91">
        <v>9.2679819635583416E-2</v>
      </c>
      <c r="J348" s="91">
        <v>9.2679819635583416E-2</v>
      </c>
      <c r="K348" s="92">
        <v>2.3893794283226483E-2</v>
      </c>
      <c r="L348" s="92">
        <v>2.3893794283226483E-2</v>
      </c>
      <c r="M348" s="114">
        <v>505</v>
      </c>
      <c r="N348" s="114">
        <v>418</v>
      </c>
      <c r="O348" s="270" t="s">
        <v>440</v>
      </c>
      <c r="P348" s="77"/>
      <c r="Q348" s="156"/>
      <c r="R348" s="77"/>
      <c r="S348" s="77"/>
      <c r="T348" s="77"/>
      <c r="U348" s="77"/>
      <c r="V348" s="77"/>
    </row>
    <row r="349" spans="2:22" x14ac:dyDescent="0.2">
      <c r="B349" s="146">
        <f t="shared" si="5"/>
        <v>42340</v>
      </c>
      <c r="C349" s="260" t="s">
        <v>442</v>
      </c>
      <c r="D349" s="260" t="s">
        <v>442</v>
      </c>
      <c r="E349" s="91">
        <v>0</v>
      </c>
      <c r="F349" s="91">
        <v>0</v>
      </c>
      <c r="G349" s="91">
        <v>6.9221410782228905E-3</v>
      </c>
      <c r="H349" s="91">
        <v>6.9221410782228905E-3</v>
      </c>
      <c r="I349" s="91">
        <v>3.1639204116868096E-2</v>
      </c>
      <c r="J349" s="91">
        <v>3.1639204116868096E-2</v>
      </c>
      <c r="K349" s="92">
        <v>8.5445967409157782E-3</v>
      </c>
      <c r="L349" s="92">
        <v>8.5445967409157782E-3</v>
      </c>
      <c r="M349" s="114">
        <v>243</v>
      </c>
      <c r="N349" s="114">
        <v>224</v>
      </c>
      <c r="O349" s="270" t="s">
        <v>440</v>
      </c>
      <c r="P349" s="77"/>
      <c r="Q349" s="156"/>
      <c r="R349" s="77"/>
      <c r="S349" s="77"/>
      <c r="T349" s="77"/>
      <c r="U349" s="77"/>
      <c r="V349" s="77"/>
    </row>
    <row r="350" spans="2:22" x14ac:dyDescent="0.2">
      <c r="B350" s="146">
        <f t="shared" si="5"/>
        <v>42341</v>
      </c>
      <c r="C350" s="260" t="s">
        <v>442</v>
      </c>
      <c r="D350" s="260" t="s">
        <v>442</v>
      </c>
      <c r="E350" s="91">
        <v>2.8668852212630453E-2</v>
      </c>
      <c r="F350" s="91">
        <v>2.8668852212630453E-2</v>
      </c>
      <c r="G350" s="91">
        <v>1.6466203168547733E-2</v>
      </c>
      <c r="H350" s="91">
        <v>1.6466203168547733E-2</v>
      </c>
      <c r="I350" s="91">
        <v>5.6891898687496854E-2</v>
      </c>
      <c r="J350" s="91">
        <v>5.6891898687496854E-2</v>
      </c>
      <c r="K350" s="92">
        <v>2.8297288640699633E-2</v>
      </c>
      <c r="L350" s="92">
        <v>2.8297288640699633E-2</v>
      </c>
      <c r="M350" s="114">
        <v>210</v>
      </c>
      <c r="N350" s="114">
        <v>201</v>
      </c>
      <c r="O350" s="270" t="s">
        <v>440</v>
      </c>
      <c r="P350" s="77"/>
      <c r="Q350" s="156"/>
      <c r="R350" s="77"/>
      <c r="S350" s="77"/>
      <c r="T350" s="77"/>
      <c r="U350" s="77"/>
      <c r="V350" s="77"/>
    </row>
    <row r="351" spans="2:22" x14ac:dyDescent="0.2">
      <c r="B351" s="146">
        <f t="shared" si="5"/>
        <v>42342</v>
      </c>
      <c r="C351" s="260" t="s">
        <v>442</v>
      </c>
      <c r="D351" s="260" t="s">
        <v>442</v>
      </c>
      <c r="E351" s="91">
        <v>2.2544313666550815E-5</v>
      </c>
      <c r="F351" s="91">
        <v>2.2544313666550815E-5</v>
      </c>
      <c r="G351" s="91">
        <v>1.5226014309352979E-2</v>
      </c>
      <c r="H351" s="91">
        <v>1.5226014309352979E-2</v>
      </c>
      <c r="I351" s="91">
        <v>9.1523207670516447E-3</v>
      </c>
      <c r="J351" s="91">
        <v>9.1523207670516447E-3</v>
      </c>
      <c r="K351" s="92">
        <v>8.232364950588952E-3</v>
      </c>
      <c r="L351" s="92">
        <v>8.232364950588952E-3</v>
      </c>
      <c r="M351" s="114">
        <v>273</v>
      </c>
      <c r="N351" s="114">
        <v>244</v>
      </c>
      <c r="O351" s="270" t="s">
        <v>440</v>
      </c>
      <c r="P351" s="77"/>
      <c r="Q351" s="156"/>
      <c r="R351" s="77"/>
      <c r="S351" s="77"/>
      <c r="T351" s="77"/>
      <c r="U351" s="77"/>
      <c r="V351" s="77"/>
    </row>
    <row r="352" spans="2:22" x14ac:dyDescent="0.2">
      <c r="B352" s="146">
        <f t="shared" si="5"/>
        <v>42343</v>
      </c>
      <c r="C352" s="260" t="s">
        <v>442</v>
      </c>
      <c r="D352" s="260" t="s">
        <v>442</v>
      </c>
      <c r="E352" s="91">
        <v>0</v>
      </c>
      <c r="F352" s="91">
        <v>0</v>
      </c>
      <c r="G352" s="91">
        <v>1.241873898405616E-2</v>
      </c>
      <c r="H352" s="91">
        <v>1.241873898405616E-2</v>
      </c>
      <c r="I352" s="91">
        <v>3.0457448413430108E-2</v>
      </c>
      <c r="J352" s="91">
        <v>3.0457448413430108E-2</v>
      </c>
      <c r="K352" s="92">
        <v>1.0728753396253659E-2</v>
      </c>
      <c r="L352" s="92">
        <v>1.0728753396253659E-2</v>
      </c>
      <c r="M352" s="114">
        <v>131</v>
      </c>
      <c r="N352" s="114">
        <v>118</v>
      </c>
      <c r="O352" s="270" t="s">
        <v>440</v>
      </c>
      <c r="P352" s="77"/>
      <c r="Q352" s="156"/>
      <c r="R352" s="77"/>
      <c r="S352" s="77"/>
      <c r="T352" s="77"/>
      <c r="U352" s="77"/>
      <c r="V352" s="77"/>
    </row>
    <row r="353" spans="2:22" x14ac:dyDescent="0.2">
      <c r="B353" s="146">
        <f t="shared" si="5"/>
        <v>42344</v>
      </c>
      <c r="C353" s="260" t="s">
        <v>442</v>
      </c>
      <c r="D353" s="260" t="s">
        <v>442</v>
      </c>
      <c r="E353" s="91">
        <v>0</v>
      </c>
      <c r="F353" s="91">
        <v>0</v>
      </c>
      <c r="G353" s="91">
        <v>1.8960061200624139E-2</v>
      </c>
      <c r="H353" s="91">
        <v>1.8960061200624139E-2</v>
      </c>
      <c r="I353" s="91">
        <v>3.4120052969475505E-2</v>
      </c>
      <c r="J353" s="91">
        <v>3.4120052969475505E-2</v>
      </c>
      <c r="K353" s="92">
        <v>1.4214608783094921E-2</v>
      </c>
      <c r="L353" s="92">
        <v>1.4214608783094921E-2</v>
      </c>
      <c r="M353" s="114">
        <v>123</v>
      </c>
      <c r="N353" s="114">
        <v>110</v>
      </c>
      <c r="O353" s="270" t="s">
        <v>440</v>
      </c>
      <c r="P353" s="77"/>
      <c r="Q353" s="156"/>
      <c r="R353" s="77"/>
      <c r="S353" s="77"/>
      <c r="T353" s="77"/>
      <c r="U353" s="77"/>
      <c r="V353" s="77"/>
    </row>
    <row r="354" spans="2:22" x14ac:dyDescent="0.2">
      <c r="B354" s="146">
        <f t="shared" si="5"/>
        <v>42345</v>
      </c>
      <c r="C354" s="260" t="s">
        <v>442</v>
      </c>
      <c r="D354" s="260" t="s">
        <v>442</v>
      </c>
      <c r="E354" s="91">
        <v>8.9801516105094074E-3</v>
      </c>
      <c r="F354" s="91">
        <v>8.9801516105094074E-3</v>
      </c>
      <c r="G354" s="91">
        <v>1.1441416241755946E-2</v>
      </c>
      <c r="H354" s="91">
        <v>1.1441416241755946E-2</v>
      </c>
      <c r="I354" s="91">
        <v>5.4251806158539653E-2</v>
      </c>
      <c r="J354" s="91">
        <v>5.4251806158539653E-2</v>
      </c>
      <c r="K354" s="92">
        <v>1.796871965176627E-2</v>
      </c>
      <c r="L354" s="92">
        <v>1.796871965176627E-2</v>
      </c>
      <c r="M354" s="114">
        <v>253</v>
      </c>
      <c r="N354" s="114">
        <v>228</v>
      </c>
      <c r="O354" s="270" t="s">
        <v>440</v>
      </c>
      <c r="P354" s="77"/>
      <c r="Q354" s="156"/>
      <c r="R354" s="77"/>
      <c r="S354" s="77"/>
      <c r="T354" s="77"/>
      <c r="U354" s="77"/>
      <c r="V354" s="77"/>
    </row>
    <row r="355" spans="2:22" x14ac:dyDescent="0.2">
      <c r="B355" s="146">
        <f t="shared" si="5"/>
        <v>42346</v>
      </c>
      <c r="C355" s="260" t="s">
        <v>442</v>
      </c>
      <c r="D355" s="260" t="s">
        <v>442</v>
      </c>
      <c r="E355" s="91">
        <v>1.523995603858835E-2</v>
      </c>
      <c r="F355" s="91">
        <v>1.523995603858835E-2</v>
      </c>
      <c r="G355" s="91">
        <v>3.2612248887031604E-2</v>
      </c>
      <c r="H355" s="91">
        <v>3.2612248887031604E-2</v>
      </c>
      <c r="I355" s="91">
        <v>0.29622676299512213</v>
      </c>
      <c r="J355" s="91">
        <v>0.26218214124075967</v>
      </c>
      <c r="K355" s="92">
        <v>7.194084306981019E-2</v>
      </c>
      <c r="L355" s="92">
        <v>6.598645089935215E-2</v>
      </c>
      <c r="M355" s="114">
        <v>585</v>
      </c>
      <c r="N355" s="114">
        <v>443</v>
      </c>
      <c r="O355" s="270" t="s">
        <v>440</v>
      </c>
      <c r="P355" s="77"/>
      <c r="Q355" s="156"/>
      <c r="R355" s="77"/>
      <c r="S355" s="77"/>
      <c r="T355" s="77"/>
      <c r="U355" s="77"/>
      <c r="V355" s="77"/>
    </row>
    <row r="356" spans="2:22" x14ac:dyDescent="0.2">
      <c r="B356" s="146">
        <f t="shared" si="5"/>
        <v>42347</v>
      </c>
      <c r="C356" s="260" t="s">
        <v>442</v>
      </c>
      <c r="D356" s="260" t="s">
        <v>442</v>
      </c>
      <c r="E356" s="91">
        <v>0</v>
      </c>
      <c r="F356" s="91">
        <v>0</v>
      </c>
      <c r="G356" s="91">
        <v>2.1029289351563209E-3</v>
      </c>
      <c r="H356" s="91">
        <v>2.1029289351563209E-3</v>
      </c>
      <c r="I356" s="91">
        <v>1.0878857468528421E-2</v>
      </c>
      <c r="J356" s="91">
        <v>1.0878857468528421E-2</v>
      </c>
      <c r="K356" s="92">
        <v>2.8174154976908774E-3</v>
      </c>
      <c r="L356" s="92">
        <v>2.8174154976908774E-3</v>
      </c>
      <c r="M356" s="114">
        <v>289</v>
      </c>
      <c r="N356" s="114">
        <v>270</v>
      </c>
      <c r="O356" s="270" t="s">
        <v>440</v>
      </c>
      <c r="P356" s="77"/>
      <c r="Q356" s="156"/>
      <c r="R356" s="77"/>
      <c r="S356" s="77"/>
      <c r="T356" s="77"/>
      <c r="U356" s="77"/>
      <c r="V356" s="77"/>
    </row>
    <row r="357" spans="2:22" x14ac:dyDescent="0.2">
      <c r="B357" s="146">
        <f t="shared" si="5"/>
        <v>42348</v>
      </c>
      <c r="C357" s="260" t="s">
        <v>442</v>
      </c>
      <c r="D357" s="260" t="s">
        <v>442</v>
      </c>
      <c r="E357" s="91">
        <v>0</v>
      </c>
      <c r="F357" s="91">
        <v>0</v>
      </c>
      <c r="G357" s="91">
        <v>9.7226762466762606E-3</v>
      </c>
      <c r="H357" s="91">
        <v>9.7226762466762606E-3</v>
      </c>
      <c r="I357" s="91">
        <v>0</v>
      </c>
      <c r="J357" s="91">
        <v>0</v>
      </c>
      <c r="K357" s="92">
        <v>4.229055000436098E-3</v>
      </c>
      <c r="L357" s="92">
        <v>4.229055000436098E-3</v>
      </c>
      <c r="M357" s="114">
        <v>263</v>
      </c>
      <c r="N357" s="114">
        <v>228</v>
      </c>
      <c r="O357" s="270" t="s">
        <v>440</v>
      </c>
      <c r="P357" s="77"/>
      <c r="Q357" s="156"/>
      <c r="R357" s="77"/>
      <c r="S357" s="77"/>
      <c r="T357" s="77"/>
      <c r="U357" s="77"/>
      <c r="V357" s="77"/>
    </row>
    <row r="358" spans="2:22" x14ac:dyDescent="0.2">
      <c r="B358" s="146">
        <f t="shared" si="5"/>
        <v>42349</v>
      </c>
      <c r="C358" s="260" t="s">
        <v>442</v>
      </c>
      <c r="D358" s="260" t="s">
        <v>442</v>
      </c>
      <c r="E358" s="91">
        <v>1.6201846755027852E-2</v>
      </c>
      <c r="F358" s="91">
        <v>1.6201846755027852E-2</v>
      </c>
      <c r="G358" s="91">
        <v>3.3933319628347752E-2</v>
      </c>
      <c r="H358" s="91">
        <v>3.3933319628347752E-2</v>
      </c>
      <c r="I358" s="91">
        <v>3.5972308362807383E-2</v>
      </c>
      <c r="J358" s="91">
        <v>3.5972308362807383E-2</v>
      </c>
      <c r="K358" s="92">
        <v>2.7372320285318288E-2</v>
      </c>
      <c r="L358" s="92">
        <v>2.7372320285318288E-2</v>
      </c>
      <c r="M358" s="114">
        <v>281</v>
      </c>
      <c r="N358" s="114">
        <v>259</v>
      </c>
      <c r="O358" s="270" t="s">
        <v>440</v>
      </c>
      <c r="P358" s="77"/>
      <c r="Q358" s="156"/>
      <c r="R358" s="77"/>
      <c r="S358" s="77"/>
      <c r="T358" s="77"/>
      <c r="U358" s="77"/>
      <c r="V358" s="77"/>
    </row>
    <row r="359" spans="2:22" x14ac:dyDescent="0.2">
      <c r="B359" s="146">
        <f t="shared" si="5"/>
        <v>42350</v>
      </c>
      <c r="C359" s="260" t="s">
        <v>442</v>
      </c>
      <c r="D359" s="260" t="s">
        <v>442</v>
      </c>
      <c r="E359" s="91">
        <v>2.0222249358896081E-2</v>
      </c>
      <c r="F359" s="91">
        <v>2.0222249358896081E-2</v>
      </c>
      <c r="G359" s="91">
        <v>9.3620778555516988E-3</v>
      </c>
      <c r="H359" s="91">
        <v>9.3620778555516988E-3</v>
      </c>
      <c r="I359" s="91">
        <v>3.3776421878404881E-3</v>
      </c>
      <c r="J359" s="91">
        <v>3.3776421878404881E-3</v>
      </c>
      <c r="K359" s="92">
        <v>1.2552304321918305E-2</v>
      </c>
      <c r="L359" s="92">
        <v>1.2552304321918305E-2</v>
      </c>
      <c r="M359" s="114">
        <v>200</v>
      </c>
      <c r="N359" s="114">
        <v>155</v>
      </c>
      <c r="O359" s="270" t="s">
        <v>440</v>
      </c>
      <c r="P359" s="77"/>
      <c r="Q359" s="156"/>
      <c r="R359" s="77"/>
      <c r="S359" s="77"/>
      <c r="T359" s="77"/>
      <c r="U359" s="77"/>
      <c r="V359" s="77"/>
    </row>
    <row r="360" spans="2:22" x14ac:dyDescent="0.2">
      <c r="B360" s="146">
        <f t="shared" si="5"/>
        <v>42351</v>
      </c>
      <c r="C360" s="260" t="s">
        <v>442</v>
      </c>
      <c r="D360" s="260" t="s">
        <v>442</v>
      </c>
      <c r="E360" s="91">
        <v>2.3438571441990665E-2</v>
      </c>
      <c r="F360" s="91">
        <v>2.3438571441990665E-2</v>
      </c>
      <c r="G360" s="91">
        <v>0</v>
      </c>
      <c r="H360" s="91">
        <v>0</v>
      </c>
      <c r="I360" s="91">
        <v>2.3551301607523008E-2</v>
      </c>
      <c r="J360" s="91">
        <v>2.3551301607523008E-2</v>
      </c>
      <c r="K360" s="92">
        <v>1.3263254642615534E-2</v>
      </c>
      <c r="L360" s="92">
        <v>1.3263254642615534E-2</v>
      </c>
      <c r="M360" s="114">
        <v>106</v>
      </c>
      <c r="N360" s="114">
        <v>104</v>
      </c>
      <c r="O360" s="270" t="s">
        <v>440</v>
      </c>
      <c r="P360" s="77"/>
      <c r="Q360" s="156"/>
      <c r="R360" s="77"/>
      <c r="S360" s="77"/>
      <c r="T360" s="77"/>
      <c r="U360" s="77"/>
      <c r="V360" s="77"/>
    </row>
    <row r="361" spans="2:22" x14ac:dyDescent="0.2">
      <c r="B361" s="146">
        <f t="shared" si="5"/>
        <v>42352</v>
      </c>
      <c r="C361" s="260" t="s">
        <v>442</v>
      </c>
      <c r="D361" s="260" t="s">
        <v>442</v>
      </c>
      <c r="E361" s="91">
        <v>8.3150943573461582E-3</v>
      </c>
      <c r="F361" s="91">
        <v>8.3150943573461582E-3</v>
      </c>
      <c r="G361" s="91">
        <v>4.4181728108813089E-3</v>
      </c>
      <c r="H361" s="91">
        <v>4.4181728108813089E-3</v>
      </c>
      <c r="I361" s="91">
        <v>1.460013074743953E-2</v>
      </c>
      <c r="J361" s="91">
        <v>1.460013074743953E-2</v>
      </c>
      <c r="K361" s="92">
        <v>7.719308018127034E-3</v>
      </c>
      <c r="L361" s="92">
        <v>7.719308018127034E-3</v>
      </c>
      <c r="M361" s="114">
        <v>276</v>
      </c>
      <c r="N361" s="114">
        <v>253</v>
      </c>
      <c r="O361" s="270" t="s">
        <v>440</v>
      </c>
      <c r="P361" s="77"/>
      <c r="Q361" s="156"/>
      <c r="R361" s="77"/>
      <c r="S361" s="77"/>
      <c r="T361" s="77"/>
      <c r="U361" s="77"/>
      <c r="V361" s="77"/>
    </row>
    <row r="362" spans="2:22" x14ac:dyDescent="0.2">
      <c r="B362" s="146">
        <f t="shared" si="5"/>
        <v>42353</v>
      </c>
      <c r="C362" s="260" t="s">
        <v>442</v>
      </c>
      <c r="D362" s="260" t="s">
        <v>442</v>
      </c>
      <c r="E362" s="91">
        <v>9.2168669040081919E-3</v>
      </c>
      <c r="F362" s="91">
        <v>9.2168669040081919E-3</v>
      </c>
      <c r="G362" s="91">
        <v>1.3439872745838796E-2</v>
      </c>
      <c r="H362" s="91">
        <v>1.3439872745838796E-2</v>
      </c>
      <c r="I362" s="91">
        <v>2.8404043113130061E-2</v>
      </c>
      <c r="J362" s="91">
        <v>2.8404043113130061E-2</v>
      </c>
      <c r="K362" s="92">
        <v>1.440957041743045E-2</v>
      </c>
      <c r="L362" s="92">
        <v>1.440957041743045E-2</v>
      </c>
      <c r="M362" s="114">
        <v>433</v>
      </c>
      <c r="N362" s="114">
        <v>379</v>
      </c>
      <c r="O362" s="270" t="s">
        <v>440</v>
      </c>
      <c r="P362" s="77"/>
      <c r="Q362" s="156"/>
      <c r="R362" s="77"/>
      <c r="S362" s="77"/>
      <c r="T362" s="77"/>
      <c r="U362" s="77"/>
      <c r="V362" s="77"/>
    </row>
    <row r="363" spans="2:22" x14ac:dyDescent="0.2">
      <c r="B363" s="146">
        <f t="shared" si="5"/>
        <v>42354</v>
      </c>
      <c r="C363" s="260" t="s">
        <v>442</v>
      </c>
      <c r="D363" s="260" t="s">
        <v>442</v>
      </c>
      <c r="E363" s="91">
        <v>2.7334980320692863E-2</v>
      </c>
      <c r="F363" s="91">
        <v>2.7334980320692863E-2</v>
      </c>
      <c r="G363" s="91">
        <v>2.0119368177697497E-3</v>
      </c>
      <c r="H363" s="91">
        <v>2.0119368177697497E-3</v>
      </c>
      <c r="I363" s="91">
        <v>4.1093249744371993E-2</v>
      </c>
      <c r="J363" s="91">
        <v>4.1093249744371993E-2</v>
      </c>
      <c r="K363" s="92">
        <v>1.8726578034860018E-2</v>
      </c>
      <c r="L363" s="92">
        <v>1.8726578034860018E-2</v>
      </c>
      <c r="M363" s="114">
        <v>235</v>
      </c>
      <c r="N363" s="114">
        <v>231</v>
      </c>
      <c r="O363" s="270" t="s">
        <v>440</v>
      </c>
      <c r="P363" s="77"/>
      <c r="Q363" s="156"/>
      <c r="R363" s="77"/>
      <c r="S363" s="77"/>
      <c r="T363" s="77"/>
      <c r="U363" s="77"/>
      <c r="V363" s="77"/>
    </row>
    <row r="364" spans="2:22" x14ac:dyDescent="0.2">
      <c r="B364" s="146">
        <f t="shared" si="5"/>
        <v>42355</v>
      </c>
      <c r="C364" s="260" t="s">
        <v>442</v>
      </c>
      <c r="D364" s="260" t="s">
        <v>442</v>
      </c>
      <c r="E364" s="91">
        <v>1.6964596034079488E-2</v>
      </c>
      <c r="F364" s="91">
        <v>1.6964596034079488E-2</v>
      </c>
      <c r="G364" s="91">
        <v>2.0203620138240615E-2</v>
      </c>
      <c r="H364" s="91">
        <v>2.0203620138240615E-2</v>
      </c>
      <c r="I364" s="91">
        <v>9.6635767805957392E-3</v>
      </c>
      <c r="J364" s="91">
        <v>9.6635767805957392E-3</v>
      </c>
      <c r="K364" s="92">
        <v>1.7096522866581011E-2</v>
      </c>
      <c r="L364" s="92">
        <v>1.7096522866581011E-2</v>
      </c>
      <c r="M364" s="114">
        <v>428</v>
      </c>
      <c r="N364" s="114">
        <v>320</v>
      </c>
      <c r="O364" s="270" t="s">
        <v>440</v>
      </c>
      <c r="P364" s="77"/>
      <c r="Q364" s="156"/>
      <c r="R364" s="77"/>
      <c r="S364" s="77"/>
      <c r="T364" s="77"/>
      <c r="U364" s="77"/>
      <c r="V364" s="77"/>
    </row>
    <row r="365" spans="2:22" x14ac:dyDescent="0.2">
      <c r="B365" s="146">
        <f t="shared" si="5"/>
        <v>42356</v>
      </c>
      <c r="C365" s="260" t="s">
        <v>442</v>
      </c>
      <c r="D365" s="260" t="s">
        <v>442</v>
      </c>
      <c r="E365" s="91">
        <v>7.2705411574626377E-3</v>
      </c>
      <c r="F365" s="91">
        <v>7.2705411574626377E-3</v>
      </c>
      <c r="G365" s="91">
        <v>1.8976911592732761E-2</v>
      </c>
      <c r="H365" s="91">
        <v>1.8976911592732761E-2</v>
      </c>
      <c r="I365" s="91">
        <v>3.7782657525520895E-2</v>
      </c>
      <c r="J365" s="91">
        <v>3.7782657525520895E-2</v>
      </c>
      <c r="K365" s="92">
        <v>1.7698998292986292E-2</v>
      </c>
      <c r="L365" s="92">
        <v>1.7698998292986292E-2</v>
      </c>
      <c r="M365" s="114">
        <v>788</v>
      </c>
      <c r="N365" s="114">
        <v>635</v>
      </c>
      <c r="O365" s="270" t="s">
        <v>440</v>
      </c>
      <c r="P365" s="77"/>
      <c r="Q365" s="156"/>
      <c r="R365" s="77"/>
      <c r="S365" s="77"/>
      <c r="T365" s="77"/>
      <c r="U365" s="77"/>
      <c r="V365" s="77"/>
    </row>
    <row r="366" spans="2:22" x14ac:dyDescent="0.2">
      <c r="B366" s="146">
        <f t="shared" si="5"/>
        <v>42357</v>
      </c>
      <c r="C366" s="260" t="s">
        <v>442</v>
      </c>
      <c r="D366" s="260" t="s">
        <v>442</v>
      </c>
      <c r="E366" s="91">
        <v>0</v>
      </c>
      <c r="F366" s="91">
        <v>0</v>
      </c>
      <c r="G366" s="91">
        <v>0.13703412878417681</v>
      </c>
      <c r="H366" s="91">
        <v>0.1368285540004516</v>
      </c>
      <c r="I366" s="91">
        <v>9.877298556749417E-2</v>
      </c>
      <c r="J366" s="91">
        <v>9.877298556749417E-2</v>
      </c>
      <c r="K366" s="92">
        <v>7.6880848390943515E-2</v>
      </c>
      <c r="L366" s="92">
        <v>7.6791429897000163E-2</v>
      </c>
      <c r="M366" s="114">
        <v>1292</v>
      </c>
      <c r="N366" s="114">
        <v>876</v>
      </c>
      <c r="O366" s="270" t="s">
        <v>440</v>
      </c>
      <c r="P366" s="77"/>
      <c r="Q366" s="156"/>
      <c r="R366" s="77"/>
      <c r="S366" s="77"/>
      <c r="T366" s="77"/>
      <c r="U366" s="77"/>
      <c r="V366" s="77"/>
    </row>
    <row r="367" spans="2:22" x14ac:dyDescent="0.2">
      <c r="B367" s="146">
        <f t="shared" si="5"/>
        <v>42358</v>
      </c>
      <c r="C367" s="260" t="s">
        <v>442</v>
      </c>
      <c r="D367" s="260" t="s">
        <v>442</v>
      </c>
      <c r="E367" s="91">
        <v>5.9351663112806111E-2</v>
      </c>
      <c r="F367" s="91">
        <v>5.9351663112806111E-2</v>
      </c>
      <c r="G367" s="91">
        <v>9.1069629190271256E-2</v>
      </c>
      <c r="H367" s="91">
        <v>9.1069629190271256E-2</v>
      </c>
      <c r="I367" s="91">
        <v>0.27281794257170155</v>
      </c>
      <c r="J367" s="91">
        <v>0.27281794257170155</v>
      </c>
      <c r="K367" s="92">
        <v>0.11048314571329938</v>
      </c>
      <c r="L367" s="92">
        <v>0.11048314571329938</v>
      </c>
      <c r="M367" s="114">
        <v>1956</v>
      </c>
      <c r="N367" s="114">
        <v>1132</v>
      </c>
      <c r="O367" s="270" t="s">
        <v>441</v>
      </c>
      <c r="P367" s="77"/>
      <c r="Q367" s="156"/>
      <c r="R367" s="77"/>
      <c r="S367" s="77"/>
      <c r="T367" s="77"/>
      <c r="U367" s="77"/>
      <c r="V367" s="77"/>
    </row>
    <row r="368" spans="2:22" x14ac:dyDescent="0.2">
      <c r="B368" s="146">
        <f t="shared" si="5"/>
        <v>42359</v>
      </c>
      <c r="C368" s="260" t="s">
        <v>442</v>
      </c>
      <c r="D368" s="260" t="s">
        <v>442</v>
      </c>
      <c r="E368" s="91">
        <v>0</v>
      </c>
      <c r="F368" s="91">
        <v>0</v>
      </c>
      <c r="G368" s="91">
        <v>2.7338076157032175E-2</v>
      </c>
      <c r="H368" s="91">
        <v>2.7338076157032175E-2</v>
      </c>
      <c r="I368" s="91">
        <v>3.3499840756323652E-2</v>
      </c>
      <c r="J368" s="91">
        <v>3.3499840756323652E-2</v>
      </c>
      <c r="K368" s="92">
        <v>1.7750303986232483E-2</v>
      </c>
      <c r="L368" s="92">
        <v>1.7750303986232483E-2</v>
      </c>
      <c r="M368" s="114">
        <v>442</v>
      </c>
      <c r="N368" s="114">
        <v>401</v>
      </c>
      <c r="O368" s="270" t="s">
        <v>440</v>
      </c>
      <c r="P368" s="77"/>
      <c r="Q368" s="156"/>
      <c r="R368" s="77"/>
      <c r="S368" s="77"/>
      <c r="T368" s="77"/>
      <c r="U368" s="77"/>
      <c r="V368" s="77"/>
    </row>
    <row r="369" spans="2:22" x14ac:dyDescent="0.2">
      <c r="B369" s="146">
        <f t="shared" si="5"/>
        <v>42360</v>
      </c>
      <c r="C369" s="260" t="s">
        <v>442</v>
      </c>
      <c r="D369" s="260" t="s">
        <v>442</v>
      </c>
      <c r="E369" s="91">
        <v>0</v>
      </c>
      <c r="F369" s="91">
        <v>0</v>
      </c>
      <c r="G369" s="91">
        <v>1.0952754870605839E-3</v>
      </c>
      <c r="H369" s="91">
        <v>1.0952754870605839E-3</v>
      </c>
      <c r="I369" s="91">
        <v>8.1717149705818268E-3</v>
      </c>
      <c r="J369" s="91">
        <v>8.1717149705818268E-3</v>
      </c>
      <c r="K369" s="92">
        <v>1.9056400348585539E-3</v>
      </c>
      <c r="L369" s="92">
        <v>1.9056400348585539E-3</v>
      </c>
      <c r="M369" s="114">
        <v>337</v>
      </c>
      <c r="N369" s="114">
        <v>309</v>
      </c>
      <c r="O369" s="270" t="s">
        <v>440</v>
      </c>
      <c r="P369" s="77"/>
      <c r="Q369" s="156"/>
      <c r="R369" s="77"/>
      <c r="S369" s="77"/>
      <c r="T369" s="77"/>
      <c r="U369" s="77"/>
      <c r="V369" s="77"/>
    </row>
    <row r="370" spans="2:22" x14ac:dyDescent="0.2">
      <c r="B370" s="146">
        <f t="shared" si="5"/>
        <v>42361</v>
      </c>
      <c r="C370" s="260" t="s">
        <v>442</v>
      </c>
      <c r="D370" s="260" t="s">
        <v>442</v>
      </c>
      <c r="E370" s="91">
        <v>0</v>
      </c>
      <c r="F370" s="91">
        <v>0</v>
      </c>
      <c r="G370" s="91">
        <v>9.5137313845293173E-3</v>
      </c>
      <c r="H370" s="91">
        <v>9.5137313845293173E-3</v>
      </c>
      <c r="I370" s="91">
        <v>3.5486196087634307E-2</v>
      </c>
      <c r="J370" s="91">
        <v>3.5486196087634307E-2</v>
      </c>
      <c r="K370" s="92">
        <v>1.0344693635382166E-2</v>
      </c>
      <c r="L370" s="92">
        <v>1.0344693635382166E-2</v>
      </c>
      <c r="M370" s="114">
        <v>214</v>
      </c>
      <c r="N370" s="114">
        <v>206</v>
      </c>
      <c r="O370" s="270" t="s">
        <v>440</v>
      </c>
      <c r="P370" s="77"/>
      <c r="Q370" s="156"/>
      <c r="R370" s="77"/>
      <c r="S370" s="77"/>
      <c r="T370" s="77"/>
      <c r="U370" s="77"/>
      <c r="V370" s="77"/>
    </row>
    <row r="371" spans="2:22" x14ac:dyDescent="0.2">
      <c r="B371" s="146">
        <f t="shared" si="5"/>
        <v>42362</v>
      </c>
      <c r="C371" s="260" t="s">
        <v>442</v>
      </c>
      <c r="D371" s="260" t="s">
        <v>442</v>
      </c>
      <c r="E371" s="91">
        <v>0</v>
      </c>
      <c r="F371" s="91">
        <v>0</v>
      </c>
      <c r="G371" s="91">
        <v>3.4341099117376462E-3</v>
      </c>
      <c r="H371" s="91">
        <v>3.4341099117376462E-3</v>
      </c>
      <c r="I371" s="91">
        <v>1.5371205390817507E-2</v>
      </c>
      <c r="J371" s="91">
        <v>1.5371205390817507E-2</v>
      </c>
      <c r="K371" s="92">
        <v>4.1821469380395803E-3</v>
      </c>
      <c r="L371" s="92">
        <v>4.1821469380395803E-3</v>
      </c>
      <c r="M371" s="114">
        <v>216</v>
      </c>
      <c r="N371" s="114">
        <v>202</v>
      </c>
      <c r="O371" s="270" t="s">
        <v>440</v>
      </c>
      <c r="P371" s="77"/>
      <c r="Q371" s="156"/>
      <c r="R371" s="77"/>
      <c r="S371" s="77"/>
      <c r="T371" s="77"/>
      <c r="U371" s="77"/>
      <c r="V371" s="77"/>
    </row>
    <row r="372" spans="2:22" x14ac:dyDescent="0.2">
      <c r="B372" s="146">
        <f t="shared" si="5"/>
        <v>42363</v>
      </c>
      <c r="C372" s="260" t="s">
        <v>442</v>
      </c>
      <c r="D372" s="260" t="s">
        <v>442</v>
      </c>
      <c r="E372" s="91">
        <v>1.4454662445870164E-2</v>
      </c>
      <c r="F372" s="91">
        <v>1.4454662445870164E-2</v>
      </c>
      <c r="G372" s="91">
        <v>2.096525786155044E-2</v>
      </c>
      <c r="H372" s="91">
        <v>2.096525786155044E-2</v>
      </c>
      <c r="I372" s="91">
        <v>2.6694268903900632E-2</v>
      </c>
      <c r="J372" s="91">
        <v>2.6694268903900632E-2</v>
      </c>
      <c r="K372" s="92">
        <v>1.942726721690801E-2</v>
      </c>
      <c r="L372" s="92">
        <v>1.942726721690801E-2</v>
      </c>
      <c r="M372" s="114">
        <v>201</v>
      </c>
      <c r="N372" s="114">
        <v>194</v>
      </c>
      <c r="O372" s="270" t="s">
        <v>440</v>
      </c>
      <c r="P372" s="77"/>
      <c r="Q372" s="156"/>
      <c r="R372" s="77"/>
      <c r="S372" s="77"/>
      <c r="T372" s="77"/>
      <c r="U372" s="77"/>
      <c r="V372" s="77"/>
    </row>
    <row r="373" spans="2:22" x14ac:dyDescent="0.2">
      <c r="B373" s="146">
        <f t="shared" si="5"/>
        <v>42364</v>
      </c>
      <c r="C373" s="260" t="s">
        <v>442</v>
      </c>
      <c r="D373" s="260" t="s">
        <v>442</v>
      </c>
      <c r="E373" s="91">
        <v>1.974506138628742E-2</v>
      </c>
      <c r="F373" s="91">
        <v>1.974506138628742E-2</v>
      </c>
      <c r="G373" s="91">
        <v>2.6620249453204774E-2</v>
      </c>
      <c r="H373" s="91">
        <v>2.6620249453204774E-2</v>
      </c>
      <c r="I373" s="91">
        <v>6.5776019578590944E-2</v>
      </c>
      <c r="J373" s="91">
        <v>6.5776019578590944E-2</v>
      </c>
      <c r="K373" s="92">
        <v>3.0786347701614883E-2</v>
      </c>
      <c r="L373" s="92">
        <v>3.0786347701614883E-2</v>
      </c>
      <c r="M373" s="114">
        <v>275</v>
      </c>
      <c r="N373" s="114">
        <v>256</v>
      </c>
      <c r="O373" s="270" t="s">
        <v>440</v>
      </c>
      <c r="P373" s="77"/>
      <c r="Q373" s="156"/>
      <c r="R373" s="77"/>
      <c r="S373" s="77"/>
      <c r="T373" s="77"/>
      <c r="U373" s="77"/>
      <c r="V373" s="77"/>
    </row>
    <row r="374" spans="2:22" x14ac:dyDescent="0.2">
      <c r="B374" s="146">
        <f t="shared" si="5"/>
        <v>42365</v>
      </c>
      <c r="C374" s="260" t="s">
        <v>442</v>
      </c>
      <c r="D374" s="260" t="s">
        <v>442</v>
      </c>
      <c r="E374" s="91">
        <v>2.2221178503996918E-2</v>
      </c>
      <c r="F374" s="91">
        <v>2.2221178503996918E-2</v>
      </c>
      <c r="G374" s="91">
        <v>2.5140785026067556E-3</v>
      </c>
      <c r="H374" s="91">
        <v>2.5140785026067556E-3</v>
      </c>
      <c r="I374" s="91">
        <v>7.316827865967112E-3</v>
      </c>
      <c r="J374" s="91">
        <v>7.316827865967112E-3</v>
      </c>
      <c r="K374" s="92">
        <v>1.1042451063530374E-2</v>
      </c>
      <c r="L374" s="92">
        <v>1.1042451063530374E-2</v>
      </c>
      <c r="M374" s="114">
        <v>115</v>
      </c>
      <c r="N374" s="114">
        <v>109</v>
      </c>
      <c r="O374" s="270" t="s">
        <v>440</v>
      </c>
      <c r="P374" s="77"/>
      <c r="Q374" s="156"/>
      <c r="R374" s="77"/>
      <c r="S374" s="77"/>
      <c r="T374" s="77"/>
      <c r="U374" s="77"/>
      <c r="V374" s="77"/>
    </row>
    <row r="375" spans="2:22" x14ac:dyDescent="0.2">
      <c r="B375" s="146">
        <f t="shared" si="5"/>
        <v>42366</v>
      </c>
      <c r="C375" s="260" t="s">
        <v>442</v>
      </c>
      <c r="D375" s="260" t="s">
        <v>442</v>
      </c>
      <c r="E375" s="91">
        <v>0</v>
      </c>
      <c r="F375" s="91">
        <v>0</v>
      </c>
      <c r="G375" s="91">
        <v>1.5199053681979179E-3</v>
      </c>
      <c r="H375" s="91">
        <v>1.5199053681979179E-3</v>
      </c>
      <c r="I375" s="91">
        <v>2.6568550212045525E-3</v>
      </c>
      <c r="J375" s="91">
        <v>2.6568550212045525E-3</v>
      </c>
      <c r="K375" s="92">
        <v>1.1257934975164379E-3</v>
      </c>
      <c r="L375" s="92">
        <v>1.1257934975164379E-3</v>
      </c>
      <c r="M375" s="114">
        <v>129</v>
      </c>
      <c r="N375" s="114">
        <v>125</v>
      </c>
      <c r="O375" s="270" t="s">
        <v>440</v>
      </c>
      <c r="P375" s="77"/>
      <c r="Q375" s="156"/>
      <c r="R375" s="77"/>
      <c r="S375" s="77"/>
      <c r="T375" s="77"/>
      <c r="U375" s="77"/>
      <c r="V375" s="77"/>
    </row>
    <row r="376" spans="2:22" x14ac:dyDescent="0.2">
      <c r="B376" s="146">
        <f t="shared" si="5"/>
        <v>42367</v>
      </c>
      <c r="C376" s="260" t="s">
        <v>442</v>
      </c>
      <c r="D376" s="260" t="s">
        <v>442</v>
      </c>
      <c r="E376" s="91">
        <v>4.2676385770780693E-2</v>
      </c>
      <c r="F376" s="91">
        <v>4.2676385770780693E-2</v>
      </c>
      <c r="G376" s="91">
        <v>1.4491337213416955E-4</v>
      </c>
      <c r="H376" s="91">
        <v>1.4491337213416955E-4</v>
      </c>
      <c r="I376" s="91">
        <v>1.4750993177665656E-3</v>
      </c>
      <c r="J376" s="91">
        <v>1.4750993177665656E-3</v>
      </c>
      <c r="K376" s="92">
        <v>1.6970457448890367E-2</v>
      </c>
      <c r="L376" s="92">
        <v>1.6970457448890367E-2</v>
      </c>
      <c r="M376" s="114">
        <v>189</v>
      </c>
      <c r="N376" s="114">
        <v>184</v>
      </c>
      <c r="O376" s="270" t="s">
        <v>440</v>
      </c>
      <c r="P376" s="77"/>
      <c r="Q376" s="156"/>
      <c r="R376" s="77"/>
      <c r="S376" s="77"/>
      <c r="T376" s="77"/>
      <c r="U376" s="77"/>
      <c r="V376" s="77"/>
    </row>
    <row r="377" spans="2:22" x14ac:dyDescent="0.2">
      <c r="B377" s="146">
        <f t="shared" si="5"/>
        <v>42368</v>
      </c>
      <c r="C377" s="260" t="s">
        <v>442</v>
      </c>
      <c r="D377" s="260" t="s">
        <v>442</v>
      </c>
      <c r="E377" s="91">
        <v>0</v>
      </c>
      <c r="F377" s="91">
        <v>0</v>
      </c>
      <c r="G377" s="91">
        <v>4.0474641844915728E-3</v>
      </c>
      <c r="H377" s="91">
        <v>4.0474641844915728E-3</v>
      </c>
      <c r="I377" s="91">
        <v>3.8369344754178053E-2</v>
      </c>
      <c r="J377" s="91">
        <v>3.8369344754178053E-2</v>
      </c>
      <c r="K377" s="92">
        <v>8.4713028934212172E-3</v>
      </c>
      <c r="L377" s="92">
        <v>8.4713028934212172E-3</v>
      </c>
      <c r="M377" s="114">
        <v>148</v>
      </c>
      <c r="N377" s="114">
        <v>146</v>
      </c>
      <c r="O377" s="270" t="s">
        <v>440</v>
      </c>
      <c r="P377" s="77"/>
      <c r="Q377" s="156"/>
      <c r="R377" s="77"/>
      <c r="S377" s="77"/>
      <c r="T377" s="77"/>
      <c r="U377" s="77"/>
      <c r="V377" s="77"/>
    </row>
    <row r="378" spans="2:22" x14ac:dyDescent="0.2">
      <c r="B378" s="146">
        <f t="shared" si="5"/>
        <v>42369</v>
      </c>
      <c r="C378" s="260" t="s">
        <v>442</v>
      </c>
      <c r="D378" s="260" t="s">
        <v>442</v>
      </c>
      <c r="E378" s="91">
        <v>1.5217411724921799E-3</v>
      </c>
      <c r="F378" s="91">
        <v>1.5217411724921799E-3</v>
      </c>
      <c r="G378" s="91">
        <v>1.1835715417097756E-2</v>
      </c>
      <c r="H378" s="91">
        <v>1.1835715417097756E-2</v>
      </c>
      <c r="I378" s="91">
        <v>5.77048795614932E-2</v>
      </c>
      <c r="J378" s="91">
        <v>5.77048795614932E-2</v>
      </c>
      <c r="K378" s="92">
        <v>1.5834402812724691E-2</v>
      </c>
      <c r="L378" s="92">
        <v>1.5834402812724691E-2</v>
      </c>
      <c r="M378" s="114">
        <v>493</v>
      </c>
      <c r="N378" s="114">
        <v>471</v>
      </c>
      <c r="O378" s="270" t="s">
        <v>440</v>
      </c>
      <c r="P378" s="77"/>
      <c r="Q378" s="156"/>
      <c r="R378" s="77"/>
      <c r="S378" s="77"/>
      <c r="T378" s="77"/>
      <c r="U378" s="77"/>
      <c r="V378" s="77"/>
    </row>
  </sheetData>
  <mergeCells count="8">
    <mergeCell ref="M11:N11"/>
    <mergeCell ref="B6:D6"/>
    <mergeCell ref="B10:H10"/>
    <mergeCell ref="K12:L12"/>
    <mergeCell ref="G12:H12"/>
    <mergeCell ref="E12:F12"/>
    <mergeCell ref="C12:D12"/>
    <mergeCell ref="I12:J12"/>
  </mergeCells>
  <phoneticPr fontId="34" type="noConversion"/>
  <pageMargins left="0.74803149606299213" right="0.74803149606299213" top="0.98425196850393704" bottom="0.98425196850393704" header="0.51181102362204722" footer="0.51181102362204722"/>
  <pageSetup paperSize="8" scale="85" fitToHeight="0" orientation="landscape" r:id="rId1"/>
  <headerFooter alignWithMargins="0"/>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5"/>
  <sheetViews>
    <sheetView showGridLines="0" tabSelected="1" zoomScaleNormal="100" zoomScaleSheetLayoutView="100" workbookViewId="0"/>
  </sheetViews>
  <sheetFormatPr defaultRowHeight="12.75" x14ac:dyDescent="0.2"/>
  <cols>
    <col min="1" max="1" width="11.85546875" style="68" customWidth="1"/>
    <col min="2" max="2" width="38.7109375" style="98" bestFit="1" customWidth="1"/>
    <col min="3" max="3" width="38.7109375" style="153" customWidth="1"/>
    <col min="4" max="5" width="15.5703125" style="68" customWidth="1"/>
    <col min="6" max="6" width="17.7109375" style="115" bestFit="1" customWidth="1"/>
    <col min="7" max="7" width="15.5703125" style="115" customWidth="1"/>
    <col min="8" max="8" width="15.5703125" style="68" customWidth="1"/>
    <col min="9" max="9" width="18.42578125" style="68" customWidth="1"/>
    <col min="10" max="10" width="18" style="118" customWidth="1"/>
    <col min="11" max="11" width="17.85546875" style="68" customWidth="1"/>
    <col min="12" max="12" width="63.28515625" style="68" customWidth="1"/>
    <col min="13" max="16384" width="9.140625" style="68"/>
  </cols>
  <sheetData>
    <row r="1" spans="2:17" ht="20.25" x14ac:dyDescent="0.3">
      <c r="B1" s="94" t="str">
        <f>Cover!C22</f>
        <v>AusNet Electricity Services Pty Ltd</v>
      </c>
      <c r="C1" s="150"/>
    </row>
    <row r="2" spans="2:17" ht="20.25" x14ac:dyDescent="0.3">
      <c r="B2" s="95" t="s">
        <v>140</v>
      </c>
      <c r="C2" s="151"/>
    </row>
    <row r="3" spans="2:17" ht="20.25" x14ac:dyDescent="0.3">
      <c r="B3" s="99">
        <f>Cover!C26</f>
        <v>2015</v>
      </c>
      <c r="C3" s="154"/>
    </row>
    <row r="4" spans="2:17" ht="18" x14ac:dyDescent="0.25">
      <c r="B4" s="96" t="s">
        <v>18</v>
      </c>
    </row>
    <row r="6" spans="2:17" s="170" customFormat="1" ht="31.5" customHeight="1" x14ac:dyDescent="0.2">
      <c r="B6" s="337" t="s">
        <v>183</v>
      </c>
      <c r="C6" s="338"/>
      <c r="D6" s="338"/>
      <c r="F6" s="178"/>
      <c r="G6" s="178"/>
      <c r="J6" s="179"/>
    </row>
    <row r="7" spans="2:17" ht="15" customHeight="1" x14ac:dyDescent="0.2">
      <c r="B7" s="97"/>
      <c r="C7" s="152"/>
      <c r="D7" s="69"/>
      <c r="E7" s="69"/>
      <c r="F7" s="116"/>
      <c r="G7" s="116"/>
      <c r="H7" s="69"/>
      <c r="I7" s="67"/>
      <c r="J7" s="119"/>
      <c r="K7" s="38"/>
    </row>
    <row r="8" spans="2:17" ht="15.75" x14ac:dyDescent="0.25">
      <c r="B8" s="79" t="s">
        <v>119</v>
      </c>
      <c r="C8" s="148"/>
      <c r="D8" s="69"/>
      <c r="E8" s="69"/>
      <c r="F8" s="116"/>
      <c r="G8" s="116"/>
      <c r="H8" s="69"/>
      <c r="I8" s="67"/>
      <c r="J8" s="119"/>
      <c r="K8" s="265"/>
    </row>
    <row r="9" spans="2:17" ht="15.75" x14ac:dyDescent="0.25">
      <c r="B9" s="79"/>
      <c r="C9" s="148"/>
      <c r="D9" s="69"/>
      <c r="E9" s="69"/>
      <c r="F9" s="116"/>
      <c r="G9" s="116"/>
      <c r="H9" s="69"/>
      <c r="I9" s="67"/>
      <c r="J9" s="119"/>
      <c r="K9" s="38"/>
    </row>
    <row r="10" spans="2:17" s="93" customFormat="1" ht="66.75" customHeight="1" x14ac:dyDescent="0.2">
      <c r="B10" s="80" t="s">
        <v>150</v>
      </c>
      <c r="C10" s="149" t="s">
        <v>186</v>
      </c>
      <c r="D10" s="62" t="s">
        <v>83</v>
      </c>
      <c r="E10" s="62" t="s">
        <v>165</v>
      </c>
      <c r="F10" s="62" t="s">
        <v>187</v>
      </c>
      <c r="G10" s="117" t="s">
        <v>174</v>
      </c>
      <c r="H10" s="117" t="s">
        <v>173</v>
      </c>
      <c r="I10" s="62" t="s">
        <v>166</v>
      </c>
      <c r="J10" s="70" t="s">
        <v>236</v>
      </c>
      <c r="K10" s="120" t="s">
        <v>235</v>
      </c>
      <c r="L10" s="70" t="s">
        <v>151</v>
      </c>
    </row>
    <row r="11" spans="2:17" x14ac:dyDescent="0.2">
      <c r="B11" s="291">
        <v>42012.797789351847</v>
      </c>
      <c r="C11" s="291" t="s">
        <v>443</v>
      </c>
      <c r="D11" s="292" t="s">
        <v>444</v>
      </c>
      <c r="E11" s="216" t="s">
        <v>445</v>
      </c>
      <c r="F11" s="293" t="s">
        <v>446</v>
      </c>
      <c r="G11" s="294">
        <v>199</v>
      </c>
      <c r="H11" s="294">
        <v>54</v>
      </c>
      <c r="I11" s="294">
        <v>10746</v>
      </c>
      <c r="J11" s="295">
        <v>5</v>
      </c>
      <c r="K11" s="296">
        <v>0</v>
      </c>
      <c r="L11" s="293" t="s">
        <v>447</v>
      </c>
      <c r="Q11" s="168" t="s">
        <v>85</v>
      </c>
    </row>
    <row r="12" spans="2:17" x14ac:dyDescent="0.2">
      <c r="B12" s="291">
        <v>42012.797789351847</v>
      </c>
      <c r="C12" s="291" t="s">
        <v>443</v>
      </c>
      <c r="D12" s="292" t="s">
        <v>448</v>
      </c>
      <c r="E12" s="216" t="s">
        <v>445</v>
      </c>
      <c r="F12" s="293" t="s">
        <v>446</v>
      </c>
      <c r="G12" s="294">
        <v>1294</v>
      </c>
      <c r="H12" s="294">
        <v>71</v>
      </c>
      <c r="I12" s="294">
        <v>91874</v>
      </c>
      <c r="J12" s="295">
        <v>5</v>
      </c>
      <c r="K12" s="296">
        <v>0</v>
      </c>
      <c r="L12" s="293" t="s">
        <v>447</v>
      </c>
      <c r="Q12" s="168" t="s">
        <v>86</v>
      </c>
    </row>
    <row r="13" spans="2:17" x14ac:dyDescent="0.2">
      <c r="B13" s="291">
        <v>42012.797789351847</v>
      </c>
      <c r="C13" s="291" t="s">
        <v>443</v>
      </c>
      <c r="D13" s="292" t="s">
        <v>449</v>
      </c>
      <c r="E13" s="216" t="s">
        <v>445</v>
      </c>
      <c r="F13" s="293" t="s">
        <v>446</v>
      </c>
      <c r="G13" s="294">
        <v>3768</v>
      </c>
      <c r="H13" s="294">
        <v>76</v>
      </c>
      <c r="I13" s="294">
        <v>286368</v>
      </c>
      <c r="J13" s="295">
        <v>5</v>
      </c>
      <c r="K13" s="296">
        <v>0</v>
      </c>
      <c r="L13" s="293" t="s">
        <v>447</v>
      </c>
      <c r="Q13" s="168" t="s">
        <v>87</v>
      </c>
    </row>
    <row r="14" spans="2:17" x14ac:dyDescent="0.2">
      <c r="B14" s="291">
        <v>42012.797789351847</v>
      </c>
      <c r="C14" s="291" t="s">
        <v>443</v>
      </c>
      <c r="D14" s="292" t="s">
        <v>450</v>
      </c>
      <c r="E14" s="216" t="s">
        <v>445</v>
      </c>
      <c r="F14" s="293" t="s">
        <v>446</v>
      </c>
      <c r="G14" s="294">
        <v>18</v>
      </c>
      <c r="H14" s="294">
        <v>54</v>
      </c>
      <c r="I14" s="294">
        <v>972</v>
      </c>
      <c r="J14" s="295">
        <v>5</v>
      </c>
      <c r="K14" s="296">
        <v>0</v>
      </c>
      <c r="L14" s="293" t="s">
        <v>447</v>
      </c>
      <c r="Q14" s="168" t="s">
        <v>88</v>
      </c>
    </row>
    <row r="15" spans="2:17" x14ac:dyDescent="0.2">
      <c r="B15" s="291">
        <v>42012.797789351847</v>
      </c>
      <c r="C15" s="291" t="s">
        <v>451</v>
      </c>
      <c r="D15" s="292" t="s">
        <v>444</v>
      </c>
      <c r="E15" s="216" t="s">
        <v>445</v>
      </c>
      <c r="F15" s="293" t="s">
        <v>446</v>
      </c>
      <c r="G15" s="294">
        <v>324</v>
      </c>
      <c r="H15" s="294">
        <v>55</v>
      </c>
      <c r="I15" s="294">
        <v>17820</v>
      </c>
      <c r="J15" s="295">
        <v>5</v>
      </c>
      <c r="K15" s="296">
        <v>0</v>
      </c>
      <c r="L15" s="293" t="s">
        <v>447</v>
      </c>
      <c r="Q15" s="168" t="s">
        <v>89</v>
      </c>
    </row>
    <row r="16" spans="2:17" s="170" customFormat="1" x14ac:dyDescent="0.2">
      <c r="B16" s="291">
        <v>42012.797789351847</v>
      </c>
      <c r="C16" s="291" t="s">
        <v>451</v>
      </c>
      <c r="D16" s="292" t="s">
        <v>452</v>
      </c>
      <c r="E16" s="216" t="s">
        <v>445</v>
      </c>
      <c r="F16" s="293" t="s">
        <v>446</v>
      </c>
      <c r="G16" s="294">
        <v>2613</v>
      </c>
      <c r="H16" s="294">
        <v>20.500956754688097</v>
      </c>
      <c r="I16" s="294">
        <v>53569</v>
      </c>
      <c r="J16" s="295">
        <v>5</v>
      </c>
      <c r="K16" s="296">
        <v>0</v>
      </c>
      <c r="L16" s="293" t="s">
        <v>447</v>
      </c>
      <c r="Q16" s="168"/>
    </row>
    <row r="17" spans="2:17" s="170" customFormat="1" x14ac:dyDescent="0.2">
      <c r="B17" s="291">
        <v>42012.797789351847</v>
      </c>
      <c r="C17" s="291" t="s">
        <v>451</v>
      </c>
      <c r="D17" s="292" t="s">
        <v>453</v>
      </c>
      <c r="E17" s="216" t="s">
        <v>445</v>
      </c>
      <c r="F17" s="293" t="s">
        <v>446</v>
      </c>
      <c r="G17" s="294">
        <v>129</v>
      </c>
      <c r="H17" s="294">
        <v>14</v>
      </c>
      <c r="I17" s="294">
        <v>1806</v>
      </c>
      <c r="J17" s="295">
        <v>5</v>
      </c>
      <c r="K17" s="296">
        <v>0</v>
      </c>
      <c r="L17" s="293" t="s">
        <v>447</v>
      </c>
      <c r="Q17" s="168"/>
    </row>
    <row r="18" spans="2:17" s="170" customFormat="1" x14ac:dyDescent="0.2">
      <c r="B18" s="291">
        <v>42012.797789351847</v>
      </c>
      <c r="C18" s="291" t="s">
        <v>451</v>
      </c>
      <c r="D18" s="292" t="s">
        <v>454</v>
      </c>
      <c r="E18" s="216" t="s">
        <v>445</v>
      </c>
      <c r="F18" s="293" t="s">
        <v>446</v>
      </c>
      <c r="G18" s="294">
        <v>1</v>
      </c>
      <c r="H18" s="294">
        <v>54</v>
      </c>
      <c r="I18" s="294">
        <v>54</v>
      </c>
      <c r="J18" s="295">
        <v>5</v>
      </c>
      <c r="K18" s="296">
        <v>0</v>
      </c>
      <c r="L18" s="293" t="s">
        <v>447</v>
      </c>
      <c r="Q18" s="168"/>
    </row>
    <row r="19" spans="2:17" x14ac:dyDescent="0.2">
      <c r="B19" s="291">
        <v>42012.797789351847</v>
      </c>
      <c r="C19" s="291" t="s">
        <v>451</v>
      </c>
      <c r="D19" s="292" t="s">
        <v>450</v>
      </c>
      <c r="E19" s="216" t="s">
        <v>445</v>
      </c>
      <c r="F19" s="293" t="s">
        <v>446</v>
      </c>
      <c r="G19" s="294">
        <v>556</v>
      </c>
      <c r="H19" s="294">
        <v>55</v>
      </c>
      <c r="I19" s="294">
        <v>30580</v>
      </c>
      <c r="J19" s="295">
        <v>5</v>
      </c>
      <c r="K19" s="296">
        <v>0</v>
      </c>
      <c r="L19" s="293" t="s">
        <v>447</v>
      </c>
    </row>
    <row r="20" spans="2:17" x14ac:dyDescent="0.2">
      <c r="B20" s="291">
        <v>42116.123611111107</v>
      </c>
      <c r="C20" s="291" t="s">
        <v>455</v>
      </c>
      <c r="D20" s="292" t="s">
        <v>444</v>
      </c>
      <c r="E20" s="216" t="s">
        <v>445</v>
      </c>
      <c r="F20" s="293" t="s">
        <v>446</v>
      </c>
      <c r="G20" s="294">
        <v>189</v>
      </c>
      <c r="H20" s="294">
        <v>53</v>
      </c>
      <c r="I20" s="294">
        <v>10017</v>
      </c>
      <c r="J20" s="295">
        <v>5</v>
      </c>
      <c r="K20" s="296">
        <v>0</v>
      </c>
      <c r="L20" s="293" t="s">
        <v>456</v>
      </c>
    </row>
    <row r="21" spans="2:17" x14ac:dyDescent="0.2">
      <c r="B21" s="291">
        <v>42116.123611111107</v>
      </c>
      <c r="C21" s="291" t="s">
        <v>455</v>
      </c>
      <c r="D21" s="292" t="s">
        <v>448</v>
      </c>
      <c r="E21" s="216" t="s">
        <v>445</v>
      </c>
      <c r="F21" s="293" t="s">
        <v>446</v>
      </c>
      <c r="G21" s="294">
        <v>1293</v>
      </c>
      <c r="H21" s="294">
        <v>6</v>
      </c>
      <c r="I21" s="294">
        <v>7758</v>
      </c>
      <c r="J21" s="295">
        <v>5</v>
      </c>
      <c r="K21" s="296">
        <v>0</v>
      </c>
      <c r="L21" s="293" t="s">
        <v>456</v>
      </c>
    </row>
    <row r="22" spans="2:17" x14ac:dyDescent="0.2">
      <c r="B22" s="291">
        <v>42116.123611111107</v>
      </c>
      <c r="C22" s="291" t="s">
        <v>455</v>
      </c>
      <c r="D22" s="292" t="s">
        <v>449</v>
      </c>
      <c r="E22" s="216" t="s">
        <v>445</v>
      </c>
      <c r="F22" s="293" t="s">
        <v>446</v>
      </c>
      <c r="G22" s="294">
        <v>3752</v>
      </c>
      <c r="H22" s="294">
        <v>7</v>
      </c>
      <c r="I22" s="294">
        <v>26264</v>
      </c>
      <c r="J22" s="295">
        <v>5</v>
      </c>
      <c r="K22" s="296">
        <v>0</v>
      </c>
      <c r="L22" s="293" t="s">
        <v>456</v>
      </c>
    </row>
    <row r="23" spans="2:17" x14ac:dyDescent="0.2">
      <c r="B23" s="291">
        <v>42116.123611111107</v>
      </c>
      <c r="C23" s="291" t="s">
        <v>455</v>
      </c>
      <c r="D23" s="292" t="s">
        <v>450</v>
      </c>
      <c r="E23" s="216" t="s">
        <v>445</v>
      </c>
      <c r="F23" s="293" t="s">
        <v>446</v>
      </c>
      <c r="G23" s="294">
        <v>17</v>
      </c>
      <c r="H23" s="294">
        <v>53</v>
      </c>
      <c r="I23" s="294">
        <v>901</v>
      </c>
      <c r="J23" s="295">
        <v>5</v>
      </c>
      <c r="K23" s="296">
        <v>0</v>
      </c>
      <c r="L23" s="293" t="s">
        <v>456</v>
      </c>
    </row>
    <row r="24" spans="2:17" ht="25.5" x14ac:dyDescent="0.2">
      <c r="B24" s="291">
        <v>42283.562048611115</v>
      </c>
      <c r="C24" s="291" t="s">
        <v>457</v>
      </c>
      <c r="D24" s="292" t="s">
        <v>458</v>
      </c>
      <c r="E24" s="216" t="s">
        <v>459</v>
      </c>
      <c r="F24" s="293" t="s">
        <v>85</v>
      </c>
      <c r="G24" s="294">
        <v>514</v>
      </c>
      <c r="H24" s="294">
        <v>231</v>
      </c>
      <c r="I24" s="294">
        <v>118734</v>
      </c>
      <c r="J24" s="295">
        <v>7</v>
      </c>
      <c r="K24" s="296">
        <v>0</v>
      </c>
      <c r="L24" s="293" t="s">
        <v>460</v>
      </c>
    </row>
    <row r="25" spans="2:17" ht="25.5" x14ac:dyDescent="0.2">
      <c r="B25" s="291">
        <v>42283.602847222224</v>
      </c>
      <c r="C25" s="291" t="s">
        <v>461</v>
      </c>
      <c r="D25" s="292" t="s">
        <v>462</v>
      </c>
      <c r="E25" s="216" t="s">
        <v>459</v>
      </c>
      <c r="F25" s="293" t="s">
        <v>85</v>
      </c>
      <c r="G25" s="294">
        <v>57</v>
      </c>
      <c r="H25" s="294">
        <v>349</v>
      </c>
      <c r="I25" s="294">
        <v>19893</v>
      </c>
      <c r="J25" s="295">
        <v>7</v>
      </c>
      <c r="K25" s="296">
        <v>0</v>
      </c>
      <c r="L25" s="293" t="s">
        <v>460</v>
      </c>
    </row>
    <row r="26" spans="2:17" ht="25.5" x14ac:dyDescent="0.2">
      <c r="B26" s="291">
        <v>42346.475995370369</v>
      </c>
      <c r="C26" s="291" t="s">
        <v>463</v>
      </c>
      <c r="D26" s="292" t="s">
        <v>464</v>
      </c>
      <c r="E26" s="216" t="s">
        <v>465</v>
      </c>
      <c r="F26" s="293" t="s">
        <v>85</v>
      </c>
      <c r="G26" s="294">
        <v>422</v>
      </c>
      <c r="H26" s="294">
        <v>181</v>
      </c>
      <c r="I26" s="294">
        <v>76382</v>
      </c>
      <c r="J26" s="295">
        <v>7</v>
      </c>
      <c r="K26" s="296">
        <v>0</v>
      </c>
      <c r="L26" s="293" t="s">
        <v>460</v>
      </c>
    </row>
    <row r="27" spans="2:17" ht="25.5" x14ac:dyDescent="0.2">
      <c r="B27" s="291">
        <v>42356.62222222222</v>
      </c>
      <c r="C27" s="291" t="s">
        <v>466</v>
      </c>
      <c r="D27" s="292" t="s">
        <v>467</v>
      </c>
      <c r="E27" s="216" t="s">
        <v>465</v>
      </c>
      <c r="F27" s="293" t="s">
        <v>85</v>
      </c>
      <c r="G27" s="294">
        <v>405</v>
      </c>
      <c r="H27" s="294">
        <v>274.520987654321</v>
      </c>
      <c r="I27" s="294">
        <v>111181</v>
      </c>
      <c r="J27" s="295">
        <v>7</v>
      </c>
      <c r="K27" s="296">
        <v>0</v>
      </c>
      <c r="L27" s="293" t="s">
        <v>460</v>
      </c>
    </row>
    <row r="28" spans="2:17" ht="25.5" x14ac:dyDescent="0.2">
      <c r="B28" s="291">
        <v>42357.352303240739</v>
      </c>
      <c r="C28" s="291" t="s">
        <v>468</v>
      </c>
      <c r="D28" s="292" t="s">
        <v>469</v>
      </c>
      <c r="E28" s="216" t="s">
        <v>465</v>
      </c>
      <c r="F28" s="293" t="s">
        <v>85</v>
      </c>
      <c r="G28" s="294">
        <v>636</v>
      </c>
      <c r="H28" s="294">
        <v>248.95283018867926</v>
      </c>
      <c r="I28" s="294">
        <v>158334</v>
      </c>
      <c r="J28" s="295">
        <v>7</v>
      </c>
      <c r="K28" s="296">
        <v>0</v>
      </c>
      <c r="L28" s="293" t="s">
        <v>460</v>
      </c>
    </row>
    <row r="29" spans="2:17" ht="25.5" x14ac:dyDescent="0.2">
      <c r="B29" s="291">
        <v>42357.647893518515</v>
      </c>
      <c r="C29" s="291" t="s">
        <v>470</v>
      </c>
      <c r="D29" s="292" t="s">
        <v>471</v>
      </c>
      <c r="E29" s="216" t="s">
        <v>465</v>
      </c>
      <c r="F29" s="293" t="s">
        <v>85</v>
      </c>
      <c r="G29" s="294">
        <v>813</v>
      </c>
      <c r="H29" s="294">
        <v>174.91389913899138</v>
      </c>
      <c r="I29" s="294">
        <v>142205</v>
      </c>
      <c r="J29" s="295">
        <v>7</v>
      </c>
      <c r="K29" s="296">
        <v>0</v>
      </c>
      <c r="L29" s="293" t="s">
        <v>460</v>
      </c>
    </row>
    <row r="30" spans="2:17" ht="25.5" x14ac:dyDescent="0.2">
      <c r="B30" s="291">
        <v>42357.721192129633</v>
      </c>
      <c r="C30" s="291" t="s">
        <v>472</v>
      </c>
      <c r="D30" s="292" t="s">
        <v>473</v>
      </c>
      <c r="E30" s="216" t="s">
        <v>459</v>
      </c>
      <c r="F30" s="293" t="s">
        <v>85</v>
      </c>
      <c r="G30" s="294">
        <v>250</v>
      </c>
      <c r="H30" s="294">
        <v>167.06800000000001</v>
      </c>
      <c r="I30" s="294">
        <v>41767</v>
      </c>
      <c r="J30" s="295">
        <v>7</v>
      </c>
      <c r="K30" s="296">
        <v>0</v>
      </c>
      <c r="L30" s="293" t="s">
        <v>460</v>
      </c>
    </row>
    <row r="31" spans="2:17" ht="25.5" x14ac:dyDescent="0.2">
      <c r="B31" s="291">
        <v>42357.760162037041</v>
      </c>
      <c r="C31" s="291" t="s">
        <v>474</v>
      </c>
      <c r="D31" s="292" t="s">
        <v>467</v>
      </c>
      <c r="E31" s="216" t="s">
        <v>465</v>
      </c>
      <c r="F31" s="293" t="s">
        <v>85</v>
      </c>
      <c r="G31" s="294">
        <v>6991</v>
      </c>
      <c r="H31" s="294">
        <v>65.235302531826633</v>
      </c>
      <c r="I31" s="294">
        <v>456060</v>
      </c>
      <c r="J31" s="295">
        <v>7</v>
      </c>
      <c r="K31" s="296">
        <v>0</v>
      </c>
      <c r="L31" s="293" t="s">
        <v>460</v>
      </c>
    </row>
    <row r="32" spans="2:17" ht="25.5" x14ac:dyDescent="0.2">
      <c r="B32" s="291">
        <v>42357.749490740738</v>
      </c>
      <c r="C32" s="291" t="s">
        <v>475</v>
      </c>
      <c r="D32" s="292" t="s">
        <v>476</v>
      </c>
      <c r="E32" s="216" t="s">
        <v>459</v>
      </c>
      <c r="F32" s="293" t="s">
        <v>85</v>
      </c>
      <c r="G32" s="294">
        <v>785</v>
      </c>
      <c r="H32" s="294">
        <v>202.90573248407642</v>
      </c>
      <c r="I32" s="294">
        <v>159281</v>
      </c>
      <c r="J32" s="295">
        <v>7</v>
      </c>
      <c r="K32" s="296">
        <v>0</v>
      </c>
      <c r="L32" s="293" t="s">
        <v>460</v>
      </c>
    </row>
    <row r="33" spans="2:12" ht="25.5" x14ac:dyDescent="0.2">
      <c r="B33" s="291">
        <v>42357.849351851852</v>
      </c>
      <c r="C33" s="291" t="s">
        <v>477</v>
      </c>
      <c r="D33" s="292" t="s">
        <v>478</v>
      </c>
      <c r="E33" s="216" t="s">
        <v>465</v>
      </c>
      <c r="F33" s="293" t="s">
        <v>85</v>
      </c>
      <c r="G33" s="294">
        <v>4717</v>
      </c>
      <c r="H33" s="294">
        <v>78.113631545473822</v>
      </c>
      <c r="I33" s="294">
        <v>368462</v>
      </c>
      <c r="J33" s="295">
        <v>7</v>
      </c>
      <c r="K33" s="296">
        <v>0</v>
      </c>
      <c r="L33" s="293" t="s">
        <v>460</v>
      </c>
    </row>
    <row r="34" spans="2:12" ht="25.5" x14ac:dyDescent="0.2">
      <c r="B34" s="291">
        <v>42357.876932870371</v>
      </c>
      <c r="C34" s="291" t="s">
        <v>479</v>
      </c>
      <c r="D34" s="292" t="s">
        <v>480</v>
      </c>
      <c r="E34" s="216" t="s">
        <v>465</v>
      </c>
      <c r="F34" s="293" t="s">
        <v>85</v>
      </c>
      <c r="G34" s="294">
        <v>2547</v>
      </c>
      <c r="H34" s="294">
        <v>60.645465253239102</v>
      </c>
      <c r="I34" s="294">
        <v>154464</v>
      </c>
      <c r="J34" s="295">
        <v>7</v>
      </c>
      <c r="K34" s="296">
        <v>0</v>
      </c>
      <c r="L34" s="293" t="s">
        <v>460</v>
      </c>
    </row>
    <row r="35" spans="2:12" ht="25.5" x14ac:dyDescent="0.2">
      <c r="B35" s="291">
        <v>42369.545844907407</v>
      </c>
      <c r="C35" s="291" t="s">
        <v>481</v>
      </c>
      <c r="D35" s="292" t="s">
        <v>482</v>
      </c>
      <c r="E35" s="216" t="s">
        <v>465</v>
      </c>
      <c r="F35" s="293" t="s">
        <v>85</v>
      </c>
      <c r="G35" s="294">
        <v>1417</v>
      </c>
      <c r="H35" s="294">
        <v>8</v>
      </c>
      <c r="I35" s="294">
        <v>11336</v>
      </c>
      <c r="J35" s="295">
        <v>7</v>
      </c>
      <c r="K35" s="296">
        <v>0</v>
      </c>
      <c r="L35" s="293" t="s">
        <v>460</v>
      </c>
    </row>
  </sheetData>
  <mergeCells count="1">
    <mergeCell ref="B6:D6"/>
  </mergeCells>
  <phoneticPr fontId="24" type="noConversion"/>
  <pageMargins left="0" right="0" top="0" bottom="0" header="0" footer="0"/>
  <pageSetup paperSize="8" scale="67" orientation="landscape" verticalDpi="2" r:id="rId1"/>
  <headerFooter alignWithMargins="0"/>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91"/>
  <sheetViews>
    <sheetView showGridLines="0" topLeftCell="A40" workbookViewId="0">
      <selection activeCell="F80" sqref="F80"/>
    </sheetView>
  </sheetViews>
  <sheetFormatPr defaultRowHeight="12.75" x14ac:dyDescent="0.2"/>
  <cols>
    <col min="1" max="1" width="12.5703125" customWidth="1"/>
    <col min="2" max="2" width="58.140625" customWidth="1"/>
    <col min="3" max="3" width="13.85546875" customWidth="1"/>
  </cols>
  <sheetData>
    <row r="1" spans="2:4" ht="20.25" x14ac:dyDescent="0.3">
      <c r="B1" s="172" t="str">
        <f>Cover!C22</f>
        <v>AusNet Electricity Services Pty Ltd</v>
      </c>
      <c r="C1" s="172"/>
      <c r="D1" s="170"/>
    </row>
    <row r="2" spans="2:4" ht="20.25" x14ac:dyDescent="0.3">
      <c r="B2" s="173" t="s">
        <v>140</v>
      </c>
      <c r="C2" s="173"/>
      <c r="D2" s="170"/>
    </row>
    <row r="3" spans="2:4" ht="20.25" x14ac:dyDescent="0.3">
      <c r="B3" s="177">
        <f>Cover!C26</f>
        <v>2015</v>
      </c>
      <c r="C3" s="177"/>
      <c r="D3" s="170"/>
    </row>
    <row r="4" spans="2:4" ht="18" x14ac:dyDescent="0.25">
      <c r="B4" s="174" t="s">
        <v>813</v>
      </c>
      <c r="C4" s="176"/>
      <c r="D4" s="170"/>
    </row>
    <row r="5" spans="2:4" x14ac:dyDescent="0.2">
      <c r="B5" s="176"/>
      <c r="C5" s="176"/>
      <c r="D5" s="170"/>
    </row>
    <row r="6" spans="2:4" ht="40.5" customHeight="1" x14ac:dyDescent="0.2">
      <c r="B6" s="337" t="s">
        <v>183</v>
      </c>
      <c r="C6" s="338"/>
      <c r="D6" s="338"/>
    </row>
    <row r="7" spans="2:4" x14ac:dyDescent="0.2">
      <c r="B7" s="175"/>
      <c r="C7" s="175"/>
      <c r="D7" s="171"/>
    </row>
    <row r="8" spans="2:4" s="45" customFormat="1" ht="15.75" x14ac:dyDescent="0.25">
      <c r="B8" s="39" t="s">
        <v>216</v>
      </c>
      <c r="C8"/>
      <c r="D8"/>
    </row>
    <row r="9" spans="2:4" s="45" customFormat="1" x14ac:dyDescent="0.2">
      <c r="B9"/>
      <c r="C9"/>
      <c r="D9"/>
    </row>
    <row r="10" spans="2:4" s="45" customFormat="1" x14ac:dyDescent="0.2">
      <c r="B10" s="132" t="s">
        <v>47</v>
      </c>
      <c r="C10" s="43"/>
      <c r="D10"/>
    </row>
    <row r="11" spans="2:4" s="45" customFormat="1" x14ac:dyDescent="0.2">
      <c r="B11" s="133" t="s">
        <v>64</v>
      </c>
      <c r="C11" s="108">
        <v>3943</v>
      </c>
      <c r="D11"/>
    </row>
    <row r="12" spans="2:4" s="45" customFormat="1" x14ac:dyDescent="0.2">
      <c r="B12" s="133" t="s">
        <v>65</v>
      </c>
      <c r="C12" s="108">
        <v>0</v>
      </c>
      <c r="D12"/>
    </row>
    <row r="13" spans="2:4" s="45" customFormat="1" x14ac:dyDescent="0.2">
      <c r="B13" s="133" t="s">
        <v>63</v>
      </c>
      <c r="C13" s="108">
        <v>0</v>
      </c>
      <c r="D13"/>
    </row>
    <row r="14" spans="2:4" s="45" customFormat="1" x14ac:dyDescent="0.2">
      <c r="B14" s="133" t="s">
        <v>76</v>
      </c>
      <c r="C14" s="109">
        <v>0</v>
      </c>
      <c r="D14"/>
    </row>
    <row r="15" spans="2:4" s="45" customFormat="1" x14ac:dyDescent="0.2">
      <c r="B15" s="132" t="s">
        <v>48</v>
      </c>
      <c r="C15" s="43"/>
      <c r="D15"/>
    </row>
    <row r="16" spans="2:4" s="45" customFormat="1" x14ac:dyDescent="0.2">
      <c r="B16" s="133" t="s">
        <v>34</v>
      </c>
      <c r="C16" s="108">
        <v>15426</v>
      </c>
      <c r="D16"/>
    </row>
    <row r="17" spans="2:5" s="45" customFormat="1" x14ac:dyDescent="0.2">
      <c r="B17" s="133" t="s">
        <v>35</v>
      </c>
      <c r="C17" s="108">
        <v>56</v>
      </c>
      <c r="D17"/>
    </row>
    <row r="18" spans="2:5" s="45" customFormat="1" x14ac:dyDescent="0.2">
      <c r="B18" s="133" t="s">
        <v>61</v>
      </c>
      <c r="C18" s="108">
        <v>42</v>
      </c>
      <c r="D18"/>
    </row>
    <row r="19" spans="2:5" s="45" customFormat="1" x14ac:dyDescent="0.2">
      <c r="B19" s="133" t="s">
        <v>74</v>
      </c>
      <c r="C19" s="109">
        <v>4400</v>
      </c>
      <c r="D19"/>
    </row>
    <row r="20" spans="2:5" s="45" customFormat="1" x14ac:dyDescent="0.2">
      <c r="B20" s="133" t="s">
        <v>62</v>
      </c>
      <c r="C20" s="108">
        <v>14</v>
      </c>
      <c r="D20"/>
    </row>
    <row r="21" spans="2:5" s="45" customFormat="1" x14ac:dyDescent="0.2">
      <c r="B21" s="133" t="s">
        <v>75</v>
      </c>
      <c r="C21" s="109">
        <v>3500</v>
      </c>
      <c r="D21"/>
    </row>
    <row r="22" spans="2:5" s="45" customFormat="1" x14ac:dyDescent="0.2">
      <c r="B22" s="132" t="s">
        <v>49</v>
      </c>
      <c r="C22" s="43"/>
      <c r="D22"/>
    </row>
    <row r="23" spans="2:5" s="45" customFormat="1" x14ac:dyDescent="0.2">
      <c r="B23" s="134" t="s">
        <v>53</v>
      </c>
      <c r="C23" s="108">
        <v>13593</v>
      </c>
      <c r="D23"/>
    </row>
    <row r="24" spans="2:5" s="45" customFormat="1" x14ac:dyDescent="0.2">
      <c r="B24" s="134" t="s">
        <v>66</v>
      </c>
      <c r="C24" s="108">
        <v>1359300</v>
      </c>
      <c r="D24"/>
    </row>
    <row r="25" spans="2:5" s="45" customFormat="1" x14ac:dyDescent="0.2">
      <c r="B25" s="134" t="s">
        <v>54</v>
      </c>
      <c r="C25" s="108">
        <v>7663</v>
      </c>
      <c r="D25"/>
    </row>
    <row r="26" spans="2:5" s="45" customFormat="1" x14ac:dyDescent="0.2">
      <c r="B26" s="134" t="s">
        <v>67</v>
      </c>
      <c r="C26" s="108">
        <v>1149450</v>
      </c>
      <c r="D26"/>
      <c r="E26" s="137"/>
    </row>
    <row r="27" spans="2:5" s="45" customFormat="1" x14ac:dyDescent="0.2">
      <c r="B27" s="134" t="s">
        <v>55</v>
      </c>
      <c r="C27" s="108">
        <v>684</v>
      </c>
      <c r="D27"/>
    </row>
    <row r="28" spans="2:5" s="45" customFormat="1" x14ac:dyDescent="0.2">
      <c r="B28" s="134" t="s">
        <v>68</v>
      </c>
      <c r="C28" s="108">
        <v>205200</v>
      </c>
      <c r="D28"/>
      <c r="E28" s="137"/>
    </row>
    <row r="29" spans="2:5" s="45" customFormat="1" x14ac:dyDescent="0.2">
      <c r="B29" s="134" t="s">
        <v>56</v>
      </c>
      <c r="C29" s="108">
        <v>13187</v>
      </c>
      <c r="D29"/>
    </row>
    <row r="30" spans="2:5" s="45" customFormat="1" x14ac:dyDescent="0.2">
      <c r="B30" s="134" t="s">
        <v>69</v>
      </c>
      <c r="C30" s="108">
        <v>1318700</v>
      </c>
      <c r="D30"/>
      <c r="E30" s="137"/>
    </row>
    <row r="31" spans="2:5" s="45" customFormat="1" x14ac:dyDescent="0.2">
      <c r="B31" s="134" t="s">
        <v>57</v>
      </c>
      <c r="C31" s="108">
        <v>2125</v>
      </c>
      <c r="D31"/>
    </row>
    <row r="32" spans="2:5" s="45" customFormat="1" x14ac:dyDescent="0.2">
      <c r="B32" s="134" t="s">
        <v>70</v>
      </c>
      <c r="C32" s="108">
        <v>318750</v>
      </c>
      <c r="D32"/>
      <c r="E32" s="137"/>
    </row>
    <row r="33" spans="2:5" s="45" customFormat="1" x14ac:dyDescent="0.2">
      <c r="B33" s="134" t="s">
        <v>58</v>
      </c>
      <c r="C33" s="108">
        <v>0</v>
      </c>
      <c r="D33"/>
    </row>
    <row r="34" spans="2:5" s="45" customFormat="1" x14ac:dyDescent="0.2">
      <c r="B34" s="134" t="s">
        <v>71</v>
      </c>
      <c r="C34" s="108">
        <v>0</v>
      </c>
      <c r="D34"/>
    </row>
    <row r="35" spans="2:5" s="45" customFormat="1" x14ac:dyDescent="0.2">
      <c r="B35" s="134" t="s">
        <v>59</v>
      </c>
      <c r="C35" s="108">
        <v>6985</v>
      </c>
      <c r="D35"/>
    </row>
    <row r="36" spans="2:5" s="45" customFormat="1" x14ac:dyDescent="0.2">
      <c r="B36" s="134" t="s">
        <v>72</v>
      </c>
      <c r="C36" s="108">
        <v>174625</v>
      </c>
      <c r="D36"/>
      <c r="E36" s="137"/>
    </row>
    <row r="37" spans="2:5" s="45" customFormat="1" x14ac:dyDescent="0.2">
      <c r="B37" s="134" t="s">
        <v>60</v>
      </c>
      <c r="C37" s="108">
        <v>6451</v>
      </c>
      <c r="D37"/>
    </row>
    <row r="38" spans="2:5" s="45" customFormat="1" x14ac:dyDescent="0.2">
      <c r="B38" s="134" t="s">
        <v>73</v>
      </c>
      <c r="C38" s="108">
        <v>225785</v>
      </c>
      <c r="D38"/>
      <c r="E38" s="137"/>
    </row>
    <row r="39" spans="2:5" s="45" customFormat="1" x14ac:dyDescent="0.2">
      <c r="B39" s="132" t="s">
        <v>50</v>
      </c>
      <c r="C39" s="43"/>
      <c r="D39"/>
    </row>
    <row r="40" spans="2:5" s="45" customFormat="1" x14ac:dyDescent="0.2">
      <c r="B40" s="133" t="s">
        <v>50</v>
      </c>
      <c r="C40" s="108">
        <f>+'1b. STPIS Customer Service'!C27</f>
        <v>142389</v>
      </c>
      <c r="D40"/>
    </row>
    <row r="41" spans="2:5" s="45" customFormat="1" x14ac:dyDescent="0.2">
      <c r="B41" s="133" t="s">
        <v>51</v>
      </c>
      <c r="C41" s="108">
        <f>+'1b. STPIS Customer Service'!C28</f>
        <v>6276</v>
      </c>
      <c r="D41"/>
    </row>
    <row r="42" spans="2:5" s="45" customFormat="1" x14ac:dyDescent="0.2">
      <c r="B42" s="133" t="s">
        <v>52</v>
      </c>
      <c r="C42" s="283" t="s">
        <v>429</v>
      </c>
      <c r="D42"/>
    </row>
    <row r="43" spans="2:5" s="45" customFormat="1" x14ac:dyDescent="0.2">
      <c r="B43" s="133" t="s">
        <v>160</v>
      </c>
      <c r="C43" s="108">
        <v>400</v>
      </c>
      <c r="D43"/>
    </row>
    <row r="44" spans="2:5" s="45" customFormat="1" x14ac:dyDescent="0.2">
      <c r="B44" s="136" t="s">
        <v>158</v>
      </c>
      <c r="C44" s="281">
        <v>1.23</v>
      </c>
      <c r="D44"/>
    </row>
    <row r="45" spans="2:5" s="45" customFormat="1" x14ac:dyDescent="0.2">
      <c r="B45" s="133" t="s">
        <v>78</v>
      </c>
      <c r="C45" s="108">
        <v>94</v>
      </c>
      <c r="D45"/>
    </row>
    <row r="46" spans="2:5" s="45" customFormat="1" ht="17.25" customHeight="1" x14ac:dyDescent="0.2">
      <c r="B46" s="133" t="s">
        <v>77</v>
      </c>
      <c r="C46" s="109">
        <f>+C45*10</f>
        <v>940</v>
      </c>
      <c r="D46"/>
    </row>
    <row r="47" spans="2:5" s="45" customFormat="1" x14ac:dyDescent="0.2">
      <c r="B47" s="132" t="s">
        <v>84</v>
      </c>
      <c r="C47" s="43"/>
      <c r="D47"/>
    </row>
    <row r="48" spans="2:5" s="45" customFormat="1" x14ac:dyDescent="0.2">
      <c r="B48" s="133" t="s">
        <v>159</v>
      </c>
      <c r="C48" s="108">
        <v>0</v>
      </c>
      <c r="D48"/>
    </row>
    <row r="49" spans="2:5" s="45" customFormat="1" x14ac:dyDescent="0.2">
      <c r="B49" s="135" t="s">
        <v>79</v>
      </c>
      <c r="C49" s="110">
        <f>SUM(C14,C19,C21,C24,C26,C28,C30,C32,C34,C36,C38,C46)</f>
        <v>4760650</v>
      </c>
      <c r="D49"/>
    </row>
    <row r="50" spans="2:5" s="45" customFormat="1" x14ac:dyDescent="0.2">
      <c r="B50"/>
      <c r="C50"/>
      <c r="D50"/>
    </row>
    <row r="51" spans="2:5" x14ac:dyDescent="0.2">
      <c r="B51" s="353" t="s">
        <v>188</v>
      </c>
      <c r="C51" s="354"/>
      <c r="D51" s="180" t="s">
        <v>189</v>
      </c>
      <c r="E51" s="181"/>
    </row>
    <row r="52" spans="2:5" ht="18" x14ac:dyDescent="0.25">
      <c r="B52" s="182"/>
      <c r="C52" s="169"/>
      <c r="D52" s="181"/>
      <c r="E52" s="181"/>
    </row>
    <row r="53" spans="2:5" x14ac:dyDescent="0.2">
      <c r="B53" s="355" t="s">
        <v>190</v>
      </c>
      <c r="C53" s="356"/>
      <c r="D53" s="357"/>
      <c r="E53" s="169"/>
    </row>
    <row r="54" spans="2:5" x14ac:dyDescent="0.2">
      <c r="B54" s="358"/>
      <c r="C54" s="359"/>
      <c r="D54" s="360"/>
      <c r="E54" s="183"/>
    </row>
    <row r="55" spans="2:5" ht="15.75" x14ac:dyDescent="0.25">
      <c r="B55" s="184"/>
      <c r="C55" s="183"/>
      <c r="D55" s="183"/>
      <c r="E55" s="183"/>
    </row>
    <row r="56" spans="2:5" ht="15.75" x14ac:dyDescent="0.25">
      <c r="B56" s="184" t="s">
        <v>191</v>
      </c>
      <c r="C56" s="183"/>
      <c r="D56" s="169"/>
      <c r="E56" s="183"/>
    </row>
    <row r="57" spans="2:5" x14ac:dyDescent="0.2">
      <c r="B57" s="183"/>
      <c r="C57" s="183"/>
      <c r="D57" s="183"/>
      <c r="E57" s="183"/>
    </row>
    <row r="58" spans="2:5" x14ac:dyDescent="0.2">
      <c r="B58" s="353" t="s">
        <v>49</v>
      </c>
      <c r="C58" s="354"/>
      <c r="D58" s="185"/>
      <c r="E58" s="183"/>
    </row>
    <row r="59" spans="2:5" x14ac:dyDescent="0.2">
      <c r="B59" s="351" t="s">
        <v>192</v>
      </c>
      <c r="C59" s="361"/>
      <c r="D59" s="186"/>
      <c r="E59" s="183"/>
    </row>
    <row r="60" spans="2:5" x14ac:dyDescent="0.2">
      <c r="B60" s="351" t="s">
        <v>193</v>
      </c>
      <c r="C60" s="352"/>
      <c r="D60" s="186"/>
      <c r="E60" s="183"/>
    </row>
    <row r="61" spans="2:5" x14ac:dyDescent="0.2">
      <c r="B61" s="351" t="s">
        <v>194</v>
      </c>
      <c r="C61" s="361"/>
      <c r="D61" s="186"/>
      <c r="E61" s="183"/>
    </row>
    <row r="62" spans="2:5" x14ac:dyDescent="0.2">
      <c r="B62" s="351" t="s">
        <v>193</v>
      </c>
      <c r="C62" s="352"/>
      <c r="D62" s="186"/>
      <c r="E62" s="183"/>
    </row>
    <row r="63" spans="2:5" x14ac:dyDescent="0.2">
      <c r="B63" s="351" t="s">
        <v>195</v>
      </c>
      <c r="C63" s="352"/>
      <c r="D63" s="186"/>
      <c r="E63" s="183"/>
    </row>
    <row r="64" spans="2:5" x14ac:dyDescent="0.2">
      <c r="B64" s="351" t="s">
        <v>196</v>
      </c>
      <c r="C64" s="352"/>
      <c r="D64" s="186"/>
      <c r="E64" s="183"/>
    </row>
    <row r="65" spans="2:5" x14ac:dyDescent="0.2">
      <c r="B65" s="351" t="s">
        <v>197</v>
      </c>
      <c r="C65" s="352"/>
      <c r="D65" s="186"/>
      <c r="E65" s="183"/>
    </row>
    <row r="66" spans="2:5" x14ac:dyDescent="0.2">
      <c r="B66" s="351" t="s">
        <v>198</v>
      </c>
      <c r="C66" s="352"/>
      <c r="D66" s="186"/>
      <c r="E66" s="183"/>
    </row>
    <row r="67" spans="2:5" x14ac:dyDescent="0.2">
      <c r="B67" s="351" t="s">
        <v>199</v>
      </c>
      <c r="C67" s="352"/>
      <c r="D67" s="186"/>
      <c r="E67" s="183"/>
    </row>
    <row r="68" spans="2:5" x14ac:dyDescent="0.2">
      <c r="B68" s="351" t="s">
        <v>198</v>
      </c>
      <c r="C68" s="352"/>
      <c r="D68" s="186"/>
      <c r="E68" s="183"/>
    </row>
    <row r="69" spans="2:5" x14ac:dyDescent="0.2">
      <c r="B69" s="351" t="s">
        <v>200</v>
      </c>
      <c r="C69" s="361"/>
      <c r="D69" s="186"/>
      <c r="E69" s="183"/>
    </row>
    <row r="70" spans="2:5" x14ac:dyDescent="0.2">
      <c r="B70" s="351" t="s">
        <v>201</v>
      </c>
      <c r="C70" s="352"/>
      <c r="D70" s="186"/>
      <c r="E70" s="183"/>
    </row>
    <row r="71" spans="2:5" x14ac:dyDescent="0.2">
      <c r="B71" s="351" t="s">
        <v>202</v>
      </c>
      <c r="C71" s="352"/>
      <c r="D71" s="186"/>
      <c r="E71" s="183"/>
    </row>
    <row r="72" spans="2:5" x14ac:dyDescent="0.2">
      <c r="B72" s="351" t="s">
        <v>66</v>
      </c>
      <c r="C72" s="352"/>
      <c r="D72" s="186"/>
      <c r="E72" s="183"/>
    </row>
    <row r="73" spans="2:5" x14ac:dyDescent="0.2">
      <c r="B73" s="351" t="s">
        <v>203</v>
      </c>
      <c r="C73" s="352"/>
      <c r="D73" s="186"/>
      <c r="E73" s="183"/>
    </row>
    <row r="74" spans="2:5" x14ac:dyDescent="0.2">
      <c r="B74" s="351" t="s">
        <v>67</v>
      </c>
      <c r="C74" s="352"/>
      <c r="D74" s="186"/>
      <c r="E74" s="183"/>
    </row>
    <row r="75" spans="2:5" x14ac:dyDescent="0.2">
      <c r="B75" s="351" t="s">
        <v>204</v>
      </c>
      <c r="C75" s="352"/>
      <c r="D75" s="186"/>
      <c r="E75" s="183"/>
    </row>
    <row r="76" spans="2:5" x14ac:dyDescent="0.2">
      <c r="B76" s="351" t="s">
        <v>68</v>
      </c>
      <c r="C76" s="352"/>
      <c r="D76" s="186"/>
      <c r="E76" s="183"/>
    </row>
    <row r="77" spans="2:5" x14ac:dyDescent="0.2">
      <c r="B77" s="353" t="s">
        <v>50</v>
      </c>
      <c r="C77" s="354"/>
      <c r="D77" s="187"/>
      <c r="E77" s="183"/>
    </row>
    <row r="78" spans="2:5" x14ac:dyDescent="0.2">
      <c r="B78" s="351" t="s">
        <v>205</v>
      </c>
      <c r="C78" s="352"/>
      <c r="D78" s="186"/>
      <c r="E78" s="183"/>
    </row>
    <row r="79" spans="2:5" x14ac:dyDescent="0.2">
      <c r="B79" s="362" t="s">
        <v>77</v>
      </c>
      <c r="C79" s="363"/>
      <c r="D79" s="186"/>
      <c r="E79" s="183"/>
    </row>
    <row r="80" spans="2:5" x14ac:dyDescent="0.2">
      <c r="B80" s="353" t="s">
        <v>206</v>
      </c>
      <c r="C80" s="354"/>
      <c r="D80" s="187"/>
      <c r="E80" s="183"/>
    </row>
    <row r="81" spans="2:5" x14ac:dyDescent="0.2">
      <c r="B81" s="362" t="s">
        <v>34</v>
      </c>
      <c r="C81" s="363"/>
      <c r="D81" s="186"/>
      <c r="E81" s="183"/>
    </row>
    <row r="82" spans="2:5" x14ac:dyDescent="0.2">
      <c r="B82" s="351" t="s">
        <v>207</v>
      </c>
      <c r="C82" s="352"/>
      <c r="D82" s="186"/>
      <c r="E82" s="183"/>
    </row>
    <row r="83" spans="2:5" x14ac:dyDescent="0.2">
      <c r="B83" s="351" t="s">
        <v>208</v>
      </c>
      <c r="C83" s="361"/>
      <c r="D83" s="186"/>
      <c r="E83" s="183"/>
    </row>
    <row r="84" spans="2:5" x14ac:dyDescent="0.2">
      <c r="B84" s="362" t="s">
        <v>209</v>
      </c>
      <c r="C84" s="363"/>
      <c r="D84" s="186"/>
      <c r="E84" s="183"/>
    </row>
    <row r="85" spans="2:5" x14ac:dyDescent="0.2">
      <c r="B85" s="362" t="s">
        <v>210</v>
      </c>
      <c r="C85" s="363"/>
      <c r="D85" s="186"/>
      <c r="E85" s="183"/>
    </row>
    <row r="86" spans="2:5" x14ac:dyDescent="0.2">
      <c r="B86" s="362" t="s">
        <v>211</v>
      </c>
      <c r="C86" s="363"/>
      <c r="D86" s="186"/>
      <c r="E86" s="183"/>
    </row>
    <row r="87" spans="2:5" x14ac:dyDescent="0.2">
      <c r="B87" s="362" t="s">
        <v>212</v>
      </c>
      <c r="C87" s="363"/>
      <c r="D87" s="186"/>
      <c r="E87" s="183"/>
    </row>
    <row r="88" spans="2:5" x14ac:dyDescent="0.2">
      <c r="B88" s="353" t="s">
        <v>84</v>
      </c>
      <c r="C88" s="354"/>
      <c r="D88" s="187"/>
      <c r="E88" s="183"/>
    </row>
    <row r="89" spans="2:5" x14ac:dyDescent="0.2">
      <c r="B89" s="362" t="s">
        <v>213</v>
      </c>
      <c r="C89" s="361"/>
      <c r="D89" s="186"/>
      <c r="E89" s="183"/>
    </row>
    <row r="90" spans="2:5" x14ac:dyDescent="0.2">
      <c r="B90" s="362" t="s">
        <v>214</v>
      </c>
      <c r="C90" s="363"/>
      <c r="D90" s="186"/>
      <c r="E90" s="183"/>
    </row>
    <row r="91" spans="2:5" x14ac:dyDescent="0.2">
      <c r="B91" s="188" t="s">
        <v>215</v>
      </c>
      <c r="C91" s="188"/>
      <c r="D91" s="189">
        <v>0</v>
      </c>
      <c r="E91" s="183"/>
    </row>
  </sheetData>
  <mergeCells count="36">
    <mergeCell ref="B90:C90"/>
    <mergeCell ref="B79:C79"/>
    <mergeCell ref="B80:C80"/>
    <mergeCell ref="B81:C81"/>
    <mergeCell ref="B82:C82"/>
    <mergeCell ref="B83:C83"/>
    <mergeCell ref="B84:C84"/>
    <mergeCell ref="B85:C85"/>
    <mergeCell ref="B86:C86"/>
    <mergeCell ref="B87:C87"/>
    <mergeCell ref="B88:C88"/>
    <mergeCell ref="B89:C89"/>
    <mergeCell ref="B78:C78"/>
    <mergeCell ref="B67:C67"/>
    <mergeCell ref="B68:C68"/>
    <mergeCell ref="B69:C69"/>
    <mergeCell ref="B70:C70"/>
    <mergeCell ref="B71:C71"/>
    <mergeCell ref="B72:C72"/>
    <mergeCell ref="B73:C73"/>
    <mergeCell ref="B74:C74"/>
    <mergeCell ref="B75:C75"/>
    <mergeCell ref="B76:C76"/>
    <mergeCell ref="B77:C77"/>
    <mergeCell ref="B6:D6"/>
    <mergeCell ref="B66:C66"/>
    <mergeCell ref="B51:C51"/>
    <mergeCell ref="B53:D54"/>
    <mergeCell ref="B58:C58"/>
    <mergeCell ref="B59:C59"/>
    <mergeCell ref="B60:C60"/>
    <mergeCell ref="B61:C61"/>
    <mergeCell ref="B62:C62"/>
    <mergeCell ref="B63:C63"/>
    <mergeCell ref="B64:C64"/>
    <mergeCell ref="B65:C65"/>
  </mergeCells>
  <conditionalFormatting sqref="D59:D76 D78:D79 D81:D87 D89:D90">
    <cfRule type="expression" dxfId="0" priority="1">
      <formula>$D$51="yes"</formula>
    </cfRule>
  </conditionalFormatting>
  <dataValidations disablePrompts="1" count="1">
    <dataValidation type="list" allowBlank="1" showInputMessage="1" showErrorMessage="1" sqref="D51">
      <formula1>"Yes, No"</formula1>
    </dataValidation>
  </dataValidations>
  <pageMargins left="0.70866141732283472" right="0.70866141732283472" top="0.74803149606299213" bottom="0.74803149606299213" header="0.31496062992125984" footer="0.31496062992125984"/>
  <pageSetup paperSize="9" scale="84" fitToHeight="0" orientation="portrait" r:id="rId1"/>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7"/>
  <sheetViews>
    <sheetView showGridLines="0" view="pageBreakPreview" zoomScaleNormal="100" zoomScaleSheetLayoutView="100" workbookViewId="0">
      <selection activeCell="H60" sqref="H60"/>
    </sheetView>
  </sheetViews>
  <sheetFormatPr defaultRowHeight="12.75" x14ac:dyDescent="0.2"/>
  <cols>
    <col min="2" max="2" width="13" bestFit="1" customWidth="1"/>
    <col min="7" max="7" width="12.7109375" customWidth="1"/>
    <col min="8" max="8" width="14.140625" customWidth="1"/>
  </cols>
  <sheetData>
    <row r="1" spans="2:9" ht="20.25" x14ac:dyDescent="0.3">
      <c r="B1" s="40" t="str">
        <f>Cover!C22</f>
        <v>AusNet Electricity Services Pty Ltd</v>
      </c>
    </row>
    <row r="2" spans="2:9" ht="20.25" x14ac:dyDescent="0.3">
      <c r="B2" s="66" t="s">
        <v>149</v>
      </c>
    </row>
    <row r="3" spans="2:9" ht="21.75" customHeight="1" x14ac:dyDescent="0.3">
      <c r="B3" s="41">
        <f>Cover!C26</f>
        <v>2015</v>
      </c>
    </row>
    <row r="4" spans="2:9" s="138" customFormat="1" ht="21.75" customHeight="1" x14ac:dyDescent="0.3">
      <c r="B4" s="139"/>
    </row>
    <row r="5" spans="2:9" s="138" customFormat="1" ht="36.75" customHeight="1" x14ac:dyDescent="0.2">
      <c r="B5" s="364" t="s">
        <v>217</v>
      </c>
      <c r="C5" s="365"/>
      <c r="D5" s="365"/>
      <c r="E5" s="365"/>
      <c r="F5" s="365"/>
      <c r="G5" s="365"/>
      <c r="H5" s="366"/>
    </row>
    <row r="6" spans="2:9" s="138" customFormat="1" ht="21.75" customHeight="1" x14ac:dyDescent="0.2"/>
    <row r="7" spans="2:9" ht="15.75" x14ac:dyDescent="0.25">
      <c r="B7" s="191" t="s">
        <v>137</v>
      </c>
    </row>
    <row r="9" spans="2:9" x14ac:dyDescent="0.2">
      <c r="B9" s="368" t="s">
        <v>113</v>
      </c>
      <c r="C9" s="368"/>
      <c r="D9" s="368"/>
      <c r="E9" s="368"/>
      <c r="F9" s="368"/>
      <c r="G9" s="368"/>
      <c r="H9" s="71"/>
    </row>
    <row r="10" spans="2:9" x14ac:dyDescent="0.2">
      <c r="B10" s="368" t="s">
        <v>114</v>
      </c>
      <c r="C10" s="368"/>
      <c r="D10" s="368"/>
      <c r="E10" s="368"/>
      <c r="F10" s="368"/>
      <c r="G10" s="368"/>
      <c r="H10" s="71">
        <v>15</v>
      </c>
    </row>
    <row r="11" spans="2:9" x14ac:dyDescent="0.2">
      <c r="B11" s="368" t="s">
        <v>146</v>
      </c>
      <c r="C11" s="368"/>
      <c r="D11" s="368"/>
      <c r="E11" s="368"/>
      <c r="F11" s="368"/>
      <c r="G11" s="368"/>
      <c r="H11" s="71"/>
    </row>
    <row r="12" spans="2:9" x14ac:dyDescent="0.2">
      <c r="B12" s="368" t="s">
        <v>117</v>
      </c>
      <c r="C12" s="368"/>
      <c r="D12" s="368"/>
      <c r="E12" s="368"/>
      <c r="F12" s="368"/>
      <c r="G12" s="368"/>
      <c r="H12" s="71"/>
    </row>
    <row r="13" spans="2:9" x14ac:dyDescent="0.2">
      <c r="B13" s="368" t="s">
        <v>115</v>
      </c>
      <c r="C13" s="368"/>
      <c r="D13" s="368"/>
      <c r="E13" s="368"/>
      <c r="F13" s="368"/>
      <c r="G13" s="368"/>
      <c r="H13" s="71"/>
    </row>
    <row r="14" spans="2:9" x14ac:dyDescent="0.2">
      <c r="B14" s="368" t="s">
        <v>118</v>
      </c>
      <c r="C14" s="368"/>
      <c r="D14" s="368"/>
      <c r="E14" s="368"/>
      <c r="F14" s="368"/>
      <c r="G14" s="368"/>
      <c r="H14" s="71"/>
    </row>
    <row r="15" spans="2:9" x14ac:dyDescent="0.2">
      <c r="B15" s="368" t="s">
        <v>116</v>
      </c>
      <c r="C15" s="368"/>
      <c r="D15" s="368"/>
      <c r="E15" s="368"/>
      <c r="F15" s="368"/>
      <c r="G15" s="368"/>
      <c r="H15" s="71">
        <v>591</v>
      </c>
      <c r="I15" s="252"/>
    </row>
    <row r="16" spans="2:9" x14ac:dyDescent="0.2">
      <c r="B16" s="368" t="s">
        <v>19</v>
      </c>
      <c r="C16" s="368"/>
      <c r="D16" s="368"/>
      <c r="E16" s="368"/>
      <c r="F16" s="368"/>
      <c r="G16" s="368"/>
      <c r="H16" s="71">
        <v>0</v>
      </c>
      <c r="I16" s="252"/>
    </row>
    <row r="17" spans="2:9" x14ac:dyDescent="0.2">
      <c r="B17" s="368" t="s">
        <v>20</v>
      </c>
      <c r="C17" s="368"/>
      <c r="D17" s="368"/>
      <c r="E17" s="368"/>
      <c r="F17" s="368"/>
      <c r="G17" s="368"/>
      <c r="H17" s="71">
        <v>978</v>
      </c>
      <c r="I17" s="252"/>
    </row>
    <row r="18" spans="2:9" x14ac:dyDescent="0.2">
      <c r="B18" s="368" t="s">
        <v>21</v>
      </c>
      <c r="C18" s="368"/>
      <c r="D18" s="368"/>
      <c r="E18" s="368"/>
      <c r="F18" s="368"/>
      <c r="G18" s="368"/>
      <c r="H18" s="71">
        <v>1470</v>
      </c>
      <c r="I18" s="252"/>
    </row>
    <row r="19" spans="2:9" x14ac:dyDescent="0.2">
      <c r="B19" s="368" t="s">
        <v>22</v>
      </c>
      <c r="C19" s="368"/>
      <c r="D19" s="368"/>
      <c r="E19" s="368"/>
      <c r="F19" s="368"/>
      <c r="G19" s="368"/>
      <c r="H19" s="71">
        <v>3169</v>
      </c>
      <c r="I19" s="252"/>
    </row>
    <row r="20" spans="2:9" x14ac:dyDescent="0.2">
      <c r="B20" s="368" t="s">
        <v>23</v>
      </c>
      <c r="C20" s="368"/>
      <c r="D20" s="368"/>
      <c r="E20" s="368"/>
      <c r="F20" s="368"/>
      <c r="G20" s="368"/>
      <c r="H20" s="71">
        <v>4826</v>
      </c>
      <c r="I20" s="252"/>
    </row>
    <row r="21" spans="2:9" x14ac:dyDescent="0.2">
      <c r="B21" s="368" t="s">
        <v>24</v>
      </c>
      <c r="C21" s="368"/>
      <c r="D21" s="368"/>
      <c r="E21" s="368"/>
      <c r="F21" s="368"/>
      <c r="G21" s="368"/>
      <c r="H21" s="277">
        <v>0.58181818181818179</v>
      </c>
      <c r="I21" s="252"/>
    </row>
    <row r="22" spans="2:9" x14ac:dyDescent="0.2">
      <c r="B22" s="368" t="s">
        <v>25</v>
      </c>
      <c r="C22" s="368"/>
      <c r="D22" s="368"/>
      <c r="E22" s="368"/>
      <c r="F22" s="368"/>
      <c r="G22" s="368"/>
      <c r="H22" s="277">
        <v>0.41818181818181815</v>
      </c>
      <c r="I22" s="252"/>
    </row>
    <row r="24" spans="2:9" ht="15.75" x14ac:dyDescent="0.25">
      <c r="B24" s="39" t="s">
        <v>138</v>
      </c>
    </row>
    <row r="26" spans="2:9" x14ac:dyDescent="0.2">
      <c r="B26" s="368" t="s">
        <v>121</v>
      </c>
      <c r="C26" s="368"/>
      <c r="D26" s="368"/>
      <c r="E26" s="368"/>
      <c r="F26" s="368"/>
      <c r="G26" s="368"/>
      <c r="H26" s="71">
        <v>30</v>
      </c>
    </row>
    <row r="27" spans="2:9" x14ac:dyDescent="0.2">
      <c r="B27" s="367" t="s">
        <v>26</v>
      </c>
      <c r="C27" s="367"/>
      <c r="D27" s="367"/>
      <c r="E27" s="367"/>
      <c r="F27" s="367"/>
      <c r="G27" s="367"/>
      <c r="H27" s="43"/>
    </row>
    <row r="28" spans="2:9" x14ac:dyDescent="0.2">
      <c r="B28" s="368" t="s">
        <v>27</v>
      </c>
      <c r="C28" s="368"/>
      <c r="D28" s="368"/>
      <c r="E28" s="368"/>
      <c r="F28" s="368"/>
      <c r="G28" s="368"/>
      <c r="H28" s="71">
        <v>28</v>
      </c>
    </row>
    <row r="29" spans="2:9" x14ac:dyDescent="0.2">
      <c r="B29" s="368" t="s">
        <v>28</v>
      </c>
      <c r="C29" s="368"/>
      <c r="D29" s="368"/>
      <c r="E29" s="368"/>
      <c r="F29" s="368"/>
      <c r="G29" s="368"/>
      <c r="H29" s="71">
        <v>16</v>
      </c>
    </row>
    <row r="30" spans="2:9" x14ac:dyDescent="0.2">
      <c r="B30" s="368" t="s">
        <v>29</v>
      </c>
      <c r="C30" s="368"/>
      <c r="D30" s="368"/>
      <c r="E30" s="368"/>
      <c r="F30" s="368"/>
      <c r="G30" s="368"/>
      <c r="H30" s="71">
        <v>16</v>
      </c>
    </row>
    <row r="31" spans="2:9" x14ac:dyDescent="0.2">
      <c r="B31" s="368" t="s">
        <v>30</v>
      </c>
      <c r="C31" s="368"/>
      <c r="D31" s="368"/>
      <c r="E31" s="368"/>
      <c r="F31" s="368"/>
      <c r="G31" s="368"/>
      <c r="H31" s="71">
        <v>16</v>
      </c>
    </row>
    <row r="32" spans="2:9" x14ac:dyDescent="0.2">
      <c r="B32" s="368" t="s">
        <v>31</v>
      </c>
      <c r="C32" s="368"/>
      <c r="D32" s="368"/>
      <c r="E32" s="368"/>
      <c r="F32" s="368"/>
      <c r="G32" s="368"/>
      <c r="H32" s="71">
        <v>14</v>
      </c>
    </row>
    <row r="33" spans="2:8" x14ac:dyDescent="0.2">
      <c r="B33" s="368" t="s">
        <v>32</v>
      </c>
      <c r="C33" s="368"/>
      <c r="D33" s="368"/>
      <c r="E33" s="368"/>
      <c r="F33" s="368"/>
      <c r="G33" s="368"/>
      <c r="H33" s="71">
        <v>0</v>
      </c>
    </row>
    <row r="34" spans="2:8" x14ac:dyDescent="0.2">
      <c r="B34" s="368" t="s">
        <v>112</v>
      </c>
      <c r="C34" s="368"/>
      <c r="D34" s="368"/>
      <c r="E34" s="368"/>
      <c r="F34" s="368"/>
      <c r="G34" s="368"/>
      <c r="H34" s="71">
        <v>10</v>
      </c>
    </row>
    <row r="35" spans="2:8" x14ac:dyDescent="0.2">
      <c r="B35" s="370" t="s">
        <v>122</v>
      </c>
      <c r="C35" s="371"/>
      <c r="D35" s="324"/>
      <c r="E35" s="324"/>
      <c r="F35" s="324"/>
      <c r="G35" s="325"/>
      <c r="H35" s="43"/>
    </row>
    <row r="36" spans="2:8" x14ac:dyDescent="0.2">
      <c r="B36" s="368" t="s">
        <v>123</v>
      </c>
      <c r="C36" s="368"/>
      <c r="D36" s="368"/>
      <c r="E36" s="368"/>
      <c r="F36" s="368"/>
      <c r="G36" s="368"/>
      <c r="H36" s="71">
        <v>15</v>
      </c>
    </row>
    <row r="37" spans="2:8" x14ac:dyDescent="0.2">
      <c r="B37" s="368" t="s">
        <v>124</v>
      </c>
      <c r="C37" s="368"/>
      <c r="D37" s="368"/>
      <c r="E37" s="368"/>
      <c r="F37" s="368"/>
      <c r="G37" s="368"/>
      <c r="H37" s="71">
        <v>15</v>
      </c>
    </row>
    <row r="38" spans="2:8" x14ac:dyDescent="0.2">
      <c r="B38" s="368" t="s">
        <v>125</v>
      </c>
      <c r="C38" s="368"/>
      <c r="D38" s="368"/>
      <c r="E38" s="368"/>
      <c r="F38" s="368"/>
      <c r="G38" s="368"/>
      <c r="H38" s="71">
        <v>15</v>
      </c>
    </row>
    <row r="39" spans="2:8" x14ac:dyDescent="0.2">
      <c r="B39" s="368" t="s">
        <v>126</v>
      </c>
      <c r="C39" s="368"/>
      <c r="D39" s="368"/>
      <c r="E39" s="368"/>
      <c r="F39" s="368"/>
      <c r="G39" s="368"/>
      <c r="H39" s="71">
        <v>25</v>
      </c>
    </row>
    <row r="40" spans="2:8" x14ac:dyDescent="0.2">
      <c r="B40" s="368" t="s">
        <v>127</v>
      </c>
      <c r="C40" s="368"/>
      <c r="D40" s="368"/>
      <c r="E40" s="368"/>
      <c r="F40" s="368"/>
      <c r="G40" s="368"/>
      <c r="H40" s="71">
        <v>10</v>
      </c>
    </row>
    <row r="41" spans="2:8" x14ac:dyDescent="0.2">
      <c r="B41" s="368" t="s">
        <v>128</v>
      </c>
      <c r="C41" s="368"/>
      <c r="D41" s="368"/>
      <c r="E41" s="368"/>
      <c r="F41" s="368"/>
      <c r="G41" s="368"/>
      <c r="H41" s="71">
        <v>15</v>
      </c>
    </row>
    <row r="42" spans="2:8" x14ac:dyDescent="0.2">
      <c r="B42" s="368" t="s">
        <v>129</v>
      </c>
      <c r="C42" s="368"/>
      <c r="D42" s="368"/>
      <c r="E42" s="368"/>
      <c r="F42" s="368"/>
      <c r="G42" s="368"/>
      <c r="H42" s="71">
        <v>0</v>
      </c>
    </row>
    <row r="43" spans="2:8" x14ac:dyDescent="0.2">
      <c r="B43" s="368" t="s">
        <v>112</v>
      </c>
      <c r="C43" s="368"/>
      <c r="D43" s="368"/>
      <c r="E43" s="368"/>
      <c r="F43" s="368"/>
      <c r="G43" s="368"/>
      <c r="H43" s="71">
        <v>5</v>
      </c>
    </row>
    <row r="44" spans="2:8" ht="12" customHeight="1" x14ac:dyDescent="0.2"/>
    <row r="45" spans="2:8" ht="15.75" x14ac:dyDescent="0.25">
      <c r="B45" s="39" t="s">
        <v>139</v>
      </c>
    </row>
    <row r="47" spans="2:8" x14ac:dyDescent="0.2">
      <c r="B47" s="367" t="s">
        <v>33</v>
      </c>
      <c r="C47" s="367"/>
      <c r="D47" s="367"/>
      <c r="E47" s="367"/>
      <c r="F47" s="367"/>
      <c r="G47" s="367"/>
      <c r="H47" s="43"/>
    </row>
    <row r="48" spans="2:8" x14ac:dyDescent="0.2">
      <c r="B48" s="369" t="s">
        <v>34</v>
      </c>
      <c r="C48" s="369"/>
      <c r="D48" s="369"/>
      <c r="E48" s="369"/>
      <c r="F48" s="369"/>
      <c r="G48" s="369"/>
      <c r="H48" s="167">
        <f>'1b. STPIS Customer Service'!C20</f>
        <v>15426</v>
      </c>
    </row>
    <row r="49" spans="2:10" x14ac:dyDescent="0.2">
      <c r="B49" s="369" t="s">
        <v>35</v>
      </c>
      <c r="C49" s="369"/>
      <c r="D49" s="369"/>
      <c r="E49" s="369"/>
      <c r="F49" s="369"/>
      <c r="G49" s="369"/>
      <c r="H49" s="167">
        <f>'1b. STPIS Customer Service'!C21</f>
        <v>56</v>
      </c>
    </row>
    <row r="50" spans="2:10" x14ac:dyDescent="0.2">
      <c r="B50" s="367" t="s">
        <v>36</v>
      </c>
      <c r="C50" s="367"/>
      <c r="D50" s="367"/>
      <c r="E50" s="367"/>
      <c r="F50" s="367"/>
      <c r="G50" s="367"/>
      <c r="H50" s="43"/>
    </row>
    <row r="51" spans="2:10" x14ac:dyDescent="0.2">
      <c r="B51" s="369" t="s">
        <v>37</v>
      </c>
      <c r="C51" s="369"/>
      <c r="D51" s="369"/>
      <c r="E51" s="369"/>
      <c r="F51" s="369"/>
      <c r="G51" s="369"/>
      <c r="H51" s="280">
        <v>523</v>
      </c>
    </row>
    <row r="52" spans="2:10" x14ac:dyDescent="0.2">
      <c r="B52" s="369" t="s">
        <v>38</v>
      </c>
      <c r="C52" s="369"/>
      <c r="D52" s="369"/>
      <c r="E52" s="369"/>
      <c r="F52" s="369"/>
      <c r="G52" s="369"/>
      <c r="H52" s="282" t="s">
        <v>429</v>
      </c>
    </row>
    <row r="53" spans="2:10" x14ac:dyDescent="0.2">
      <c r="B53" s="369" t="s">
        <v>39</v>
      </c>
      <c r="C53" s="369"/>
      <c r="D53" s="369"/>
      <c r="E53" s="369"/>
      <c r="F53" s="369"/>
      <c r="G53" s="369"/>
      <c r="H53" s="286">
        <v>1.71</v>
      </c>
    </row>
    <row r="54" spans="2:10" x14ac:dyDescent="0.2">
      <c r="B54" s="369" t="s">
        <v>40</v>
      </c>
      <c r="C54" s="369"/>
      <c r="D54" s="369"/>
      <c r="E54" s="369"/>
      <c r="F54" s="369"/>
      <c r="G54" s="369"/>
      <c r="H54" s="167">
        <f>'1b. STPIS Customer Service'!C27</f>
        <v>142389</v>
      </c>
    </row>
    <row r="55" spans="2:10" x14ac:dyDescent="0.2">
      <c r="B55" s="367" t="s">
        <v>130</v>
      </c>
      <c r="C55" s="367"/>
      <c r="D55" s="367"/>
      <c r="E55" s="367"/>
      <c r="F55" s="367"/>
      <c r="G55" s="367"/>
      <c r="H55" s="43"/>
      <c r="I55" s="75"/>
      <c r="J55" s="75"/>
    </row>
    <row r="56" spans="2:10" x14ac:dyDescent="0.2">
      <c r="B56" s="369" t="s">
        <v>131</v>
      </c>
      <c r="C56" s="369"/>
      <c r="D56" s="369"/>
      <c r="E56" s="369"/>
      <c r="F56" s="369"/>
      <c r="G56" s="369"/>
      <c r="H56" s="167">
        <f>'1b. STPIS Customer Service'!D11</f>
        <v>100566</v>
      </c>
      <c r="I56" s="75"/>
      <c r="J56" s="75"/>
    </row>
    <row r="57" spans="2:10" x14ac:dyDescent="0.2">
      <c r="B57" s="379" t="s">
        <v>375</v>
      </c>
      <c r="C57" s="369"/>
      <c r="D57" s="369"/>
      <c r="E57" s="369"/>
      <c r="F57" s="369"/>
      <c r="G57" s="369"/>
      <c r="H57" s="167">
        <f>'1b. STPIS Customer Service'!D12</f>
        <v>84250</v>
      </c>
      <c r="I57" s="75"/>
      <c r="J57" s="75"/>
    </row>
    <row r="58" spans="2:10" x14ac:dyDescent="0.2">
      <c r="B58" s="369" t="s">
        <v>132</v>
      </c>
      <c r="C58" s="369"/>
      <c r="D58" s="369"/>
      <c r="E58" s="369"/>
      <c r="F58" s="369"/>
      <c r="G58" s="369"/>
      <c r="H58" s="71">
        <v>26</v>
      </c>
      <c r="I58" s="75"/>
      <c r="J58" s="75"/>
    </row>
    <row r="59" spans="2:10" x14ac:dyDescent="0.2">
      <c r="B59" s="369" t="s">
        <v>133</v>
      </c>
      <c r="C59" s="369"/>
      <c r="D59" s="369"/>
      <c r="E59" s="369"/>
      <c r="F59" s="369"/>
      <c r="G59" s="369"/>
      <c r="H59" s="289">
        <v>7.5899999999999995E-2</v>
      </c>
      <c r="I59" s="75"/>
      <c r="J59" s="75"/>
    </row>
    <row r="60" spans="2:10" x14ac:dyDescent="0.2">
      <c r="B60" s="369" t="s">
        <v>134</v>
      </c>
      <c r="C60" s="369"/>
      <c r="D60" s="369"/>
      <c r="E60" s="369"/>
      <c r="F60" s="369"/>
      <c r="G60" s="369"/>
      <c r="H60" s="71">
        <v>79</v>
      </c>
      <c r="I60" s="75"/>
      <c r="J60" s="75"/>
    </row>
    <row r="61" spans="2:10" x14ac:dyDescent="0.2">
      <c r="B61" s="370" t="s">
        <v>135</v>
      </c>
      <c r="C61" s="371"/>
      <c r="D61" s="371"/>
      <c r="E61" s="371"/>
      <c r="F61" s="371"/>
      <c r="G61" s="378"/>
      <c r="H61" s="43"/>
    </row>
    <row r="62" spans="2:10" x14ac:dyDescent="0.2">
      <c r="B62" s="372" t="s">
        <v>41</v>
      </c>
      <c r="C62" s="373"/>
      <c r="D62" s="373"/>
      <c r="E62" s="373"/>
      <c r="F62" s="373"/>
      <c r="G62" s="374"/>
      <c r="H62" s="71">
        <v>230</v>
      </c>
    </row>
    <row r="63" spans="2:10" x14ac:dyDescent="0.2">
      <c r="B63" s="372" t="s">
        <v>42</v>
      </c>
      <c r="C63" s="373"/>
      <c r="D63" s="373"/>
      <c r="E63" s="373"/>
      <c r="F63" s="373"/>
      <c r="G63" s="374"/>
      <c r="H63" s="190">
        <f>H26</f>
        <v>30</v>
      </c>
    </row>
    <row r="64" spans="2:10" x14ac:dyDescent="0.2">
      <c r="B64" s="372" t="s">
        <v>43</v>
      </c>
      <c r="C64" s="373"/>
      <c r="D64" s="373"/>
      <c r="E64" s="373"/>
      <c r="F64" s="373"/>
      <c r="G64" s="374"/>
      <c r="H64" s="71">
        <v>567</v>
      </c>
    </row>
    <row r="65" spans="2:8" x14ac:dyDescent="0.2">
      <c r="B65" s="372" t="s">
        <v>44</v>
      </c>
      <c r="C65" s="373"/>
      <c r="D65" s="373"/>
      <c r="E65" s="373"/>
      <c r="F65" s="373"/>
      <c r="G65" s="374"/>
      <c r="H65" s="71">
        <v>1162</v>
      </c>
    </row>
    <row r="66" spans="2:8" x14ac:dyDescent="0.2">
      <c r="B66" s="372" t="s">
        <v>45</v>
      </c>
      <c r="C66" s="373"/>
      <c r="D66" s="373"/>
      <c r="E66" s="373"/>
      <c r="F66" s="373"/>
      <c r="G66" s="374"/>
      <c r="H66" s="71">
        <v>815</v>
      </c>
    </row>
    <row r="67" spans="2:8" x14ac:dyDescent="0.2">
      <c r="B67" s="375" t="s">
        <v>46</v>
      </c>
      <c r="C67" s="376"/>
      <c r="D67" s="376"/>
      <c r="E67" s="376"/>
      <c r="F67" s="376"/>
      <c r="G67" s="377"/>
      <c r="H67" s="42">
        <f>SUM(H62:H66)</f>
        <v>2804</v>
      </c>
    </row>
  </sheetData>
  <mergeCells count="54">
    <mergeCell ref="B65:G65"/>
    <mergeCell ref="B66:G66"/>
    <mergeCell ref="B67:G67"/>
    <mergeCell ref="B53:G53"/>
    <mergeCell ref="B54:G54"/>
    <mergeCell ref="B55:G55"/>
    <mergeCell ref="B63:G63"/>
    <mergeCell ref="B64:G64"/>
    <mergeCell ref="B61:G61"/>
    <mergeCell ref="B62:G62"/>
    <mergeCell ref="B60:G60"/>
    <mergeCell ref="B56:G56"/>
    <mergeCell ref="B57:G57"/>
    <mergeCell ref="B58:G58"/>
    <mergeCell ref="B59:G59"/>
    <mergeCell ref="B47:G47"/>
    <mergeCell ref="B35:G35"/>
    <mergeCell ref="B36:G36"/>
    <mergeCell ref="B37:G37"/>
    <mergeCell ref="B38:G38"/>
    <mergeCell ref="B39:G39"/>
    <mergeCell ref="B40:G40"/>
    <mergeCell ref="B51:G51"/>
    <mergeCell ref="B52:G52"/>
    <mergeCell ref="B20:G20"/>
    <mergeCell ref="B12:G12"/>
    <mergeCell ref="B14:G14"/>
    <mergeCell ref="B13:G13"/>
    <mergeCell ref="B15:G15"/>
    <mergeCell ref="B16:G16"/>
    <mergeCell ref="B17:G17"/>
    <mergeCell ref="B18:G18"/>
    <mergeCell ref="B19:G19"/>
    <mergeCell ref="B33:G33"/>
    <mergeCell ref="B21:G21"/>
    <mergeCell ref="B22:G22"/>
    <mergeCell ref="B26:G26"/>
    <mergeCell ref="B27:G27"/>
    <mergeCell ref="B5:H5"/>
    <mergeCell ref="B50:G50"/>
    <mergeCell ref="B41:G41"/>
    <mergeCell ref="B42:G42"/>
    <mergeCell ref="B43:G43"/>
    <mergeCell ref="B48:G48"/>
    <mergeCell ref="B49:G49"/>
    <mergeCell ref="B9:G9"/>
    <mergeCell ref="B10:G10"/>
    <mergeCell ref="B11:G11"/>
    <mergeCell ref="B28:G28"/>
    <mergeCell ref="B29:G29"/>
    <mergeCell ref="B30:G30"/>
    <mergeCell ref="B31:G31"/>
    <mergeCell ref="B32:G32"/>
    <mergeCell ref="B34:G34"/>
  </mergeCells>
  <phoneticPr fontId="34" type="noConversion"/>
  <dataValidations disablePrompts="1" count="1">
    <dataValidation type="whole" allowBlank="1" showInputMessage="1" showErrorMessage="1" errorTitle="Whole Number" error="This field must contain a whole number. Text and decimals are not acceptable." sqref="C37:C43">
      <formula1>-1000</formula1>
      <formula2>9999999999</formula2>
    </dataValidation>
  </dataValidations>
  <pageMargins left="0.75" right="0.75" top="1" bottom="1" header="0.5" footer="0.5"/>
  <pageSetup paperSize="8" orientation="portrait" r:id="rId1"/>
  <headerFooter alignWithMargins="0"/>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Cover</vt:lpstr>
      <vt:lpstr>Contents</vt:lpstr>
      <vt:lpstr>Definitions</vt:lpstr>
      <vt:lpstr>1a. STPIS Reliability</vt:lpstr>
      <vt:lpstr>1b. STPIS Customer Service</vt:lpstr>
      <vt:lpstr>1c. STPIS Daily Performance</vt:lpstr>
      <vt:lpstr>1e. STPIS Exclusions</vt:lpstr>
      <vt:lpstr>1f. STPIS - GSL</vt:lpstr>
      <vt:lpstr>2. Customer Service</vt:lpstr>
      <vt:lpstr>4a. Network perf - Feeders</vt:lpstr>
      <vt:lpstr>4c. Network perf - reliability</vt:lpstr>
      <vt:lpstr>Amendments</vt:lpstr>
      <vt:lpstr>'1a. STPIS Reliability'!Print_Area</vt:lpstr>
      <vt:lpstr>'1b. STPIS Customer Service'!Print_Area</vt:lpstr>
      <vt:lpstr>'1c. STPIS Daily Performance'!Print_Area</vt:lpstr>
      <vt:lpstr>'1e. STPIS Exclusions'!Print_Area</vt:lpstr>
      <vt:lpstr>'2. Customer Service'!Print_Area</vt:lpstr>
      <vt:lpstr>'4a. Network perf - Feeders'!Print_Area</vt:lpstr>
      <vt:lpstr>Contents!Print_Area</vt:lpstr>
      <vt:lpstr>Cover!Print_Area</vt:lpstr>
      <vt:lpstr>'1c. STPIS Daily Performance'!Print_Titles</vt:lpstr>
      <vt:lpstr>'1f. STPIS - GSL'!Print_Titles</vt:lpstr>
      <vt:lpstr>'4a. Network perf - Feeders'!Print_Titles</vt:lpstr>
      <vt:lpstr>Definitions!Print_Titles</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Butler</dc:creator>
  <cp:lastModifiedBy>Bryant, Anita</cp:lastModifiedBy>
  <cp:lastPrinted>2016-04-20T01:23:43Z</cp:lastPrinted>
  <dcterms:created xsi:type="dcterms:W3CDTF">2011-05-25T23:37:43Z</dcterms:created>
  <dcterms:modified xsi:type="dcterms:W3CDTF">2016-05-18T01:13:21Z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H:\TRIMDATA\TRIM\TEMP\HPTRIM.5992\D13 131723  SP AusNet  2014-15 - RIN development - Final RIN - Annual - non financial information.XLSX</vt:lpwstr>
  </property>
</Properties>
</file>