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homesharecl\HomeDrives\jtran\Desktop\Models for upload_20April\"/>
    </mc:Choice>
  </mc:AlternateContent>
  <bookViews>
    <workbookView xWindow="-4605" yWindow="1425" windowWidth="20610" windowHeight="11580" tabRatio="848"/>
  </bookViews>
  <sheets>
    <sheet name="EBSS final decision" sheetId="161" r:id="rId1"/>
  </sheets>
  <definedNames>
    <definedName name="anscount" hidden="1">1</definedName>
  </definedNames>
  <calcPr calcId="162913"/>
</workbook>
</file>

<file path=xl/calcChain.xml><?xml version="1.0" encoding="utf-8"?>
<calcChain xmlns="http://schemas.openxmlformats.org/spreadsheetml/2006/main">
  <c r="M5" i="161" l="1"/>
  <c r="M36" i="161" l="1"/>
  <c r="K36" i="161"/>
  <c r="J36" i="161"/>
  <c r="G36" i="161"/>
  <c r="F36" i="161"/>
  <c r="E36" i="161"/>
  <c r="D36" i="161"/>
  <c r="C36" i="161"/>
  <c r="B35" i="161"/>
  <c r="B33" i="161"/>
  <c r="B32" i="161"/>
  <c r="B31" i="161"/>
  <c r="I36" i="161"/>
  <c r="H36" i="161"/>
  <c r="M23" i="161"/>
  <c r="K23" i="161"/>
  <c r="J23" i="161"/>
  <c r="I23" i="161"/>
  <c r="H23" i="161"/>
  <c r="G23" i="161"/>
  <c r="F23" i="161"/>
  <c r="E23" i="161"/>
  <c r="D23" i="161"/>
  <c r="C23" i="161"/>
  <c r="M6" i="161"/>
  <c r="U35" i="161" s="1"/>
  <c r="L6" i="161"/>
  <c r="K6" i="161"/>
  <c r="J6" i="161"/>
  <c r="I6" i="161"/>
  <c r="H6" i="161"/>
  <c r="G6" i="161"/>
  <c r="F6" i="161"/>
  <c r="E6" i="161"/>
  <c r="D6" i="161"/>
  <c r="U32" i="161" l="1"/>
  <c r="U31" i="161"/>
  <c r="L7" i="161"/>
  <c r="U33" i="161"/>
  <c r="U34" i="161"/>
  <c r="U29" i="161"/>
  <c r="T31" i="161" l="1"/>
  <c r="T35" i="161"/>
  <c r="T29" i="161"/>
  <c r="T34" i="161"/>
  <c r="T33" i="161"/>
  <c r="K7" i="161"/>
  <c r="T32" i="161"/>
  <c r="T36" i="161" l="1"/>
  <c r="S32" i="161"/>
  <c r="S33" i="161"/>
  <c r="S31" i="161"/>
  <c r="S34" i="161"/>
  <c r="S35" i="161"/>
  <c r="J7" i="161"/>
  <c r="S29" i="161"/>
  <c r="S36" i="161" s="1"/>
  <c r="R34" i="161" l="1"/>
  <c r="R33" i="161"/>
  <c r="I7" i="161"/>
  <c r="R32" i="161"/>
  <c r="R31" i="161"/>
  <c r="R35" i="161"/>
  <c r="R29" i="161"/>
  <c r="R36" i="161" l="1"/>
  <c r="Q35" i="161"/>
  <c r="Q34" i="161"/>
  <c r="Q33" i="161"/>
  <c r="H7" i="161"/>
  <c r="Q32" i="161"/>
  <c r="Q31" i="161"/>
  <c r="Q29" i="161"/>
  <c r="Q36" i="161" s="1"/>
  <c r="P31" i="161" l="1"/>
  <c r="R22" i="161"/>
  <c r="R21" i="161"/>
  <c r="R20" i="161"/>
  <c r="R19" i="161"/>
  <c r="R18" i="161"/>
  <c r="R16" i="161"/>
  <c r="P32" i="161"/>
  <c r="S22" i="161"/>
  <c r="S21" i="161"/>
  <c r="S18" i="161"/>
  <c r="P35" i="161"/>
  <c r="P29" i="161"/>
  <c r="U22" i="161"/>
  <c r="Q22" i="161"/>
  <c r="U21" i="161"/>
  <c r="Q21" i="161"/>
  <c r="U20" i="161"/>
  <c r="Q20" i="161"/>
  <c r="U19" i="161"/>
  <c r="Q19" i="161"/>
  <c r="U18" i="161"/>
  <c r="Q18" i="161"/>
  <c r="U16" i="161"/>
  <c r="U23" i="161" s="1"/>
  <c r="Q16" i="161"/>
  <c r="S19" i="161"/>
  <c r="S16" i="161"/>
  <c r="P34" i="161"/>
  <c r="P33" i="161"/>
  <c r="T22" i="161"/>
  <c r="T21" i="161"/>
  <c r="T20" i="161"/>
  <c r="T19" i="161"/>
  <c r="T18" i="161"/>
  <c r="T16" i="161"/>
  <c r="G7" i="161"/>
  <c r="S20" i="161"/>
  <c r="S23" i="161" l="1"/>
  <c r="O32" i="161"/>
  <c r="O31" i="161"/>
  <c r="O33" i="161"/>
  <c r="F7" i="161"/>
  <c r="O35" i="161"/>
  <c r="O29" i="161"/>
  <c r="O34" i="161"/>
  <c r="R23" i="161"/>
  <c r="S39" i="161" s="1"/>
  <c r="U36" i="161"/>
  <c r="U39" i="161" s="1"/>
  <c r="T23" i="161"/>
  <c r="T39" i="161" s="1"/>
  <c r="Q23" i="161"/>
  <c r="Q39" i="161" s="1"/>
  <c r="P36" i="161"/>
  <c r="Z49" i="161" l="1"/>
  <c r="Z50" i="161" s="1"/>
  <c r="Z52" i="161" s="1"/>
  <c r="V49" i="161"/>
  <c r="Y49" i="161"/>
  <c r="X49" i="161"/>
  <c r="W49" i="161"/>
  <c r="V48" i="161"/>
  <c r="W48" i="161"/>
  <c r="Y48" i="161"/>
  <c r="Y50" i="161" s="1"/>
  <c r="Y52" i="161" s="1"/>
  <c r="U48" i="161"/>
  <c r="X48" i="161"/>
  <c r="O36" i="161"/>
  <c r="V47" i="161"/>
  <c r="U47" i="161"/>
  <c r="X47" i="161"/>
  <c r="T47" i="161"/>
  <c r="W47" i="161"/>
  <c r="N34" i="161"/>
  <c r="N33" i="161"/>
  <c r="E7" i="161"/>
  <c r="D7" i="161" s="1"/>
  <c r="C7" i="161" s="1"/>
  <c r="N35" i="161"/>
  <c r="N32" i="161"/>
  <c r="N29" i="161"/>
  <c r="N31" i="161"/>
  <c r="V45" i="161"/>
  <c r="R45" i="161"/>
  <c r="S45" i="161"/>
  <c r="U45" i="161"/>
  <c r="T45" i="161"/>
  <c r="R39" i="161"/>
  <c r="V46" i="161" l="1"/>
  <c r="W46" i="161"/>
  <c r="W50" i="161" s="1"/>
  <c r="W52" i="161" s="1"/>
  <c r="U46" i="161"/>
  <c r="T46" i="161"/>
  <c r="S46" i="161"/>
  <c r="V50" i="161"/>
  <c r="N22" i="161"/>
  <c r="N21" i="161"/>
  <c r="N20" i="161"/>
  <c r="N19" i="161"/>
  <c r="N18" i="161"/>
  <c r="N16" i="161"/>
  <c r="N23" i="161" s="1"/>
  <c r="O20" i="161"/>
  <c r="O16" i="161"/>
  <c r="O22" i="161"/>
  <c r="O21" i="161"/>
  <c r="P22" i="161"/>
  <c r="P21" i="161"/>
  <c r="P20" i="161"/>
  <c r="P19" i="161"/>
  <c r="P18" i="161"/>
  <c r="P16" i="161"/>
  <c r="O19" i="161"/>
  <c r="O18" i="161"/>
  <c r="N36" i="161"/>
  <c r="X50" i="161"/>
  <c r="X52" i="161" s="1"/>
  <c r="P23" i="161" l="1"/>
  <c r="O23" i="161"/>
  <c r="V52" i="161"/>
  <c r="AA52" i="161" s="1"/>
  <c r="AA50" i="161"/>
</calcChain>
</file>

<file path=xl/sharedStrings.xml><?xml version="1.0" encoding="utf-8"?>
<sst xmlns="http://schemas.openxmlformats.org/spreadsheetml/2006/main" count="107" uniqueCount="51">
  <si>
    <t>Forthcoming regulatory control period</t>
  </si>
  <si>
    <t>Current regulatory control period</t>
  </si>
  <si>
    <t>2012-13</t>
  </si>
  <si>
    <t>2007-08</t>
  </si>
  <si>
    <t>2008-09</t>
  </si>
  <si>
    <t>2009-10</t>
  </si>
  <si>
    <t>2010-11</t>
  </si>
  <si>
    <t>2011-12</t>
  </si>
  <si>
    <t>2013-14</t>
  </si>
  <si>
    <t>2014-15</t>
  </si>
  <si>
    <t>2015-16</t>
  </si>
  <si>
    <t>2016-17</t>
  </si>
  <si>
    <t>2017-18</t>
  </si>
  <si>
    <t>2018-19</t>
  </si>
  <si>
    <t>2019-20</t>
  </si>
  <si>
    <t>Previous period</t>
  </si>
  <si>
    <t>Debt raising costs</t>
  </si>
  <si>
    <t>2020-21</t>
  </si>
  <si>
    <t>2021-22</t>
  </si>
  <si>
    <t>2022-23</t>
  </si>
  <si>
    <t xml:space="preserve">CPI </t>
  </si>
  <si>
    <t>ABS CPI index Jun qtr (old base)</t>
  </si>
  <si>
    <t>ABS CPI index Jun qtr (rebased index)</t>
  </si>
  <si>
    <t xml:space="preserve">Inflation rate (per cent) </t>
  </si>
  <si>
    <t>7.5.1 - The carryover amounts that arise from applying the EBSS during the current regulatory control period</t>
  </si>
  <si>
    <t>7.5.1.1 - Opex allowance applicable to EBSS (EBSS target)</t>
  </si>
  <si>
    <t>Total opex allowance</t>
  </si>
  <si>
    <t xml:space="preserve">Approved excludable costs - allowance </t>
  </si>
  <si>
    <t>Capitalisation policy changes</t>
  </si>
  <si>
    <t>Movements in provisions related to opex</t>
  </si>
  <si>
    <t>Opex associated with pass throughs</t>
  </si>
  <si>
    <t xml:space="preserve">Other adjustments or exclusions required by the EBSS </t>
  </si>
  <si>
    <t>Forecast opex for EBSS purposes</t>
  </si>
  <si>
    <t>7.5.1.2 - Actual and estimated opex applicable to EBSS</t>
  </si>
  <si>
    <t>$m, Actual</t>
  </si>
  <si>
    <t xml:space="preserve">Total opex </t>
  </si>
  <si>
    <t>Approved excludable costs</t>
  </si>
  <si>
    <t>Actual opex for EBSS purposes</t>
  </si>
  <si>
    <t>Carryover</t>
  </si>
  <si>
    <t xml:space="preserve">Total </t>
  </si>
  <si>
    <t>Connection charges</t>
  </si>
  <si>
    <t>Select base year used to forecast opex from drop down menu</t>
  </si>
  <si>
    <t>$m, real Jun 2008</t>
  </si>
  <si>
    <t>estimate</t>
  </si>
  <si>
    <t>Total Carryover Amount ($m, June 2018)</t>
  </si>
  <si>
    <t>PTRM inputs ($m, June 2018)</t>
  </si>
  <si>
    <t>Incremental gain ($m, June 2018)</t>
  </si>
  <si>
    <t>$m, real June 2013</t>
  </si>
  <si>
    <t>actual</t>
  </si>
  <si>
    <t>Reconstructed cumulative index (June 2018=1)</t>
  </si>
  <si>
    <t>$m, real June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</si>
</sst>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"/>
    <numFmt numFmtId="165" formatCode="_-* #,##0.00_-;[Red]\(#,##0.00\)_-;_-* &quot;-&quot;??_-;_-@_-"/>
    <numFmt numFmtId="166" formatCode="_(* #,##0_);_(* \(#,##0\);_(* &quot;-&quot;_);_(@_)"/>
    <numFmt numFmtId="167" formatCode="_(* #,##0.00_);_(* \(#,##0.00\);_(* &quot;-&quot;??_);_(@_)"/>
    <numFmt numFmtId="168" formatCode="mm/dd/yy"/>
    <numFmt numFmtId="169" formatCode="_([$€-2]* #,##0.00_);_([$€-2]* \(#,##0.00\);_([$€-2]* &quot;-&quot;??_)"/>
    <numFmt numFmtId="170" formatCode="0_);[Red]\(0\)"/>
    <numFmt numFmtId="171" formatCode="0.0%"/>
    <numFmt numFmtId="172" formatCode="#,##0.0_);\(#,##0.0\)"/>
    <numFmt numFmtId="173" formatCode="#,##0_ ;\-#,##0\ "/>
    <numFmt numFmtId="174" formatCode="#,##0;[Red]\(#,##0.0\)"/>
    <numFmt numFmtId="175" formatCode="#,##0_ ;[Red]\(#,##0\)\ "/>
    <numFmt numFmtId="176" formatCode="#,##0.00;\(#,##0.00\)"/>
    <numFmt numFmtId="177" formatCode="_)d\-mmm\-yy_)"/>
    <numFmt numFmtId="178" formatCode="_(#,##0.0_);\(#,##0.0\);_(&quot;-&quot;_)"/>
    <numFmt numFmtId="179" formatCode="_(###0_);\(###0\);_(###0_)"/>
    <numFmt numFmtId="180" formatCode="#,##0.0000_);[Red]\(#,##0.0000\)"/>
    <numFmt numFmtId="181" formatCode="0.000"/>
    <numFmt numFmtId="182" formatCode="_-* #,##0_-;\-* #,##0_-;_-* &quot;-&quot;??_-;_-@_-"/>
    <numFmt numFmtId="183" formatCode="_(&quot;$&quot;* #,##0.00_);_(&quot;$&quot;* \(#,##0.00\);_(&quot;$&quot;* &quot;-&quot;??_);_(@_)"/>
    <numFmt numFmtId="184" formatCode="_(* #,##0.0_);_(* \(#,##0.0\);_(* &quot;-&quot;?_);_(@_)"/>
    <numFmt numFmtId="185" formatCode="_(* #,##0_);_(* \(#,##0\);_(* &quot;-&quot;?_);_(@_)"/>
    <numFmt numFmtId="186" formatCode="#,##0.000_ ;[Red]\-#,##0.000\ "/>
    <numFmt numFmtId="187" formatCode="mmm\ yyyy"/>
    <numFmt numFmtId="188" formatCode="_-* #,##0.0_-;\-* #,##0.0_-;_-* &quot;-&quot;??_-;_-@_-"/>
    <numFmt numFmtId="189" formatCode="#,##0.0_ ;\-#,##0.0\ "/>
    <numFmt numFmtId="190" formatCode="#,##0;\(#,##0\)"/>
    <numFmt numFmtId="191" formatCode="#,##0.0;\(#,##0.0\)"/>
    <numFmt numFmtId="192" formatCode="0.0000"/>
  </numFmts>
  <fonts count="8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9"/>
      <name val="Arial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sz val="9"/>
      <color indexed="21"/>
      <name val="Helvetica-Black"/>
      <family val="2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  <family val="2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sz val="11"/>
      <color theme="1"/>
      <name val="Arial"/>
      <family val="2"/>
    </font>
    <font>
      <sz val="9"/>
      <name val="Arial"/>
      <family val="2"/>
    </font>
    <font>
      <u/>
      <sz val="10"/>
      <color indexed="12"/>
      <name val="MS Sans Serif"/>
      <family val="2"/>
    </font>
    <font>
      <b/>
      <sz val="11"/>
      <color theme="1"/>
      <name val="Arial"/>
      <family val="2"/>
    </font>
    <font>
      <b/>
      <sz val="11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10"/>
      <name val="Helv"/>
      <charset val="204"/>
    </font>
    <font>
      <sz val="14"/>
      <name val="System"/>
      <family val="2"/>
    </font>
    <font>
      <sz val="10"/>
      <name val="Verdana"/>
      <family val="2"/>
    </font>
    <font>
      <u/>
      <sz val="11"/>
      <color indexed="12"/>
      <name val="Calibri"/>
      <family val="2"/>
    </font>
    <font>
      <b/>
      <sz val="9"/>
      <color indexed="9"/>
      <name val="Arial"/>
      <family val="2"/>
    </font>
    <font>
      <b/>
      <sz val="12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i/>
      <sz val="10"/>
      <name val="Arial"/>
      <family val="2"/>
    </font>
    <font>
      <i/>
      <sz val="11"/>
      <color theme="1"/>
      <name val="Arial"/>
      <family val="2"/>
    </font>
    <font>
      <sz val="9"/>
      <color theme="1"/>
      <name val="Calibri"/>
      <family val="2"/>
      <scheme val="minor"/>
    </font>
    <font>
      <vertAlign val="superscript"/>
      <sz val="5"/>
      <name val="Arial"/>
      <family val="2"/>
    </font>
    <font>
      <sz val="18"/>
      <color rgb="FFFF0000"/>
      <name val="Calibri"/>
      <family val="2"/>
      <scheme val="minor"/>
    </font>
  </fonts>
  <fills count="5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1" tint="0.24997711111789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gray0625">
        <bgColor indexed="44"/>
      </patternFill>
    </fill>
    <fill>
      <patternFill patternType="solid">
        <fgColor indexed="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EB9C"/>
      </patternFill>
    </fill>
    <fill>
      <patternFill patternType="solid">
        <fgColor theme="3" tint="0.59999389629810485"/>
        <bgColor indexed="64"/>
      </patternFill>
    </fill>
  </fills>
  <borders count="16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/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medium">
        <color indexed="64"/>
      </right>
      <top style="medium">
        <color auto="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auto="1"/>
      </left>
      <right style="medium">
        <color auto="1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24994659260841701"/>
      </top>
      <bottom/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medium">
        <color indexed="64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auto="1"/>
      </left>
      <right style="thin">
        <color theme="0" tint="-0.34998626667073579"/>
      </right>
      <top style="medium">
        <color auto="1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theme="0" tint="-0.3499862666707357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theme="0" tint="-0.24994659260841701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24994659260841701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auto="1"/>
      </left>
      <right style="thin">
        <color theme="0" tint="-0.249977111117893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/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medium">
        <color indexed="64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3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0.24994659260841701"/>
      </left>
      <right/>
      <top/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medium">
        <color indexed="64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/>
      <top/>
      <bottom style="medium">
        <color auto="1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3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 applyFill="0"/>
    <xf numFmtId="0" fontId="9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4" fillId="0" borderId="0" applyFill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165" fontId="13" fillId="0" borderId="0"/>
    <xf numFmtId="165" fontId="13" fillId="0" borderId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4" borderId="0" applyNumberFormat="0" applyBorder="0" applyAlignment="0" applyProtection="0"/>
    <xf numFmtId="0" fontId="15" fillId="2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5" fillId="20" borderId="0" applyNumberFormat="0" applyBorder="0" applyAlignment="0" applyProtection="0"/>
    <xf numFmtId="0" fontId="15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0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4" fillId="21" borderId="0" applyNumberFormat="0" applyBorder="0" applyAlignment="0" applyProtection="0"/>
    <xf numFmtId="0" fontId="14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9" borderId="0" applyNumberFormat="0" applyBorder="0" applyAlignment="0" applyProtection="0"/>
    <xf numFmtId="0" fontId="14" fillId="3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0" borderId="0" applyNumberFormat="0" applyBorder="0" applyAlignment="0" applyProtection="0"/>
    <xf numFmtId="0" fontId="14" fillId="23" borderId="0" applyNumberFormat="0" applyBorder="0" applyAlignment="0" applyProtection="0"/>
    <xf numFmtId="0" fontId="14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6" fillId="0" borderId="0"/>
    <xf numFmtId="42" fontId="17" fillId="0" borderId="0" applyFont="0" applyFill="0" applyBorder="0" applyAlignment="0" applyProtection="0"/>
    <xf numFmtId="0" fontId="18" fillId="33" borderId="0" applyNumberFormat="0" applyBorder="0" applyAlignment="0" applyProtection="0"/>
    <xf numFmtId="0" fontId="19" fillId="0" borderId="0" applyNumberFormat="0" applyFill="0" applyBorder="0" applyAlignment="0"/>
    <xf numFmtId="166" fontId="4" fillId="8" borderId="0" applyNumberFormat="0" applyFont="0" applyBorder="0" applyAlignment="0">
      <alignment horizontal="right"/>
    </xf>
    <xf numFmtId="166" fontId="4" fillId="8" borderId="0" applyNumberFormat="0" applyFont="0" applyBorder="0" applyAlignment="0">
      <alignment horizontal="right"/>
    </xf>
    <xf numFmtId="0" fontId="20" fillId="0" borderId="0" applyNumberFormat="0" applyFill="0" applyBorder="0" applyAlignment="0">
      <protection locked="0"/>
    </xf>
    <xf numFmtId="0" fontId="21" fillId="13" borderId="8" applyNumberFormat="0" applyAlignment="0" applyProtection="0"/>
    <xf numFmtId="0" fontId="22" fillId="34" borderId="9" applyNumberFormat="0" applyAlignment="0" applyProtection="0"/>
    <xf numFmtId="41" fontId="4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3" fontId="2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169" fontId="14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70" fontId="4" fillId="0" borderId="0" applyFont="0" applyFill="0" applyBorder="0" applyAlignment="0" applyProtection="0"/>
    <xf numFmtId="0" fontId="27" fillId="0" borderId="0"/>
    <xf numFmtId="0" fontId="28" fillId="0" borderId="0"/>
    <xf numFmtId="0" fontId="12" fillId="12" borderId="0" applyNumberFormat="0" applyBorder="0" applyAlignment="0" applyProtection="0"/>
    <xf numFmtId="0" fontId="29" fillId="0" borderId="10" applyNumberFormat="0" applyFill="0" applyAlignment="0" applyProtection="0"/>
    <xf numFmtId="0" fontId="7" fillId="0" borderId="0" applyFill="0" applyBorder="0">
      <alignment vertical="center"/>
    </xf>
    <xf numFmtId="0" fontId="30" fillId="0" borderId="11" applyNumberFormat="0" applyFill="0" applyAlignment="0" applyProtection="0"/>
    <xf numFmtId="0" fontId="31" fillId="0" borderId="0" applyFill="0" applyBorder="0">
      <alignment vertical="center"/>
    </xf>
    <xf numFmtId="0" fontId="32" fillId="0" borderId="12" applyNumberFormat="0" applyFill="0" applyAlignment="0" applyProtection="0"/>
    <xf numFmtId="0" fontId="33" fillId="0" borderId="0" applyFill="0" applyBorder="0">
      <alignment vertical="center"/>
    </xf>
    <xf numFmtId="0" fontId="32" fillId="0" borderId="0" applyNumberFormat="0" applyFill="0" applyBorder="0" applyAlignment="0" applyProtection="0"/>
    <xf numFmtId="0" fontId="13" fillId="0" borderId="0" applyFill="0" applyBorder="0">
      <alignment vertical="center"/>
    </xf>
    <xf numFmtId="171" fontId="34" fillId="0" borderId="0"/>
    <xf numFmtId="0" fontId="35" fillId="0" borderId="0" applyFill="0" applyBorder="0">
      <alignment horizontal="center" vertical="center"/>
      <protection locked="0"/>
    </xf>
    <xf numFmtId="0" fontId="36" fillId="0" borderId="0" applyFill="0" applyBorder="0">
      <alignment horizontal="left" vertical="center"/>
      <protection locked="0"/>
    </xf>
    <xf numFmtId="0" fontId="37" fillId="14" borderId="8" applyNumberFormat="0" applyAlignment="0" applyProtection="0"/>
    <xf numFmtId="166" fontId="4" fillId="38" borderId="0" applyFont="0" applyBorder="0" applyAlignment="0">
      <alignment horizontal="right"/>
      <protection locked="0"/>
    </xf>
    <xf numFmtId="166" fontId="4" fillId="38" borderId="0" applyFont="0" applyBorder="0" applyAlignment="0">
      <alignment horizontal="right"/>
      <protection locked="0"/>
    </xf>
    <xf numFmtId="166" fontId="4" fillId="39" borderId="0" applyFont="0" applyBorder="0">
      <alignment horizontal="right"/>
      <protection locked="0"/>
    </xf>
    <xf numFmtId="0" fontId="13" fillId="8" borderId="0"/>
    <xf numFmtId="0" fontId="38" fillId="0" borderId="13" applyNumberFormat="0" applyFill="0" applyAlignment="0" applyProtection="0"/>
    <xf numFmtId="172" fontId="39" fillId="0" borderId="0"/>
    <xf numFmtId="0" fontId="8" fillId="0" borderId="0" applyFill="0" applyBorder="0">
      <alignment horizontal="left" vertical="center"/>
    </xf>
    <xf numFmtId="0" fontId="40" fillId="18" borderId="0" applyNumberFormat="0" applyBorder="0" applyAlignment="0" applyProtection="0"/>
    <xf numFmtId="173" fontId="4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14" fillId="0" borderId="0"/>
    <xf numFmtId="0" fontId="17" fillId="0" borderId="0"/>
    <xf numFmtId="0" fontId="4" fillId="0" borderId="0" applyFill="0"/>
    <xf numFmtId="0" fontId="3" fillId="0" borderId="0"/>
    <xf numFmtId="0" fontId="4" fillId="0" borderId="0"/>
    <xf numFmtId="0" fontId="4" fillId="15" borderId="14" applyNumberFormat="0" applyFont="0" applyAlignment="0" applyProtection="0"/>
    <xf numFmtId="0" fontId="42" fillId="13" borderId="15" applyNumberFormat="0" applyAlignment="0" applyProtection="0"/>
    <xf numFmtId="174" fontId="4" fillId="0" borderId="0" applyFill="0" applyBorder="0"/>
    <xf numFmtId="9" fontId="4" fillId="0" borderId="0" applyFont="0" applyFill="0" applyBorder="0" applyAlignment="0" applyProtection="0"/>
    <xf numFmtId="9" fontId="14" fillId="0" borderId="0" applyFont="0" applyFill="0" applyBorder="0" applyAlignment="0" applyProtection="0"/>
    <xf numFmtId="171" fontId="43" fillId="0" borderId="0"/>
    <xf numFmtId="0" fontId="33" fillId="0" borderId="0" applyFill="0" applyBorder="0">
      <alignment vertical="center"/>
    </xf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175" fontId="44" fillId="0" borderId="5"/>
    <xf numFmtId="0" fontId="45" fillId="0" borderId="3">
      <alignment horizontal="center"/>
    </xf>
    <xf numFmtId="3" fontId="23" fillId="0" borderId="0" applyFont="0" applyFill="0" applyBorder="0" applyAlignment="0" applyProtection="0"/>
    <xf numFmtId="0" fontId="23" fillId="40" borderId="0" applyNumberFormat="0" applyFont="0" applyBorder="0" applyAlignment="0" applyProtection="0"/>
    <xf numFmtId="176" fontId="4" fillId="0" borderId="0"/>
    <xf numFmtId="177" fontId="13" fillId="0" borderId="0" applyFill="0" applyBorder="0">
      <alignment horizontal="right" vertical="center"/>
    </xf>
    <xf numFmtId="178" fontId="13" fillId="0" borderId="0" applyFill="0" applyBorder="0">
      <alignment horizontal="right" vertical="center"/>
    </xf>
    <xf numFmtId="179" fontId="13" fillId="0" borderId="0" applyFill="0" applyBorder="0">
      <alignment horizontal="right" vertical="center"/>
    </xf>
    <xf numFmtId="0" fontId="4" fillId="15" borderId="0" applyNumberFormat="0" applyFont="0" applyBorder="0" applyAlignment="0" applyProtection="0"/>
    <xf numFmtId="0" fontId="4" fillId="13" borderId="0" applyNumberFormat="0" applyFont="0" applyBorder="0" applyAlignment="0" applyProtection="0"/>
    <xf numFmtId="0" fontId="4" fillId="17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17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Border="0" applyAlignment="0" applyProtection="0"/>
    <xf numFmtId="0" fontId="46" fillId="0" borderId="0" applyNumberFormat="0" applyFill="0" applyBorder="0" applyAlignment="0" applyProtection="0"/>
    <xf numFmtId="0" fontId="4" fillId="0" borderId="0"/>
    <xf numFmtId="0" fontId="8" fillId="0" borderId="0"/>
    <xf numFmtId="0" fontId="10" fillId="0" borderId="0"/>
    <xf numFmtId="15" fontId="4" fillId="0" borderId="0"/>
    <xf numFmtId="10" fontId="4" fillId="0" borderId="0"/>
    <xf numFmtId="0" fontId="47" fillId="7" borderId="7" applyBorder="0" applyProtection="0">
      <alignment horizontal="centerContinuous" vertical="center"/>
    </xf>
    <xf numFmtId="0" fontId="48" fillId="0" borderId="0" applyBorder="0" applyProtection="0">
      <alignment vertical="center"/>
    </xf>
    <xf numFmtId="0" fontId="49" fillId="0" borderId="0">
      <alignment horizontal="left"/>
    </xf>
    <xf numFmtId="0" fontId="49" fillId="0" borderId="6" applyFill="0" applyBorder="0" applyProtection="0">
      <alignment horizontal="left" vertical="top"/>
    </xf>
    <xf numFmtId="49" fontId="4" fillId="0" borderId="0" applyFont="0" applyFill="0" applyBorder="0" applyAlignment="0" applyProtection="0"/>
    <xf numFmtId="0" fontId="50" fillId="0" borderId="0"/>
    <xf numFmtId="0" fontId="51" fillId="0" borderId="0"/>
    <xf numFmtId="0" fontId="51" fillId="0" borderId="0"/>
    <xf numFmtId="0" fontId="50" fillId="0" borderId="0"/>
    <xf numFmtId="172" fontId="52" fillId="0" borderId="0"/>
    <xf numFmtId="0" fontId="46" fillId="0" borderId="0" applyNumberFormat="0" applyFill="0" applyBorder="0" applyAlignment="0" applyProtection="0"/>
    <xf numFmtId="0" fontId="53" fillId="0" borderId="0" applyFill="0" applyBorder="0">
      <alignment horizontal="left" vertical="center"/>
      <protection locked="0"/>
    </xf>
    <xf numFmtId="0" fontId="50" fillId="0" borderId="0"/>
    <xf numFmtId="0" fontId="54" fillId="0" borderId="0" applyFill="0" applyBorder="0">
      <alignment horizontal="left" vertical="center"/>
      <protection locked="0"/>
    </xf>
    <xf numFmtId="0" fontId="25" fillId="0" borderId="16" applyNumberFormat="0" applyFill="0" applyAlignment="0" applyProtection="0"/>
    <xf numFmtId="0" fontId="55" fillId="0" borderId="0" applyNumberFormat="0" applyFill="0" applyBorder="0" applyAlignment="0" applyProtection="0"/>
    <xf numFmtId="180" fontId="4" fillId="0" borderId="7" applyBorder="0" applyProtection="0">
      <alignment horizontal="right"/>
    </xf>
    <xf numFmtId="9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 applyFill="0"/>
    <xf numFmtId="0" fontId="42" fillId="13" borderId="18" applyNumberFormat="0" applyAlignment="0" applyProtection="0"/>
    <xf numFmtId="0" fontId="25" fillId="0" borderId="19" applyNumberFormat="0" applyFill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32" fillId="0" borderId="12" applyNumberFormat="0" applyFill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2" fillId="13" borderId="22" applyNumberFormat="0" applyAlignment="0" applyProtection="0"/>
    <xf numFmtId="0" fontId="42" fillId="13" borderId="22" applyNumberFormat="0" applyAlignment="0" applyProtection="0"/>
    <xf numFmtId="0" fontId="42" fillId="13" borderId="22" applyNumberFormat="0" applyAlignment="0" applyProtection="0"/>
    <xf numFmtId="0" fontId="42" fillId="13" borderId="22" applyNumberFormat="0" applyAlignment="0" applyProtection="0"/>
    <xf numFmtId="0" fontId="42" fillId="13" borderId="22" applyNumberFormat="0" applyAlignment="0" applyProtection="0"/>
    <xf numFmtId="0" fontId="47" fillId="7" borderId="17" applyBorder="0" applyProtection="0">
      <alignment horizontal="centerContinuous" vertical="center"/>
    </xf>
    <xf numFmtId="0" fontId="25" fillId="0" borderId="23" applyNumberFormat="0" applyFill="0" applyAlignment="0" applyProtection="0"/>
    <xf numFmtId="0" fontId="25" fillId="0" borderId="23" applyNumberFormat="0" applyFill="0" applyAlignment="0" applyProtection="0"/>
    <xf numFmtId="0" fontId="25" fillId="0" borderId="23" applyNumberFormat="0" applyFill="0" applyAlignment="0" applyProtection="0"/>
    <xf numFmtId="0" fontId="25" fillId="0" borderId="23" applyNumberFormat="0" applyFill="0" applyAlignment="0" applyProtection="0"/>
    <xf numFmtId="0" fontId="25" fillId="0" borderId="23" applyNumberFormat="0" applyFill="0" applyAlignment="0" applyProtection="0"/>
    <xf numFmtId="180" fontId="4" fillId="0" borderId="17" applyBorder="0" applyProtection="0">
      <alignment horizontal="right"/>
    </xf>
    <xf numFmtId="0" fontId="58" fillId="0" borderId="0" applyNumberFormat="0" applyFill="0" applyBorder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21" fillId="13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37" fillId="14" borderId="20" applyNumberForma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" fillId="15" borderId="21" applyNumberFormat="0" applyFon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42" fillId="13" borderId="26" applyNumberFormat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166" fontId="4" fillId="42" borderId="0" applyFont="0" applyBorder="0" applyAlignment="0">
      <alignment horizontal="right"/>
      <protection locked="0"/>
    </xf>
    <xf numFmtId="166" fontId="4" fillId="42" borderId="0" applyFont="0" applyBorder="0" applyAlignment="0">
      <alignment horizontal="right"/>
      <protection locked="0"/>
    </xf>
    <xf numFmtId="166" fontId="4" fillId="39" borderId="0" applyFont="0" applyBorder="0">
      <alignment horizontal="right"/>
      <protection locked="0"/>
    </xf>
    <xf numFmtId="166" fontId="4" fillId="39" borderId="0" applyFont="0" applyBorder="0">
      <alignment horizontal="right"/>
      <protection locked="0"/>
    </xf>
    <xf numFmtId="166" fontId="4" fillId="39" borderId="0" applyFont="0" applyBorder="0">
      <alignment horizontal="right"/>
      <protection locked="0"/>
    </xf>
    <xf numFmtId="0" fontId="3" fillId="0" borderId="0"/>
    <xf numFmtId="0" fontId="3" fillId="0" borderId="0"/>
    <xf numFmtId="0" fontId="4" fillId="10" borderId="0"/>
    <xf numFmtId="0" fontId="4" fillId="0" borderId="0"/>
    <xf numFmtId="0" fontId="4" fillId="0" borderId="0"/>
    <xf numFmtId="0" fontId="4" fillId="0" borderId="0"/>
    <xf numFmtId="169" fontId="4" fillId="0" borderId="0"/>
    <xf numFmtId="169" fontId="4" fillId="0" borderId="0"/>
    <xf numFmtId="0" fontId="64" fillId="0" borderId="0"/>
    <xf numFmtId="0" fontId="64" fillId="0" borderId="0"/>
    <xf numFmtId="0" fontId="4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4" fillId="0" borderId="0"/>
    <xf numFmtId="0" fontId="4" fillId="0" borderId="0"/>
    <xf numFmtId="0" fontId="3" fillId="43" borderId="0" applyNumberFormat="0" applyBorder="0" applyAlignment="0" applyProtection="0"/>
    <xf numFmtId="0" fontId="3" fillId="44" borderId="0" applyNumberFormat="0" applyBorder="0" applyAlignment="0" applyProtection="0"/>
    <xf numFmtId="166" fontId="4" fillId="8" borderId="0" applyNumberFormat="0" applyFont="0" applyBorder="0" applyAlignment="0">
      <alignment horizontal="right"/>
    </xf>
    <xf numFmtId="0" fontId="22" fillId="34" borderId="9" applyNumberFormat="0" applyAlignment="0" applyProtection="0"/>
    <xf numFmtId="0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66" fillId="0" borderId="0" applyFont="0" applyFill="0" applyBorder="0" applyAlignment="0" applyProtection="0"/>
    <xf numFmtId="167" fontId="66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83" fontId="4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8" fontId="4" fillId="0" borderId="0" applyFont="0" applyFill="0" applyBorder="0" applyAlignment="0" applyProtection="0"/>
    <xf numFmtId="49" fontId="60" fillId="48" borderId="1">
      <alignment horizontal="center" vertical="center" wrapText="1"/>
    </xf>
    <xf numFmtId="170" fontId="4" fillId="0" borderId="0" applyFont="0" applyFill="0" applyBorder="0" applyAlignment="0" applyProtection="0"/>
    <xf numFmtId="0" fontId="29" fillId="0" borderId="10" applyNumberFormat="0" applyFill="0" applyAlignment="0" applyProtection="0"/>
    <xf numFmtId="0" fontId="30" fillId="0" borderId="77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3" fillId="0" borderId="0" applyFill="0" applyBorder="0">
      <alignment vertical="center"/>
    </xf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78" applyNumberFormat="0" applyFill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184" fontId="4" fillId="39" borderId="0" applyFont="0" applyBorder="0">
      <alignment horizontal="right"/>
    </xf>
    <xf numFmtId="171" fontId="4" fillId="39" borderId="0" applyFont="0" applyBorder="0" applyAlignment="0"/>
    <xf numFmtId="184" fontId="4" fillId="39" borderId="0" applyFont="0" applyBorder="0">
      <alignment horizontal="right"/>
    </xf>
    <xf numFmtId="166" fontId="4" fillId="38" borderId="0" applyFont="0" applyBorder="0" applyAlignment="0">
      <alignment horizontal="right"/>
      <protection locked="0"/>
    </xf>
    <xf numFmtId="166" fontId="4" fillId="38" borderId="0" applyFont="0" applyBorder="0" applyAlignment="0">
      <alignment horizontal="right"/>
      <protection locked="0"/>
    </xf>
    <xf numFmtId="166" fontId="4" fillId="42" borderId="0" applyFont="0" applyBorder="0" applyAlignment="0">
      <alignment horizontal="right"/>
      <protection locked="0"/>
    </xf>
    <xf numFmtId="10" fontId="4" fillId="42" borderId="0" applyFont="0" applyBorder="0">
      <alignment horizontal="right"/>
      <protection locked="0"/>
    </xf>
    <xf numFmtId="166" fontId="4" fillId="42" borderId="0" applyFont="0" applyBorder="0" applyAlignment="0">
      <alignment horizontal="right"/>
      <protection locked="0"/>
    </xf>
    <xf numFmtId="3" fontId="4" fillId="49" borderId="0" applyFont="0" applyBorder="0">
      <protection locked="0"/>
    </xf>
    <xf numFmtId="171" fontId="31" fillId="49" borderId="0" applyBorder="0" applyAlignment="0">
      <protection locked="0"/>
    </xf>
    <xf numFmtId="185" fontId="4" fillId="50" borderId="0" applyFont="0" applyBorder="0">
      <alignment horizontal="right"/>
      <protection locked="0"/>
    </xf>
    <xf numFmtId="185" fontId="4" fillId="50" borderId="0" applyFont="0" applyBorder="0">
      <alignment horizontal="right"/>
      <protection locked="0"/>
    </xf>
    <xf numFmtId="185" fontId="4" fillId="50" borderId="0" applyFont="0" applyBorder="0">
      <alignment horizontal="right"/>
      <protection locked="0"/>
    </xf>
    <xf numFmtId="186" fontId="3" fillId="11" borderId="52">
      <protection locked="0"/>
    </xf>
    <xf numFmtId="186" fontId="3" fillId="11" borderId="52">
      <protection locked="0"/>
    </xf>
    <xf numFmtId="186" fontId="3" fillId="11" borderId="52">
      <protection locked="0"/>
    </xf>
    <xf numFmtId="49" fontId="3" fillId="11" borderId="52" applyFont="0" applyAlignment="0">
      <alignment horizontal="left" vertical="center" wrapText="1"/>
      <protection locked="0"/>
    </xf>
    <xf numFmtId="49" fontId="3" fillId="11" borderId="52" applyFont="0" applyAlignment="0">
      <alignment horizontal="left" vertical="center" wrapText="1"/>
      <protection locked="0"/>
    </xf>
    <xf numFmtId="49" fontId="3" fillId="11" borderId="52" applyFont="0" applyAlignment="0">
      <alignment horizontal="left" vertical="center" wrapText="1"/>
      <protection locked="0"/>
    </xf>
    <xf numFmtId="171" fontId="68" fillId="9" borderId="0" applyBorder="0" applyAlignment="0"/>
    <xf numFmtId="184" fontId="57" fillId="8" borderId="4" applyFont="0" applyBorder="0" applyAlignment="0"/>
    <xf numFmtId="171" fontId="31" fillId="8" borderId="0" applyFont="0" applyBorder="0" applyAlignment="0"/>
    <xf numFmtId="186" fontId="3" fillId="5" borderId="52"/>
    <xf numFmtId="186" fontId="3" fillId="5" borderId="52"/>
    <xf numFmtId="186" fontId="3" fillId="5" borderId="52"/>
    <xf numFmtId="0" fontId="4" fillId="0" borderId="0"/>
    <xf numFmtId="0" fontId="4" fillId="0" borderId="0"/>
    <xf numFmtId="0" fontId="4" fillId="10" borderId="0"/>
    <xf numFmtId="0" fontId="3" fillId="0" borderId="0"/>
    <xf numFmtId="0" fontId="4" fillId="0" borderId="0" applyFill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1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10" borderId="0"/>
    <xf numFmtId="0" fontId="4" fillId="10" borderId="0"/>
    <xf numFmtId="0" fontId="4" fillId="0" borderId="0"/>
    <xf numFmtId="0" fontId="66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 applyFill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10" borderId="0"/>
    <xf numFmtId="0" fontId="4" fillId="10" borderId="0"/>
    <xf numFmtId="0" fontId="4" fillId="0" borderId="0"/>
    <xf numFmtId="0" fontId="4" fillId="1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>
      <protection locked="0"/>
    </xf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 applyFill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1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15" borderId="79" applyNumberFormat="0" applyFont="0" applyAlignment="0" applyProtection="0"/>
    <xf numFmtId="0" fontId="4" fillId="15" borderId="79" applyNumberFormat="0" applyFont="0" applyAlignment="0" applyProtection="0"/>
    <xf numFmtId="0" fontId="4" fillId="15" borderId="79" applyNumberFormat="0" applyFont="0" applyAlignment="0" applyProtection="0"/>
    <xf numFmtId="0" fontId="4" fillId="15" borderId="79" applyNumberFormat="0" applyFont="0" applyAlignment="0" applyProtection="0"/>
    <xf numFmtId="0" fontId="4" fillId="15" borderId="79" applyNumberFormat="0" applyFont="0" applyAlignment="0" applyProtection="0"/>
    <xf numFmtId="0" fontId="4" fillId="15" borderId="79" applyNumberFormat="0" applyFont="0" applyAlignment="0" applyProtection="0"/>
    <xf numFmtId="174" fontId="4" fillId="0" borderId="0" applyFill="0" applyBorder="0"/>
    <xf numFmtId="174" fontId="4" fillId="0" borderId="0" applyFill="0" applyBorder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5" fillId="0" borderId="3">
      <alignment horizontal="center"/>
    </xf>
    <xf numFmtId="0" fontId="45" fillId="0" borderId="3">
      <alignment horizontal="center"/>
    </xf>
    <xf numFmtId="0" fontId="45" fillId="0" borderId="3">
      <alignment horizontal="center"/>
    </xf>
    <xf numFmtId="0" fontId="45" fillId="0" borderId="3">
      <alignment horizontal="center"/>
    </xf>
    <xf numFmtId="0" fontId="45" fillId="0" borderId="3">
      <alignment horizontal="center"/>
    </xf>
    <xf numFmtId="0" fontId="45" fillId="0" borderId="3">
      <alignment horizontal="center"/>
    </xf>
    <xf numFmtId="176" fontId="4" fillId="0" borderId="0"/>
    <xf numFmtId="176" fontId="4" fillId="0" borderId="0"/>
    <xf numFmtId="186" fontId="56" fillId="11" borderId="56">
      <alignment horizontal="right" indent="2"/>
      <protection locked="0"/>
    </xf>
    <xf numFmtId="0" fontId="4" fillId="15" borderId="0" applyNumberFormat="0" applyFont="0" applyBorder="0" applyAlignment="0" applyProtection="0"/>
    <xf numFmtId="0" fontId="4" fillId="13" borderId="0" applyNumberFormat="0" applyFont="0" applyBorder="0" applyAlignment="0" applyProtection="0"/>
    <xf numFmtId="0" fontId="4" fillId="17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17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Border="0" applyAlignment="0" applyProtection="0"/>
    <xf numFmtId="0" fontId="5" fillId="51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5" fontId="4" fillId="0" borderId="0"/>
    <xf numFmtId="15" fontId="4" fillId="0" borderId="0"/>
    <xf numFmtId="10" fontId="4" fillId="0" borderId="0"/>
    <xf numFmtId="10" fontId="4" fillId="0" borderId="0"/>
    <xf numFmtId="0" fontId="5" fillId="6" borderId="0">
      <alignment horizontal="left" vertical="center"/>
      <protection locked="0"/>
    </xf>
    <xf numFmtId="0" fontId="69" fillId="4" borderId="0">
      <alignment vertical="center"/>
      <protection locked="0"/>
    </xf>
    <xf numFmtId="49" fontId="4" fillId="0" borderId="0" applyFont="0" applyFill="0" applyBorder="0" applyAlignment="0" applyProtection="0"/>
    <xf numFmtId="180" fontId="4" fillId="0" borderId="17" applyBorder="0" applyProtection="0">
      <alignment horizontal="right"/>
    </xf>
    <xf numFmtId="0" fontId="70" fillId="52" borderId="0" applyNumberFormat="0" applyBorder="0" applyAlignment="0" applyProtection="0"/>
    <xf numFmtId="0" fontId="3" fillId="0" borderId="0">
      <protection locked="0"/>
    </xf>
    <xf numFmtId="0" fontId="4" fillId="0" borderId="0"/>
    <xf numFmtId="18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3" fillId="0" borderId="0">
      <protection locked="0"/>
    </xf>
    <xf numFmtId="0" fontId="4" fillId="15" borderId="133" applyNumberFormat="0" applyFont="0" applyAlignment="0" applyProtection="0"/>
    <xf numFmtId="0" fontId="25" fillId="0" borderId="136" applyNumberFormat="0" applyFill="0" applyAlignment="0" applyProtection="0"/>
    <xf numFmtId="0" fontId="32" fillId="0" borderId="143" applyNumberFormat="0" applyFill="0" applyAlignment="0" applyProtection="0"/>
    <xf numFmtId="0" fontId="21" fillId="13" borderId="139" applyNumberFormat="0" applyAlignment="0" applyProtection="0"/>
    <xf numFmtId="0" fontId="21" fillId="13" borderId="128" applyNumberFormat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29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7" fillId="14" borderId="128" applyNumberFormat="0" applyAlignment="0" applyProtection="0"/>
    <xf numFmtId="0" fontId="25" fillId="0" borderId="142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32" fillId="0" borderId="138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4" fillId="15" borderId="144" applyNumberFormat="0" applyFon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37" fillId="14" borderId="134" applyNumberFormat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25" fillId="0" borderId="136" applyNumberFormat="0" applyFill="0" applyAlignment="0" applyProtection="0"/>
    <xf numFmtId="0" fontId="25" fillId="0" borderId="142" applyNumberFormat="0" applyFill="0" applyAlignment="0" applyProtection="0"/>
    <xf numFmtId="0" fontId="32" fillId="0" borderId="143" applyNumberFormat="0" applyFill="0" applyAlignment="0" applyProtection="0"/>
    <xf numFmtId="0" fontId="4" fillId="15" borderId="144" applyNumberFormat="0" applyFont="0" applyAlignment="0" applyProtection="0"/>
    <xf numFmtId="0" fontId="4" fillId="15" borderId="144" applyNumberFormat="0" applyFont="0" applyAlignment="0" applyProtection="0"/>
    <xf numFmtId="0" fontId="32" fillId="0" borderId="143" applyNumberFormat="0" applyFill="0" applyAlignment="0" applyProtection="0"/>
    <xf numFmtId="0" fontId="25" fillId="0" borderId="142" applyNumberFormat="0" applyFill="0" applyAlignment="0" applyProtection="0"/>
    <xf numFmtId="0" fontId="32" fillId="0" borderId="143" applyNumberFormat="0" applyFill="0" applyAlignment="0" applyProtection="0"/>
    <xf numFmtId="0" fontId="4" fillId="15" borderId="130" applyNumberFormat="0" applyFont="0" applyAlignment="0" applyProtection="0"/>
    <xf numFmtId="0" fontId="42" fillId="13" borderId="131" applyNumberFormat="0" applyAlignment="0" applyProtection="0"/>
    <xf numFmtId="0" fontId="21" fillId="13" borderId="134" applyNumberForma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21" fillId="13" borderId="139" applyNumberFormat="0" applyAlignment="0" applyProtection="0"/>
    <xf numFmtId="175" fontId="44" fillId="0" borderId="25"/>
    <xf numFmtId="0" fontId="45" fillId="0" borderId="127">
      <alignment horizontal="center"/>
    </xf>
    <xf numFmtId="0" fontId="21" fillId="13" borderId="139" applyNumberFormat="0" applyAlignment="0" applyProtection="0"/>
    <xf numFmtId="0" fontId="21" fillId="13" borderId="139" applyNumberFormat="0" applyAlignment="0" applyProtection="0"/>
    <xf numFmtId="0" fontId="21" fillId="13" borderId="139" applyNumberFormat="0" applyAlignment="0" applyProtection="0"/>
    <xf numFmtId="0" fontId="21" fillId="13" borderId="139" applyNumberFormat="0" applyAlignment="0" applyProtection="0"/>
    <xf numFmtId="0" fontId="21" fillId="13" borderId="139" applyNumberFormat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49" fillId="0" borderId="24" applyFill="0" applyBorder="0" applyProtection="0">
      <alignment horizontal="left" vertical="top"/>
    </xf>
    <xf numFmtId="0" fontId="32" fillId="0" borderId="138" applyNumberFormat="0" applyFill="0" applyAlignment="0" applyProtection="0"/>
    <xf numFmtId="0" fontId="25" fillId="0" borderId="132" applyNumberFormat="0" applyFill="0" applyAlignment="0" applyProtection="0"/>
    <xf numFmtId="0" fontId="32" fillId="0" borderId="143" applyNumberFormat="0" applyFill="0" applyAlignment="0" applyProtection="0"/>
    <xf numFmtId="0" fontId="42" fillId="13" borderId="131" applyNumberFormat="0" applyAlignment="0" applyProtection="0"/>
    <xf numFmtId="0" fontId="25" fillId="0" borderId="132" applyNumberFormat="0" applyFill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32" fillId="0" borderId="129" applyNumberFormat="0" applyFill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21" fillId="13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37" fillId="14" borderId="128" applyNumberForma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" fillId="15" borderId="130" applyNumberFormat="0" applyFon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42" fillId="13" borderId="131" applyNumberFormat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32" applyNumberFormat="0" applyFill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21" fillId="13" borderId="134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21" fillId="13" borderId="139" applyNumberFormat="0" applyAlignment="0" applyProtection="0"/>
    <xf numFmtId="0" fontId="42" fillId="13" borderId="141" applyNumberFormat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25" fillId="0" borderId="142" applyNumberFormat="0" applyFill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42" fillId="13" borderId="141" applyNumberFormat="0" applyAlignment="0" applyProtection="0"/>
    <xf numFmtId="0" fontId="21" fillId="13" borderId="139" applyNumberFormat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25" fillId="0" borderId="136" applyNumberFormat="0" applyFill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5" fillId="0" borderId="136" applyNumberFormat="0" applyFill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37" fillId="14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21" fillId="13" borderId="134" applyNumberFormat="0" applyAlignment="0" applyProtection="0"/>
    <xf numFmtId="0" fontId="42" fillId="13" borderId="135" applyNumberFormat="0" applyAlignment="0" applyProtection="0"/>
    <xf numFmtId="0" fontId="42" fillId="13" borderId="135" applyNumberFormat="0" applyAlignment="0" applyProtection="0"/>
    <xf numFmtId="0" fontId="4" fillId="15" borderId="133" applyNumberFormat="0" applyFont="0" applyAlignment="0" applyProtection="0"/>
    <xf numFmtId="0" fontId="25" fillId="0" borderId="142" applyNumberFormat="0" applyFill="0" applyAlignment="0" applyProtection="0"/>
    <xf numFmtId="0" fontId="32" fillId="0" borderId="137" applyNumberFormat="0" applyFill="0" applyAlignment="0" applyProtection="0"/>
    <xf numFmtId="0" fontId="32" fillId="0" borderId="143" applyNumberFormat="0" applyFill="0" applyAlignment="0" applyProtection="0"/>
    <xf numFmtId="0" fontId="37" fillId="14" borderId="139" applyNumberFormat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4" fillId="15" borderId="140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33" applyNumberFormat="0" applyFont="0" applyAlignment="0" applyProtection="0"/>
    <xf numFmtId="0" fontId="4" fillId="15" borderId="144" applyNumberFormat="0" applyFont="0" applyAlignment="0" applyProtection="0"/>
    <xf numFmtId="0" fontId="37" fillId="14" borderId="134" applyNumberFormat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38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42" fillId="13" borderId="141" applyNumberForma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37" fillId="14" borderId="139" applyNumberFormat="0" applyAlignment="0" applyProtection="0"/>
    <xf numFmtId="0" fontId="45" fillId="0" borderId="127">
      <alignment horizontal="center"/>
    </xf>
    <xf numFmtId="0" fontId="45" fillId="0" borderId="127">
      <alignment horizontal="center"/>
    </xf>
    <xf numFmtId="0" fontId="45" fillId="0" borderId="127">
      <alignment horizontal="center"/>
    </xf>
    <xf numFmtId="0" fontId="45" fillId="0" borderId="127">
      <alignment horizontal="center"/>
    </xf>
    <xf numFmtId="0" fontId="45" fillId="0" borderId="127">
      <alignment horizontal="center"/>
    </xf>
    <xf numFmtId="0" fontId="45" fillId="0" borderId="127">
      <alignment horizontal="center"/>
    </xf>
    <xf numFmtId="0" fontId="21" fillId="13" borderId="139" applyNumberFormat="0" applyAlignment="0" applyProtection="0"/>
    <xf numFmtId="0" fontId="21" fillId="13" borderId="139" applyNumberFormat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42" fillId="13" borderId="141" applyNumberFormat="0" applyAlignment="0" applyProtection="0"/>
    <xf numFmtId="0" fontId="42" fillId="13" borderId="141" applyNumberForma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4" fillId="15" borderId="140" applyNumberFormat="0" applyFont="0" applyAlignment="0" applyProtection="0"/>
    <xf numFmtId="0" fontId="37" fillId="14" borderId="139" applyNumberFormat="0" applyAlignment="0" applyProtection="0"/>
    <xf numFmtId="0" fontId="21" fillId="13" borderId="139" applyNumberFormat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43" applyNumberFormat="0" applyFill="0" applyAlignment="0" applyProtection="0"/>
    <xf numFmtId="0" fontId="32" fillId="0" borderId="137" applyNumberFormat="0" applyFill="0" applyAlignment="0" applyProtection="0"/>
    <xf numFmtId="0" fontId="4" fillId="15" borderId="144" applyNumberFormat="0" applyFont="0" applyAlignment="0" applyProtection="0"/>
    <xf numFmtId="0" fontId="4" fillId="15" borderId="144" applyNumberFormat="0" applyFont="0" applyAlignment="0" applyProtection="0"/>
    <xf numFmtId="0" fontId="32" fillId="0" borderId="143" applyNumberFormat="0" applyFill="0" applyAlignment="0" applyProtection="0"/>
    <xf numFmtId="0" fontId="4" fillId="15" borderId="140" applyNumberFormat="0" applyFont="0" applyAlignment="0" applyProtection="0"/>
    <xf numFmtId="0" fontId="32" fillId="0" borderId="143" applyNumberFormat="0" applyFill="0" applyAlignment="0" applyProtection="0"/>
    <xf numFmtId="0" fontId="25" fillId="0" borderId="142" applyNumberFormat="0" applyFill="0" applyAlignment="0" applyProtection="0"/>
    <xf numFmtId="0" fontId="25" fillId="0" borderId="142" applyNumberFormat="0" applyFill="0" applyAlignment="0" applyProtection="0"/>
    <xf numFmtId="0" fontId="37" fillId="14" borderId="139" applyNumberFormat="0" applyAlignment="0" applyProtection="0"/>
    <xf numFmtId="0" fontId="32" fillId="0" borderId="143" applyNumberFormat="0" applyFill="0" applyAlignment="0" applyProtection="0"/>
    <xf numFmtId="0" fontId="42" fillId="13" borderId="141" applyNumberFormat="0" applyAlignment="0" applyProtection="0"/>
    <xf numFmtId="0" fontId="21" fillId="13" borderId="139" applyNumberFormat="0" applyAlignment="0" applyProtection="0"/>
  </cellStyleXfs>
  <cellXfs count="295">
    <xf numFmtId="0" fontId="0" fillId="0" borderId="0" xfId="0"/>
    <xf numFmtId="0" fontId="0" fillId="0" borderId="0" xfId="0" applyBorder="1"/>
    <xf numFmtId="0" fontId="0" fillId="0" borderId="29" xfId="0" applyBorder="1"/>
    <xf numFmtId="0" fontId="0" fillId="3" borderId="0" xfId="0" applyFont="1" applyFill="1"/>
    <xf numFmtId="0" fontId="0" fillId="0" borderId="0" xfId="0" applyAlignment="1">
      <alignment vertical="center"/>
    </xf>
    <xf numFmtId="0" fontId="0" fillId="3" borderId="0" xfId="0" applyFill="1" applyProtection="1"/>
    <xf numFmtId="0" fontId="62" fillId="3" borderId="0" xfId="0" applyFont="1" applyFill="1" applyProtection="1"/>
    <xf numFmtId="0" fontId="0" fillId="3" borderId="0" xfId="0" applyFill="1" applyAlignment="1" applyProtection="1">
      <alignment horizontal="left" vertical="top" wrapText="1"/>
    </xf>
    <xf numFmtId="0" fontId="62" fillId="3" borderId="0" xfId="0" applyFont="1" applyFill="1" applyAlignment="1" applyProtection="1">
      <alignment vertical="center"/>
    </xf>
    <xf numFmtId="0" fontId="2" fillId="5" borderId="37" xfId="0" applyFont="1" applyFill="1" applyBorder="1" applyAlignment="1" applyProtection="1">
      <alignment vertical="center"/>
    </xf>
    <xf numFmtId="187" fontId="7" fillId="0" borderId="0" xfId="0" applyNumberFormat="1" applyFont="1" applyAlignment="1" applyProtection="1">
      <alignment horizontal="right" vertical="center" wrapText="1"/>
    </xf>
    <xf numFmtId="0" fontId="0" fillId="3" borderId="0" xfId="0" applyFill="1" applyAlignment="1" applyProtection="1">
      <alignment vertical="center"/>
    </xf>
    <xf numFmtId="0" fontId="0" fillId="0" borderId="93" xfId="0" applyFill="1" applyBorder="1" applyAlignment="1" applyProtection="1">
      <alignment horizontal="left" vertical="top" wrapText="1"/>
    </xf>
    <xf numFmtId="0" fontId="0" fillId="3" borderId="37" xfId="0" applyFill="1" applyBorder="1" applyAlignment="1" applyProtection="1">
      <alignment horizontal="left" vertical="top" wrapText="1"/>
    </xf>
    <xf numFmtId="0" fontId="0" fillId="3" borderId="36" xfId="0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 wrapText="1"/>
    </xf>
    <xf numFmtId="0" fontId="0" fillId="0" borderId="70" xfId="0" applyBorder="1"/>
    <xf numFmtId="0" fontId="1" fillId="3" borderId="0" xfId="0" applyFont="1" applyFill="1" applyBorder="1" applyAlignment="1" applyProtection="1">
      <alignment horizontal="left" vertical="center" wrapText="1" indent="1"/>
    </xf>
    <xf numFmtId="0" fontId="56" fillId="0" borderId="0" xfId="0" applyFont="1" applyBorder="1" applyProtection="1"/>
    <xf numFmtId="164" fontId="4" fillId="3" borderId="0" xfId="232" applyNumberFormat="1" applyFont="1" applyFill="1" applyBorder="1" applyAlignment="1" applyProtection="1">
      <alignment horizontal="right" vertical="center" wrapText="1"/>
    </xf>
    <xf numFmtId="2" fontId="7" fillId="0" borderId="0" xfId="0" applyNumberFormat="1" applyFont="1" applyFill="1" applyBorder="1" applyAlignment="1" applyProtection="1">
      <alignment horizontal="center"/>
    </xf>
    <xf numFmtId="0" fontId="56" fillId="3" borderId="0" xfId="0" applyFont="1" applyFill="1" applyBorder="1" applyProtection="1"/>
    <xf numFmtId="0" fontId="73" fillId="3" borderId="0" xfId="0" applyFont="1" applyFill="1" applyProtection="1"/>
    <xf numFmtId="0" fontId="74" fillId="3" borderId="0" xfId="0" applyFont="1" applyFill="1" applyBorder="1" applyProtection="1"/>
    <xf numFmtId="0" fontId="75" fillId="5" borderId="35" xfId="0" applyFont="1" applyFill="1" applyBorder="1" applyAlignment="1" applyProtection="1">
      <alignment horizontal="left" vertical="center"/>
      <protection locked="0"/>
    </xf>
    <xf numFmtId="0" fontId="75" fillId="5" borderId="33" xfId="0" applyFont="1" applyFill="1" applyBorder="1" applyAlignment="1" applyProtection="1">
      <alignment horizontal="left" vertical="center"/>
      <protection locked="0"/>
    </xf>
    <xf numFmtId="0" fontId="8" fillId="5" borderId="29" xfId="0" applyFont="1" applyFill="1" applyBorder="1" applyAlignment="1" applyProtection="1">
      <alignment horizontal="left" vertical="center"/>
    </xf>
    <xf numFmtId="0" fontId="56" fillId="3" borderId="0" xfId="0" applyFont="1" applyFill="1" applyProtection="1"/>
    <xf numFmtId="0" fontId="0" fillId="0" borderId="0" xfId="0" applyFill="1" applyProtection="1"/>
    <xf numFmtId="0" fontId="7" fillId="5" borderId="99" xfId="0" applyFont="1" applyFill="1" applyBorder="1" applyAlignment="1" applyProtection="1">
      <alignment horizontal="right" vertical="center"/>
    </xf>
    <xf numFmtId="0" fontId="7" fillId="45" borderId="100" xfId="0" applyFont="1" applyFill="1" applyBorder="1" applyAlignment="1" applyProtection="1">
      <alignment horizontal="right" vertical="center"/>
    </xf>
    <xf numFmtId="0" fontId="7" fillId="45" borderId="101" xfId="0" applyFont="1" applyFill="1" applyBorder="1" applyAlignment="1" applyProtection="1">
      <alignment horizontal="right" vertical="center"/>
    </xf>
    <xf numFmtId="0" fontId="7" fillId="45" borderId="102" xfId="0" applyFont="1" applyFill="1" applyBorder="1" applyAlignment="1" applyProtection="1">
      <alignment horizontal="right" vertical="center"/>
    </xf>
    <xf numFmtId="0" fontId="4" fillId="0" borderId="2" xfId="0" applyFont="1" applyBorder="1" applyAlignment="1" applyProtection="1">
      <alignment horizontal="left" vertical="center" wrapText="1" indent="1"/>
    </xf>
    <xf numFmtId="164" fontId="4" fillId="2" borderId="86" xfId="0" applyNumberFormat="1" applyFont="1" applyFill="1" applyBorder="1" applyAlignment="1" applyProtection="1">
      <alignment vertical="center" wrapText="1"/>
      <protection locked="0"/>
    </xf>
    <xf numFmtId="164" fontId="4" fillId="3" borderId="104" xfId="232" applyNumberFormat="1" applyFont="1" applyFill="1" applyBorder="1" applyAlignment="1" applyProtection="1">
      <alignment horizontal="right" vertical="center" wrapText="1"/>
    </xf>
    <xf numFmtId="164" fontId="4" fillId="3" borderId="105" xfId="232" applyNumberFormat="1" applyFont="1" applyFill="1" applyBorder="1" applyAlignment="1" applyProtection="1">
      <alignment horizontal="right" vertical="center" wrapText="1"/>
    </xf>
    <xf numFmtId="164" fontId="4" fillId="3" borderId="80" xfId="232" applyNumberFormat="1" applyFont="1" applyFill="1" applyBorder="1" applyAlignment="1" applyProtection="1">
      <alignment horizontal="right" vertical="center" wrapText="1"/>
    </xf>
    <xf numFmtId="164" fontId="4" fillId="3" borderId="81" xfId="232" applyNumberFormat="1" applyFont="1" applyFill="1" applyBorder="1" applyAlignment="1" applyProtection="1">
      <alignment horizontal="right" vertical="center" wrapText="1"/>
    </xf>
    <xf numFmtId="0" fontId="76" fillId="2" borderId="54" xfId="0" applyFont="1" applyFill="1" applyBorder="1" applyAlignment="1" applyProtection="1">
      <alignment horizontal="left" vertical="center" wrapText="1" indent="3"/>
    </xf>
    <xf numFmtId="0" fontId="4" fillId="5" borderId="88" xfId="0" applyFont="1" applyFill="1" applyBorder="1" applyAlignment="1" applyProtection="1">
      <alignment vertical="center"/>
    </xf>
    <xf numFmtId="0" fontId="4" fillId="5" borderId="83" xfId="0" applyFont="1" applyFill="1" applyBorder="1" applyAlignment="1" applyProtection="1">
      <alignment vertical="center"/>
    </xf>
    <xf numFmtId="0" fontId="4" fillId="5" borderId="106" xfId="0" applyFont="1" applyFill="1" applyBorder="1" applyAlignment="1" applyProtection="1">
      <alignment vertical="center"/>
    </xf>
    <xf numFmtId="0" fontId="56" fillId="0" borderId="0" xfId="0" applyFont="1" applyProtection="1"/>
    <xf numFmtId="167" fontId="7" fillId="5" borderId="107" xfId="0" applyNumberFormat="1" applyFont="1" applyFill="1" applyBorder="1" applyAlignment="1" applyProtection="1">
      <alignment horizontal="left"/>
    </xf>
    <xf numFmtId="167" fontId="7" fillId="5" borderId="108" xfId="0" applyNumberFormat="1" applyFont="1" applyFill="1" applyBorder="1" applyAlignment="1" applyProtection="1">
      <alignment horizontal="left"/>
    </xf>
    <xf numFmtId="167" fontId="7" fillId="5" borderId="82" xfId="0" applyNumberFormat="1" applyFont="1" applyFill="1" applyBorder="1" applyAlignment="1" applyProtection="1">
      <alignment horizontal="left"/>
    </xf>
    <xf numFmtId="167" fontId="7" fillId="5" borderId="109" xfId="0" applyNumberFormat="1" applyFont="1" applyFill="1" applyBorder="1" applyAlignment="1" applyProtection="1">
      <alignment horizontal="left"/>
    </xf>
    <xf numFmtId="167" fontId="7" fillId="5" borderId="110" xfId="0" applyNumberFormat="1" applyFont="1" applyFill="1" applyBorder="1" applyAlignment="1" applyProtection="1">
      <alignment horizontal="left"/>
    </xf>
    <xf numFmtId="167" fontId="7" fillId="5" borderId="111" xfId="0" applyNumberFormat="1" applyFont="1" applyFill="1" applyBorder="1" applyAlignment="1" applyProtection="1">
      <alignment horizontal="left"/>
    </xf>
    <xf numFmtId="0" fontId="4" fillId="0" borderId="56" xfId="0" applyFont="1" applyBorder="1" applyAlignment="1" applyProtection="1">
      <alignment horizontal="left" vertical="center" wrapText="1" indent="3"/>
    </xf>
    <xf numFmtId="164" fontId="4" fillId="2" borderId="88" xfId="0" applyNumberFormat="1" applyFont="1" applyFill="1" applyBorder="1" applyAlignment="1" applyProtection="1">
      <alignment vertical="center" wrapText="1"/>
      <protection locked="0"/>
    </xf>
    <xf numFmtId="164" fontId="4" fillId="3" borderId="112" xfId="232" applyNumberFormat="1" applyFont="1" applyFill="1" applyBorder="1" applyAlignment="1" applyProtection="1">
      <alignment horizontal="right" vertical="center" wrapText="1"/>
    </xf>
    <xf numFmtId="164" fontId="4" fillId="3" borderId="113" xfId="232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 applyProtection="1">
      <alignment horizontal="right"/>
    </xf>
    <xf numFmtId="0" fontId="4" fillId="0" borderId="56" xfId="0" applyFont="1" applyBorder="1" applyAlignment="1" applyProtection="1">
      <alignment horizontal="left" vertical="center" wrapText="1" indent="1"/>
    </xf>
    <xf numFmtId="182" fontId="7" fillId="0" borderId="0" xfId="0" applyNumberFormat="1" applyFont="1" applyFill="1" applyProtection="1"/>
    <xf numFmtId="0" fontId="56" fillId="0" borderId="0" xfId="0" applyFont="1" applyFill="1" applyProtection="1"/>
    <xf numFmtId="0" fontId="4" fillId="0" borderId="93" xfId="0" applyFont="1" applyBorder="1" applyAlignment="1" applyProtection="1">
      <alignment horizontal="left" vertical="center" wrapText="1" indent="1"/>
    </xf>
    <xf numFmtId="0" fontId="4" fillId="0" borderId="61" xfId="0" applyFont="1" applyBorder="1" applyAlignment="1" applyProtection="1">
      <alignment horizontal="left" vertical="center" wrapText="1" indent="1"/>
    </xf>
    <xf numFmtId="164" fontId="4" fillId="2" borderId="57" xfId="0" applyNumberFormat="1" applyFont="1" applyFill="1" applyBorder="1" applyAlignment="1" applyProtection="1">
      <alignment vertical="center" wrapText="1"/>
      <protection locked="0"/>
    </xf>
    <xf numFmtId="164" fontId="4" fillId="3" borderId="115" xfId="232" applyNumberFormat="1" applyFont="1" applyFill="1" applyBorder="1" applyAlignment="1" applyProtection="1">
      <alignment horizontal="right" vertical="center" wrapText="1"/>
    </xf>
    <xf numFmtId="164" fontId="4" fillId="3" borderId="116" xfId="232" applyNumberFormat="1" applyFont="1" applyFill="1" applyBorder="1" applyAlignment="1" applyProtection="1">
      <alignment horizontal="right" vertical="center" wrapText="1"/>
    </xf>
    <xf numFmtId="164" fontId="4" fillId="3" borderId="92" xfId="232" applyNumberFormat="1" applyFont="1" applyFill="1" applyBorder="1" applyAlignment="1" applyProtection="1">
      <alignment horizontal="right" vertical="center" wrapText="1"/>
    </xf>
    <xf numFmtId="164" fontId="4" fillId="3" borderId="69" xfId="232" applyNumberFormat="1" applyFont="1" applyFill="1" applyBorder="1" applyAlignment="1" applyProtection="1">
      <alignment horizontal="right" vertical="center" wrapText="1"/>
    </xf>
    <xf numFmtId="164" fontId="7" fillId="47" borderId="35" xfId="232" applyNumberFormat="1" applyFont="1" applyFill="1" applyBorder="1" applyAlignment="1" applyProtection="1">
      <alignment horizontal="right" wrapText="1"/>
    </xf>
    <xf numFmtId="164" fontId="7" fillId="47" borderId="33" xfId="232" applyNumberFormat="1" applyFont="1" applyFill="1" applyBorder="1" applyAlignment="1" applyProtection="1">
      <alignment horizontal="right" wrapText="1"/>
    </xf>
    <xf numFmtId="0" fontId="76" fillId="0" borderId="0" xfId="0" applyFont="1" applyFill="1" applyBorder="1" applyAlignment="1" applyProtection="1">
      <alignment vertical="center"/>
    </xf>
    <xf numFmtId="164" fontId="77" fillId="0" borderId="0" xfId="0" applyNumberFormat="1" applyFont="1" applyBorder="1" applyProtection="1"/>
    <xf numFmtId="0" fontId="0" fillId="0" borderId="0" xfId="0" applyFill="1" applyBorder="1" applyAlignment="1" applyProtection="1">
      <alignment horizontal="right"/>
    </xf>
    <xf numFmtId="0" fontId="11" fillId="5" borderId="29" xfId="0" applyFont="1" applyFill="1" applyBorder="1" applyAlignment="1" applyProtection="1">
      <alignment vertical="center" wrapText="1"/>
    </xf>
    <xf numFmtId="0" fontId="56" fillId="0" borderId="0" xfId="0" applyFont="1" applyFill="1" applyAlignment="1" applyProtection="1">
      <alignment horizontal="right"/>
    </xf>
    <xf numFmtId="0" fontId="4" fillId="0" borderId="50" xfId="0" applyFont="1" applyBorder="1" applyAlignment="1" applyProtection="1">
      <alignment horizontal="left" vertical="center" wrapText="1" indent="1"/>
    </xf>
    <xf numFmtId="188" fontId="4" fillId="3" borderId="118" xfId="0" applyNumberFormat="1" applyFont="1" applyFill="1" applyBorder="1" applyAlignment="1" applyProtection="1">
      <alignment horizontal="right" vertical="center"/>
    </xf>
    <xf numFmtId="188" fontId="4" fillId="3" borderId="119" xfId="0" applyNumberFormat="1" applyFont="1" applyFill="1" applyBorder="1" applyAlignment="1" applyProtection="1">
      <alignment horizontal="right" vertical="center"/>
    </xf>
    <xf numFmtId="188" fontId="4" fillId="3" borderId="73" xfId="0" applyNumberFormat="1" applyFont="1" applyFill="1" applyBorder="1" applyAlignment="1" applyProtection="1">
      <alignment horizontal="right" vertical="center"/>
    </xf>
    <xf numFmtId="188" fontId="4" fillId="5" borderId="49" xfId="0" applyNumberFormat="1" applyFont="1" applyFill="1" applyBorder="1" applyAlignment="1" applyProtection="1">
      <alignment horizontal="right" vertical="center"/>
    </xf>
    <xf numFmtId="0" fontId="76" fillId="2" borderId="56" xfId="0" applyFont="1" applyFill="1" applyBorder="1" applyAlignment="1" applyProtection="1">
      <alignment horizontal="left" vertical="center" wrapText="1" indent="1"/>
    </xf>
    <xf numFmtId="164" fontId="7" fillId="5" borderId="108" xfId="0" applyNumberFormat="1" applyFont="1" applyFill="1" applyBorder="1" applyAlignment="1" applyProtection="1"/>
    <xf numFmtId="164" fontId="7" fillId="5" borderId="68" xfId="0" applyNumberFormat="1" applyFont="1" applyFill="1" applyBorder="1" applyAlignment="1" applyProtection="1"/>
    <xf numFmtId="164" fontId="7" fillId="5" borderId="121" xfId="0" applyNumberFormat="1" applyFont="1" applyFill="1" applyBorder="1" applyAlignment="1" applyProtection="1"/>
    <xf numFmtId="164" fontId="7" fillId="5" borderId="88" xfId="0" applyNumberFormat="1" applyFont="1" applyFill="1" applyBorder="1" applyAlignment="1" applyProtection="1"/>
    <xf numFmtId="164" fontId="7" fillId="5" borderId="64" xfId="0" applyNumberFormat="1" applyFont="1" applyFill="1" applyBorder="1" applyAlignment="1" applyProtection="1"/>
    <xf numFmtId="167" fontId="7" fillId="5" borderId="51" xfId="0" applyNumberFormat="1" applyFont="1" applyFill="1" applyBorder="1" applyAlignment="1" applyProtection="1">
      <alignment horizontal="left"/>
    </xf>
    <xf numFmtId="167" fontId="7" fillId="5" borderId="52" xfId="0" applyNumberFormat="1" applyFont="1" applyFill="1" applyBorder="1" applyAlignment="1" applyProtection="1">
      <alignment horizontal="left"/>
    </xf>
    <xf numFmtId="167" fontId="7" fillId="5" borderId="64" xfId="0" applyNumberFormat="1" applyFont="1" applyFill="1" applyBorder="1" applyAlignment="1" applyProtection="1">
      <alignment horizontal="left"/>
    </xf>
    <xf numFmtId="0" fontId="56" fillId="0" borderId="0" xfId="0" applyFont="1" applyFill="1" applyBorder="1" applyProtection="1"/>
    <xf numFmtId="188" fontId="4" fillId="3" borderId="52" xfId="0" applyNumberFormat="1" applyFont="1" applyFill="1" applyBorder="1" applyAlignment="1" applyProtection="1">
      <alignment horizontal="right" vertical="center"/>
    </xf>
    <xf numFmtId="188" fontId="4" fillId="5" borderId="64" xfId="0" applyNumberFormat="1" applyFont="1" applyFill="1" applyBorder="1" applyAlignment="1" applyProtection="1">
      <alignment horizontal="right" vertical="center"/>
    </xf>
    <xf numFmtId="182" fontId="56" fillId="0" borderId="0" xfId="0" applyNumberFormat="1" applyFont="1" applyFill="1" applyBorder="1" applyProtection="1"/>
    <xf numFmtId="0" fontId="0" fillId="0" borderId="0" xfId="0" applyFill="1" applyBorder="1" applyProtection="1"/>
    <xf numFmtId="164" fontId="4" fillId="2" borderId="115" xfId="0" applyNumberFormat="1" applyFont="1" applyFill="1" applyBorder="1" applyAlignment="1" applyProtection="1">
      <alignment vertical="center" wrapText="1"/>
      <protection locked="0"/>
    </xf>
    <xf numFmtId="188" fontId="4" fillId="3" borderId="59" xfId="0" applyNumberFormat="1" applyFont="1" applyFill="1" applyBorder="1" applyAlignment="1" applyProtection="1">
      <alignment horizontal="right" vertical="center"/>
    </xf>
    <xf numFmtId="188" fontId="4" fillId="5" borderId="65" xfId="0" applyNumberFormat="1" applyFont="1" applyFill="1" applyBorder="1" applyAlignment="1" applyProtection="1">
      <alignment horizontal="right" vertical="center"/>
    </xf>
    <xf numFmtId="0" fontId="0" fillId="3" borderId="0" xfId="0" applyFill="1" applyAlignment="1" applyProtection="1"/>
    <xf numFmtId="164" fontId="7" fillId="47" borderId="34" xfId="232" applyNumberFormat="1" applyFont="1" applyFill="1" applyBorder="1" applyAlignment="1" applyProtection="1">
      <alignment horizontal="right" wrapText="1"/>
    </xf>
    <xf numFmtId="0" fontId="56" fillId="0" borderId="0" xfId="0" applyFont="1" applyFill="1" applyAlignment="1" applyProtection="1"/>
    <xf numFmtId="0" fontId="0" fillId="0" borderId="0" xfId="0" applyFill="1" applyAlignment="1" applyProtection="1"/>
    <xf numFmtId="0" fontId="78" fillId="0" borderId="0" xfId="0" applyFont="1" applyAlignment="1">
      <alignment horizontal="center" vertical="top"/>
    </xf>
    <xf numFmtId="0" fontId="0" fillId="0" borderId="0" xfId="0" quotePrefix="1"/>
    <xf numFmtId="189" fontId="4" fillId="2" borderId="84" xfId="0" applyNumberFormat="1" applyFont="1" applyFill="1" applyBorder="1" applyAlignment="1" applyProtection="1">
      <alignment horizontal="right" vertical="center"/>
    </xf>
    <xf numFmtId="189" fontId="4" fillId="2" borderId="85" xfId="0" applyNumberFormat="1" applyFont="1" applyFill="1" applyBorder="1" applyAlignment="1" applyProtection="1">
      <alignment horizontal="right" vertical="center"/>
    </xf>
    <xf numFmtId="10" fontId="56" fillId="3" borderId="0" xfId="0" applyNumberFormat="1" applyFont="1" applyFill="1" applyProtection="1"/>
    <xf numFmtId="0" fontId="7" fillId="0" borderId="0" xfId="0" applyFont="1" applyFill="1" applyBorder="1" applyAlignment="1" applyProtection="1">
      <alignment horizontal="left"/>
    </xf>
    <xf numFmtId="0" fontId="10" fillId="5" borderId="30" xfId="0" applyFont="1" applyFill="1" applyBorder="1" applyAlignment="1" applyProtection="1">
      <alignment horizontal="left" vertical="center"/>
    </xf>
    <xf numFmtId="0" fontId="7" fillId="5" borderId="32" xfId="0" applyFont="1" applyFill="1" applyBorder="1" applyAlignment="1" applyProtection="1">
      <alignment horizontal="left" vertical="center"/>
    </xf>
    <xf numFmtId="0" fontId="7" fillId="5" borderId="29" xfId="0" applyFont="1" applyFill="1" applyBorder="1" applyAlignment="1" applyProtection="1">
      <alignment horizontal="left"/>
    </xf>
    <xf numFmtId="0" fontId="7" fillId="5" borderId="0" xfId="0" applyFont="1" applyFill="1" applyBorder="1" applyAlignment="1" applyProtection="1">
      <alignment horizontal="left"/>
    </xf>
    <xf numFmtId="189" fontId="4" fillId="8" borderId="0" xfId="0" applyNumberFormat="1" applyFont="1" applyFill="1" applyBorder="1" applyAlignment="1" applyProtection="1">
      <alignment horizontal="right" vertical="center"/>
    </xf>
    <xf numFmtId="0" fontId="56" fillId="0" borderId="0" xfId="0" applyFont="1" applyAlignment="1" applyProtection="1">
      <alignment horizontal="left"/>
    </xf>
    <xf numFmtId="0" fontId="56" fillId="0" borderId="0" xfId="0" applyFont="1" applyAlignment="1" applyProtection="1">
      <alignment horizontal="left" wrapText="1"/>
    </xf>
    <xf numFmtId="0" fontId="0" fillId="0" borderId="0" xfId="0" applyProtection="1"/>
    <xf numFmtId="0" fontId="4" fillId="0" borderId="0" xfId="0" applyFont="1" applyAlignment="1" applyProtection="1">
      <alignment horizontal="left"/>
    </xf>
    <xf numFmtId="0" fontId="79" fillId="0" borderId="0" xfId="0" applyFont="1" applyFill="1" applyAlignment="1" applyProtection="1">
      <alignment horizontal="center" wrapText="1"/>
    </xf>
    <xf numFmtId="0" fontId="71" fillId="0" borderId="0" xfId="0" applyFont="1" applyProtection="1"/>
    <xf numFmtId="0" fontId="8" fillId="5" borderId="34" xfId="0" applyFont="1" applyFill="1" applyBorder="1" applyAlignment="1" applyProtection="1">
      <alignment horizontal="left" vertical="center"/>
    </xf>
    <xf numFmtId="164" fontId="4" fillId="11" borderId="86" xfId="0" applyNumberFormat="1" applyFont="1" applyFill="1" applyBorder="1" applyAlignment="1" applyProtection="1">
      <alignment vertical="center" wrapText="1"/>
      <protection locked="0"/>
    </xf>
    <xf numFmtId="164" fontId="4" fillId="11" borderId="103" xfId="0" applyNumberFormat="1" applyFont="1" applyFill="1" applyBorder="1" applyAlignment="1" applyProtection="1">
      <alignment vertical="center" wrapText="1"/>
      <protection locked="0"/>
    </xf>
    <xf numFmtId="164" fontId="4" fillId="11" borderId="88" xfId="0" applyNumberFormat="1" applyFont="1" applyFill="1" applyBorder="1" applyAlignment="1" applyProtection="1">
      <alignment vertical="center" wrapText="1"/>
      <protection locked="0"/>
    </xf>
    <xf numFmtId="164" fontId="4" fillId="11" borderId="106" xfId="0" applyNumberFormat="1" applyFont="1" applyFill="1" applyBorder="1" applyAlignment="1" applyProtection="1">
      <alignment vertical="center" wrapText="1"/>
      <protection locked="0"/>
    </xf>
    <xf numFmtId="164" fontId="4" fillId="11" borderId="68" xfId="0" applyNumberFormat="1" applyFont="1" applyFill="1" applyBorder="1" applyAlignment="1" applyProtection="1">
      <alignment vertical="center" wrapText="1"/>
      <protection locked="0"/>
    </xf>
    <xf numFmtId="164" fontId="4" fillId="11" borderId="90" xfId="0" applyNumberFormat="1" applyFont="1" applyFill="1" applyBorder="1" applyAlignment="1" applyProtection="1">
      <alignment vertical="center" wrapText="1"/>
      <protection locked="0"/>
    </xf>
    <xf numFmtId="164" fontId="4" fillId="11" borderId="114" xfId="0" applyNumberFormat="1" applyFont="1" applyFill="1" applyBorder="1" applyAlignment="1" applyProtection="1">
      <alignment vertical="center" wrapText="1"/>
      <protection locked="0"/>
    </xf>
    <xf numFmtId="164" fontId="4" fillId="11" borderId="69" xfId="0" applyNumberFormat="1" applyFont="1" applyFill="1" applyBorder="1" applyAlignment="1" applyProtection="1">
      <alignment vertical="center" wrapText="1"/>
      <protection locked="0"/>
    </xf>
    <xf numFmtId="164" fontId="4" fillId="11" borderId="120" xfId="0" applyNumberFormat="1" applyFont="1" applyFill="1" applyBorder="1" applyAlignment="1" applyProtection="1">
      <alignment vertical="center" wrapText="1"/>
      <protection locked="0"/>
    </xf>
    <xf numFmtId="164" fontId="4" fillId="11" borderId="122" xfId="0" applyNumberFormat="1" applyFont="1" applyFill="1" applyBorder="1" applyAlignment="1" applyProtection="1">
      <alignment vertical="center" wrapText="1"/>
      <protection locked="0"/>
    </xf>
    <xf numFmtId="164" fontId="4" fillId="11" borderId="123" xfId="0" applyNumberFormat="1" applyFont="1" applyFill="1" applyBorder="1" applyAlignment="1" applyProtection="1">
      <alignment vertical="center" wrapText="1"/>
      <protection locked="0"/>
    </xf>
    <xf numFmtId="164" fontId="4" fillId="11" borderId="92" xfId="0" applyNumberFormat="1" applyFont="1" applyFill="1" applyBorder="1" applyAlignment="1" applyProtection="1">
      <alignment vertical="center" wrapText="1"/>
      <protection locked="0"/>
    </xf>
    <xf numFmtId="164" fontId="4" fillId="11" borderId="116" xfId="0" applyNumberFormat="1" applyFont="1" applyFill="1" applyBorder="1" applyAlignment="1" applyProtection="1">
      <alignment vertical="center" wrapText="1"/>
      <protection locked="0"/>
    </xf>
    <xf numFmtId="191" fontId="80" fillId="3" borderId="0" xfId="0" applyNumberFormat="1" applyFont="1" applyFill="1" applyAlignment="1">
      <alignment vertical="top"/>
    </xf>
    <xf numFmtId="0" fontId="0" fillId="0" borderId="0" xfId="0" applyAlignment="1">
      <alignment vertical="top"/>
    </xf>
    <xf numFmtId="191" fontId="4" fillId="8" borderId="87" xfId="0" applyNumberFormat="1" applyFont="1" applyFill="1" applyBorder="1" applyAlignment="1" applyProtection="1">
      <alignment horizontal="left" vertical="center"/>
    </xf>
    <xf numFmtId="191" fontId="4" fillId="8" borderId="62" xfId="0" applyNumberFormat="1" applyFont="1" applyFill="1" applyBorder="1" applyAlignment="1" applyProtection="1">
      <alignment horizontal="right" vertical="center"/>
    </xf>
    <xf numFmtId="191" fontId="4" fillId="8" borderId="48" xfId="0" applyNumberFormat="1" applyFont="1" applyFill="1" applyBorder="1" applyAlignment="1" applyProtection="1">
      <alignment horizontal="right" vertical="center"/>
    </xf>
    <xf numFmtId="191" fontId="4" fillId="8" borderId="89" xfId="0" applyNumberFormat="1" applyFont="1" applyFill="1" applyBorder="1" applyAlignment="1" applyProtection="1">
      <alignment horizontal="right" vertical="center"/>
    </xf>
    <xf numFmtId="191" fontId="4" fillId="8" borderId="52" xfId="0" applyNumberFormat="1" applyFont="1" applyFill="1" applyBorder="1" applyAlignment="1" applyProtection="1">
      <alignment horizontal="left" vertical="center"/>
    </xf>
    <xf numFmtId="191" fontId="4" fillId="8" borderId="52" xfId="0" applyNumberFormat="1" applyFont="1" applyFill="1" applyBorder="1" applyAlignment="1" applyProtection="1">
      <alignment horizontal="right" vertical="center"/>
    </xf>
    <xf numFmtId="189" fontId="4" fillId="8" borderId="126" xfId="0" applyNumberFormat="1" applyFont="1" applyFill="1" applyBorder="1" applyAlignment="1" applyProtection="1">
      <alignment horizontal="right" vertical="center"/>
    </xf>
    <xf numFmtId="191" fontId="4" fillId="5" borderId="53" xfId="0" applyNumberFormat="1" applyFont="1" applyFill="1" applyBorder="1" applyAlignment="1" applyProtection="1">
      <alignment horizontal="right" vertical="center"/>
    </xf>
    <xf numFmtId="164" fontId="4" fillId="5" borderId="104" xfId="232" applyNumberFormat="1" applyFont="1" applyFill="1" applyBorder="1" applyAlignment="1" applyProtection="1">
      <alignment horizontal="right" vertical="center" wrapText="1"/>
    </xf>
    <xf numFmtId="164" fontId="4" fillId="5" borderId="112" xfId="232" applyNumberFormat="1" applyFont="1" applyFill="1" applyBorder="1" applyAlignment="1" applyProtection="1">
      <alignment horizontal="right" vertical="center" wrapText="1"/>
    </xf>
    <xf numFmtId="164" fontId="4" fillId="5" borderId="115" xfId="232" applyNumberFormat="1" applyFont="1" applyFill="1" applyBorder="1" applyAlignment="1" applyProtection="1">
      <alignment horizontal="right" vertical="center" wrapText="1"/>
    </xf>
    <xf numFmtId="188" fontId="4" fillId="5" borderId="117" xfId="0" applyNumberFormat="1" applyFont="1" applyFill="1" applyBorder="1" applyAlignment="1" applyProtection="1">
      <alignment horizontal="right" vertical="center"/>
    </xf>
    <xf numFmtId="188" fontId="4" fillId="5" borderId="51" xfId="0" applyNumberFormat="1" applyFont="1" applyFill="1" applyBorder="1" applyAlignment="1" applyProtection="1">
      <alignment horizontal="right" vertical="center"/>
    </xf>
    <xf numFmtId="188" fontId="4" fillId="5" borderId="58" xfId="0" applyNumberFormat="1" applyFont="1" applyFill="1" applyBorder="1" applyAlignment="1" applyProtection="1">
      <alignment horizontal="right" vertical="center"/>
    </xf>
    <xf numFmtId="192" fontId="0" fillId="0" borderId="0" xfId="0" applyNumberFormat="1"/>
    <xf numFmtId="0" fontId="57" fillId="0" borderId="0" xfId="0" applyFont="1" applyFill="1" applyBorder="1" applyAlignment="1" applyProtection="1">
      <alignment horizontal="left" vertical="top" wrapText="1"/>
    </xf>
    <xf numFmtId="181" fontId="4" fillId="11" borderId="86" xfId="0" applyNumberFormat="1" applyFont="1" applyFill="1" applyBorder="1" applyAlignment="1" applyProtection="1">
      <alignment vertical="center" wrapText="1"/>
      <protection locked="0"/>
    </xf>
    <xf numFmtId="189" fontId="0" fillId="3" borderId="0" xfId="0" applyNumberFormat="1" applyFill="1" applyAlignment="1" applyProtection="1"/>
    <xf numFmtId="192" fontId="0" fillId="0" borderId="0" xfId="0" applyNumberFormat="1" applyAlignment="1">
      <alignment vertical="top"/>
    </xf>
    <xf numFmtId="181" fontId="56" fillId="0" borderId="0" xfId="0" applyNumberFormat="1" applyFont="1" applyBorder="1" applyProtection="1"/>
    <xf numFmtId="164" fontId="4" fillId="5" borderId="72" xfId="0" applyNumberFormat="1" applyFont="1" applyFill="1" applyBorder="1" applyAlignment="1" applyProtection="1">
      <alignment horizontal="right" vertical="center" wrapText="1"/>
      <protection locked="0"/>
    </xf>
    <xf numFmtId="164" fontId="4" fillId="5" borderId="145" xfId="0" applyNumberFormat="1" applyFont="1" applyFill="1" applyBorder="1" applyAlignment="1" applyProtection="1">
      <alignment horizontal="right" vertical="center" wrapText="1"/>
      <protection locked="0"/>
    </xf>
    <xf numFmtId="0" fontId="13" fillId="0" borderId="0" xfId="0" applyFont="1" applyFill="1" applyBorder="1" applyAlignment="1" applyProtection="1">
      <alignment horizontal="left" vertical="top"/>
    </xf>
    <xf numFmtId="0" fontId="11" fillId="5" borderId="31" xfId="0" applyFont="1" applyFill="1" applyBorder="1" applyAlignment="1" applyProtection="1">
      <alignment horizontal="center" vertical="center"/>
    </xf>
    <xf numFmtId="187" fontId="7" fillId="46" borderId="38" xfId="0" applyNumberFormat="1" applyFont="1" applyFill="1" applyBorder="1" applyAlignment="1" applyProtection="1">
      <alignment horizontal="center" vertical="center" wrapText="1"/>
      <protection locked="0"/>
    </xf>
    <xf numFmtId="187" fontId="7" fillId="46" borderId="39" xfId="0" applyNumberFormat="1" applyFont="1" applyFill="1" applyBorder="1" applyAlignment="1" applyProtection="1">
      <alignment horizontal="center" vertical="center" wrapText="1"/>
      <protection locked="0"/>
    </xf>
    <xf numFmtId="187" fontId="7" fillId="46" borderId="40" xfId="0" applyNumberFormat="1" applyFont="1" applyFill="1" applyBorder="1" applyAlignment="1" applyProtection="1">
      <alignment horizontal="center" vertical="center" wrapText="1"/>
      <protection locked="0"/>
    </xf>
    <xf numFmtId="187" fontId="7" fillId="46" borderId="1" xfId="0" applyNumberFormat="1" applyFont="1" applyFill="1" applyBorder="1" applyAlignment="1" applyProtection="1">
      <alignment horizontal="center" vertical="center" wrapText="1"/>
      <protection locked="0"/>
    </xf>
    <xf numFmtId="164" fontId="4" fillId="3" borderId="62" xfId="0" applyNumberFormat="1" applyFont="1" applyFill="1" applyBorder="1" applyAlignment="1" applyProtection="1">
      <alignment horizontal="right" vertical="center" wrapText="1"/>
      <protection locked="0"/>
    </xf>
    <xf numFmtId="164" fontId="4" fillId="3" borderId="63" xfId="0" applyNumberFormat="1" applyFont="1" applyFill="1" applyBorder="1" applyAlignment="1" applyProtection="1">
      <alignment horizontal="right" vertical="center" wrapText="1"/>
      <protection locked="0"/>
    </xf>
    <xf numFmtId="10" fontId="1" fillId="0" borderId="30" xfId="232" applyNumberFormat="1" applyFont="1" applyFill="1" applyBorder="1" applyAlignment="1" applyProtection="1">
      <alignment horizontal="right" vertical="center" wrapText="1"/>
    </xf>
    <xf numFmtId="10" fontId="1" fillId="0" borderId="32" xfId="232" applyNumberFormat="1" applyFont="1" applyFill="1" applyBorder="1" applyAlignment="1" applyProtection="1">
      <alignment horizontal="right" vertical="center" wrapText="1"/>
    </xf>
    <xf numFmtId="10" fontId="1" fillId="0" borderId="31" xfId="232" applyNumberFormat="1" applyFont="1" applyFill="1" applyBorder="1" applyAlignment="1" applyProtection="1">
      <alignment horizontal="right" vertical="center" wrapText="1"/>
    </xf>
    <xf numFmtId="181" fontId="1" fillId="0" borderId="149" xfId="0" applyNumberFormat="1" applyFont="1" applyFill="1" applyBorder="1" applyAlignment="1">
      <alignment horizontal="right" vertical="center"/>
    </xf>
    <xf numFmtId="181" fontId="4" fillId="0" borderId="127" xfId="0" applyNumberFormat="1" applyFont="1" applyFill="1" applyBorder="1" applyAlignment="1">
      <alignment horizontal="right" vertical="center"/>
    </xf>
    <xf numFmtId="181" fontId="1" fillId="0" borderId="127" xfId="0" applyNumberFormat="1" applyFont="1" applyFill="1" applyBorder="1" applyAlignment="1">
      <alignment horizontal="right" vertical="center"/>
    </xf>
    <xf numFmtId="181" fontId="63" fillId="0" borderId="127" xfId="0" applyNumberFormat="1" applyFont="1" applyFill="1" applyBorder="1" applyAlignment="1">
      <alignment horizontal="right" vertical="center"/>
    </xf>
    <xf numFmtId="181" fontId="4" fillId="0" borderId="127" xfId="676" applyNumberFormat="1" applyFont="1" applyFill="1" applyBorder="1" applyAlignment="1">
      <alignment horizontal="right" vertical="center"/>
    </xf>
    <xf numFmtId="0" fontId="1" fillId="0" borderId="150" xfId="676" applyFont="1" applyFill="1" applyBorder="1" applyAlignment="1">
      <alignment horizontal="right" vertical="center"/>
    </xf>
    <xf numFmtId="0" fontId="72" fillId="4" borderId="34" xfId="673" applyFont="1" applyBorder="1">
      <alignment vertical="center"/>
      <protection locked="0"/>
    </xf>
    <xf numFmtId="0" fontId="72" fillId="4" borderId="35" xfId="673" applyFont="1" applyBorder="1">
      <alignment vertical="center"/>
      <protection locked="0"/>
    </xf>
    <xf numFmtId="0" fontId="72" fillId="4" borderId="33" xfId="673" applyFont="1" applyBorder="1">
      <alignment vertical="center"/>
      <protection locked="0"/>
    </xf>
    <xf numFmtId="0" fontId="8" fillId="5" borderId="149" xfId="0" applyFont="1" applyFill="1" applyBorder="1" applyAlignment="1" applyProtection="1">
      <alignment horizontal="left" vertical="center"/>
    </xf>
    <xf numFmtId="0" fontId="75" fillId="5" borderId="127" xfId="0" applyFont="1" applyFill="1" applyBorder="1" applyAlignment="1" applyProtection="1">
      <alignment horizontal="left" vertical="center"/>
      <protection locked="0"/>
    </xf>
    <xf numFmtId="0" fontId="75" fillId="5" borderId="150" xfId="0" applyFont="1" applyFill="1" applyBorder="1" applyAlignment="1" applyProtection="1">
      <alignment horizontal="left" vertical="center"/>
      <protection locked="0"/>
    </xf>
    <xf numFmtId="0" fontId="7" fillId="5" borderId="151" xfId="0" applyFont="1" applyFill="1" applyBorder="1" applyAlignment="1" applyProtection="1">
      <alignment horizontal="right" vertical="center"/>
    </xf>
    <xf numFmtId="0" fontId="7" fillId="5" borderId="152" xfId="0" applyFont="1" applyFill="1" applyBorder="1" applyAlignment="1" applyProtection="1">
      <alignment horizontal="right" vertical="center"/>
    </xf>
    <xf numFmtId="0" fontId="7" fillId="5" borderId="153" xfId="0" applyFont="1" applyFill="1" applyBorder="1" applyAlignment="1" applyProtection="1">
      <alignment horizontal="right" vertical="center"/>
    </xf>
    <xf numFmtId="164" fontId="4" fillId="11" borderId="43" xfId="0" applyNumberFormat="1" applyFont="1" applyFill="1" applyBorder="1" applyAlignment="1" applyProtection="1">
      <alignment vertical="center" wrapText="1"/>
      <protection locked="0"/>
    </xf>
    <xf numFmtId="164" fontId="4" fillId="11" borderId="81" xfId="0" applyNumberFormat="1" applyFont="1" applyFill="1" applyBorder="1" applyAlignment="1" applyProtection="1">
      <alignment vertical="center" wrapText="1"/>
      <protection locked="0"/>
    </xf>
    <xf numFmtId="164" fontId="4" fillId="3" borderId="154" xfId="232" applyNumberFormat="1" applyFont="1" applyFill="1" applyBorder="1" applyAlignment="1" applyProtection="1">
      <alignment horizontal="right" vertical="center" wrapText="1"/>
    </xf>
    <xf numFmtId="0" fontId="4" fillId="5" borderId="55" xfId="0" applyFont="1" applyFill="1" applyBorder="1" applyAlignment="1" applyProtection="1">
      <alignment vertical="center"/>
    </xf>
    <xf numFmtId="164" fontId="4" fillId="11" borderId="55" xfId="0" applyNumberFormat="1" applyFont="1" applyFill="1" applyBorder="1" applyAlignment="1" applyProtection="1">
      <alignment vertical="center" wrapText="1"/>
      <protection locked="0"/>
    </xf>
    <xf numFmtId="0" fontId="56" fillId="0" borderId="28" xfId="0" applyFont="1" applyBorder="1" applyProtection="1"/>
    <xf numFmtId="164" fontId="4" fillId="3" borderId="155" xfId="232" applyNumberFormat="1" applyFont="1" applyFill="1" applyBorder="1" applyAlignment="1" applyProtection="1">
      <alignment horizontal="right" vertical="center" wrapText="1"/>
    </xf>
    <xf numFmtId="164" fontId="4" fillId="11" borderId="57" xfId="0" applyNumberFormat="1" applyFont="1" applyFill="1" applyBorder="1" applyAlignment="1" applyProtection="1">
      <alignment vertical="center" wrapText="1"/>
      <protection locked="0"/>
    </xf>
    <xf numFmtId="0" fontId="7" fillId="47" borderId="149" xfId="0" applyFont="1" applyFill="1" applyBorder="1" applyAlignment="1" applyProtection="1">
      <alignment horizontal="left" vertical="center" wrapText="1" indent="1"/>
    </xf>
    <xf numFmtId="164" fontId="7" fillId="47" borderId="149" xfId="232" applyNumberFormat="1" applyFont="1" applyFill="1" applyBorder="1" applyAlignment="1" applyProtection="1">
      <alignment horizontal="right" wrapText="1"/>
    </xf>
    <xf numFmtId="164" fontId="7" fillId="47" borderId="156" xfId="232" applyNumberFormat="1" applyFont="1" applyFill="1" applyBorder="1" applyAlignment="1" applyProtection="1">
      <alignment horizontal="right" wrapText="1"/>
    </xf>
    <xf numFmtId="164" fontId="7" fillId="47" borderId="157" xfId="232" applyNumberFormat="1" applyFont="1" applyFill="1" applyBorder="1" applyAlignment="1" applyProtection="1">
      <alignment horizontal="right" wrapText="1"/>
    </xf>
    <xf numFmtId="164" fontId="7" fillId="47" borderId="158" xfId="232" applyNumberFormat="1" applyFont="1" applyFill="1" applyBorder="1" applyAlignment="1" applyProtection="1">
      <alignment horizontal="right" wrapText="1"/>
    </xf>
    <xf numFmtId="164" fontId="7" fillId="47" borderId="159" xfId="232" applyNumberFormat="1" applyFont="1" applyFill="1" applyBorder="1" applyAlignment="1" applyProtection="1">
      <alignment horizontal="right" wrapText="1"/>
    </xf>
    <xf numFmtId="0" fontId="76" fillId="0" borderId="127" xfId="0" applyFont="1" applyFill="1" applyBorder="1" applyAlignment="1" applyProtection="1">
      <alignment vertical="center"/>
    </xf>
    <xf numFmtId="0" fontId="56" fillId="0" borderId="127" xfId="0" applyFont="1" applyFill="1" applyBorder="1" applyProtection="1"/>
    <xf numFmtId="0" fontId="4" fillId="5" borderId="149" xfId="0" applyFont="1" applyFill="1" applyBorder="1" applyAlignment="1" applyProtection="1">
      <alignment horizontal="left" vertical="center" wrapText="1" indent="1"/>
    </xf>
    <xf numFmtId="167" fontId="7" fillId="5" borderId="53" xfId="0" applyNumberFormat="1" applyFont="1" applyFill="1" applyBorder="1" applyAlignment="1" applyProtection="1">
      <alignment horizontal="left"/>
    </xf>
    <xf numFmtId="188" fontId="4" fillId="3" borderId="53" xfId="0" applyNumberFormat="1" applyFont="1" applyFill="1" applyBorder="1" applyAlignment="1" applyProtection="1">
      <alignment horizontal="right" vertical="center"/>
    </xf>
    <xf numFmtId="188" fontId="4" fillId="3" borderId="51" xfId="0" applyNumberFormat="1" applyFont="1" applyFill="1" applyBorder="1" applyAlignment="1" applyProtection="1">
      <alignment horizontal="right" vertical="center"/>
    </xf>
    <xf numFmtId="188" fontId="4" fillId="3" borderId="60" xfId="0" applyNumberFormat="1" applyFont="1" applyFill="1" applyBorder="1" applyAlignment="1" applyProtection="1">
      <alignment horizontal="right" vertical="center"/>
    </xf>
    <xf numFmtId="188" fontId="4" fillId="3" borderId="58" xfId="0" applyNumberFormat="1" applyFont="1" applyFill="1" applyBorder="1" applyAlignment="1" applyProtection="1">
      <alignment horizontal="right" vertical="center"/>
    </xf>
    <xf numFmtId="164" fontId="7" fillId="47" borderId="127" xfId="232" applyNumberFormat="1" applyFont="1" applyFill="1" applyBorder="1" applyAlignment="1" applyProtection="1">
      <alignment horizontal="right" wrapText="1"/>
    </xf>
    <xf numFmtId="164" fontId="7" fillId="47" borderId="150" xfId="232" applyNumberFormat="1" applyFont="1" applyFill="1" applyBorder="1" applyAlignment="1" applyProtection="1">
      <alignment horizontal="right" wrapText="1"/>
    </xf>
    <xf numFmtId="190" fontId="59" fillId="11" borderId="1" xfId="0" applyNumberFormat="1" applyFont="1" applyFill="1" applyBorder="1" applyAlignment="1" applyProtection="1">
      <alignment horizontal="center"/>
    </xf>
    <xf numFmtId="0" fontId="0" fillId="5" borderId="149" xfId="0" applyFill="1" applyBorder="1"/>
    <xf numFmtId="0" fontId="0" fillId="5" borderId="127" xfId="0" applyFill="1" applyBorder="1"/>
    <xf numFmtId="189" fontId="4" fillId="2" borderId="160" xfId="0" applyNumberFormat="1" applyFont="1" applyFill="1" applyBorder="1" applyAlignment="1" applyProtection="1">
      <alignment horizontal="right" vertical="center"/>
    </xf>
    <xf numFmtId="0" fontId="10" fillId="5" borderId="31" xfId="0" applyFont="1" applyFill="1" applyBorder="1" applyAlignment="1" applyProtection="1">
      <alignment horizontal="left" vertical="center"/>
    </xf>
    <xf numFmtId="0" fontId="7" fillId="45" borderId="149" xfId="0" applyFont="1" applyFill="1" applyBorder="1" applyAlignment="1" applyProtection="1">
      <alignment horizontal="right" vertical="center"/>
    </xf>
    <xf numFmtId="0" fontId="7" fillId="45" borderId="127" xfId="0" applyFont="1" applyFill="1" applyBorder="1" applyAlignment="1" applyProtection="1">
      <alignment horizontal="right" vertical="center"/>
    </xf>
    <xf numFmtId="0" fontId="7" fillId="45" borderId="150" xfId="0" applyFont="1" applyFill="1" applyBorder="1" applyAlignment="1" applyProtection="1">
      <alignment horizontal="right" vertical="center"/>
    </xf>
    <xf numFmtId="0" fontId="7" fillId="53" borderId="149" xfId="0" applyFont="1" applyFill="1" applyBorder="1" applyAlignment="1" applyProtection="1">
      <alignment horizontal="right" vertical="center"/>
    </xf>
    <xf numFmtId="0" fontId="7" fillId="53" borderId="127" xfId="0" applyFont="1" applyFill="1" applyBorder="1" applyAlignment="1" applyProtection="1">
      <alignment horizontal="right" vertical="center"/>
    </xf>
    <xf numFmtId="0" fontId="7" fillId="53" borderId="150" xfId="0" applyFont="1" applyFill="1" applyBorder="1" applyAlignment="1" applyProtection="1">
      <alignment horizontal="right" vertical="center"/>
    </xf>
    <xf numFmtId="189" fontId="7" fillId="48" borderId="150" xfId="681" applyNumberFormat="1" applyFont="1" applyFill="1" applyBorder="1" applyAlignment="1" applyProtection="1">
      <alignment horizontal="right"/>
      <protection locked="0"/>
    </xf>
    <xf numFmtId="191" fontId="4" fillId="0" borderId="62" xfId="0" applyNumberFormat="1" applyFont="1" applyFill="1" applyBorder="1" applyAlignment="1" applyProtection="1">
      <alignment horizontal="right" vertical="center"/>
    </xf>
    <xf numFmtId="191" fontId="4" fillId="0" borderId="48" xfId="0" applyNumberFormat="1" applyFont="1" applyFill="1" applyBorder="1" applyAlignment="1" applyProtection="1">
      <alignment horizontal="right" vertical="center"/>
    </xf>
    <xf numFmtId="191" fontId="4" fillId="0" borderId="76" xfId="0" applyNumberFormat="1" applyFont="1" applyFill="1" applyBorder="1" applyAlignment="1" applyProtection="1">
      <alignment horizontal="right" vertical="center"/>
    </xf>
    <xf numFmtId="191" fontId="4" fillId="0" borderId="47" xfId="0" applyNumberFormat="1" applyFont="1" applyFill="1" applyBorder="1" applyAlignment="1" applyProtection="1">
      <alignment horizontal="right" vertical="center"/>
    </xf>
    <xf numFmtId="189" fontId="4" fillId="8" borderId="28" xfId="0" applyNumberFormat="1" applyFont="1" applyFill="1" applyBorder="1" applyAlignment="1" applyProtection="1">
      <alignment horizontal="right" vertical="center"/>
    </xf>
    <xf numFmtId="189" fontId="4" fillId="8" borderId="28" xfId="681" applyNumberFormat="1" applyFont="1" applyFill="1" applyBorder="1" applyAlignment="1" applyProtection="1">
      <alignment horizontal="right"/>
      <protection locked="0"/>
    </xf>
    <xf numFmtId="191" fontId="4" fillId="0" borderId="52" xfId="0" applyNumberFormat="1" applyFont="1" applyFill="1" applyBorder="1" applyAlignment="1" applyProtection="1">
      <alignment horizontal="right" vertical="center"/>
    </xf>
    <xf numFmtId="191" fontId="4" fillId="0" borderId="53" xfId="0" applyNumberFormat="1" applyFont="1" applyFill="1" applyBorder="1" applyAlignment="1" applyProtection="1">
      <alignment horizontal="right" vertical="center"/>
    </xf>
    <xf numFmtId="191" fontId="4" fillId="0" borderId="74" xfId="0" applyNumberFormat="1" applyFont="1" applyFill="1" applyBorder="1" applyAlignment="1" applyProtection="1">
      <alignment horizontal="right" vertical="center"/>
    </xf>
    <xf numFmtId="191" fontId="4" fillId="0" borderId="51" xfId="0" applyNumberFormat="1" applyFont="1" applyFill="1" applyBorder="1" applyAlignment="1" applyProtection="1">
      <alignment horizontal="right" vertical="center"/>
    </xf>
    <xf numFmtId="189" fontId="4" fillId="0" borderId="149" xfId="0" applyNumberFormat="1" applyFont="1" applyFill="1" applyBorder="1" applyAlignment="1" applyProtection="1">
      <alignment horizontal="right" vertical="center"/>
    </xf>
    <xf numFmtId="189" fontId="4" fillId="0" borderId="127" xfId="0" applyNumberFormat="1" applyFont="1" applyFill="1" applyBorder="1" applyAlignment="1" applyProtection="1">
      <alignment horizontal="right" vertical="center"/>
    </xf>
    <xf numFmtId="189" fontId="4" fillId="0" borderId="150" xfId="0" applyNumberFormat="1" applyFont="1" applyFill="1" applyBorder="1" applyAlignment="1" applyProtection="1">
      <alignment horizontal="right" vertical="center"/>
    </xf>
    <xf numFmtId="0" fontId="6" fillId="41" borderId="34" xfId="0" applyFont="1" applyFill="1" applyBorder="1" applyAlignment="1" applyProtection="1"/>
    <xf numFmtId="0" fontId="6" fillId="41" borderId="35" xfId="0" applyFont="1" applyFill="1" applyBorder="1" applyAlignment="1" applyProtection="1">
      <alignment wrapText="1"/>
    </xf>
    <xf numFmtId="189" fontId="6" fillId="41" borderId="35" xfId="0" applyNumberFormat="1" applyFont="1" applyFill="1" applyBorder="1" applyAlignment="1" applyProtection="1">
      <alignment horizontal="right"/>
    </xf>
    <xf numFmtId="191" fontId="6" fillId="41" borderId="34" xfId="0" applyNumberFormat="1" applyFont="1" applyFill="1" applyBorder="1" applyAlignment="1" applyProtection="1">
      <alignment horizontal="right"/>
    </xf>
    <xf numFmtId="191" fontId="6" fillId="41" borderId="35" xfId="0" applyNumberFormat="1" applyFont="1" applyFill="1" applyBorder="1" applyAlignment="1" applyProtection="1">
      <alignment horizontal="right"/>
    </xf>
    <xf numFmtId="191" fontId="6" fillId="41" borderId="33" xfId="0" applyNumberFormat="1" applyFont="1" applyFill="1" applyBorder="1" applyAlignment="1" applyProtection="1">
      <alignment horizontal="right"/>
    </xf>
    <xf numFmtId="189" fontId="6" fillId="41" borderId="33" xfId="681" applyNumberFormat="1" applyFont="1" applyFill="1" applyBorder="1" applyAlignment="1" applyProtection="1">
      <alignment horizontal="right"/>
      <protection locked="0"/>
    </xf>
    <xf numFmtId="0" fontId="7" fillId="3" borderId="127" xfId="0" applyFont="1" applyFill="1" applyBorder="1" applyAlignment="1" applyProtection="1">
      <alignment horizontal="left" wrapText="1"/>
    </xf>
    <xf numFmtId="189" fontId="7" fillId="3" borderId="127" xfId="0" applyNumberFormat="1" applyFont="1" applyFill="1" applyBorder="1" applyAlignment="1" applyProtection="1">
      <alignment horizontal="right" vertical="center"/>
    </xf>
    <xf numFmtId="0" fontId="0" fillId="0" borderId="127" xfId="0" applyFill="1" applyBorder="1" applyProtection="1">
      <protection locked="0"/>
    </xf>
    <xf numFmtId="164" fontId="61" fillId="3" borderId="94" xfId="0" applyNumberFormat="1" applyFont="1" applyFill="1" applyBorder="1" applyAlignment="1" applyProtection="1">
      <alignment horizontal="right"/>
      <protection locked="0"/>
    </xf>
    <xf numFmtId="164" fontId="61" fillId="3" borderId="148" xfId="0" applyNumberFormat="1" applyFont="1" applyFill="1" applyBorder="1" applyAlignment="1" applyProtection="1">
      <alignment horizontal="right"/>
      <protection locked="0"/>
    </xf>
    <xf numFmtId="164" fontId="61" fillId="3" borderId="146" xfId="0" applyNumberFormat="1" applyFont="1" applyFill="1" applyBorder="1" applyAlignment="1" applyProtection="1">
      <alignment horizontal="right"/>
      <protection locked="0"/>
    </xf>
    <xf numFmtId="164" fontId="61" fillId="3" borderId="147" xfId="0" applyNumberFormat="1" applyFont="1" applyFill="1" applyBorder="1" applyAlignment="1" applyProtection="1">
      <alignment horizontal="right"/>
      <protection locked="0"/>
    </xf>
    <xf numFmtId="0" fontId="11" fillId="5" borderId="34" xfId="0" applyFont="1" applyFill="1" applyBorder="1" applyAlignment="1" applyProtection="1">
      <alignment horizontal="center" vertical="center"/>
    </xf>
    <xf numFmtId="0" fontId="11" fillId="5" borderId="35" xfId="0" applyFont="1" applyFill="1" applyBorder="1" applyAlignment="1" applyProtection="1">
      <alignment horizontal="center" vertical="center"/>
    </xf>
    <xf numFmtId="0" fontId="11" fillId="5" borderId="33" xfId="0" applyFont="1" applyFill="1" applyBorder="1" applyAlignment="1" applyProtection="1">
      <alignment horizontal="center" vertical="center"/>
    </xf>
    <xf numFmtId="0" fontId="7" fillId="5" borderId="75" xfId="0" applyFont="1" applyFill="1" applyBorder="1" applyAlignment="1" applyProtection="1">
      <alignment horizontal="center" vertical="center"/>
    </xf>
    <xf numFmtId="0" fontId="7" fillId="5" borderId="124" xfId="0" applyFont="1" applyFill="1" applyBorder="1" applyAlignment="1" applyProtection="1">
      <alignment horizontal="center" vertical="center"/>
    </xf>
    <xf numFmtId="0" fontId="7" fillId="5" borderId="125" xfId="0" applyFont="1" applyFill="1" applyBorder="1" applyAlignment="1" applyProtection="1">
      <alignment horizontal="center" vertical="center"/>
    </xf>
    <xf numFmtId="0" fontId="7" fillId="45" borderId="66" xfId="0" applyFont="1" applyFill="1" applyBorder="1" applyAlignment="1" applyProtection="1">
      <alignment horizontal="center" vertical="center"/>
    </xf>
    <xf numFmtId="0" fontId="7" fillId="45" borderId="41" xfId="0" applyFont="1" applyFill="1" applyBorder="1" applyAlignment="1" applyProtection="1">
      <alignment horizontal="center" vertical="center"/>
    </xf>
    <xf numFmtId="0" fontId="7" fillId="45" borderId="42" xfId="0" applyFont="1" applyFill="1" applyBorder="1" applyAlignment="1" applyProtection="1">
      <alignment horizontal="center" vertical="center"/>
    </xf>
    <xf numFmtId="0" fontId="7" fillId="45" borderId="29" xfId="0" applyFont="1" applyFill="1" applyBorder="1" applyAlignment="1" applyProtection="1">
      <alignment horizontal="center" vertical="center"/>
    </xf>
    <xf numFmtId="0" fontId="7" fillId="45" borderId="0" xfId="0" applyFont="1" applyFill="1" applyBorder="1" applyAlignment="1" applyProtection="1">
      <alignment horizontal="center" vertical="center"/>
    </xf>
    <xf numFmtId="0" fontId="7" fillId="45" borderId="28" xfId="0" applyFont="1" applyFill="1" applyBorder="1" applyAlignment="1" applyProtection="1">
      <alignment horizontal="center" vertical="center"/>
    </xf>
    <xf numFmtId="0" fontId="59" fillId="5" borderId="95" xfId="0" applyFont="1" applyFill="1" applyBorder="1" applyAlignment="1" applyProtection="1">
      <alignment horizontal="center"/>
    </xf>
    <xf numFmtId="0" fontId="59" fillId="5" borderId="96" xfId="0" applyFont="1" applyFill="1" applyBorder="1" applyAlignment="1" applyProtection="1">
      <alignment horizontal="center"/>
    </xf>
    <xf numFmtId="0" fontId="59" fillId="5" borderId="97" xfId="0" applyFont="1" applyFill="1" applyBorder="1" applyAlignment="1" applyProtection="1">
      <alignment horizontal="center"/>
    </xf>
    <xf numFmtId="0" fontId="59" fillId="45" borderId="95" xfId="0" applyFont="1" applyFill="1" applyBorder="1" applyAlignment="1" applyProtection="1">
      <alignment horizontal="center"/>
    </xf>
    <xf numFmtId="0" fontId="59" fillId="45" borderId="96" xfId="0" applyFont="1" applyFill="1" applyBorder="1" applyAlignment="1" applyProtection="1">
      <alignment horizontal="center"/>
    </xf>
    <xf numFmtId="0" fontId="59" fillId="45" borderId="97" xfId="0" applyFont="1" applyFill="1" applyBorder="1" applyAlignment="1" applyProtection="1">
      <alignment horizontal="center"/>
    </xf>
    <xf numFmtId="0" fontId="59" fillId="5" borderId="44" xfId="0" applyFont="1" applyFill="1" applyBorder="1" applyAlignment="1" applyProtection="1">
      <alignment horizontal="center"/>
    </xf>
    <xf numFmtId="0" fontId="59" fillId="5" borderId="45" xfId="0" applyFont="1" applyFill="1" applyBorder="1" applyAlignment="1" applyProtection="1">
      <alignment horizontal="center"/>
    </xf>
    <xf numFmtId="0" fontId="59" fillId="5" borderId="46" xfId="0" applyFont="1" applyFill="1" applyBorder="1" applyAlignment="1" applyProtection="1">
      <alignment horizontal="center"/>
    </xf>
    <xf numFmtId="0" fontId="59" fillId="45" borderId="44" xfId="0" applyFont="1" applyFill="1" applyBorder="1" applyAlignment="1" applyProtection="1">
      <alignment horizontal="center"/>
    </xf>
    <xf numFmtId="0" fontId="59" fillId="45" borderId="45" xfId="0" applyFont="1" applyFill="1" applyBorder="1" applyAlignment="1" applyProtection="1">
      <alignment horizontal="center"/>
    </xf>
    <xf numFmtId="0" fontId="59" fillId="45" borderId="98" xfId="0" applyFont="1" applyFill="1" applyBorder="1" applyAlignment="1" applyProtection="1">
      <alignment horizontal="center"/>
    </xf>
    <xf numFmtId="0" fontId="59" fillId="53" borderId="32" xfId="0" applyFont="1" applyFill="1" applyBorder="1" applyAlignment="1" applyProtection="1">
      <alignment horizontal="center"/>
    </xf>
    <xf numFmtId="0" fontId="59" fillId="53" borderId="31" xfId="0" applyFont="1" applyFill="1" applyBorder="1" applyAlignment="1" applyProtection="1">
      <alignment horizontal="center"/>
    </xf>
    <xf numFmtId="0" fontId="7" fillId="45" borderId="34" xfId="0" applyFont="1" applyFill="1" applyBorder="1" applyAlignment="1" applyProtection="1">
      <alignment horizontal="center" vertical="center"/>
    </xf>
    <xf numFmtId="0" fontId="7" fillId="45" borderId="35" xfId="0" applyFont="1" applyFill="1" applyBorder="1" applyAlignment="1" applyProtection="1">
      <alignment horizontal="center" vertical="center"/>
    </xf>
    <xf numFmtId="0" fontId="7" fillId="45" borderId="33" xfId="0" applyFont="1" applyFill="1" applyBorder="1" applyAlignment="1" applyProtection="1">
      <alignment horizontal="center" vertical="center"/>
    </xf>
    <xf numFmtId="0" fontId="4" fillId="3" borderId="30" xfId="0" applyFont="1" applyFill="1" applyBorder="1" applyAlignment="1" applyProtection="1">
      <alignment horizontal="right" indent="4"/>
    </xf>
    <xf numFmtId="0" fontId="4" fillId="3" borderId="32" xfId="0" applyFont="1" applyFill="1" applyBorder="1" applyAlignment="1" applyProtection="1">
      <alignment horizontal="right" indent="4"/>
    </xf>
    <xf numFmtId="0" fontId="4" fillId="3" borderId="31" xfId="0" applyFont="1" applyFill="1" applyBorder="1" applyAlignment="1" applyProtection="1">
      <alignment horizontal="right" indent="4"/>
    </xf>
    <xf numFmtId="0" fontId="4" fillId="3" borderId="29" xfId="0" applyFont="1" applyFill="1" applyBorder="1" applyAlignment="1" applyProtection="1">
      <alignment horizontal="right" indent="4"/>
    </xf>
    <xf numFmtId="0" fontId="4" fillId="3" borderId="0" xfId="0" applyFont="1" applyFill="1" applyBorder="1" applyAlignment="1" applyProtection="1">
      <alignment horizontal="right" indent="4"/>
    </xf>
    <xf numFmtId="0" fontId="4" fillId="3" borderId="28" xfId="0" applyFont="1" applyFill="1" applyBorder="1" applyAlignment="1" applyProtection="1">
      <alignment horizontal="right" indent="4"/>
    </xf>
    <xf numFmtId="0" fontId="7" fillId="45" borderId="149" xfId="0" applyFont="1" applyFill="1" applyBorder="1" applyAlignment="1" applyProtection="1">
      <alignment horizontal="center" vertical="center"/>
    </xf>
    <xf numFmtId="0" fontId="7" fillId="45" borderId="127" xfId="0" applyFont="1" applyFill="1" applyBorder="1" applyAlignment="1" applyProtection="1">
      <alignment horizontal="center" vertical="center"/>
    </xf>
    <xf numFmtId="0" fontId="7" fillId="45" borderId="150" xfId="0" applyFont="1" applyFill="1" applyBorder="1" applyAlignment="1" applyProtection="1">
      <alignment horizontal="center" vertical="center"/>
    </xf>
    <xf numFmtId="0" fontId="59" fillId="5" borderId="30" xfId="0" applyFont="1" applyFill="1" applyBorder="1" applyAlignment="1" applyProtection="1">
      <alignment horizontal="center"/>
    </xf>
    <xf numFmtId="0" fontId="59" fillId="5" borderId="32" xfId="0" applyFont="1" applyFill="1" applyBorder="1" applyAlignment="1" applyProtection="1">
      <alignment horizontal="center"/>
    </xf>
    <xf numFmtId="0" fontId="59" fillId="5" borderId="31" xfId="0" applyFont="1" applyFill="1" applyBorder="1" applyAlignment="1" applyProtection="1">
      <alignment horizontal="center"/>
    </xf>
    <xf numFmtId="0" fontId="59" fillId="45" borderId="71" xfId="0" applyFont="1" applyFill="1" applyBorder="1" applyAlignment="1" applyProtection="1">
      <alignment horizontal="center"/>
    </xf>
    <xf numFmtId="0" fontId="59" fillId="45" borderId="91" xfId="0" applyFont="1" applyFill="1" applyBorder="1" applyAlignment="1" applyProtection="1">
      <alignment horizontal="center"/>
    </xf>
    <xf numFmtId="0" fontId="59" fillId="45" borderId="67" xfId="0" applyFont="1" applyFill="1" applyBorder="1" applyAlignment="1" applyProtection="1">
      <alignment horizontal="center"/>
    </xf>
    <xf numFmtId="0" fontId="4" fillId="3" borderId="149" xfId="0" applyFont="1" applyFill="1" applyBorder="1" applyAlignment="1" applyProtection="1">
      <alignment horizontal="right" indent="4"/>
    </xf>
    <xf numFmtId="0" fontId="4" fillId="3" borderId="127" xfId="0" applyFont="1" applyFill="1" applyBorder="1" applyAlignment="1" applyProtection="1">
      <alignment horizontal="right" indent="4"/>
    </xf>
    <xf numFmtId="0" fontId="4" fillId="3" borderId="150" xfId="0" applyFont="1" applyFill="1" applyBorder="1" applyAlignment="1" applyProtection="1">
      <alignment horizontal="right" indent="4"/>
    </xf>
    <xf numFmtId="0" fontId="8" fillId="5" borderId="30" xfId="0" applyFont="1" applyFill="1" applyBorder="1" applyAlignment="1" applyProtection="1">
      <alignment horizontal="left" vertical="center"/>
    </xf>
    <xf numFmtId="0" fontId="8" fillId="5" borderId="32" xfId="0" applyFont="1" applyFill="1" applyBorder="1" applyAlignment="1" applyProtection="1">
      <alignment horizontal="left" vertical="center"/>
    </xf>
    <xf numFmtId="0" fontId="8" fillId="5" borderId="31" xfId="0" applyFont="1" applyFill="1" applyBorder="1" applyAlignment="1" applyProtection="1">
      <alignment horizontal="left" vertical="center"/>
    </xf>
    <xf numFmtId="0" fontId="59" fillId="45" borderId="34" xfId="0" applyFont="1" applyFill="1" applyBorder="1" applyAlignment="1" applyProtection="1">
      <alignment horizontal="center"/>
    </xf>
    <xf numFmtId="0" fontId="59" fillId="45" borderId="35" xfId="0" applyFont="1" applyFill="1" applyBorder="1" applyAlignment="1" applyProtection="1">
      <alignment horizontal="center"/>
    </xf>
    <xf numFmtId="0" fontId="59" fillId="45" borderId="33" xfId="0" applyFont="1" applyFill="1" applyBorder="1" applyAlignment="1" applyProtection="1">
      <alignment horizontal="center"/>
    </xf>
  </cellXfs>
  <cellStyles count="1037">
    <cellStyle name=" 1" xfId="13"/>
    <cellStyle name=" 1 2" xfId="323"/>
    <cellStyle name=" 1 2 2" xfId="324"/>
    <cellStyle name=" 1 2 3" xfId="325"/>
    <cellStyle name=" 1 3" xfId="326"/>
    <cellStyle name=" 1 3 2" xfId="327"/>
    <cellStyle name=" 1 4" xfId="328"/>
    <cellStyle name=" 1_29(d) - Gas extensions -tariffs" xfId="329"/>
    <cellStyle name="_3GIS model v2.77_Distribution Business_Retail Fin Perform " xfId="330"/>
    <cellStyle name="_3GIS model v2.77_Fleet Overhead Costs 2_Retail Fin Perform " xfId="331"/>
    <cellStyle name="_3GIS model v2.77_Fleet Overhead Costs_Retail Fin Perform " xfId="332"/>
    <cellStyle name="_3GIS model v2.77_Forecast 2_Retail Fin Perform " xfId="333"/>
    <cellStyle name="_3GIS model v2.77_Forecast_Retail Fin Perform " xfId="334"/>
    <cellStyle name="_3GIS model v2.77_Funding &amp; Cashflow_1_Retail Fin Perform " xfId="335"/>
    <cellStyle name="_3GIS model v2.77_Funding &amp; Cashflow_Retail Fin Perform " xfId="336"/>
    <cellStyle name="_3GIS model v2.77_Group P&amp;L_1_Retail Fin Perform " xfId="337"/>
    <cellStyle name="_3GIS model v2.77_Group P&amp;L_Retail Fin Perform " xfId="338"/>
    <cellStyle name="_3GIS model v2.77_Opening  Detailed BS_Retail Fin Perform " xfId="339"/>
    <cellStyle name="_3GIS model v2.77_OUTPUT DB_Retail Fin Perform " xfId="340"/>
    <cellStyle name="_3GIS model v2.77_OUTPUT EB_Retail Fin Perform " xfId="341"/>
    <cellStyle name="_3GIS model v2.77_Report_Retail Fin Perform " xfId="342"/>
    <cellStyle name="_3GIS model v2.77_Retail Fin Perform " xfId="343"/>
    <cellStyle name="_3GIS model v2.77_Sheet2 2_Retail Fin Perform " xfId="344"/>
    <cellStyle name="_3GIS model v2.77_Sheet2_Retail Fin Perform " xfId="345"/>
    <cellStyle name="_Capex" xfId="14"/>
    <cellStyle name="_Capex 2" xfId="346"/>
    <cellStyle name="_Capex_29(d) - Gas extensions -tariffs" xfId="347"/>
    <cellStyle name="_UED AMP 2009-14 Final 250309 Less PU" xfId="15"/>
    <cellStyle name="_UED AMP 2009-14 Final 250309 Less PU_1011 monthly" xfId="16"/>
    <cellStyle name="20% - Accent1 2" xfId="17"/>
    <cellStyle name="20% - Accent1 3" xfId="348"/>
    <cellStyle name="20% - Accent2 2" xfId="18"/>
    <cellStyle name="20% - Accent3 2" xfId="19"/>
    <cellStyle name="20% - Accent4 2" xfId="20"/>
    <cellStyle name="20% - Accent5 2" xfId="21"/>
    <cellStyle name="20% - Accent6 2" xfId="22"/>
    <cellStyle name="40% - Accent1 2" xfId="23"/>
    <cellStyle name="40% - Accent1 3" xfId="349"/>
    <cellStyle name="40% - Accent2 2" xfId="24"/>
    <cellStyle name="40% - Accent3 2" xfId="25"/>
    <cellStyle name="40% - Accent4 2" xfId="26"/>
    <cellStyle name="40% - Accent5 2" xfId="27"/>
    <cellStyle name="40% - Accent6 2" xfId="28"/>
    <cellStyle name="60% - Accent1 2" xfId="29"/>
    <cellStyle name="60% - Accent2 2" xfId="30"/>
    <cellStyle name="60% - Accent3 2" xfId="31"/>
    <cellStyle name="60% - Accent4 2" xfId="32"/>
    <cellStyle name="60% - Accent5 2" xfId="33"/>
    <cellStyle name="60% - Accent6 2" xfId="34"/>
    <cellStyle name="Accent1 - 20%" xfId="35"/>
    <cellStyle name="Accent1 - 40%" xfId="36"/>
    <cellStyle name="Accent1 - 60%" xfId="37"/>
    <cellStyle name="Accent1 2" xfId="38"/>
    <cellStyle name="Accent2 - 20%" xfId="39"/>
    <cellStyle name="Accent2 - 40%" xfId="40"/>
    <cellStyle name="Accent2 - 60%" xfId="41"/>
    <cellStyle name="Accent2 2" xfId="42"/>
    <cellStyle name="Accent3 - 20%" xfId="43"/>
    <cellStyle name="Accent3 - 40%" xfId="44"/>
    <cellStyle name="Accent3 - 60%" xfId="45"/>
    <cellStyle name="Accent3 2" xfId="46"/>
    <cellStyle name="Accent4 - 20%" xfId="47"/>
    <cellStyle name="Accent4 - 40%" xfId="48"/>
    <cellStyle name="Accent4 - 60%" xfId="49"/>
    <cellStyle name="Accent4 2" xfId="50"/>
    <cellStyle name="Accent5 - 20%" xfId="51"/>
    <cellStyle name="Accent5 - 40%" xfId="52"/>
    <cellStyle name="Accent5 - 60%" xfId="53"/>
    <cellStyle name="Accent5 2" xfId="54"/>
    <cellStyle name="Accent6 - 20%" xfId="55"/>
    <cellStyle name="Accent6 - 40%" xfId="56"/>
    <cellStyle name="Accent6 - 60%" xfId="57"/>
    <cellStyle name="Accent6 2" xfId="58"/>
    <cellStyle name="Agara" xfId="59"/>
    <cellStyle name="B79812_.wvu.PrintTitlest" xfId="60"/>
    <cellStyle name="Bad 2" xfId="61"/>
    <cellStyle name="Black" xfId="62"/>
    <cellStyle name="Blockout" xfId="63"/>
    <cellStyle name="Blockout 2" xfId="64"/>
    <cellStyle name="Blockout 3" xfId="350"/>
    <cellStyle name="Blue" xfId="65"/>
    <cellStyle name="Calculation 2" xfId="66"/>
    <cellStyle name="Calculation 2 2" xfId="238"/>
    <cellStyle name="Calculation 2 2 2" xfId="265"/>
    <cellStyle name="Calculation 2 2 2 2" xfId="800"/>
    <cellStyle name="Calculation 2 2 2 3" xfId="723"/>
    <cellStyle name="Calculation 2 2 2 4" xfId="761"/>
    <cellStyle name="Calculation 2 2 3" xfId="266"/>
    <cellStyle name="Calculation 2 2 3 2" xfId="801"/>
    <cellStyle name="Calculation 2 2 3 3" xfId="722"/>
    <cellStyle name="Calculation 2 2 3 4" xfId="760"/>
    <cellStyle name="Calculation 2 2 4" xfId="776"/>
    <cellStyle name="Calculation 2 2 5" xfId="952"/>
    <cellStyle name="Calculation 2 2 6" xfId="1015"/>
    <cellStyle name="Calculation 2 3" xfId="239"/>
    <cellStyle name="Calculation 2 3 2" xfId="267"/>
    <cellStyle name="Calculation 2 3 2 2" xfId="802"/>
    <cellStyle name="Calculation 2 3 2 3" xfId="721"/>
    <cellStyle name="Calculation 2 3 2 4" xfId="1006"/>
    <cellStyle name="Calculation 2 3 3" xfId="268"/>
    <cellStyle name="Calculation 2 3 3 2" xfId="803"/>
    <cellStyle name="Calculation 2 3 3 3" xfId="720"/>
    <cellStyle name="Calculation 2 3 3 4" xfId="1005"/>
    <cellStyle name="Calculation 2 3 4" xfId="777"/>
    <cellStyle name="Calculation 2 3 5" xfId="852"/>
    <cellStyle name="Calculation 2 3 6" xfId="868"/>
    <cellStyle name="Calculation 2 4" xfId="240"/>
    <cellStyle name="Calculation 2 4 2" xfId="269"/>
    <cellStyle name="Calculation 2 4 2 2" xfId="804"/>
    <cellStyle name="Calculation 2 4 2 3" xfId="943"/>
    <cellStyle name="Calculation 2 4 2 4" xfId="759"/>
    <cellStyle name="Calculation 2 4 3" xfId="270"/>
    <cellStyle name="Calculation 2 4 3 2" xfId="805"/>
    <cellStyle name="Calculation 2 4 3 3" xfId="942"/>
    <cellStyle name="Calculation 2 4 3 4" xfId="758"/>
    <cellStyle name="Calculation 2 4 4" xfId="778"/>
    <cellStyle name="Calculation 2 4 5" xfId="951"/>
    <cellStyle name="Calculation 2 4 6" xfId="686"/>
    <cellStyle name="Calculation 2 5" xfId="241"/>
    <cellStyle name="Calculation 2 5 2" xfId="271"/>
    <cellStyle name="Calculation 2 5 2 2" xfId="806"/>
    <cellStyle name="Calculation 2 5 2 3" xfId="719"/>
    <cellStyle name="Calculation 2 5 2 4" xfId="757"/>
    <cellStyle name="Calculation 2 5 3" xfId="272"/>
    <cellStyle name="Calculation 2 5 3 2" xfId="807"/>
    <cellStyle name="Calculation 2 5 3 3" xfId="718"/>
    <cellStyle name="Calculation 2 5 3 4" xfId="754"/>
    <cellStyle name="Calculation 2 5 4" xfId="779"/>
    <cellStyle name="Calculation 2 5 5" xfId="950"/>
    <cellStyle name="Calculation 2 5 6" xfId="1036"/>
    <cellStyle name="Calculation 2 6" xfId="687"/>
    <cellStyle name="Calculation 2 7" xfId="750"/>
    <cellStyle name="Calculation 2 8" xfId="919"/>
    <cellStyle name="Check Cell 2" xfId="67"/>
    <cellStyle name="Check Cell 2 2 2 2" xfId="351"/>
    <cellStyle name="Comma [0]7Z_87C" xfId="68"/>
    <cellStyle name="Comma 0" xfId="69"/>
    <cellStyle name="Comma 1" xfId="70"/>
    <cellStyle name="Comma 1 2" xfId="352"/>
    <cellStyle name="Comma 10" xfId="353"/>
    <cellStyle name="Comma 11" xfId="354"/>
    <cellStyle name="Comma 12" xfId="680"/>
    <cellStyle name="Comma 2" xfId="71"/>
    <cellStyle name="Comma 2 2" xfId="72"/>
    <cellStyle name="Comma 2 2 2" xfId="355"/>
    <cellStyle name="Comma 2 2 3" xfId="356"/>
    <cellStyle name="Comma 2 3" xfId="73"/>
    <cellStyle name="Comma 2 3 2" xfId="357"/>
    <cellStyle name="Comma 2 3 3" xfId="681"/>
    <cellStyle name="Comma 2 4" xfId="358"/>
    <cellStyle name="Comma 2 5" xfId="359"/>
    <cellStyle name="Comma 2 6" xfId="360"/>
    <cellStyle name="Comma 3" xfId="74"/>
    <cellStyle name="Comma 3 2" xfId="361"/>
    <cellStyle name="Comma 3 2 2" xfId="362"/>
    <cellStyle name="Comma 3 3" xfId="363"/>
    <cellStyle name="Comma 3 3 2" xfId="364"/>
    <cellStyle name="Comma 3 4" xfId="365"/>
    <cellStyle name="Comma 3 5" xfId="366"/>
    <cellStyle name="Comma 3 6" xfId="367"/>
    <cellStyle name="Comma 4" xfId="75"/>
    <cellStyle name="Comma 4 2" xfId="368"/>
    <cellStyle name="Comma 5" xfId="369"/>
    <cellStyle name="Comma 6" xfId="370"/>
    <cellStyle name="Comma 7" xfId="371"/>
    <cellStyle name="Comma 8" xfId="372"/>
    <cellStyle name="Comma 9" xfId="373"/>
    <cellStyle name="Comma 9 2" xfId="374"/>
    <cellStyle name="Comma 9 3" xfId="375"/>
    <cellStyle name="Comma0" xfId="76"/>
    <cellStyle name="Currency 11" xfId="77"/>
    <cellStyle name="Currency 11 2" xfId="376"/>
    <cellStyle name="Currency 2" xfId="12"/>
    <cellStyle name="Currency 2 2" xfId="377"/>
    <cellStyle name="Currency 2 3" xfId="378"/>
    <cellStyle name="Currency 3" xfId="78"/>
    <cellStyle name="Currency 3 2" xfId="379"/>
    <cellStyle name="Currency 4" xfId="79"/>
    <cellStyle name="Currency 4 2" xfId="380"/>
    <cellStyle name="Currency 5" xfId="381"/>
    <cellStyle name="Currency 6" xfId="382"/>
    <cellStyle name="Currency 6 2" xfId="383"/>
    <cellStyle name="Currency 6 3" xfId="384"/>
    <cellStyle name="Currency 7" xfId="385"/>
    <cellStyle name="Currency 8" xfId="679"/>
    <cellStyle name="D4_B8B1_005004B79812_.wvu.PrintTitlest" xfId="80"/>
    <cellStyle name="Date" xfId="81"/>
    <cellStyle name="Date 2" xfId="386"/>
    <cellStyle name="dms_Blue_HDR" xfId="387"/>
    <cellStyle name="Emphasis 1" xfId="82"/>
    <cellStyle name="Emphasis 2" xfId="83"/>
    <cellStyle name="Emphasis 3" xfId="84"/>
    <cellStyle name="Euro" xfId="85"/>
    <cellStyle name="Explanatory Text 2" xfId="86"/>
    <cellStyle name="Fixed" xfId="87"/>
    <cellStyle name="Fixed 2" xfId="388"/>
    <cellStyle name="Gilsans" xfId="88"/>
    <cellStyle name="Gilsansl" xfId="89"/>
    <cellStyle name="Good 2" xfId="90"/>
    <cellStyle name="Heading 1 2" xfId="91"/>
    <cellStyle name="Heading 1 2 2" xfId="389"/>
    <cellStyle name="Heading 1 3" xfId="92"/>
    <cellStyle name="Heading 2 2" xfId="93"/>
    <cellStyle name="Heading 2 2 2" xfId="390"/>
    <cellStyle name="Heading 2 3" xfId="94"/>
    <cellStyle name="Heading 3 2" xfId="95"/>
    <cellStyle name="Heading 3 2 2" xfId="242"/>
    <cellStyle name="Heading 3 2 2 2" xfId="391"/>
    <cellStyle name="Heading 3 2 2 2 2" xfId="392"/>
    <cellStyle name="Heading 3 2 2 2 2 2" xfId="393"/>
    <cellStyle name="Heading 3 2 2 2 2 2 2" xfId="724"/>
    <cellStyle name="Heading 3 2 2 2 2 2 3" xfId="745"/>
    <cellStyle name="Heading 3 2 2 2 2 3" xfId="394"/>
    <cellStyle name="Heading 3 2 2 2 2 3 2" xfId="689"/>
    <cellStyle name="Heading 3 2 2 2 2 3 3" xfId="1030"/>
    <cellStyle name="Heading 3 2 2 2 2 4" xfId="395"/>
    <cellStyle name="Heading 3 2 2 2 2 4 2" xfId="690"/>
    <cellStyle name="Heading 3 2 2 2 2 4 3" xfId="742"/>
    <cellStyle name="Heading 3 2 2 2 2 5" xfId="688"/>
    <cellStyle name="Heading 3 2 2 2 2 6" xfId="696"/>
    <cellStyle name="Heading 3 2 2 2 3" xfId="396"/>
    <cellStyle name="Heading 3 2 2 2 3 2" xfId="771"/>
    <cellStyle name="Heading 3 2 2 2 3 3" xfId="991"/>
    <cellStyle name="Heading 3 2 2 2 4" xfId="397"/>
    <cellStyle name="Heading 3 2 2 2 4 2" xfId="972"/>
    <cellStyle name="Heading 3 2 2 2 4 3" xfId="990"/>
    <cellStyle name="Heading 3 2 2 2 5" xfId="398"/>
    <cellStyle name="Heading 3 2 2 2 5 2" xfId="973"/>
    <cellStyle name="Heading 3 2 2 2 5 3" xfId="695"/>
    <cellStyle name="Heading 3 2 2 2 6" xfId="971"/>
    <cellStyle name="Heading 3 2 2 2 7" xfId="738"/>
    <cellStyle name="Heading 3 2 2 3" xfId="399"/>
    <cellStyle name="Heading 3 2 2 3 2" xfId="400"/>
    <cellStyle name="Heading 3 2 2 3 2 2" xfId="401"/>
    <cellStyle name="Heading 3 2 2 3 2 2 2" xfId="975"/>
    <cellStyle name="Heading 3 2 2 3 2 2 3" xfId="739"/>
    <cellStyle name="Heading 3 2 2 3 2 3" xfId="402"/>
    <cellStyle name="Heading 3 2 2 3 2 3 2" xfId="691"/>
    <cellStyle name="Heading 3 2 2 3 2 3 3" xfId="1019"/>
    <cellStyle name="Heading 3 2 2 3 2 4" xfId="403"/>
    <cellStyle name="Heading 3 2 2 3 2 4 2" xfId="692"/>
    <cellStyle name="Heading 3 2 2 3 2 4 3" xfId="1028"/>
    <cellStyle name="Heading 3 2 2 3 2 5" xfId="974"/>
    <cellStyle name="Heading 3 2 2 3 2 6" xfId="912"/>
    <cellStyle name="Heading 3 2 2 3 3" xfId="404"/>
    <cellStyle name="Heading 3 2 2 3 3 2" xfId="873"/>
    <cellStyle name="Heading 3 2 2 3 3 3" xfId="989"/>
    <cellStyle name="Heading 3 2 2 3 4" xfId="405"/>
    <cellStyle name="Heading 3 2 2 3 4 2" xfId="693"/>
    <cellStyle name="Heading 3 2 2 3 4 3" xfId="988"/>
    <cellStyle name="Heading 3 2 2 3 5" xfId="406"/>
    <cellStyle name="Heading 3 2 2 3 5 2" xfId="874"/>
    <cellStyle name="Heading 3 2 2 3 5 3" xfId="987"/>
    <cellStyle name="Heading 3 2 2 3 6" xfId="872"/>
    <cellStyle name="Heading 3 2 2 3 7" xfId="1018"/>
    <cellStyle name="Heading 3 2 2 4" xfId="407"/>
    <cellStyle name="Heading 3 2 2 4 2" xfId="408"/>
    <cellStyle name="Heading 3 2 2 4 2 2" xfId="876"/>
    <cellStyle name="Heading 3 2 2 4 2 3" xfId="1034"/>
    <cellStyle name="Heading 3 2 2 4 3" xfId="409"/>
    <cellStyle name="Heading 3 2 2 4 3 2" xfId="877"/>
    <cellStyle name="Heading 3 2 2 4 3 3" xfId="1021"/>
    <cellStyle name="Heading 3 2 2 4 4" xfId="410"/>
    <cellStyle name="Heading 3 2 2 4 4 2" xfId="878"/>
    <cellStyle name="Heading 3 2 2 4 4 3" xfId="1022"/>
    <cellStyle name="Heading 3 2 2 4 5" xfId="875"/>
    <cellStyle name="Heading 3 2 2 4 6" xfId="1020"/>
    <cellStyle name="Heading 3 2 2 5" xfId="411"/>
    <cellStyle name="Heading 3 2 2 5 2" xfId="412"/>
    <cellStyle name="Heading 3 2 2 5 2 2" xfId="880"/>
    <cellStyle name="Heading 3 2 2 5 2 3" xfId="985"/>
    <cellStyle name="Heading 3 2 2 5 3" xfId="413"/>
    <cellStyle name="Heading 3 2 2 5 3 2" xfId="881"/>
    <cellStyle name="Heading 3 2 2 5 3 3" xfId="1023"/>
    <cellStyle name="Heading 3 2 2 5 4" xfId="879"/>
    <cellStyle name="Heading 3 2 2 5 5" xfId="986"/>
    <cellStyle name="Heading 3 2 2 6" xfId="780"/>
    <cellStyle name="Heading 3 2 2 7" xfId="957"/>
    <cellStyle name="Heading 3 2 3" xfId="414"/>
    <cellStyle name="Heading 3 2 4" xfId="415"/>
    <cellStyle name="Heading 3 2 4 2" xfId="416"/>
    <cellStyle name="Heading 3 2 4 2 2" xfId="417"/>
    <cellStyle name="Heading 3 2 4 2 2 2" xfId="884"/>
    <cellStyle name="Heading 3 2 4 2 2 3" xfId="983"/>
    <cellStyle name="Heading 3 2 4 2 3" xfId="418"/>
    <cellStyle name="Heading 3 2 4 2 3 2" xfId="885"/>
    <cellStyle name="Heading 3 2 4 2 3 3" xfId="982"/>
    <cellStyle name="Heading 3 2 4 2 4" xfId="419"/>
    <cellStyle name="Heading 3 2 4 2 4 2" xfId="886"/>
    <cellStyle name="Heading 3 2 4 2 4 3" xfId="981"/>
    <cellStyle name="Heading 3 2 4 2 5" xfId="883"/>
    <cellStyle name="Heading 3 2 4 2 6" xfId="911"/>
    <cellStyle name="Heading 3 2 4 3" xfId="420"/>
    <cellStyle name="Heading 3 2 4 3 2" xfId="887"/>
    <cellStyle name="Heading 3 2 4 3 3" xfId="980"/>
    <cellStyle name="Heading 3 2 4 4" xfId="421"/>
    <cellStyle name="Heading 3 2 4 4 2" xfId="888"/>
    <cellStyle name="Heading 3 2 4 4 3" xfId="910"/>
    <cellStyle name="Heading 3 2 4 5" xfId="422"/>
    <cellStyle name="Heading 3 2 4 5 2" xfId="889"/>
    <cellStyle name="Heading 3 2 4 5 3" xfId="685"/>
    <cellStyle name="Heading 3 2 4 6" xfId="882"/>
    <cellStyle name="Heading 3 2 4 7" xfId="984"/>
    <cellStyle name="Heading 3 2 5" xfId="423"/>
    <cellStyle name="Heading 3 2 5 2" xfId="424"/>
    <cellStyle name="Heading 3 2 5 2 2" xfId="425"/>
    <cellStyle name="Heading 3 2 5 2 2 2" xfId="892"/>
    <cellStyle name="Heading 3 2 5 2 2 3" xfId="1024"/>
    <cellStyle name="Heading 3 2 5 2 3" xfId="426"/>
    <cellStyle name="Heading 3 2 5 2 3 2" xfId="893"/>
    <cellStyle name="Heading 3 2 5 2 3 3" xfId="979"/>
    <cellStyle name="Heading 3 2 5 2 4" xfId="427"/>
    <cellStyle name="Heading 3 2 5 2 4 2" xfId="894"/>
    <cellStyle name="Heading 3 2 5 2 4 3" xfId="978"/>
    <cellStyle name="Heading 3 2 5 2 5" xfId="891"/>
    <cellStyle name="Heading 3 2 5 2 6" xfId="871"/>
    <cellStyle name="Heading 3 2 5 3" xfId="428"/>
    <cellStyle name="Heading 3 2 5 3 2" xfId="895"/>
    <cellStyle name="Heading 3 2 5 3 3" xfId="909"/>
    <cellStyle name="Heading 3 2 5 4" xfId="429"/>
    <cellStyle name="Heading 3 2 5 4 2" xfId="896"/>
    <cellStyle name="Heading 3 2 5 4 3" xfId="977"/>
    <cellStyle name="Heading 3 2 5 5" xfId="430"/>
    <cellStyle name="Heading 3 2 5 5 2" xfId="897"/>
    <cellStyle name="Heading 3 2 5 5 3" xfId="976"/>
    <cellStyle name="Heading 3 2 5 6" xfId="890"/>
    <cellStyle name="Heading 3 2 5 7" xfId="747"/>
    <cellStyle name="Heading 3 2 6" xfId="431"/>
    <cellStyle name="Heading 3 2 6 2" xfId="432"/>
    <cellStyle name="Heading 3 2 6 2 2" xfId="899"/>
    <cellStyle name="Heading 3 2 6 2 3" xfId="908"/>
    <cellStyle name="Heading 3 2 6 3" xfId="433"/>
    <cellStyle name="Heading 3 2 6 3 2" xfId="900"/>
    <cellStyle name="Heading 3 2 6 3 3" xfId="907"/>
    <cellStyle name="Heading 3 2 6 4" xfId="434"/>
    <cellStyle name="Heading 3 2 6 4 2" xfId="901"/>
    <cellStyle name="Heading 3 2 6 4 3" xfId="870"/>
    <cellStyle name="Heading 3 2 6 5" xfId="898"/>
    <cellStyle name="Heading 3 2 6 6" xfId="773"/>
    <cellStyle name="Heading 3 2 7" xfId="435"/>
    <cellStyle name="Heading 3 2 7 2" xfId="436"/>
    <cellStyle name="Heading 3 2 7 2 2" xfId="903"/>
    <cellStyle name="Heading 3 2 7 2 3" xfId="958"/>
    <cellStyle name="Heading 3 2 7 3" xfId="437"/>
    <cellStyle name="Heading 3 2 7 3 2" xfId="904"/>
    <cellStyle name="Heading 3 2 7 3 3" xfId="905"/>
    <cellStyle name="Heading 3 2 7 4" xfId="902"/>
    <cellStyle name="Heading 3 2 7 5" xfId="906"/>
    <cellStyle name="Heading 3 2 8" xfId="694"/>
    <cellStyle name="Heading 3 2 9" xfId="1025"/>
    <cellStyle name="Heading 3 3" xfId="96"/>
    <cellStyle name="Heading 4 2" xfId="97"/>
    <cellStyle name="Heading 4 2 2" xfId="438"/>
    <cellStyle name="Heading 4 3" xfId="98"/>
    <cellStyle name="Heading(4)" xfId="99"/>
    <cellStyle name="Hyperlink 2" xfId="8"/>
    <cellStyle name="Hyperlink 2 2" xfId="439"/>
    <cellStyle name="Hyperlink 2 3" xfId="440"/>
    <cellStyle name="Hyperlink 3" xfId="264"/>
    <cellStyle name="Hyperlink 4" xfId="441"/>
    <cellStyle name="Hyperlink Arrow" xfId="100"/>
    <cellStyle name="Hyperlink Text" xfId="101"/>
    <cellStyle name="import" xfId="442"/>
    <cellStyle name="import%" xfId="443"/>
    <cellStyle name="import_ICRC Electricity model 1-1  (1 Feb 2003) " xfId="444"/>
    <cellStyle name="Input 2" xfId="102"/>
    <cellStyle name="Input 2 2" xfId="243"/>
    <cellStyle name="Input 2 2 2" xfId="273"/>
    <cellStyle name="Input 2 2 2 2" xfId="808"/>
    <cellStyle name="Input 2 2 2 3" xfId="717"/>
    <cellStyle name="Input 2 2 2 4" xfId="753"/>
    <cellStyle name="Input 2 2 3" xfId="274"/>
    <cellStyle name="Input 2 2 3 2" xfId="809"/>
    <cellStyle name="Input 2 2 3 3" xfId="716"/>
    <cellStyle name="Input 2 2 3 4" xfId="752"/>
    <cellStyle name="Input 2 2 4" xfId="781"/>
    <cellStyle name="Input 2 2 5" xfId="949"/>
    <cellStyle name="Input 2 2 6" xfId="769"/>
    <cellStyle name="Input 2 3" xfId="244"/>
    <cellStyle name="Input 2 3 2" xfId="275"/>
    <cellStyle name="Input 2 3 2 2" xfId="810"/>
    <cellStyle name="Input 2 3 2 3" xfId="715"/>
    <cellStyle name="Input 2 3 2 4" xfId="917"/>
    <cellStyle name="Input 2 3 3" xfId="276"/>
    <cellStyle name="Input 2 3 3 2" xfId="811"/>
    <cellStyle name="Input 2 3 3 3" xfId="714"/>
    <cellStyle name="Input 2 3 3 4" xfId="751"/>
    <cellStyle name="Input 2 3 4" xfId="782"/>
    <cellStyle name="Input 2 3 5" xfId="948"/>
    <cellStyle name="Input 2 3 6" xfId="959"/>
    <cellStyle name="Input 2 4" xfId="245"/>
    <cellStyle name="Input 2 4 2" xfId="277"/>
    <cellStyle name="Input 2 4 2 2" xfId="812"/>
    <cellStyle name="Input 2 4 2 3" xfId="941"/>
    <cellStyle name="Input 2 4 2 4" xfId="998"/>
    <cellStyle name="Input 2 4 3" xfId="278"/>
    <cellStyle name="Input 2 4 3 2" xfId="813"/>
    <cellStyle name="Input 2 4 3 3" xfId="940"/>
    <cellStyle name="Input 2 4 3 4" xfId="916"/>
    <cellStyle name="Input 2 4 4" xfId="783"/>
    <cellStyle name="Input 2 4 5" xfId="737"/>
    <cellStyle name="Input 2 4 6" xfId="1014"/>
    <cellStyle name="Input 2 5" xfId="246"/>
    <cellStyle name="Input 2 5 2" xfId="279"/>
    <cellStyle name="Input 2 5 2 2" xfId="814"/>
    <cellStyle name="Input 2 5 2 3" xfId="939"/>
    <cellStyle name="Input 2 5 2 4" xfId="997"/>
    <cellStyle name="Input 2 5 3" xfId="280"/>
    <cellStyle name="Input 2 5 3 2" xfId="815"/>
    <cellStyle name="Input 2 5 3 3" xfId="938"/>
    <cellStyle name="Input 2 5 3 4" xfId="996"/>
    <cellStyle name="Input 2 5 4" xfId="784"/>
    <cellStyle name="Input 2 5 5" xfId="947"/>
    <cellStyle name="Input 2 5 6" xfId="768"/>
    <cellStyle name="Input 2 6" xfId="697"/>
    <cellStyle name="Input 2 7" xfId="970"/>
    <cellStyle name="Input 2 8" xfId="1033"/>
    <cellStyle name="Input1" xfId="103"/>
    <cellStyle name="Input1 2" xfId="104"/>
    <cellStyle name="Input1 2 2" xfId="445"/>
    <cellStyle name="Input1 3" xfId="314"/>
    <cellStyle name="Input1 3 2" xfId="446"/>
    <cellStyle name="Input1 4" xfId="315"/>
    <cellStyle name="Input1 5" xfId="447"/>
    <cellStyle name="Input1%" xfId="448"/>
    <cellStyle name="Input1_ICRC Electricity model 1-1  (1 Feb 2003) " xfId="449"/>
    <cellStyle name="Input1default" xfId="450"/>
    <cellStyle name="Input1default%" xfId="451"/>
    <cellStyle name="Input2" xfId="452"/>
    <cellStyle name="Input2 2" xfId="453"/>
    <cellStyle name="Input2 3" xfId="454"/>
    <cellStyle name="Input3" xfId="105"/>
    <cellStyle name="Input3 2" xfId="316"/>
    <cellStyle name="Input3 3" xfId="317"/>
    <cellStyle name="Input3 4" xfId="318"/>
    <cellStyle name="InputCell" xfId="455"/>
    <cellStyle name="InputCell 2" xfId="456"/>
    <cellStyle name="InputCell 3" xfId="457"/>
    <cellStyle name="InputCellText" xfId="458"/>
    <cellStyle name="InputCellText 2" xfId="459"/>
    <cellStyle name="InputCellText 3" xfId="460"/>
    <cellStyle name="key result" xfId="461"/>
    <cellStyle name="Lines" xfId="106"/>
    <cellStyle name="Linked Cell 2" xfId="107"/>
    <cellStyle name="Local import" xfId="462"/>
    <cellStyle name="Local import %" xfId="463"/>
    <cellStyle name="Mine" xfId="108"/>
    <cellStyle name="Model Name" xfId="109"/>
    <cellStyle name="Neutral" xfId="676" builtinId="28"/>
    <cellStyle name="Neutral 2" xfId="110"/>
    <cellStyle name="NonInputCell" xfId="464"/>
    <cellStyle name="NonInputCell 2" xfId="465"/>
    <cellStyle name="NonInputCell 3" xfId="466"/>
    <cellStyle name="Normal" xfId="0" builtinId="0"/>
    <cellStyle name="Normal - Style1" xfId="111"/>
    <cellStyle name="Normal 10" xfId="3"/>
    <cellStyle name="Normal 10 2" xfId="467"/>
    <cellStyle name="Normal 11" xfId="112"/>
    <cellStyle name="Normal 11 2" xfId="468"/>
    <cellStyle name="Normal 11 3" xfId="469"/>
    <cellStyle name="Normal 11 4" xfId="470"/>
    <cellStyle name="Normal 114" xfId="7"/>
    <cellStyle name="Normal 114 2" xfId="471"/>
    <cellStyle name="Normal 12" xfId="233"/>
    <cellStyle name="Normal 12 2" xfId="472"/>
    <cellStyle name="Normal 13" xfId="2"/>
    <cellStyle name="Normal 13 2" xfId="234"/>
    <cellStyle name="Normal 13_29(d) - Gas extensions -tariffs" xfId="473"/>
    <cellStyle name="Normal 14" xfId="10"/>
    <cellStyle name="Normal 14 2" xfId="113"/>
    <cellStyle name="Normal 14 3" xfId="474"/>
    <cellStyle name="Normal 14 3 2" xfId="475"/>
    <cellStyle name="Normal 14 3 3" xfId="476"/>
    <cellStyle name="Normal 14 4" xfId="477"/>
    <cellStyle name="Normal 14 5" xfId="478"/>
    <cellStyle name="Normal 143" xfId="114"/>
    <cellStyle name="Normal 144" xfId="115"/>
    <cellStyle name="Normal 147" xfId="116"/>
    <cellStyle name="Normal 148" xfId="117"/>
    <cellStyle name="Normal 149" xfId="118"/>
    <cellStyle name="Normal 15" xfId="479"/>
    <cellStyle name="Normal 15 2" xfId="480"/>
    <cellStyle name="Normal 150" xfId="119"/>
    <cellStyle name="Normal 151" xfId="120"/>
    <cellStyle name="Normal 152" xfId="121"/>
    <cellStyle name="Normal 153" xfId="122"/>
    <cellStyle name="Normal 154" xfId="123"/>
    <cellStyle name="Normal 155" xfId="124"/>
    <cellStyle name="Normal 156" xfId="125"/>
    <cellStyle name="Normal 16" xfId="481"/>
    <cellStyle name="Normal 16 2" xfId="482"/>
    <cellStyle name="Normal 161" xfId="126"/>
    <cellStyle name="Normal 162" xfId="127"/>
    <cellStyle name="Normal 163" xfId="128"/>
    <cellStyle name="Normal 164" xfId="129"/>
    <cellStyle name="Normal 169" xfId="130"/>
    <cellStyle name="Normal 17" xfId="483"/>
    <cellStyle name="Normal 17 2" xfId="484"/>
    <cellStyle name="Normal 17 2 2" xfId="485"/>
    <cellStyle name="Normal 17 2 2 2" xfId="486"/>
    <cellStyle name="Normal 17 2 2 3" xfId="487"/>
    <cellStyle name="Normal 17 2 3" xfId="488"/>
    <cellStyle name="Normal 17 2 4" xfId="489"/>
    <cellStyle name="Normal 17 3" xfId="490"/>
    <cellStyle name="Normal 17 3 2" xfId="491"/>
    <cellStyle name="Normal 17 3 2 2" xfId="492"/>
    <cellStyle name="Normal 17 3 2 3" xfId="493"/>
    <cellStyle name="Normal 17 3 3" xfId="494"/>
    <cellStyle name="Normal 17 3 4" xfId="495"/>
    <cellStyle name="Normal 17 4" xfId="496"/>
    <cellStyle name="Normal 17 4 2" xfId="497"/>
    <cellStyle name="Normal 17 4 3" xfId="498"/>
    <cellStyle name="Normal 17 5" xfId="499"/>
    <cellStyle name="Normal 17 6" xfId="500"/>
    <cellStyle name="Normal 170" xfId="131"/>
    <cellStyle name="Normal 171" xfId="132"/>
    <cellStyle name="Normal 172" xfId="133"/>
    <cellStyle name="Normal 177" xfId="134"/>
    <cellStyle name="Normal 178" xfId="135"/>
    <cellStyle name="Normal 179" xfId="136"/>
    <cellStyle name="Normal 18" xfId="501"/>
    <cellStyle name="Normal 18 2" xfId="502"/>
    <cellStyle name="Normal 180" xfId="137"/>
    <cellStyle name="Normal 181" xfId="138"/>
    <cellStyle name="Normal 182" xfId="139"/>
    <cellStyle name="Normal 183" xfId="140"/>
    <cellStyle name="Normal 184" xfId="141"/>
    <cellStyle name="Normal 185" xfId="142"/>
    <cellStyle name="Normal 186" xfId="143"/>
    <cellStyle name="Normal 187" xfId="144"/>
    <cellStyle name="Normal 188" xfId="145"/>
    <cellStyle name="Normal 189" xfId="146"/>
    <cellStyle name="Normal 19" xfId="503"/>
    <cellStyle name="Normal 190" xfId="147"/>
    <cellStyle name="Normal 192" xfId="148"/>
    <cellStyle name="Normal 193" xfId="149"/>
    <cellStyle name="Normal 196" xfId="150"/>
    <cellStyle name="Normal 197" xfId="151"/>
    <cellStyle name="Normal 198" xfId="152"/>
    <cellStyle name="Normal 199" xfId="153"/>
    <cellStyle name="Normal 2" xfId="154"/>
    <cellStyle name="Normal 2 2" xfId="155"/>
    <cellStyle name="Normal 2 2 2" xfId="1"/>
    <cellStyle name="Normal 2 2 3" xfId="504"/>
    <cellStyle name="Normal 2 2 4" xfId="505"/>
    <cellStyle name="Normal 2 2 5" xfId="506"/>
    <cellStyle name="Normal 2 3" xfId="156"/>
    <cellStyle name="Normal 2 3 2" xfId="507"/>
    <cellStyle name="Normal 2 3_29(d) - Gas extensions -tariffs" xfId="508"/>
    <cellStyle name="Normal 2 4" xfId="235"/>
    <cellStyle name="Normal 2 4 2" xfId="509"/>
    <cellStyle name="Normal 2 4 3" xfId="510"/>
    <cellStyle name="Normal 2 5" xfId="321"/>
    <cellStyle name="Normal 2_29(d) - Gas extensions -tariffs" xfId="511"/>
    <cellStyle name="Normal 20" xfId="4"/>
    <cellStyle name="Normal 20 2" xfId="512"/>
    <cellStyle name="Normal 20 2 2" xfId="513"/>
    <cellStyle name="Normal 20 3" xfId="514"/>
    <cellStyle name="Normal 20 4" xfId="515"/>
    <cellStyle name="Normal 200" xfId="157"/>
    <cellStyle name="Normal 201" xfId="158"/>
    <cellStyle name="Normal 202" xfId="159"/>
    <cellStyle name="Normal 203" xfId="160"/>
    <cellStyle name="Normal 204" xfId="161"/>
    <cellStyle name="Normal 205" xfId="162"/>
    <cellStyle name="Normal 207" xfId="163"/>
    <cellStyle name="Normal 208" xfId="164"/>
    <cellStyle name="Normal 209" xfId="165"/>
    <cellStyle name="Normal 21" xfId="516"/>
    <cellStyle name="Normal 21 2" xfId="517"/>
    <cellStyle name="Normal 21 3" xfId="518"/>
    <cellStyle name="Normal 210" xfId="166"/>
    <cellStyle name="Normal 211" xfId="167"/>
    <cellStyle name="Normal 212" xfId="168"/>
    <cellStyle name="Normal 213" xfId="169"/>
    <cellStyle name="Normal 214" xfId="170"/>
    <cellStyle name="Normal 215" xfId="171"/>
    <cellStyle name="Normal 216" xfId="172"/>
    <cellStyle name="Normal 22" xfId="519"/>
    <cellStyle name="Normal 23" xfId="520"/>
    <cellStyle name="Normal 23 2" xfId="521"/>
    <cellStyle name="Normal 23 2 2" xfId="522"/>
    <cellStyle name="Normal 23 3" xfId="523"/>
    <cellStyle name="Normal 23 4" xfId="524"/>
    <cellStyle name="Normal 24" xfId="525"/>
    <cellStyle name="Normal 24 2" xfId="526"/>
    <cellStyle name="Normal 24 2 2" xfId="527"/>
    <cellStyle name="Normal 24 3" xfId="528"/>
    <cellStyle name="Normal 24 4" xfId="529"/>
    <cellStyle name="Normal 25" xfId="530"/>
    <cellStyle name="Normal 25 2" xfId="531"/>
    <cellStyle name="Normal 25 2 2" xfId="532"/>
    <cellStyle name="Normal 25 3" xfId="533"/>
    <cellStyle name="Normal 25 4" xfId="534"/>
    <cellStyle name="Normal 26" xfId="535"/>
    <cellStyle name="Normal 26 2" xfId="536"/>
    <cellStyle name="Normal 26 2 2" xfId="537"/>
    <cellStyle name="Normal 26 3" xfId="538"/>
    <cellStyle name="Normal 26 4" xfId="539"/>
    <cellStyle name="Normal 27" xfId="540"/>
    <cellStyle name="Normal 28" xfId="320"/>
    <cellStyle name="Normal 29" xfId="541"/>
    <cellStyle name="Normal 3" xfId="173"/>
    <cellStyle name="Normal 3 2" xfId="542"/>
    <cellStyle name="Normal 3 2 2" xfId="677"/>
    <cellStyle name="Normal 3 3" xfId="543"/>
    <cellStyle name="Normal 3 3 2" xfId="544"/>
    <cellStyle name="Normal 3 3 3" xfId="545"/>
    <cellStyle name="Normal 3 4" xfId="546"/>
    <cellStyle name="Normal 3 5" xfId="547"/>
    <cellStyle name="Normal 3 5 2" xfId="548"/>
    <cellStyle name="Normal 3 5 3" xfId="549"/>
    <cellStyle name="Normal 3_29(d) - Gas extensions -tariffs" xfId="550"/>
    <cellStyle name="Normal 30" xfId="551"/>
    <cellStyle name="Normal 31" xfId="552"/>
    <cellStyle name="Normal 32" xfId="319"/>
    <cellStyle name="Normal 33" xfId="553"/>
    <cellStyle name="Normal 34" xfId="554"/>
    <cellStyle name="Normal 35" xfId="682"/>
    <cellStyle name="Normal 37" xfId="174"/>
    <cellStyle name="Normal 38" xfId="175"/>
    <cellStyle name="Normal 38 2" xfId="555"/>
    <cellStyle name="Normal 38_29(d) - Gas extensions -tariffs" xfId="556"/>
    <cellStyle name="Normal 39" xfId="176"/>
    <cellStyle name="Normal 4" xfId="11"/>
    <cellStyle name="Normal 4 2" xfId="177"/>
    <cellStyle name="Normal 4 2 2" xfId="6"/>
    <cellStyle name="Normal 4 2 2 2" xfId="557"/>
    <cellStyle name="Normal 4 2 2 2 2" xfId="558"/>
    <cellStyle name="Normal 4 2 2 2 3" xfId="559"/>
    <cellStyle name="Normal 4 2 2 3" xfId="560"/>
    <cellStyle name="Normal 4 2 2 4" xfId="561"/>
    <cellStyle name="Normal 4 2 3" xfId="562"/>
    <cellStyle name="Normal 4 2 3 2" xfId="563"/>
    <cellStyle name="Normal 4 2 3 2 2" xfId="564"/>
    <cellStyle name="Normal 4 2 3 2 3" xfId="565"/>
    <cellStyle name="Normal 4 2 3 3" xfId="566"/>
    <cellStyle name="Normal 4 2 3 4" xfId="567"/>
    <cellStyle name="Normal 4 2 4" xfId="678"/>
    <cellStyle name="Normal 4 3" xfId="568"/>
    <cellStyle name="Normal 4 3 2" xfId="569"/>
    <cellStyle name="Normal 4 3 2 2" xfId="570"/>
    <cellStyle name="Normal 4 3 2 3" xfId="571"/>
    <cellStyle name="Normal 4 3 3" xfId="572"/>
    <cellStyle name="Normal 4 3 3 2" xfId="573"/>
    <cellStyle name="Normal 4 3 4" xfId="574"/>
    <cellStyle name="Normal 4 4" xfId="575"/>
    <cellStyle name="Normal 4 5" xfId="576"/>
    <cellStyle name="Normal 4 6" xfId="577"/>
    <cellStyle name="Normal 4_29(d) - Gas extensions -tariffs" xfId="578"/>
    <cellStyle name="Normal 40" xfId="178"/>
    <cellStyle name="Normal 40 2" xfId="579"/>
    <cellStyle name="Normal 40_29(d) - Gas extensions -tariffs" xfId="580"/>
    <cellStyle name="Normal 5" xfId="179"/>
    <cellStyle name="Normal 5 2" xfId="322"/>
    <cellStyle name="Normal 5 3" xfId="581"/>
    <cellStyle name="Normal 6" xfId="180"/>
    <cellStyle name="Normal 6 2" xfId="582"/>
    <cellStyle name="Normal 6 2 2" xfId="583"/>
    <cellStyle name="Normal 7" xfId="181"/>
    <cellStyle name="Normal 7 2" xfId="584"/>
    <cellStyle name="Normal 7 2 2" xfId="585"/>
    <cellStyle name="Normal 7 2 2 2" xfId="586"/>
    <cellStyle name="Normal 7 2 2 3" xfId="587"/>
    <cellStyle name="Normal 7 2 3" xfId="588"/>
    <cellStyle name="Normal 7 2 4" xfId="589"/>
    <cellStyle name="Normal 8" xfId="182"/>
    <cellStyle name="Normal 8 2" xfId="9"/>
    <cellStyle name="Normal 8 2 2" xfId="590"/>
    <cellStyle name="Normal 8 2 3" xfId="591"/>
    <cellStyle name="Normal 8 2 3 2" xfId="592"/>
    <cellStyle name="Normal 8 2 3 3" xfId="593"/>
    <cellStyle name="Normal 8 2 4" xfId="594"/>
    <cellStyle name="Normal 9" xfId="183"/>
    <cellStyle name="Normal 9 2" xfId="595"/>
    <cellStyle name="Note 2" xfId="184"/>
    <cellStyle name="Note 2 2" xfId="247"/>
    <cellStyle name="Note 2 2 2" xfId="281"/>
    <cellStyle name="Note 2 2 2 2" xfId="816"/>
    <cellStyle name="Note 2 2 2 3" xfId="937"/>
    <cellStyle name="Note 2 2 2 4" xfId="867"/>
    <cellStyle name="Note 2 2 3" xfId="785"/>
    <cellStyle name="Note 2 2 4" xfId="946"/>
    <cellStyle name="Note 2 2 5" xfId="1013"/>
    <cellStyle name="Note 2 3" xfId="248"/>
    <cellStyle name="Note 2 3 2" xfId="282"/>
    <cellStyle name="Note 2 3 2 2" xfId="817"/>
    <cellStyle name="Note 2 3 2 3" xfId="936"/>
    <cellStyle name="Note 2 3 2 4" xfId="866"/>
    <cellStyle name="Note 2 3 3" xfId="786"/>
    <cellStyle name="Note 2 3 4" xfId="945"/>
    <cellStyle name="Note 2 3 5" xfId="767"/>
    <cellStyle name="Note 2 4" xfId="249"/>
    <cellStyle name="Note 2 4 2" xfId="283"/>
    <cellStyle name="Note 2 4 2 2" xfId="818"/>
    <cellStyle name="Note 2 4 2 3" xfId="935"/>
    <cellStyle name="Note 2 4 2 4" xfId="865"/>
    <cellStyle name="Note 2 4 3" xfId="787"/>
    <cellStyle name="Note 2 4 4" xfId="683"/>
    <cellStyle name="Note 2 4 5" xfId="1012"/>
    <cellStyle name="Note 2 5" xfId="250"/>
    <cellStyle name="Note 2 5 2" xfId="284"/>
    <cellStyle name="Note 2 5 2 2" xfId="819"/>
    <cellStyle name="Note 2 5 2 3" xfId="934"/>
    <cellStyle name="Note 2 5 2 4" xfId="864"/>
    <cellStyle name="Note 2 5 3" xfId="788"/>
    <cellStyle name="Note 2 5 4" xfId="736"/>
    <cellStyle name="Note 2 5 5" xfId="766"/>
    <cellStyle name="Note 2 6" xfId="251"/>
    <cellStyle name="Note 2 6 2" xfId="285"/>
    <cellStyle name="Note 2 6 2 2" xfId="820"/>
    <cellStyle name="Note 2 6 2 3" xfId="933"/>
    <cellStyle name="Note 2 6 2 4" xfId="1029"/>
    <cellStyle name="Note 2 6 3" xfId="789"/>
    <cellStyle name="Note 2 6 4" xfId="735"/>
    <cellStyle name="Note 2 6 5" xfId="1011"/>
    <cellStyle name="Note 2 7" xfId="748"/>
    <cellStyle name="Note 2 8" xfId="955"/>
    <cellStyle name="Note 2 9" xfId="962"/>
    <cellStyle name="Note 3" xfId="596"/>
    <cellStyle name="Note 3 2" xfId="597"/>
    <cellStyle name="Note 3 2 2" xfId="964"/>
    <cellStyle name="Note 3 2 3" xfId="969"/>
    <cellStyle name="Note 3 3" xfId="598"/>
    <cellStyle name="Note 3 3 2" xfId="965"/>
    <cellStyle name="Note 3 3 3" xfId="1026"/>
    <cellStyle name="Note 3 4" xfId="963"/>
    <cellStyle name="Note 3 5" xfId="744"/>
    <cellStyle name="Note 4" xfId="599"/>
    <cellStyle name="Note 4 2" xfId="600"/>
    <cellStyle name="Note 4 2 2" xfId="967"/>
    <cellStyle name="Note 4 2 3" xfId="743"/>
    <cellStyle name="Note 4 3" xfId="601"/>
    <cellStyle name="Note 4 3 2" xfId="968"/>
    <cellStyle name="Note 4 3 3" xfId="729"/>
    <cellStyle name="Note 4 4" xfId="966"/>
    <cellStyle name="Note 4 5" xfId="1027"/>
    <cellStyle name="Output 2" xfId="185"/>
    <cellStyle name="Output 2 10" xfId="749"/>
    <cellStyle name="Output 2 11" xfId="954"/>
    <cellStyle name="Output 2 12" xfId="918"/>
    <cellStyle name="Output 2 2" xfId="236"/>
    <cellStyle name="Output 2 2 2" xfId="286"/>
    <cellStyle name="Output 2 2 2 2" xfId="821"/>
    <cellStyle name="Output 2 2 2 3" xfId="932"/>
    <cellStyle name="Output 2 2 2 4" xfId="863"/>
    <cellStyle name="Output 2 2 3" xfId="287"/>
    <cellStyle name="Output 2 2 3 2" xfId="822"/>
    <cellStyle name="Output 2 2 3 3" xfId="931"/>
    <cellStyle name="Output 2 2 3 4" xfId="862"/>
    <cellStyle name="Output 2 2 4" xfId="774"/>
    <cellStyle name="Output 2 2 5" xfId="953"/>
    <cellStyle name="Output 2 2 6" xfId="869"/>
    <cellStyle name="Output 2 3" xfId="252"/>
    <cellStyle name="Output 2 3 2" xfId="288"/>
    <cellStyle name="Output 2 3 2 2" xfId="823"/>
    <cellStyle name="Output 2 3 2 3" xfId="930"/>
    <cellStyle name="Output 2 3 2 4" xfId="995"/>
    <cellStyle name="Output 2 3 3" xfId="289"/>
    <cellStyle name="Output 2 3 3 2" xfId="824"/>
    <cellStyle name="Output 2 3 3 3" xfId="929"/>
    <cellStyle name="Output 2 3 3 4" xfId="915"/>
    <cellStyle name="Output 2 3 4" xfId="790"/>
    <cellStyle name="Output 2 3 5" xfId="734"/>
    <cellStyle name="Output 2 3 6" xfId="765"/>
    <cellStyle name="Output 2 4" xfId="253"/>
    <cellStyle name="Output 2 4 2" xfId="290"/>
    <cellStyle name="Output 2 4 2 2" xfId="825"/>
    <cellStyle name="Output 2 4 2 3" xfId="928"/>
    <cellStyle name="Output 2 4 2 4" xfId="914"/>
    <cellStyle name="Output 2 4 3" xfId="291"/>
    <cellStyle name="Output 2 4 3 2" xfId="826"/>
    <cellStyle name="Output 2 4 3 3" xfId="927"/>
    <cellStyle name="Output 2 4 3 4" xfId="861"/>
    <cellStyle name="Output 2 4 4" xfId="791"/>
    <cellStyle name="Output 2 4 5" xfId="733"/>
    <cellStyle name="Output 2 4 6" xfId="1010"/>
    <cellStyle name="Output 2 5" xfId="254"/>
    <cellStyle name="Output 2 5 2" xfId="292"/>
    <cellStyle name="Output 2 5 2 2" xfId="827"/>
    <cellStyle name="Output 2 5 2 3" xfId="926"/>
    <cellStyle name="Output 2 5 2 4" xfId="860"/>
    <cellStyle name="Output 2 5 3" xfId="293"/>
    <cellStyle name="Output 2 5 3 2" xfId="828"/>
    <cellStyle name="Output 2 5 3 3" xfId="925"/>
    <cellStyle name="Output 2 5 3 4" xfId="859"/>
    <cellStyle name="Output 2 5 4" xfId="792"/>
    <cellStyle name="Output 2 5 5" xfId="732"/>
    <cellStyle name="Output 2 5 6" xfId="764"/>
    <cellStyle name="Output 2 6" xfId="255"/>
    <cellStyle name="Output 2 6 2" xfId="294"/>
    <cellStyle name="Output 2 6 2 2" xfId="829"/>
    <cellStyle name="Output 2 6 2 3" xfId="924"/>
    <cellStyle name="Output 2 6 2 4" xfId="858"/>
    <cellStyle name="Output 2 6 3" xfId="295"/>
    <cellStyle name="Output 2 6 3 2" xfId="830"/>
    <cellStyle name="Output 2 6 3 3" xfId="713"/>
    <cellStyle name="Output 2 6 3 4" xfId="857"/>
    <cellStyle name="Output 2 6 4" xfId="793"/>
    <cellStyle name="Output 2 6 5" xfId="731"/>
    <cellStyle name="Output 2 6 6" xfId="1035"/>
    <cellStyle name="Output 2 7" xfId="256"/>
    <cellStyle name="Output 2 7 2" xfId="296"/>
    <cellStyle name="Output 2 7 2 2" xfId="831"/>
    <cellStyle name="Output 2 7 2 3" xfId="712"/>
    <cellStyle name="Output 2 7 2 4" xfId="856"/>
    <cellStyle name="Output 2 7 3" xfId="297"/>
    <cellStyle name="Output 2 7 3 2" xfId="832"/>
    <cellStyle name="Output 2 7 3 3" xfId="711"/>
    <cellStyle name="Output 2 7 3 4" xfId="855"/>
    <cellStyle name="Output 2 7 4" xfId="794"/>
    <cellStyle name="Output 2 7 5" xfId="730"/>
    <cellStyle name="Output 2 7 6" xfId="1009"/>
    <cellStyle name="Output 2 8" xfId="298"/>
    <cellStyle name="Output 2 8 2" xfId="833"/>
    <cellStyle name="Output 2 8 3" xfId="710"/>
    <cellStyle name="Output 2 8 4" xfId="854"/>
    <cellStyle name="Output 2 9" xfId="299"/>
    <cellStyle name="Output 2 9 2" xfId="834"/>
    <cellStyle name="Output 2 9 3" xfId="709"/>
    <cellStyle name="Output 2 9 4" xfId="853"/>
    <cellStyle name="Percent" xfId="232" builtinId="5"/>
    <cellStyle name="Percent [2]" xfId="186"/>
    <cellStyle name="Percent [2] 2" xfId="602"/>
    <cellStyle name="Percent [2]_29(d) - Gas extensions -tariffs" xfId="603"/>
    <cellStyle name="Percent 12" xfId="604"/>
    <cellStyle name="Percent 12 2" xfId="605"/>
    <cellStyle name="Percent 12 2 2" xfId="606"/>
    <cellStyle name="Percent 12 3" xfId="607"/>
    <cellStyle name="Percent 12 4" xfId="608"/>
    <cellStyle name="Percent 2" xfId="187"/>
    <cellStyle name="Percent 2 2" xfId="609"/>
    <cellStyle name="Percent 2 2 2" xfId="610"/>
    <cellStyle name="Percent 2 2 2 2" xfId="611"/>
    <cellStyle name="Percent 2 2 2 2 2" xfId="612"/>
    <cellStyle name="Percent 2 2 2 2 3" xfId="613"/>
    <cellStyle name="Percent 2 2 2 3" xfId="614"/>
    <cellStyle name="Percent 2 2 2 4" xfId="615"/>
    <cellStyle name="Percent 2 2 3" xfId="616"/>
    <cellStyle name="Percent 2 2 3 2" xfId="617"/>
    <cellStyle name="Percent 2 2 3 2 2" xfId="618"/>
    <cellStyle name="Percent 2 2 3 2 3" xfId="619"/>
    <cellStyle name="Percent 2 2 3 3" xfId="620"/>
    <cellStyle name="Percent 2 2 3 4" xfId="621"/>
    <cellStyle name="Percent 2 3" xfId="622"/>
    <cellStyle name="Percent 2 3 2" xfId="623"/>
    <cellStyle name="Percent 2 3 2 2" xfId="624"/>
    <cellStyle name="Percent 2 3 2 3" xfId="625"/>
    <cellStyle name="Percent 2 3 3" xfId="626"/>
    <cellStyle name="Percent 2 3 4" xfId="627"/>
    <cellStyle name="Percent 2 4" xfId="628"/>
    <cellStyle name="Percent 2 4 2" xfId="629"/>
    <cellStyle name="Percent 2 4 2 2" xfId="630"/>
    <cellStyle name="Percent 2 4 2 3" xfId="631"/>
    <cellStyle name="Percent 2 4 3" xfId="632"/>
    <cellStyle name="Percent 2 4 4" xfId="633"/>
    <cellStyle name="Percent 3" xfId="188"/>
    <cellStyle name="Percent 3 2" xfId="634"/>
    <cellStyle name="Percent 3 4" xfId="635"/>
    <cellStyle name="Percent 3 4 2" xfId="636"/>
    <cellStyle name="Percent 3 4 3" xfId="637"/>
    <cellStyle name="Percent 4" xfId="638"/>
    <cellStyle name="Percent 5" xfId="639"/>
    <cellStyle name="Percent 5 2" xfId="640"/>
    <cellStyle name="Percent 5 3" xfId="641"/>
    <cellStyle name="Percent 6" xfId="642"/>
    <cellStyle name="Percent 7" xfId="643"/>
    <cellStyle name="Percent 8" xfId="644"/>
    <cellStyle name="Percentage" xfId="189"/>
    <cellStyle name="Period Title" xfId="190"/>
    <cellStyle name="PSChar" xfId="191"/>
    <cellStyle name="PSDate" xfId="192"/>
    <cellStyle name="PSDec" xfId="193"/>
    <cellStyle name="PSDetail" xfId="194"/>
    <cellStyle name="PSDetail 2" xfId="755"/>
    <cellStyle name="PSHeading" xfId="195"/>
    <cellStyle name="PSHeading 2" xfId="645"/>
    <cellStyle name="PSHeading 2 2" xfId="646"/>
    <cellStyle name="PSHeading 2 2 2" xfId="1000"/>
    <cellStyle name="PSHeading 2 3" xfId="999"/>
    <cellStyle name="PSHeading 3" xfId="647"/>
    <cellStyle name="PSHeading 3 2" xfId="648"/>
    <cellStyle name="PSHeading 3 2 2" xfId="649"/>
    <cellStyle name="PSHeading 3 2 2 2" xfId="1003"/>
    <cellStyle name="PSHeading 3 2 3" xfId="1002"/>
    <cellStyle name="PSHeading 3 3" xfId="1001"/>
    <cellStyle name="PSHeading 4" xfId="650"/>
    <cellStyle name="PSHeading 4 2" xfId="1004"/>
    <cellStyle name="PSHeading 5" xfId="756"/>
    <cellStyle name="PSInt" xfId="196"/>
    <cellStyle name="PSSpacer" xfId="197"/>
    <cellStyle name="Ratio" xfId="198"/>
    <cellStyle name="Ratio 2" xfId="651"/>
    <cellStyle name="Ratio_29(d) - Gas extensions -tariffs" xfId="652"/>
    <cellStyle name="Right Date" xfId="199"/>
    <cellStyle name="Right Number" xfId="200"/>
    <cellStyle name="Right Year" xfId="201"/>
    <cellStyle name="RIN_Input$_3dp" xfId="653"/>
    <cellStyle name="SAPError" xfId="202"/>
    <cellStyle name="SAPError 2" xfId="654"/>
    <cellStyle name="SAPKey" xfId="203"/>
    <cellStyle name="SAPKey 2" xfId="655"/>
    <cellStyle name="SAPLocked" xfId="204"/>
    <cellStyle name="SAPLocked 2" xfId="656"/>
    <cellStyle name="SAPOutput" xfId="205"/>
    <cellStyle name="SAPOutput 2" xfId="657"/>
    <cellStyle name="SAPSpace" xfId="206"/>
    <cellStyle name="SAPSpace 2" xfId="658"/>
    <cellStyle name="SAPText" xfId="207"/>
    <cellStyle name="SAPText 2" xfId="659"/>
    <cellStyle name="SAPUnLocked" xfId="208"/>
    <cellStyle name="SAPUnLocked 2" xfId="660"/>
    <cellStyle name="Sheet Title" xfId="209"/>
    <cellStyle name="SheetHeader1" xfId="661"/>
    <cellStyle name="Style 1" xfId="210"/>
    <cellStyle name="Style 1 2" xfId="5"/>
    <cellStyle name="Style 1 2 2" xfId="662"/>
    <cellStyle name="Style 1 3" xfId="663"/>
    <cellStyle name="Style 1 3 2" xfId="664"/>
    <cellStyle name="Style 1 3 3" xfId="665"/>
    <cellStyle name="Style 1 4" xfId="666"/>
    <cellStyle name="Style 1_29(d) - Gas extensions -tariffs" xfId="667"/>
    <cellStyle name="Style2" xfId="211"/>
    <cellStyle name="Style3" xfId="212"/>
    <cellStyle name="Style4" xfId="213"/>
    <cellStyle name="Style4 2" xfId="668"/>
    <cellStyle name="Style4_29(d) - Gas extensions -tariffs" xfId="669"/>
    <cellStyle name="Style5" xfId="214"/>
    <cellStyle name="Style5 2" xfId="670"/>
    <cellStyle name="Style5_29(d) - Gas extensions -tariffs" xfId="671"/>
    <cellStyle name="Table Head Green" xfId="215"/>
    <cellStyle name="Table Head Green 2" xfId="257"/>
    <cellStyle name="Table Head_pldt" xfId="216"/>
    <cellStyle name="Table Source" xfId="217"/>
    <cellStyle name="Table Units" xfId="218"/>
    <cellStyle name="Table Units 2" xfId="770"/>
    <cellStyle name="TableLvl2" xfId="672"/>
    <cellStyle name="TableLvl3" xfId="673"/>
    <cellStyle name="Text" xfId="219"/>
    <cellStyle name="Text 2" xfId="220"/>
    <cellStyle name="Text 3" xfId="674"/>
    <cellStyle name="Text Head 1" xfId="221"/>
    <cellStyle name="Text Head 2" xfId="222"/>
    <cellStyle name="Text Indent 2" xfId="223"/>
    <cellStyle name="Theirs" xfId="224"/>
    <cellStyle name="Title 2" xfId="225"/>
    <cellStyle name="TOC 1" xfId="226"/>
    <cellStyle name="TOC 2" xfId="227"/>
    <cellStyle name="TOC 3" xfId="228"/>
    <cellStyle name="Total 2" xfId="229"/>
    <cellStyle name="Total 2 10" xfId="772"/>
    <cellStyle name="Total 2 11" xfId="740"/>
    <cellStyle name="Total 2 12" xfId="1017"/>
    <cellStyle name="Total 2 2" xfId="237"/>
    <cellStyle name="Total 2 2 2" xfId="300"/>
    <cellStyle name="Total 2 2 2 2" xfId="835"/>
    <cellStyle name="Total 2 2 2 3" xfId="923"/>
    <cellStyle name="Total 2 2 2 4" xfId="851"/>
    <cellStyle name="Total 2 2 3" xfId="301"/>
    <cellStyle name="Total 2 2 3 2" xfId="836"/>
    <cellStyle name="Total 2 2 3 3" xfId="922"/>
    <cellStyle name="Total 2 2 3 4" xfId="1031"/>
    <cellStyle name="Total 2 2 4" xfId="775"/>
    <cellStyle name="Total 2 2 5" xfId="684"/>
    <cellStyle name="Total 2 2 6" xfId="1016"/>
    <cellStyle name="Total 2 3" xfId="258"/>
    <cellStyle name="Total 2 3 2" xfId="302"/>
    <cellStyle name="Total 2 3 2 2" xfId="837"/>
    <cellStyle name="Total 2 3 2 3" xfId="708"/>
    <cellStyle name="Total 2 3 2 4" xfId="994"/>
    <cellStyle name="Total 2 3 3" xfId="303"/>
    <cellStyle name="Total 2 3 3 2" xfId="838"/>
    <cellStyle name="Total 2 3 3 3" xfId="707"/>
    <cellStyle name="Total 2 3 3 4" xfId="993"/>
    <cellStyle name="Total 2 3 4" xfId="795"/>
    <cellStyle name="Total 2 3 5" xfId="728"/>
    <cellStyle name="Total 2 3 6" xfId="763"/>
    <cellStyle name="Total 2 4" xfId="259"/>
    <cellStyle name="Total 2 4 2" xfId="304"/>
    <cellStyle name="Total 2 4 2 2" xfId="839"/>
    <cellStyle name="Total 2 4 2 3" xfId="706"/>
    <cellStyle name="Total 2 4 2 4" xfId="741"/>
    <cellStyle name="Total 2 4 3" xfId="305"/>
    <cellStyle name="Total 2 4 3 2" xfId="840"/>
    <cellStyle name="Total 2 4 3 3" xfId="705"/>
    <cellStyle name="Total 2 4 3 4" xfId="850"/>
    <cellStyle name="Total 2 4 4" xfId="796"/>
    <cellStyle name="Total 2 4 5" xfId="944"/>
    <cellStyle name="Total 2 4 6" xfId="960"/>
    <cellStyle name="Total 2 5" xfId="260"/>
    <cellStyle name="Total 2 5 2" xfId="306"/>
    <cellStyle name="Total 2 5 2 2" xfId="841"/>
    <cellStyle name="Total 2 5 2 3" xfId="704"/>
    <cellStyle name="Total 2 5 2 4" xfId="961"/>
    <cellStyle name="Total 2 5 3" xfId="307"/>
    <cellStyle name="Total 2 5 3 2" xfId="842"/>
    <cellStyle name="Total 2 5 3 3" xfId="703"/>
    <cellStyle name="Total 2 5 3 4" xfId="849"/>
    <cellStyle name="Total 2 5 4" xfId="797"/>
    <cellStyle name="Total 2 5 5" xfId="727"/>
    <cellStyle name="Total 2 5 6" xfId="1008"/>
    <cellStyle name="Total 2 6" xfId="261"/>
    <cellStyle name="Total 2 6 2" xfId="308"/>
    <cellStyle name="Total 2 6 2 2" xfId="843"/>
    <cellStyle name="Total 2 6 2 3" xfId="702"/>
    <cellStyle name="Total 2 6 2 4" xfId="992"/>
    <cellStyle name="Total 2 6 3" xfId="309"/>
    <cellStyle name="Total 2 6 3 2" xfId="844"/>
    <cellStyle name="Total 2 6 3 3" xfId="921"/>
    <cellStyle name="Total 2 6 3 4" xfId="746"/>
    <cellStyle name="Total 2 6 4" xfId="798"/>
    <cellStyle name="Total 2 6 5" xfId="726"/>
    <cellStyle name="Total 2 6 6" xfId="762"/>
    <cellStyle name="Total 2 7" xfId="262"/>
    <cellStyle name="Total 2 7 2" xfId="310"/>
    <cellStyle name="Total 2 7 2 2" xfId="845"/>
    <cellStyle name="Total 2 7 2 3" xfId="920"/>
    <cellStyle name="Total 2 7 2 4" xfId="698"/>
    <cellStyle name="Total 2 7 3" xfId="311"/>
    <cellStyle name="Total 2 7 3 2" xfId="846"/>
    <cellStyle name="Total 2 7 3 3" xfId="701"/>
    <cellStyle name="Total 2 7 3 4" xfId="1032"/>
    <cellStyle name="Total 2 7 4" xfId="799"/>
    <cellStyle name="Total 2 7 5" xfId="725"/>
    <cellStyle name="Total 2 7 6" xfId="1007"/>
    <cellStyle name="Total 2 8" xfId="312"/>
    <cellStyle name="Total 2 8 2" xfId="847"/>
    <cellStyle name="Total 2 8 3" xfId="700"/>
    <cellStyle name="Total 2 8 4" xfId="956"/>
    <cellStyle name="Total 2 9" xfId="313"/>
    <cellStyle name="Total 2 9 2" xfId="848"/>
    <cellStyle name="Total 2 9 3" xfId="699"/>
    <cellStyle name="Total 2 9 4" xfId="913"/>
    <cellStyle name="Warning Text 2" xfId="230"/>
    <cellStyle name="year" xfId="231"/>
    <cellStyle name="year 2" xfId="263"/>
    <cellStyle name="year_29(d) - Gas extensions -tariffs" xfId="675"/>
  </cellStyles>
  <dxfs count="0"/>
  <tableStyles count="0" defaultTableStyle="TableStyleMedium2" defaultPivotStyle="PivotStyleLight16"/>
  <colors>
    <mruColors>
      <color rgb="FFFFFFCC"/>
      <color rgb="FFBFBFBF"/>
      <color rgb="FFC6EFCE"/>
      <color rgb="FF9C0006"/>
      <color rgb="FFFFC7CE"/>
      <color rgb="FF006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autoPageBreaks="0" fitToPage="1"/>
  </sheetPr>
  <dimension ref="A1:AB57"/>
  <sheetViews>
    <sheetView showGridLines="0" tabSelected="1" zoomScale="70" zoomScaleNormal="70" workbookViewId="0">
      <selection activeCell="N5" sqref="N5"/>
    </sheetView>
  </sheetViews>
  <sheetFormatPr defaultColWidth="0" defaultRowHeight="15" zeroHeight="1"/>
  <cols>
    <col min="1" max="1" width="2.85546875" style="6" customWidth="1"/>
    <col min="2" max="2" width="48.5703125" style="5" customWidth="1"/>
    <col min="3" max="27" width="10.28515625" style="5" customWidth="1"/>
    <col min="28" max="28" width="0" style="5" hidden="1" customWidth="1"/>
    <col min="29" max="16384" width="10.7109375" style="5" hidden="1"/>
  </cols>
  <sheetData>
    <row r="1" spans="1:27" ht="15.75" thickBot="1"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16.5" thickBot="1">
      <c r="B2" s="115" t="s">
        <v>20</v>
      </c>
      <c r="C2" s="242" t="s">
        <v>48</v>
      </c>
      <c r="D2" s="243"/>
      <c r="E2" s="243"/>
      <c r="F2" s="243"/>
      <c r="G2" s="243"/>
      <c r="H2" s="243"/>
      <c r="I2" s="243"/>
      <c r="J2" s="243"/>
      <c r="K2" s="243"/>
      <c r="L2" s="244"/>
      <c r="M2" s="154" t="s">
        <v>43</v>
      </c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7" s="11" customFormat="1" ht="15.75" thickBot="1">
      <c r="A3" s="8"/>
      <c r="B3" s="9"/>
      <c r="C3" s="155" t="s">
        <v>3</v>
      </c>
      <c r="D3" s="156" t="s">
        <v>4</v>
      </c>
      <c r="E3" s="156" t="s">
        <v>5</v>
      </c>
      <c r="F3" s="156" t="s">
        <v>6</v>
      </c>
      <c r="G3" s="156" t="s">
        <v>7</v>
      </c>
      <c r="H3" s="156" t="s">
        <v>2</v>
      </c>
      <c r="I3" s="156" t="s">
        <v>8</v>
      </c>
      <c r="J3" s="156" t="s">
        <v>9</v>
      </c>
      <c r="K3" s="156" t="s">
        <v>10</v>
      </c>
      <c r="L3" s="157" t="s">
        <v>11</v>
      </c>
      <c r="M3" s="158" t="s">
        <v>12</v>
      </c>
      <c r="N3" s="10"/>
    </row>
    <row r="4" spans="1:27">
      <c r="B4" s="12" t="s">
        <v>21</v>
      </c>
      <c r="C4" s="240">
        <v>164.6</v>
      </c>
      <c r="D4" s="241">
        <v>167</v>
      </c>
      <c r="E4" s="241">
        <v>172.1</v>
      </c>
      <c r="F4" s="241">
        <v>178.3</v>
      </c>
      <c r="G4" s="159"/>
      <c r="H4" s="159"/>
      <c r="I4" s="159"/>
      <c r="J4" s="159"/>
      <c r="K4" s="159"/>
      <c r="L4" s="159"/>
      <c r="M4" s="160"/>
    </row>
    <row r="5" spans="1:27" ht="15.75" thickBot="1">
      <c r="B5" s="13" t="s">
        <v>22</v>
      </c>
      <c r="C5" s="151"/>
      <c r="D5" s="152"/>
      <c r="E5" s="238">
        <v>95.8</v>
      </c>
      <c r="F5" s="238">
        <v>99.2</v>
      </c>
      <c r="G5" s="238">
        <v>100.4</v>
      </c>
      <c r="H5" s="238">
        <v>102.8</v>
      </c>
      <c r="I5" s="238">
        <v>105.9</v>
      </c>
      <c r="J5" s="238">
        <v>107.5</v>
      </c>
      <c r="K5" s="238">
        <v>108.6</v>
      </c>
      <c r="L5" s="238">
        <v>110.7</v>
      </c>
      <c r="M5" s="239">
        <f>L5*1.02</f>
        <v>112.914</v>
      </c>
    </row>
    <row r="6" spans="1:27">
      <c r="B6" s="14" t="s">
        <v>23</v>
      </c>
      <c r="C6" s="161"/>
      <c r="D6" s="162">
        <f>D4/C4-1</f>
        <v>1.4580801944106936E-2</v>
      </c>
      <c r="E6" s="162">
        <f>E4/D4-1</f>
        <v>3.0538922155688653E-2</v>
      </c>
      <c r="F6" s="162">
        <f>F4/E4-1</f>
        <v>3.6025566531086683E-2</v>
      </c>
      <c r="G6" s="162">
        <f t="shared" ref="G6:M6" si="0">G5/F5-1</f>
        <v>1.2096774193548487E-2</v>
      </c>
      <c r="H6" s="162">
        <f t="shared" si="0"/>
        <v>2.3904382470119501E-2</v>
      </c>
      <c r="I6" s="162">
        <f t="shared" si="0"/>
        <v>3.0155642023346418E-2</v>
      </c>
      <c r="J6" s="162">
        <f t="shared" si="0"/>
        <v>1.5108593012275628E-2</v>
      </c>
      <c r="K6" s="162">
        <f t="shared" si="0"/>
        <v>1.0232558139534831E-2</v>
      </c>
      <c r="L6" s="162">
        <f t="shared" si="0"/>
        <v>1.9337016574585641E-2</v>
      </c>
      <c r="M6" s="163">
        <f t="shared" si="0"/>
        <v>2.0000000000000018E-2</v>
      </c>
      <c r="O6" s="7"/>
      <c r="P6" s="7"/>
      <c r="Q6" s="7"/>
      <c r="R6" s="15"/>
      <c r="S6" s="15"/>
      <c r="T6" s="15"/>
      <c r="U6" s="15"/>
      <c r="V6" s="15"/>
      <c r="W6" s="15"/>
      <c r="X6" s="15"/>
    </row>
    <row r="7" spans="1:27" customFormat="1" ht="15.75" thickBot="1">
      <c r="A7" s="6"/>
      <c r="B7" s="16" t="s">
        <v>49</v>
      </c>
      <c r="C7" s="164">
        <f t="shared" ref="C7:L7" si="1">D7/(1+D6)</f>
        <v>0.81104017430227027</v>
      </c>
      <c r="D7" s="165">
        <f t="shared" si="1"/>
        <v>0.82286579045248565</v>
      </c>
      <c r="E7" s="166">
        <f t="shared" si="1"/>
        <v>0.84799522477169331</v>
      </c>
      <c r="F7" s="166">
        <f t="shared" si="1"/>
        <v>0.87854473315974979</v>
      </c>
      <c r="G7" s="166">
        <f t="shared" si="1"/>
        <v>0.88917229041571455</v>
      </c>
      <c r="H7" s="167">
        <f t="shared" si="1"/>
        <v>0.91042740492764396</v>
      </c>
      <c r="I7" s="168">
        <f t="shared" si="1"/>
        <v>0.93788192783888624</v>
      </c>
      <c r="J7" s="166">
        <f t="shared" si="1"/>
        <v>0.95205200418017244</v>
      </c>
      <c r="K7" s="166">
        <f t="shared" si="1"/>
        <v>0.96179393166480676</v>
      </c>
      <c r="L7" s="166">
        <f t="shared" si="1"/>
        <v>0.98039215686274506</v>
      </c>
      <c r="M7" s="169">
        <v>1</v>
      </c>
    </row>
    <row r="8" spans="1:27">
      <c r="B8" s="17"/>
      <c r="C8" s="18"/>
      <c r="D8" s="18"/>
      <c r="E8" s="18"/>
      <c r="F8" s="18"/>
      <c r="G8" s="18"/>
      <c r="H8" s="150"/>
      <c r="I8" s="150"/>
      <c r="J8" s="150"/>
      <c r="K8" s="150"/>
      <c r="L8" s="150"/>
      <c r="M8" s="150"/>
      <c r="N8" s="19"/>
      <c r="O8" s="21"/>
      <c r="P8" s="20"/>
      <c r="Q8" s="19"/>
      <c r="R8" s="19"/>
      <c r="S8" s="19"/>
      <c r="T8" s="19"/>
      <c r="U8" s="19"/>
      <c r="V8" s="19"/>
      <c r="W8" s="20"/>
      <c r="X8" s="20"/>
      <c r="Y8" s="20"/>
      <c r="Z8" s="20"/>
      <c r="AA8" s="20"/>
    </row>
    <row r="9" spans="1:27">
      <c r="B9" s="17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9"/>
      <c r="R9" s="19"/>
      <c r="S9" s="19"/>
      <c r="T9" s="19"/>
      <c r="U9" s="19"/>
      <c r="V9" s="19"/>
      <c r="W9" s="20"/>
      <c r="X9" s="20"/>
      <c r="Y9" s="20"/>
      <c r="Z9" s="20"/>
      <c r="AA9" s="20"/>
    </row>
    <row r="10" spans="1:27" ht="15.75" thickBot="1">
      <c r="B10" s="17"/>
      <c r="C10" s="18"/>
      <c r="D10" s="18"/>
      <c r="E10" s="18"/>
      <c r="F10" s="18"/>
      <c r="G10" s="18"/>
      <c r="H10" s="18"/>
      <c r="I10" s="18"/>
      <c r="J10" s="18"/>
      <c r="K10" s="18"/>
      <c r="L10" s="19"/>
      <c r="M10" s="20"/>
      <c r="N10" s="19"/>
      <c r="O10" s="21"/>
      <c r="P10" s="20"/>
      <c r="Q10" s="19"/>
      <c r="R10" s="19"/>
      <c r="S10" s="19"/>
      <c r="T10" s="19"/>
      <c r="U10" s="19"/>
      <c r="V10" s="19"/>
      <c r="W10" s="20"/>
      <c r="X10" s="20"/>
      <c r="Y10" s="20"/>
      <c r="Z10" s="20"/>
      <c r="AA10" s="20"/>
    </row>
    <row r="11" spans="1:27" s="22" customFormat="1" ht="19.5" thickBot="1">
      <c r="B11" s="170" t="s">
        <v>24</v>
      </c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2"/>
    </row>
    <row r="12" spans="1:27" s="23" customFormat="1" ht="26.25" customHeight="1" thickBot="1">
      <c r="B12" s="173" t="s">
        <v>25</v>
      </c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5"/>
      <c r="V12"/>
      <c r="W12"/>
      <c r="X12"/>
      <c r="Y12"/>
      <c r="Z12"/>
      <c r="AA12"/>
    </row>
    <row r="13" spans="1:27" ht="16.5" thickBot="1">
      <c r="B13" s="26"/>
      <c r="C13" s="245" t="s">
        <v>42</v>
      </c>
      <c r="D13" s="246"/>
      <c r="E13" s="246"/>
      <c r="F13" s="247"/>
      <c r="G13" s="248" t="s">
        <v>47</v>
      </c>
      <c r="H13" s="249"/>
      <c r="I13" s="249"/>
      <c r="J13" s="249"/>
      <c r="K13" s="250"/>
      <c r="L13" s="27"/>
      <c r="M13" s="251" t="s">
        <v>50</v>
      </c>
      <c r="N13" s="252"/>
      <c r="O13" s="252"/>
      <c r="P13" s="252"/>
      <c r="Q13" s="252"/>
      <c r="R13" s="252"/>
      <c r="S13" s="252"/>
      <c r="T13" s="252"/>
      <c r="U13" s="253"/>
      <c r="V13"/>
      <c r="W13"/>
      <c r="X13"/>
      <c r="Y13"/>
      <c r="Z13"/>
      <c r="AA13" s="28"/>
    </row>
    <row r="14" spans="1:27" ht="15.75">
      <c r="B14" s="26"/>
      <c r="C14" s="254" t="s">
        <v>15</v>
      </c>
      <c r="D14" s="255"/>
      <c r="E14" s="255"/>
      <c r="F14" s="256"/>
      <c r="G14" s="257" t="s">
        <v>1</v>
      </c>
      <c r="H14" s="258"/>
      <c r="I14" s="258"/>
      <c r="J14" s="258"/>
      <c r="K14" s="259"/>
      <c r="L14" s="27"/>
      <c r="M14" s="260" t="s">
        <v>15</v>
      </c>
      <c r="N14" s="261"/>
      <c r="O14" s="261"/>
      <c r="P14" s="262"/>
      <c r="Q14" s="263" t="s">
        <v>1</v>
      </c>
      <c r="R14" s="264"/>
      <c r="S14" s="264"/>
      <c r="T14" s="264"/>
      <c r="U14" s="265"/>
      <c r="V14"/>
      <c r="W14"/>
      <c r="X14"/>
      <c r="Y14"/>
      <c r="Z14"/>
      <c r="AA14" s="28"/>
    </row>
    <row r="15" spans="1:27" ht="16.5" thickBot="1">
      <c r="B15" s="173"/>
      <c r="C15" s="29" t="s">
        <v>5</v>
      </c>
      <c r="D15" s="176" t="s">
        <v>6</v>
      </c>
      <c r="E15" s="176" t="s">
        <v>7</v>
      </c>
      <c r="F15" s="177" t="s">
        <v>2</v>
      </c>
      <c r="G15" s="30" t="s">
        <v>8</v>
      </c>
      <c r="H15" s="31" t="s">
        <v>9</v>
      </c>
      <c r="I15" s="31" t="s">
        <v>10</v>
      </c>
      <c r="J15" s="31" t="s">
        <v>11</v>
      </c>
      <c r="K15" s="32" t="s">
        <v>12</v>
      </c>
      <c r="L15" s="27"/>
      <c r="M15" s="29" t="s">
        <v>5</v>
      </c>
      <c r="N15" s="176" t="s">
        <v>6</v>
      </c>
      <c r="O15" s="176" t="s">
        <v>7</v>
      </c>
      <c r="P15" s="178" t="s">
        <v>2</v>
      </c>
      <c r="Q15" s="30" t="s">
        <v>8</v>
      </c>
      <c r="R15" s="31" t="s">
        <v>9</v>
      </c>
      <c r="S15" s="31" t="s">
        <v>10</v>
      </c>
      <c r="T15" s="31" t="s">
        <v>11</v>
      </c>
      <c r="U15" s="32" t="s">
        <v>12</v>
      </c>
      <c r="V15"/>
      <c r="W15"/>
      <c r="X15"/>
      <c r="Y15"/>
      <c r="Z15"/>
      <c r="AA15" s="28"/>
    </row>
    <row r="16" spans="1:27">
      <c r="B16" s="33" t="s">
        <v>26</v>
      </c>
      <c r="C16" s="34"/>
      <c r="D16" s="116"/>
      <c r="E16" s="116"/>
      <c r="F16" s="117"/>
      <c r="G16" s="179">
        <v>3.765377083716829</v>
      </c>
      <c r="H16" s="116">
        <v>3.7968189894282829</v>
      </c>
      <c r="I16" s="116">
        <v>3.8264790270570406</v>
      </c>
      <c r="J16" s="116">
        <v>3.8535740699960876</v>
      </c>
      <c r="K16" s="180">
        <v>4.0568329300237025</v>
      </c>
      <c r="L16" s="27"/>
      <c r="M16" s="139"/>
      <c r="N16" s="36">
        <f>+D16/$C$7</f>
        <v>0</v>
      </c>
      <c r="O16" s="36">
        <f>+E16/$C$7</f>
        <v>0</v>
      </c>
      <c r="P16" s="37">
        <f>+F16/$C$7</f>
        <v>0</v>
      </c>
      <c r="Q16" s="35">
        <f>+G16/$H$7</f>
        <v>4.1358345139183079</v>
      </c>
      <c r="R16" s="36">
        <f>+H16/$H$7</f>
        <v>4.1703698382519958</v>
      </c>
      <c r="S16" s="36">
        <f>+I16/$H$7</f>
        <v>4.2029479850303382</v>
      </c>
      <c r="T16" s="36">
        <f>+J16/$H$7</f>
        <v>4.2327087795674929</v>
      </c>
      <c r="U16" s="181">
        <f>+K16/$H$7</f>
        <v>4.4559653060379025</v>
      </c>
      <c r="V16"/>
      <c r="W16"/>
      <c r="X16"/>
      <c r="Y16"/>
      <c r="Z16"/>
      <c r="AA16" s="28"/>
    </row>
    <row r="17" spans="2:27">
      <c r="B17" s="39" t="s">
        <v>27</v>
      </c>
      <c r="C17" s="40"/>
      <c r="D17" s="41"/>
      <c r="E17" s="41"/>
      <c r="F17" s="42"/>
      <c r="G17" s="182"/>
      <c r="H17" s="41"/>
      <c r="I17" s="41"/>
      <c r="J17" s="41"/>
      <c r="K17" s="42"/>
      <c r="L17" s="43"/>
      <c r="M17" s="44"/>
      <c r="N17" s="45"/>
      <c r="O17" s="45"/>
      <c r="P17" s="46"/>
      <c r="Q17" s="47"/>
      <c r="R17" s="48"/>
      <c r="S17" s="48"/>
      <c r="T17" s="48"/>
      <c r="U17" s="49"/>
      <c r="V17"/>
      <c r="W17"/>
      <c r="X17"/>
      <c r="Y17"/>
      <c r="Z17"/>
      <c r="AA17" s="28"/>
    </row>
    <row r="18" spans="2:27">
      <c r="B18" s="50" t="s">
        <v>16</v>
      </c>
      <c r="C18" s="51"/>
      <c r="D18" s="118"/>
      <c r="E18" s="118"/>
      <c r="F18" s="119"/>
      <c r="G18" s="183">
        <v>-6.807989461348081E-2</v>
      </c>
      <c r="H18" s="118">
        <v>-6.7070443984549366E-2</v>
      </c>
      <c r="I18" s="118">
        <v>-6.5750931012507841E-2</v>
      </c>
      <c r="J18" s="118">
        <v>-6.4647360602142212E-2</v>
      </c>
      <c r="K18" s="120">
        <v>-6.2678763188961428E-2</v>
      </c>
      <c r="L18" s="184"/>
      <c r="M18" s="140"/>
      <c r="N18" s="53">
        <f t="shared" ref="N18:P22" si="2">+D18/$C$7</f>
        <v>0</v>
      </c>
      <c r="O18" s="53">
        <f t="shared" si="2"/>
        <v>0</v>
      </c>
      <c r="P18" s="37">
        <f t="shared" si="2"/>
        <v>0</v>
      </c>
      <c r="Q18" s="52">
        <f t="shared" ref="Q18:U22" si="3">+G18/$H$7</f>
        <v>-7.4777949614655378E-2</v>
      </c>
      <c r="R18" s="53">
        <f t="shared" si="3"/>
        <v>-7.3669183969566218E-2</v>
      </c>
      <c r="S18" s="53">
        <f t="shared" si="3"/>
        <v>-7.2219850431384347E-2</v>
      </c>
      <c r="T18" s="53">
        <f t="shared" si="3"/>
        <v>-7.1007705010022237E-2</v>
      </c>
      <c r="U18" s="185">
        <f t="shared" si="3"/>
        <v>-6.8845426719050501E-2</v>
      </c>
      <c r="V18" s="1"/>
      <c r="W18"/>
      <c r="X18"/>
      <c r="Y18"/>
      <c r="Z18"/>
      <c r="AA18" s="28"/>
    </row>
    <row r="19" spans="2:27">
      <c r="B19" s="50" t="s">
        <v>40</v>
      </c>
      <c r="C19" s="51"/>
      <c r="D19" s="118"/>
      <c r="E19" s="118"/>
      <c r="F19" s="119"/>
      <c r="G19" s="183">
        <v>-0.98942781084926634</v>
      </c>
      <c r="H19" s="118">
        <v>-1.0077322253499776</v>
      </c>
      <c r="I19" s="118">
        <v>-1.026375271518952</v>
      </c>
      <c r="J19" s="118">
        <v>-1.0453632140420528</v>
      </c>
      <c r="K19" s="120">
        <v>-1.0647024335018307</v>
      </c>
      <c r="L19" s="184"/>
      <c r="M19" s="140"/>
      <c r="N19" s="53">
        <f t="shared" si="2"/>
        <v>0</v>
      </c>
      <c r="O19" s="53">
        <f t="shared" si="2"/>
        <v>0</v>
      </c>
      <c r="P19" s="37">
        <f t="shared" si="2"/>
        <v>0</v>
      </c>
      <c r="Q19" s="52">
        <f t="shared" si="3"/>
        <v>-1.0867728777649228</v>
      </c>
      <c r="R19" s="53">
        <f t="shared" si="3"/>
        <v>-1.1068781760035737</v>
      </c>
      <c r="S19" s="53">
        <f t="shared" si="3"/>
        <v>-1.1273554222596396</v>
      </c>
      <c r="T19" s="53">
        <f t="shared" si="3"/>
        <v>-1.1482114975714433</v>
      </c>
      <c r="U19" s="185">
        <f t="shared" si="3"/>
        <v>-1.1694534102765148</v>
      </c>
      <c r="V19"/>
      <c r="W19"/>
      <c r="X19"/>
      <c r="Y19"/>
      <c r="Z19"/>
      <c r="AA19" s="28"/>
    </row>
    <row r="20" spans="2:27">
      <c r="B20" s="55" t="s">
        <v>28</v>
      </c>
      <c r="C20" s="51"/>
      <c r="D20" s="118"/>
      <c r="E20" s="118"/>
      <c r="F20" s="119"/>
      <c r="G20" s="183"/>
      <c r="H20" s="118"/>
      <c r="I20" s="118"/>
      <c r="J20" s="118"/>
      <c r="K20" s="120"/>
      <c r="L20" s="57"/>
      <c r="M20" s="140"/>
      <c r="N20" s="53">
        <f t="shared" si="2"/>
        <v>0</v>
      </c>
      <c r="O20" s="53">
        <f t="shared" si="2"/>
        <v>0</v>
      </c>
      <c r="P20" s="37">
        <f t="shared" si="2"/>
        <v>0</v>
      </c>
      <c r="Q20" s="52">
        <f t="shared" si="3"/>
        <v>0</v>
      </c>
      <c r="R20" s="53">
        <f t="shared" si="3"/>
        <v>0</v>
      </c>
      <c r="S20" s="53">
        <f t="shared" si="3"/>
        <v>0</v>
      </c>
      <c r="T20" s="53">
        <f t="shared" si="3"/>
        <v>0</v>
      </c>
      <c r="U20" s="38">
        <f t="shared" si="3"/>
        <v>0</v>
      </c>
      <c r="V20"/>
      <c r="W20"/>
      <c r="X20"/>
      <c r="Y20"/>
      <c r="Z20"/>
      <c r="AA20" s="54"/>
    </row>
    <row r="21" spans="2:27">
      <c r="B21" s="58" t="s">
        <v>30</v>
      </c>
      <c r="C21" s="51"/>
      <c r="D21" s="118"/>
      <c r="E21" s="118"/>
      <c r="F21" s="119"/>
      <c r="G21" s="183"/>
      <c r="H21" s="118"/>
      <c r="I21" s="118"/>
      <c r="J21" s="118"/>
      <c r="K21" s="120"/>
      <c r="L21" s="57"/>
      <c r="M21" s="140"/>
      <c r="N21" s="53">
        <f t="shared" si="2"/>
        <v>0</v>
      </c>
      <c r="O21" s="53">
        <f t="shared" si="2"/>
        <v>0</v>
      </c>
      <c r="P21" s="37">
        <f t="shared" si="2"/>
        <v>0</v>
      </c>
      <c r="Q21" s="52">
        <f t="shared" si="3"/>
        <v>0</v>
      </c>
      <c r="R21" s="53">
        <f t="shared" si="3"/>
        <v>0</v>
      </c>
      <c r="S21" s="53">
        <f t="shared" si="3"/>
        <v>0</v>
      </c>
      <c r="T21" s="53">
        <f t="shared" si="3"/>
        <v>0</v>
      </c>
      <c r="U21" s="38">
        <f t="shared" si="3"/>
        <v>0</v>
      </c>
      <c r="V21"/>
      <c r="W21"/>
      <c r="X21"/>
      <c r="Y21"/>
      <c r="Z21"/>
      <c r="AA21" s="54"/>
    </row>
    <row r="22" spans="2:27" ht="26.25" thickBot="1">
      <c r="B22" s="59" t="s">
        <v>31</v>
      </c>
      <c r="C22" s="60"/>
      <c r="D22" s="121"/>
      <c r="E22" s="121"/>
      <c r="F22" s="122"/>
      <c r="G22" s="186"/>
      <c r="H22" s="121"/>
      <c r="I22" s="121"/>
      <c r="J22" s="121"/>
      <c r="K22" s="123"/>
      <c r="L22" s="57"/>
      <c r="M22" s="141"/>
      <c r="N22" s="62">
        <f t="shared" si="2"/>
        <v>0</v>
      </c>
      <c r="O22" s="62">
        <f t="shared" si="2"/>
        <v>0</v>
      </c>
      <c r="P22" s="63">
        <f t="shared" si="2"/>
        <v>0</v>
      </c>
      <c r="Q22" s="61">
        <f t="shared" si="3"/>
        <v>0</v>
      </c>
      <c r="R22" s="62">
        <f t="shared" si="3"/>
        <v>0</v>
      </c>
      <c r="S22" s="62">
        <f t="shared" si="3"/>
        <v>0</v>
      </c>
      <c r="T22" s="62">
        <f t="shared" si="3"/>
        <v>0</v>
      </c>
      <c r="U22" s="64">
        <f t="shared" si="3"/>
        <v>0</v>
      </c>
      <c r="V22"/>
      <c r="W22"/>
      <c r="X22"/>
      <c r="Y22"/>
      <c r="Z22"/>
      <c r="AA22" s="54"/>
    </row>
    <row r="23" spans="2:27" ht="15.75" thickBot="1">
      <c r="B23" s="187" t="s">
        <v>32</v>
      </c>
      <c r="C23" s="188">
        <f t="shared" ref="C23:K23" si="4">(C16+SUM(C18:C22))</f>
        <v>0</v>
      </c>
      <c r="D23" s="65">
        <f t="shared" si="4"/>
        <v>0</v>
      </c>
      <c r="E23" s="65">
        <f t="shared" si="4"/>
        <v>0</v>
      </c>
      <c r="F23" s="66">
        <f t="shared" si="4"/>
        <v>0</v>
      </c>
      <c r="G23" s="188">
        <f t="shared" si="4"/>
        <v>2.7078693782540819</v>
      </c>
      <c r="H23" s="65">
        <f t="shared" si="4"/>
        <v>2.7220163200937559</v>
      </c>
      <c r="I23" s="65">
        <f t="shared" si="4"/>
        <v>2.7343528245255806</v>
      </c>
      <c r="J23" s="65">
        <f t="shared" si="4"/>
        <v>2.7435634953518928</v>
      </c>
      <c r="K23" s="66">
        <f t="shared" si="4"/>
        <v>2.9294517333329102</v>
      </c>
      <c r="L23" s="57"/>
      <c r="M23" s="189">
        <f t="shared" ref="M23:U23" si="5">+SUM(M16:M22)</f>
        <v>0</v>
      </c>
      <c r="N23" s="190">
        <f t="shared" si="5"/>
        <v>0</v>
      </c>
      <c r="O23" s="190">
        <f t="shared" si="5"/>
        <v>0</v>
      </c>
      <c r="P23" s="191">
        <f t="shared" si="5"/>
        <v>0</v>
      </c>
      <c r="Q23" s="189">
        <f t="shared" si="5"/>
        <v>2.9742836865387297</v>
      </c>
      <c r="R23" s="190">
        <f t="shared" si="5"/>
        <v>2.9898224782788558</v>
      </c>
      <c r="S23" s="190">
        <f t="shared" si="5"/>
        <v>3.0033727123393144</v>
      </c>
      <c r="T23" s="190">
        <f t="shared" si="5"/>
        <v>3.0134895769860268</v>
      </c>
      <c r="U23" s="192">
        <f t="shared" si="5"/>
        <v>3.2176664690423369</v>
      </c>
      <c r="V23"/>
      <c r="W23"/>
      <c r="X23"/>
      <c r="Y23"/>
      <c r="Z23"/>
      <c r="AA23" s="54"/>
    </row>
    <row r="24" spans="2:27" ht="15.75" thickBot="1">
      <c r="B24" s="193"/>
      <c r="C24" s="67"/>
      <c r="D24" s="68"/>
      <c r="E24" s="68"/>
      <c r="F24" s="68"/>
      <c r="G24" s="68"/>
      <c r="H24" s="68"/>
      <c r="I24" s="68"/>
      <c r="J24" s="68"/>
      <c r="K24" s="68"/>
      <c r="L24" s="194"/>
      <c r="M24" s="67"/>
      <c r="N24" s="67"/>
      <c r="O24" s="67"/>
      <c r="P24" s="67"/>
      <c r="Q24" s="67"/>
      <c r="R24" s="67"/>
      <c r="S24" s="67"/>
      <c r="T24" s="67"/>
      <c r="U24" s="67"/>
      <c r="V24"/>
      <c r="W24"/>
      <c r="X24"/>
      <c r="Y24"/>
      <c r="Z24"/>
      <c r="AA24" s="69"/>
    </row>
    <row r="25" spans="2:27" s="23" customFormat="1" ht="23.25" customHeight="1" thickBot="1">
      <c r="B25" s="115" t="s">
        <v>33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5"/>
      <c r="V25"/>
      <c r="W25"/>
      <c r="X25"/>
      <c r="Y25"/>
      <c r="Z25"/>
    </row>
    <row r="26" spans="2:27" ht="24" customHeight="1" thickBot="1">
      <c r="B26" s="70"/>
      <c r="C26" s="277" t="s">
        <v>34</v>
      </c>
      <c r="D26" s="278"/>
      <c r="E26" s="278"/>
      <c r="F26" s="278"/>
      <c r="G26" s="278"/>
      <c r="H26" s="278"/>
      <c r="I26" s="278"/>
      <c r="J26" s="278"/>
      <c r="K26" s="279"/>
      <c r="L26" s="71"/>
      <c r="M26" s="251" t="s">
        <v>50</v>
      </c>
      <c r="N26" s="252"/>
      <c r="O26" s="252"/>
      <c r="P26" s="252"/>
      <c r="Q26" s="252"/>
      <c r="R26" s="252"/>
      <c r="S26" s="252"/>
      <c r="T26" s="252"/>
      <c r="U26" s="253"/>
      <c r="V26"/>
      <c r="W26"/>
      <c r="X26"/>
      <c r="Y26"/>
      <c r="Z26"/>
      <c r="AA26" s="28"/>
    </row>
    <row r="27" spans="2:27">
      <c r="B27" s="70"/>
      <c r="C27" s="280" t="s">
        <v>15</v>
      </c>
      <c r="D27" s="281"/>
      <c r="E27" s="281"/>
      <c r="F27" s="282"/>
      <c r="G27" s="283" t="s">
        <v>1</v>
      </c>
      <c r="H27" s="284"/>
      <c r="I27" s="284"/>
      <c r="J27" s="284"/>
      <c r="K27" s="285"/>
      <c r="L27" s="71"/>
      <c r="M27" s="280" t="s">
        <v>15</v>
      </c>
      <c r="N27" s="281"/>
      <c r="O27" s="281"/>
      <c r="P27" s="282"/>
      <c r="Q27" s="283" t="s">
        <v>1</v>
      </c>
      <c r="R27" s="284"/>
      <c r="S27" s="284"/>
      <c r="T27" s="284"/>
      <c r="U27" s="285"/>
      <c r="V27"/>
      <c r="W27"/>
      <c r="X27"/>
      <c r="Y27"/>
      <c r="Z27"/>
      <c r="AA27" s="28"/>
    </row>
    <row r="28" spans="2:27" ht="15.75" thickBot="1">
      <c r="B28" s="195"/>
      <c r="C28" s="29" t="s">
        <v>5</v>
      </c>
      <c r="D28" s="176" t="s">
        <v>6</v>
      </c>
      <c r="E28" s="176" t="s">
        <v>7</v>
      </c>
      <c r="F28" s="177" t="s">
        <v>2</v>
      </c>
      <c r="G28" s="30" t="s">
        <v>8</v>
      </c>
      <c r="H28" s="31" t="s">
        <v>9</v>
      </c>
      <c r="I28" s="31" t="s">
        <v>10</v>
      </c>
      <c r="J28" s="31" t="s">
        <v>11</v>
      </c>
      <c r="K28" s="32" t="s">
        <v>12</v>
      </c>
      <c r="L28" s="27"/>
      <c r="M28" s="29" t="s">
        <v>5</v>
      </c>
      <c r="N28" s="176" t="s">
        <v>6</v>
      </c>
      <c r="O28" s="176" t="s">
        <v>7</v>
      </c>
      <c r="P28" s="177" t="s">
        <v>2</v>
      </c>
      <c r="Q28" s="30" t="s">
        <v>8</v>
      </c>
      <c r="R28" s="31" t="s">
        <v>9</v>
      </c>
      <c r="S28" s="31" t="s">
        <v>10</v>
      </c>
      <c r="T28" s="31" t="s">
        <v>11</v>
      </c>
      <c r="U28" s="32" t="s">
        <v>12</v>
      </c>
      <c r="V28"/>
      <c r="W28"/>
      <c r="X28"/>
      <c r="Y28"/>
      <c r="Z28"/>
    </row>
    <row r="29" spans="2:27">
      <c r="B29" s="72" t="s">
        <v>35</v>
      </c>
      <c r="C29" s="34"/>
      <c r="D29" s="116"/>
      <c r="E29" s="116"/>
      <c r="F29" s="117"/>
      <c r="G29" s="147">
        <v>3.6814752399999997</v>
      </c>
      <c r="H29" s="147">
        <v>4.452992909999999</v>
      </c>
      <c r="I29" s="147">
        <v>4.0261389200000002</v>
      </c>
      <c r="J29" s="147">
        <v>4.2240340710000002</v>
      </c>
      <c r="K29" s="82"/>
      <c r="L29" s="56"/>
      <c r="M29" s="142"/>
      <c r="N29" s="73">
        <f t="shared" ref="N29:U29" si="6">+D29/F$7*(1+F$6)^0.5</f>
        <v>0</v>
      </c>
      <c r="O29" s="73">
        <f t="shared" si="6"/>
        <v>0</v>
      </c>
      <c r="P29" s="75">
        <f t="shared" si="6"/>
        <v>0</v>
      </c>
      <c r="Q29" s="74">
        <f t="shared" si="6"/>
        <v>3.9840532933632455</v>
      </c>
      <c r="R29" s="73">
        <f t="shared" si="6"/>
        <v>4.7124589934282692</v>
      </c>
      <c r="S29" s="73">
        <f t="shared" si="6"/>
        <v>4.207434888302461</v>
      </c>
      <c r="T29" s="73">
        <f t="shared" si="6"/>
        <v>4.3499722067448516</v>
      </c>
      <c r="U29" s="76">
        <f t="shared" si="6"/>
        <v>0</v>
      </c>
      <c r="V29" s="1"/>
      <c r="W29"/>
      <c r="X29"/>
      <c r="Y29"/>
      <c r="Z29"/>
    </row>
    <row r="30" spans="2:27">
      <c r="B30" s="77" t="s">
        <v>36</v>
      </c>
      <c r="C30" s="40"/>
      <c r="D30" s="78"/>
      <c r="E30" s="78"/>
      <c r="F30" s="79"/>
      <c r="G30" s="80"/>
      <c r="H30" s="78"/>
      <c r="I30" s="80"/>
      <c r="J30" s="81"/>
      <c r="K30" s="82"/>
      <c r="L30" s="57"/>
      <c r="M30" s="83"/>
      <c r="N30" s="84"/>
      <c r="O30" s="84"/>
      <c r="P30" s="196"/>
      <c r="Q30" s="83"/>
      <c r="R30" s="84"/>
      <c r="S30" s="84"/>
      <c r="T30" s="84"/>
      <c r="U30" s="85"/>
      <c r="V30"/>
      <c r="W30"/>
      <c r="X30"/>
      <c r="Y30"/>
      <c r="Z30"/>
      <c r="AA30" s="28"/>
    </row>
    <row r="31" spans="2:27">
      <c r="B31" s="50" t="str">
        <f>B18</f>
        <v>Debt raising costs</v>
      </c>
      <c r="C31" s="51"/>
      <c r="D31" s="118"/>
      <c r="E31" s="118"/>
      <c r="F31" s="119"/>
      <c r="G31" s="118"/>
      <c r="H31" s="118"/>
      <c r="I31" s="124"/>
      <c r="J31" s="118"/>
      <c r="K31" s="82"/>
      <c r="L31" s="86"/>
      <c r="M31" s="143"/>
      <c r="N31" s="87">
        <f t="shared" ref="N31:U35" si="7">+D31/F$7*(1+F$6)^0.5</f>
        <v>0</v>
      </c>
      <c r="O31" s="87">
        <f t="shared" si="7"/>
        <v>0</v>
      </c>
      <c r="P31" s="197">
        <f t="shared" si="7"/>
        <v>0</v>
      </c>
      <c r="Q31" s="198">
        <f t="shared" si="7"/>
        <v>0</v>
      </c>
      <c r="R31" s="87">
        <f t="shared" si="7"/>
        <v>0</v>
      </c>
      <c r="S31" s="87">
        <f t="shared" si="7"/>
        <v>0</v>
      </c>
      <c r="T31" s="87">
        <f t="shared" si="7"/>
        <v>0</v>
      </c>
      <c r="U31" s="88">
        <f t="shared" si="7"/>
        <v>0</v>
      </c>
      <c r="V31"/>
      <c r="W31"/>
      <c r="X31"/>
      <c r="Y31"/>
      <c r="Z31"/>
      <c r="AA31" s="28"/>
    </row>
    <row r="32" spans="2:27">
      <c r="B32" s="50" t="str">
        <f>B19</f>
        <v>Connection charges</v>
      </c>
      <c r="C32" s="51"/>
      <c r="D32" s="118"/>
      <c r="E32" s="118"/>
      <c r="F32" s="120"/>
      <c r="G32" s="118">
        <v>-0.95727863000000013</v>
      </c>
      <c r="H32" s="118">
        <v>-0.995466615</v>
      </c>
      <c r="I32" s="118">
        <v>-0.9712160259999999</v>
      </c>
      <c r="J32" s="118">
        <v>-1.014879096</v>
      </c>
      <c r="K32" s="82"/>
      <c r="L32" s="86"/>
      <c r="M32" s="143"/>
      <c r="N32" s="87">
        <f t="shared" si="7"/>
        <v>0</v>
      </c>
      <c r="O32" s="87">
        <f t="shared" si="7"/>
        <v>0</v>
      </c>
      <c r="P32" s="197">
        <f t="shared" si="7"/>
        <v>0</v>
      </c>
      <c r="Q32" s="198">
        <f t="shared" si="7"/>
        <v>-1.0359567374185998</v>
      </c>
      <c r="R32" s="87">
        <f t="shared" si="7"/>
        <v>-1.0534702608620024</v>
      </c>
      <c r="S32" s="87">
        <f t="shared" si="7"/>
        <v>-1.0149496261969198</v>
      </c>
      <c r="T32" s="87">
        <f t="shared" si="7"/>
        <v>-1.0451373702488156</v>
      </c>
      <c r="U32" s="88">
        <f t="shared" si="7"/>
        <v>0</v>
      </c>
      <c r="V32"/>
      <c r="W32"/>
      <c r="X32"/>
      <c r="Y32"/>
      <c r="Z32"/>
      <c r="AA32" s="28"/>
    </row>
    <row r="33" spans="1:27">
      <c r="B33" s="55" t="str">
        <f>B20</f>
        <v>Capitalisation policy changes</v>
      </c>
      <c r="C33" s="51"/>
      <c r="D33" s="118"/>
      <c r="E33" s="118"/>
      <c r="F33" s="120"/>
      <c r="G33" s="118"/>
      <c r="H33" s="118"/>
      <c r="I33" s="124"/>
      <c r="J33" s="118"/>
      <c r="K33" s="82"/>
      <c r="L33" s="89"/>
      <c r="M33" s="143"/>
      <c r="N33" s="87">
        <f t="shared" si="7"/>
        <v>0</v>
      </c>
      <c r="O33" s="87">
        <f t="shared" si="7"/>
        <v>0</v>
      </c>
      <c r="P33" s="197">
        <f t="shared" si="7"/>
        <v>0</v>
      </c>
      <c r="Q33" s="198">
        <f t="shared" si="7"/>
        <v>0</v>
      </c>
      <c r="R33" s="87">
        <f t="shared" si="7"/>
        <v>0</v>
      </c>
      <c r="S33" s="87">
        <f t="shared" si="7"/>
        <v>0</v>
      </c>
      <c r="T33" s="87">
        <f t="shared" si="7"/>
        <v>0</v>
      </c>
      <c r="U33" s="88">
        <f t="shared" si="7"/>
        <v>0</v>
      </c>
      <c r="V33"/>
      <c r="W33"/>
      <c r="X33"/>
      <c r="Y33"/>
      <c r="Z33"/>
      <c r="AA33" s="90"/>
    </row>
    <row r="34" spans="1:27">
      <c r="B34" s="55" t="s">
        <v>29</v>
      </c>
      <c r="C34" s="51"/>
      <c r="D34" s="118"/>
      <c r="E34" s="118"/>
      <c r="F34" s="120"/>
      <c r="G34" s="118"/>
      <c r="H34" s="118"/>
      <c r="I34" s="124"/>
      <c r="J34" s="118"/>
      <c r="K34" s="82"/>
      <c r="L34" s="89"/>
      <c r="M34" s="143"/>
      <c r="N34" s="87">
        <f t="shared" si="7"/>
        <v>0</v>
      </c>
      <c r="O34" s="87">
        <f t="shared" si="7"/>
        <v>0</v>
      </c>
      <c r="P34" s="197">
        <f t="shared" si="7"/>
        <v>0</v>
      </c>
      <c r="Q34" s="198">
        <f t="shared" si="7"/>
        <v>0</v>
      </c>
      <c r="R34" s="87">
        <f t="shared" si="7"/>
        <v>0</v>
      </c>
      <c r="S34" s="87">
        <f t="shared" si="7"/>
        <v>0</v>
      </c>
      <c r="T34" s="87">
        <f t="shared" si="7"/>
        <v>0</v>
      </c>
      <c r="U34" s="88">
        <f t="shared" si="7"/>
        <v>0</v>
      </c>
      <c r="V34"/>
      <c r="W34"/>
      <c r="X34"/>
      <c r="Y34"/>
      <c r="Z34"/>
      <c r="AA34" s="90"/>
    </row>
    <row r="35" spans="1:27" ht="26.25" thickBot="1">
      <c r="B35" s="59" t="str">
        <f>B22</f>
        <v xml:space="preserve">Other adjustments or exclusions required by the EBSS </v>
      </c>
      <c r="C35" s="91"/>
      <c r="D35" s="125"/>
      <c r="E35" s="125"/>
      <c r="F35" s="126"/>
      <c r="G35" s="127"/>
      <c r="H35" s="128"/>
      <c r="I35" s="128"/>
      <c r="J35" s="118"/>
      <c r="K35" s="82"/>
      <c r="L35" s="89"/>
      <c r="M35" s="144"/>
      <c r="N35" s="92">
        <f t="shared" si="7"/>
        <v>0</v>
      </c>
      <c r="O35" s="92">
        <f t="shared" si="7"/>
        <v>0</v>
      </c>
      <c r="P35" s="199">
        <f t="shared" si="7"/>
        <v>0</v>
      </c>
      <c r="Q35" s="200">
        <f t="shared" si="7"/>
        <v>0</v>
      </c>
      <c r="R35" s="92">
        <f t="shared" si="7"/>
        <v>0</v>
      </c>
      <c r="S35" s="92">
        <f t="shared" si="7"/>
        <v>0</v>
      </c>
      <c r="T35" s="92">
        <f t="shared" si="7"/>
        <v>0</v>
      </c>
      <c r="U35" s="93">
        <f t="shared" si="7"/>
        <v>0</v>
      </c>
      <c r="V35"/>
      <c r="W35"/>
      <c r="X35"/>
      <c r="Y35"/>
      <c r="Z35"/>
      <c r="AA35" s="90"/>
    </row>
    <row r="36" spans="1:27" s="94" customFormat="1" ht="15.75" customHeight="1" thickBot="1">
      <c r="B36" s="187" t="s">
        <v>37</v>
      </c>
      <c r="C36" s="95">
        <f t="shared" ref="C36:K36" si="8">C29+SUM(C31:C35)</f>
        <v>0</v>
      </c>
      <c r="D36" s="65">
        <f t="shared" si="8"/>
        <v>0</v>
      </c>
      <c r="E36" s="65">
        <f t="shared" si="8"/>
        <v>0</v>
      </c>
      <c r="F36" s="66">
        <f t="shared" si="8"/>
        <v>0</v>
      </c>
      <c r="G36" s="95">
        <f t="shared" si="8"/>
        <v>2.7241966099999995</v>
      </c>
      <c r="H36" s="65">
        <f t="shared" si="8"/>
        <v>3.4575262949999992</v>
      </c>
      <c r="I36" s="65">
        <f t="shared" si="8"/>
        <v>3.0549228940000002</v>
      </c>
      <c r="J36" s="65">
        <f t="shared" si="8"/>
        <v>3.2091549750000001</v>
      </c>
      <c r="K36" s="66">
        <f t="shared" si="8"/>
        <v>0</v>
      </c>
      <c r="L36" s="96"/>
      <c r="M36" s="188">
        <f t="shared" ref="M36:T36" si="9">M29+SUM(M31:M35)</f>
        <v>0</v>
      </c>
      <c r="N36" s="201">
        <f t="shared" si="9"/>
        <v>0</v>
      </c>
      <c r="O36" s="201">
        <f t="shared" si="9"/>
        <v>0</v>
      </c>
      <c r="P36" s="202">
        <f t="shared" si="9"/>
        <v>0</v>
      </c>
      <c r="Q36" s="189">
        <f t="shared" si="9"/>
        <v>2.9480965559446455</v>
      </c>
      <c r="R36" s="190">
        <f t="shared" si="9"/>
        <v>3.6589887325662671</v>
      </c>
      <c r="S36" s="190">
        <f t="shared" si="9"/>
        <v>3.1924852621055413</v>
      </c>
      <c r="T36" s="190">
        <f t="shared" si="9"/>
        <v>3.304834836496036</v>
      </c>
      <c r="U36" s="192">
        <f>IF(V36="2016-17", U23-(T23-T36), U23-(S23-S36))</f>
        <v>3.4067790188085638</v>
      </c>
      <c r="V36" s="203" t="s">
        <v>10</v>
      </c>
      <c r="W36" s="3" t="s">
        <v>41</v>
      </c>
      <c r="X36" s="129"/>
      <c r="Y36"/>
      <c r="Z36"/>
      <c r="AA36" s="97"/>
    </row>
    <row r="37" spans="1:27" customFormat="1" ht="15.75" thickBot="1">
      <c r="A37" s="6"/>
      <c r="D37" s="130"/>
      <c r="G37" s="145"/>
      <c r="H37" s="145"/>
      <c r="I37" s="149"/>
      <c r="J37" s="149"/>
      <c r="N37" s="98"/>
      <c r="S37" s="98"/>
      <c r="W37" s="99"/>
    </row>
    <row r="38" spans="1:27" s="4" customFormat="1" ht="16.5" thickBot="1">
      <c r="M38" s="289" t="s">
        <v>46</v>
      </c>
      <c r="N38" s="290"/>
      <c r="O38" s="290"/>
      <c r="P38" s="290"/>
      <c r="Q38" s="290"/>
      <c r="R38" s="290"/>
      <c r="S38" s="290"/>
      <c r="T38" s="290"/>
      <c r="U38" s="291"/>
      <c r="V38"/>
      <c r="W38"/>
      <c r="X38"/>
      <c r="Y38"/>
      <c r="Z38"/>
      <c r="AA38"/>
    </row>
    <row r="39" spans="1:27" ht="15.75" thickBot="1"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04"/>
      <c r="N39" s="205"/>
      <c r="O39" s="205"/>
      <c r="P39" s="205"/>
      <c r="Q39" s="100">
        <f>(Q23-Q36)</f>
        <v>2.6187130594084174E-2</v>
      </c>
      <c r="R39" s="101">
        <f>(R23-R36)-(Q23-Q36)</f>
        <v>-0.69535338488149545</v>
      </c>
      <c r="S39" s="101">
        <f>(S23-S36)-(R23-R36)</f>
        <v>0.48005370452118434</v>
      </c>
      <c r="T39" s="101">
        <f>(T23-T36)-(S23-S36)</f>
        <v>-0.10223270974378229</v>
      </c>
      <c r="U39" s="206">
        <f>(U23-U36)-(T23-T36)</f>
        <v>0.10223270974378229</v>
      </c>
      <c r="V39" s="2"/>
      <c r="W39"/>
      <c r="X39"/>
      <c r="Y39"/>
      <c r="Z39"/>
      <c r="AA39"/>
    </row>
    <row r="40" spans="1:27" ht="15.75" thickBot="1">
      <c r="C40" s="102"/>
      <c r="D40" s="27"/>
      <c r="E40" s="27"/>
      <c r="F40" s="27"/>
      <c r="G40" s="27"/>
      <c r="H40" s="27"/>
      <c r="I40" s="27"/>
      <c r="J40" s="27"/>
      <c r="K40" s="27"/>
      <c r="L40" s="21"/>
      <c r="M40" s="103"/>
      <c r="N40" s="103"/>
      <c r="O40" s="103"/>
      <c r="P40" s="103"/>
      <c r="Q40" s="146"/>
      <c r="R40" s="103"/>
      <c r="S40" s="153"/>
      <c r="T40" s="103"/>
      <c r="U40" s="103"/>
      <c r="V40"/>
      <c r="W40"/>
      <c r="X40"/>
      <c r="Y40"/>
      <c r="Z40"/>
      <c r="AA40"/>
    </row>
    <row r="41" spans="1:27" s="4" customFormat="1" ht="18.75" thickBot="1">
      <c r="M41" s="104" t="s">
        <v>38</v>
      </c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207"/>
    </row>
    <row r="42" spans="1:27" ht="15.75" thickBot="1">
      <c r="C42" s="102"/>
      <c r="D42" s="27"/>
      <c r="E42" s="27"/>
      <c r="F42" s="27"/>
      <c r="G42" s="27"/>
      <c r="H42" s="27"/>
      <c r="I42" s="27"/>
      <c r="J42" s="27"/>
      <c r="K42" s="27"/>
      <c r="L42" s="21"/>
      <c r="M42" s="106"/>
      <c r="N42" s="107"/>
      <c r="O42" s="107"/>
      <c r="P42" s="107"/>
      <c r="Q42" s="292" t="s">
        <v>1</v>
      </c>
      <c r="R42" s="293"/>
      <c r="S42" s="293"/>
      <c r="T42" s="293"/>
      <c r="U42" s="294"/>
      <c r="V42" s="266" t="s">
        <v>0</v>
      </c>
      <c r="W42" s="266"/>
      <c r="X42" s="266"/>
      <c r="Y42" s="266"/>
      <c r="Z42" s="266"/>
      <c r="AA42" s="267"/>
    </row>
    <row r="43" spans="1:27" ht="15.75" thickBot="1">
      <c r="C43" s="102"/>
      <c r="D43" s="27"/>
      <c r="E43" s="27"/>
      <c r="F43" s="27"/>
      <c r="G43" s="27"/>
      <c r="H43" s="27"/>
      <c r="I43" s="27"/>
      <c r="J43" s="27"/>
      <c r="K43" s="27"/>
      <c r="L43" s="21"/>
      <c r="M43" s="106"/>
      <c r="N43" s="107"/>
      <c r="O43" s="107"/>
      <c r="P43" s="107"/>
      <c r="Q43" s="268" t="s">
        <v>50</v>
      </c>
      <c r="R43" s="269"/>
      <c r="S43" s="269"/>
      <c r="T43" s="269"/>
      <c r="U43" s="269"/>
      <c r="V43" s="269"/>
      <c r="W43" s="269"/>
      <c r="X43" s="269"/>
      <c r="Y43" s="269"/>
      <c r="Z43" s="269"/>
      <c r="AA43" s="270"/>
    </row>
    <row r="44" spans="1:27" ht="15.75" thickBot="1">
      <c r="C44" s="102"/>
      <c r="D44" s="27"/>
      <c r="E44" s="27"/>
      <c r="F44" s="27"/>
      <c r="G44" s="27"/>
      <c r="H44" s="27"/>
      <c r="I44" s="27"/>
      <c r="J44" s="27"/>
      <c r="K44" s="27"/>
      <c r="L44" s="21"/>
      <c r="M44" s="106"/>
      <c r="N44" s="107"/>
      <c r="O44" s="107"/>
      <c r="P44" s="107"/>
      <c r="Q44" s="208" t="s">
        <v>8</v>
      </c>
      <c r="R44" s="209" t="s">
        <v>9</v>
      </c>
      <c r="S44" s="209" t="s">
        <v>10</v>
      </c>
      <c r="T44" s="209" t="s">
        <v>11</v>
      </c>
      <c r="U44" s="210" t="s">
        <v>12</v>
      </c>
      <c r="V44" s="211" t="s">
        <v>13</v>
      </c>
      <c r="W44" s="212" t="s">
        <v>14</v>
      </c>
      <c r="X44" s="212" t="s">
        <v>17</v>
      </c>
      <c r="Y44" s="212" t="s">
        <v>18</v>
      </c>
      <c r="Z44" s="213" t="s">
        <v>19</v>
      </c>
      <c r="AA44" s="214" t="s">
        <v>39</v>
      </c>
    </row>
    <row r="45" spans="1:27"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1" t="s">
        <v>8</v>
      </c>
      <c r="N45" s="272"/>
      <c r="O45" s="272"/>
      <c r="P45" s="273"/>
      <c r="Q45" s="131"/>
      <c r="R45" s="215">
        <f>$Q$39</f>
        <v>2.6187130594084174E-2</v>
      </c>
      <c r="S45" s="215">
        <f>$Q$39</f>
        <v>2.6187130594084174E-2</v>
      </c>
      <c r="T45" s="216">
        <f>$Q$39</f>
        <v>2.6187130594084174E-2</v>
      </c>
      <c r="U45" s="217">
        <f>$Q$39</f>
        <v>2.6187130594084174E-2</v>
      </c>
      <c r="V45" s="218">
        <f>$Q$39</f>
        <v>2.6187130594084174E-2</v>
      </c>
      <c r="W45" s="132"/>
      <c r="X45" s="133"/>
      <c r="Y45" s="108"/>
      <c r="Z45" s="219"/>
      <c r="AA45" s="220"/>
    </row>
    <row r="46" spans="1:27"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4" t="s">
        <v>9</v>
      </c>
      <c r="N46" s="275"/>
      <c r="O46" s="275"/>
      <c r="P46" s="276"/>
      <c r="Q46" s="134"/>
      <c r="R46" s="135"/>
      <c r="S46" s="221">
        <f>$R$39</f>
        <v>-0.69535338488149545</v>
      </c>
      <c r="T46" s="222">
        <f>$R$39</f>
        <v>-0.69535338488149545</v>
      </c>
      <c r="U46" s="223">
        <f>$R$39</f>
        <v>-0.69535338488149545</v>
      </c>
      <c r="V46" s="224">
        <f>$R$39</f>
        <v>-0.69535338488149545</v>
      </c>
      <c r="W46" s="221">
        <f>$R$39</f>
        <v>-0.69535338488149545</v>
      </c>
      <c r="X46" s="136"/>
      <c r="Y46" s="137"/>
      <c r="Z46" s="219"/>
      <c r="AA46" s="220"/>
    </row>
    <row r="47" spans="1:27">
      <c r="B47" s="109"/>
      <c r="C47" s="109"/>
      <c r="D47" s="109"/>
      <c r="E47" s="109"/>
      <c r="F47" s="109"/>
      <c r="G47" s="110"/>
      <c r="H47" s="110"/>
      <c r="I47" s="110"/>
      <c r="J47" s="110"/>
      <c r="K47" s="110"/>
      <c r="L47" s="110"/>
      <c r="M47" s="274" t="s">
        <v>10</v>
      </c>
      <c r="N47" s="275"/>
      <c r="O47" s="275"/>
      <c r="P47" s="276"/>
      <c r="Q47" s="108"/>
      <c r="R47" s="135"/>
      <c r="S47" s="135"/>
      <c r="T47" s="222">
        <f>$S$39</f>
        <v>0.48005370452118434</v>
      </c>
      <c r="U47" s="223">
        <f>$S$39</f>
        <v>0.48005370452118434</v>
      </c>
      <c r="V47" s="224">
        <f>$S$39</f>
        <v>0.48005370452118434</v>
      </c>
      <c r="W47" s="221">
        <f>$S$39</f>
        <v>0.48005370452118434</v>
      </c>
      <c r="X47" s="221">
        <f>$S$39</f>
        <v>0.48005370452118434</v>
      </c>
      <c r="Y47" s="137"/>
      <c r="Z47" s="219"/>
      <c r="AA47" s="220"/>
    </row>
    <row r="48" spans="1:27">
      <c r="B48" s="109"/>
      <c r="C48" s="109"/>
      <c r="D48" s="109"/>
      <c r="E48" s="109"/>
      <c r="F48" s="109"/>
      <c r="G48" s="110"/>
      <c r="H48" s="110"/>
      <c r="I48" s="110"/>
      <c r="J48" s="110"/>
      <c r="K48" s="110"/>
      <c r="L48" s="110"/>
      <c r="M48" s="274" t="s">
        <v>11</v>
      </c>
      <c r="N48" s="275"/>
      <c r="O48" s="275"/>
      <c r="P48" s="276"/>
      <c r="Q48" s="108"/>
      <c r="R48" s="135"/>
      <c r="S48" s="135"/>
      <c r="T48" s="138"/>
      <c r="U48" s="222">
        <f>$T$39</f>
        <v>-0.10223270974378229</v>
      </c>
      <c r="V48" s="224">
        <f>$T$39</f>
        <v>-0.10223270974378229</v>
      </c>
      <c r="W48" s="221">
        <f>$T$39</f>
        <v>-0.10223270974378229</v>
      </c>
      <c r="X48" s="221">
        <f>$T$39</f>
        <v>-0.10223270974378229</v>
      </c>
      <c r="Y48" s="221">
        <f>$T$39</f>
        <v>-0.10223270974378229</v>
      </c>
      <c r="Z48" s="220"/>
      <c r="AA48" s="220"/>
    </row>
    <row r="49" spans="2:28" ht="15.75" thickBot="1">
      <c r="B49" s="109"/>
      <c r="C49" s="109"/>
      <c r="D49" s="109"/>
      <c r="E49" s="109"/>
      <c r="F49" s="109"/>
      <c r="G49" s="110"/>
      <c r="H49" s="110"/>
      <c r="I49" s="110"/>
      <c r="J49" s="110"/>
      <c r="K49" s="110"/>
      <c r="L49" s="110"/>
      <c r="M49" s="286" t="s">
        <v>12</v>
      </c>
      <c r="N49" s="287"/>
      <c r="O49" s="287"/>
      <c r="P49" s="288"/>
      <c r="Q49" s="108"/>
      <c r="R49" s="108"/>
      <c r="S49" s="108"/>
      <c r="T49" s="108"/>
      <c r="U49" s="108"/>
      <c r="V49" s="225">
        <f>$U$39</f>
        <v>0.10223270974378229</v>
      </c>
      <c r="W49" s="226">
        <f>$U$39</f>
        <v>0.10223270974378229</v>
      </c>
      <c r="X49" s="226">
        <f>$U$39</f>
        <v>0.10223270974378229</v>
      </c>
      <c r="Y49" s="226">
        <f>$U$39</f>
        <v>0.10223270974378229</v>
      </c>
      <c r="Z49" s="227">
        <f>$U$39</f>
        <v>0.10223270974378229</v>
      </c>
      <c r="AA49" s="220"/>
    </row>
    <row r="50" spans="2:28" s="94" customFormat="1" ht="15.75" thickBot="1">
      <c r="B50" s="109"/>
      <c r="C50" s="109"/>
      <c r="D50" s="109"/>
      <c r="E50" s="109"/>
      <c r="F50" s="109"/>
      <c r="G50" s="110"/>
      <c r="H50" s="110"/>
      <c r="I50" s="110"/>
      <c r="J50" s="110"/>
      <c r="K50" s="110"/>
      <c r="L50" s="110"/>
      <c r="M50" s="228" t="s">
        <v>44</v>
      </c>
      <c r="N50" s="229"/>
      <c r="O50" s="230"/>
      <c r="P50" s="230"/>
      <c r="Q50" s="230"/>
      <c r="R50" s="230"/>
      <c r="S50" s="230"/>
      <c r="T50" s="230"/>
      <c r="U50" s="230"/>
      <c r="V50" s="231">
        <f>+SUM(V45:V49)</f>
        <v>-0.18911254976622693</v>
      </c>
      <c r="W50" s="232">
        <f>+SUM(W45:W49)</f>
        <v>-0.21529968036031111</v>
      </c>
      <c r="X50" s="232">
        <f>+SUM(X45:X49)</f>
        <v>0.48005370452118434</v>
      </c>
      <c r="Y50" s="232">
        <f>+SUM(Y45:Y49)</f>
        <v>0</v>
      </c>
      <c r="Z50" s="233">
        <f>+SUM(Z45:Z49)</f>
        <v>0.10223270974378229</v>
      </c>
      <c r="AA50" s="234">
        <f>SUM(V50:Z50)</f>
        <v>0.17787418413842859</v>
      </c>
      <c r="AB50" s="148"/>
    </row>
    <row r="51" spans="2:28" ht="15.75" thickBot="1">
      <c r="B51" s="109"/>
      <c r="C51" s="109"/>
      <c r="D51" s="109"/>
      <c r="E51" s="109"/>
      <c r="F51" s="109"/>
      <c r="G51" s="110"/>
      <c r="H51" s="110"/>
      <c r="I51" s="110"/>
      <c r="J51" s="110"/>
      <c r="K51" s="110"/>
      <c r="L51" s="110"/>
      <c r="M51" s="235"/>
      <c r="N51" s="235"/>
      <c r="O51" s="235"/>
      <c r="P51" s="235"/>
      <c r="Q51" s="235"/>
      <c r="R51" s="235"/>
      <c r="S51" s="235"/>
      <c r="T51" s="235"/>
      <c r="U51" s="236"/>
      <c r="V51" s="236"/>
      <c r="W51" s="236"/>
      <c r="X51" s="236"/>
      <c r="Y51" s="236"/>
      <c r="Z51" s="90"/>
      <c r="AA51" s="237"/>
    </row>
    <row r="52" spans="2:28" ht="15.75" thickBot="1">
      <c r="B52" s="109"/>
      <c r="C52" s="109"/>
      <c r="D52" s="109"/>
      <c r="E52" s="109"/>
      <c r="F52" s="109"/>
      <c r="G52" s="109"/>
      <c r="H52" s="110"/>
      <c r="I52" s="110"/>
      <c r="J52" s="110"/>
      <c r="K52" s="109"/>
      <c r="L52" s="109"/>
      <c r="M52" s="228" t="s">
        <v>45</v>
      </c>
      <c r="N52" s="229"/>
      <c r="O52" s="230"/>
      <c r="P52" s="230"/>
      <c r="Q52" s="230"/>
      <c r="R52" s="230"/>
      <c r="S52" s="230"/>
      <c r="T52" s="230"/>
      <c r="U52" s="230"/>
      <c r="V52" s="231">
        <f>V50</f>
        <v>-0.18911254976622693</v>
      </c>
      <c r="W52" s="232">
        <f>W50</f>
        <v>-0.21529968036031111</v>
      </c>
      <c r="X52" s="232">
        <f>X50</f>
        <v>0.48005370452118434</v>
      </c>
      <c r="Y52" s="232">
        <f>Y50</f>
        <v>0</v>
      </c>
      <c r="Z52" s="233">
        <f>Z50</f>
        <v>0.10223270974378229</v>
      </c>
      <c r="AA52" s="234">
        <f>SUM(V52:Z52)</f>
        <v>0.17787418413842859</v>
      </c>
    </row>
    <row r="53" spans="2:28">
      <c r="B53" s="111"/>
      <c r="C53" s="111"/>
      <c r="D53" s="111"/>
      <c r="E53" s="111"/>
      <c r="F53" s="111"/>
      <c r="G53" s="111"/>
      <c r="H53" s="110"/>
      <c r="I53" s="110"/>
      <c r="J53" s="110"/>
      <c r="K53" s="112"/>
      <c r="L53" s="112"/>
      <c r="M53" s="112"/>
      <c r="N53" s="112"/>
      <c r="O53" s="113"/>
      <c r="P53" s="112"/>
      <c r="Q53" s="112"/>
      <c r="R53" s="112"/>
      <c r="S53" s="112"/>
      <c r="T53" s="112"/>
      <c r="U53" s="113"/>
      <c r="V53" s="113"/>
      <c r="W53" s="113"/>
      <c r="X53" s="114"/>
      <c r="Y53" s="114"/>
      <c r="Z53" s="111"/>
      <c r="AA53" s="111"/>
    </row>
    <row r="54" spans="2:28" hidden="1">
      <c r="H54" s="110"/>
      <c r="I54" s="110"/>
      <c r="J54" s="110"/>
    </row>
    <row r="55" spans="2:28" hidden="1">
      <c r="H55" s="110"/>
      <c r="I55" s="110"/>
      <c r="J55" s="110"/>
    </row>
    <row r="56" spans="2:28" hidden="1"/>
    <row r="57" spans="2:28" ht="20.25" hidden="1" customHeight="1"/>
  </sheetData>
  <sheetProtection formatColumns="0" insertRows="0"/>
  <mergeCells count="23">
    <mergeCell ref="M47:P47"/>
    <mergeCell ref="M48:P48"/>
    <mergeCell ref="M49:P49"/>
    <mergeCell ref="M38:U38"/>
    <mergeCell ref="Q42:U42"/>
    <mergeCell ref="V42:AA42"/>
    <mergeCell ref="Q43:AA43"/>
    <mergeCell ref="M45:P45"/>
    <mergeCell ref="M46:P46"/>
    <mergeCell ref="C26:K26"/>
    <mergeCell ref="M26:U26"/>
    <mergeCell ref="C27:F27"/>
    <mergeCell ref="G27:K27"/>
    <mergeCell ref="M27:P27"/>
    <mergeCell ref="Q27:U27"/>
    <mergeCell ref="C2:L2"/>
    <mergeCell ref="C13:F13"/>
    <mergeCell ref="G13:K13"/>
    <mergeCell ref="M13:U13"/>
    <mergeCell ref="C14:F14"/>
    <mergeCell ref="G14:K14"/>
    <mergeCell ref="M14:P14"/>
    <mergeCell ref="Q14:U14"/>
  </mergeCells>
  <dataValidations count="1">
    <dataValidation type="list" allowBlank="1" showInputMessage="1" showErrorMessage="1" sqref="V36">
      <formula1>"2015-16,2016-17"</formula1>
    </dataValidation>
  </dataValidations>
  <pageMargins left="0.7" right="0.7" top="0.75" bottom="0.75" header="0.3" footer="0.3"/>
  <pageSetup paperSize="8" scale="45" fitToWidth="0" orientation="landscape" r:id="rId1"/>
  <rowBreaks count="1" manualBreakCount="1">
    <brk id="36" min="1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EBSS final decision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keywords/>
  <dc:description/>
  <dcterms:created xsi:type="dcterms:W3CDTF">2018-04-24T07:02:05Z</dcterms:created>
  <dcterms:modified xsi:type="dcterms:W3CDTF">2018-04-24T07:02:18Z</dcterms:modified>
  <cp:category/>
  <cp:contentStatus/>
</cp:coreProperties>
</file>