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Volumes/Mike2019/MC_CLIENTS/2021/ACCC Electricity Benchmarking/Work/MTFP Index Tables/Opex cost function/"/>
    </mc:Choice>
  </mc:AlternateContent>
  <xr:revisionPtr revIDLastSave="0" documentId="13_ncr:1_{F14DC2B0-2D42-CC4D-B521-9998389F5FE9}" xr6:coauthVersionLast="36" xr6:coauthVersionMax="36" xr10:uidLastSave="{00000000-0000-0000-0000-000000000000}"/>
  <bookViews>
    <workbookView xWindow="29040" yWindow="500" windowWidth="19820" windowHeight="26360" firstSheet="5" activeTab="12" xr2:uid="{53DB0FCA-57B7-1B4E-8116-19769F5C0B18}"/>
  </bookViews>
  <sheets>
    <sheet name="ReadMe" sheetId="14" r:id="rId1"/>
    <sheet name="LSECD" sheetId="1" r:id="rId2"/>
    <sheet name="LSETLG" sheetId="2" r:id="rId3"/>
    <sheet name="SFACD" sheetId="3" r:id="rId4"/>
    <sheet name="SFATLG" sheetId="4" r:id="rId5"/>
    <sheet name="Post-2012 Opex PFP" sheetId="13" r:id="rId6"/>
    <sheet name="Elasticities" sheetId="12" r:id="rId7"/>
    <sheet name="Monot-violations" sheetId="6" r:id="rId8"/>
    <sheet name="Tables" sheetId="7" r:id="rId9"/>
    <sheet name="Fig3.4" sheetId="8" r:id="rId10"/>
    <sheet name="Fig3.5" sheetId="9" r:id="rId11"/>
    <sheet name="Fig3.6" sheetId="15" r:id="rId12"/>
    <sheet name="Fig3.7" sheetId="10" r:id="rId13"/>
    <sheet name="Fig3.8" sheetId="11" r:id="rId14"/>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 i="7" l="1"/>
  <c r="K5" i="7"/>
  <c r="K6" i="7"/>
  <c r="K7" i="7"/>
  <c r="K8" i="7"/>
  <c r="K9" i="7"/>
  <c r="K10" i="7"/>
  <c r="K11" i="7"/>
  <c r="K12" i="7"/>
  <c r="K13" i="7"/>
  <c r="K14" i="7"/>
  <c r="K15" i="7"/>
  <c r="K3" i="7"/>
  <c r="J4" i="7"/>
  <c r="J5" i="7"/>
  <c r="J6" i="7"/>
  <c r="J7" i="7"/>
  <c r="J8" i="7"/>
  <c r="J9" i="7"/>
  <c r="J10" i="7"/>
  <c r="J11" i="7"/>
  <c r="J12" i="7"/>
  <c r="J13" i="7"/>
  <c r="J14" i="7"/>
  <c r="J15" i="7"/>
  <c r="J3" i="7"/>
  <c r="E52" i="7" l="1"/>
  <c r="F16" i="7"/>
  <c r="C69" i="7"/>
  <c r="B69" i="7"/>
  <c r="K4" i="13"/>
  <c r="L15" i="13" s="1"/>
  <c r="F32" i="7" s="1"/>
  <c r="K5" i="13"/>
  <c r="L5" i="13" s="1"/>
  <c r="F22" i="7" s="1"/>
  <c r="K6" i="13"/>
  <c r="L6" i="13" s="1"/>
  <c r="F23" i="7" s="1"/>
  <c r="K7" i="13"/>
  <c r="K8" i="13"/>
  <c r="L8" i="13" s="1"/>
  <c r="F25" i="7" s="1"/>
  <c r="K9" i="13"/>
  <c r="L9" i="13" s="1"/>
  <c r="F26" i="7" s="1"/>
  <c r="K10" i="13"/>
  <c r="L10" i="13" s="1"/>
  <c r="F27" i="7" s="1"/>
  <c r="K11" i="13"/>
  <c r="L11" i="13" s="1"/>
  <c r="F28" i="7" s="1"/>
  <c r="K12" i="13"/>
  <c r="K13" i="13"/>
  <c r="L13" i="13" s="1"/>
  <c r="F30" i="7" s="1"/>
  <c r="K14" i="13"/>
  <c r="L14" i="13" s="1"/>
  <c r="F31" i="7" s="1"/>
  <c r="K15" i="13"/>
  <c r="K3" i="13"/>
  <c r="L7" i="13" s="1"/>
  <c r="F24" i="7" s="1"/>
  <c r="L12" i="13" l="1"/>
  <c r="F29" i="7" s="1"/>
  <c r="L4" i="13"/>
  <c r="F21" i="7" s="1"/>
  <c r="L3" i="13"/>
  <c r="F20" i="7" s="1"/>
  <c r="F33" i="7" s="1"/>
  <c r="D57" i="7"/>
  <c r="D58" i="7"/>
  <c r="D59" i="7"/>
  <c r="D60" i="7"/>
  <c r="D61" i="7"/>
  <c r="D62" i="7"/>
  <c r="D63" i="7"/>
  <c r="D64" i="7"/>
  <c r="D65" i="7"/>
  <c r="D66" i="7"/>
  <c r="D67" i="7"/>
  <c r="D68" i="7"/>
  <c r="D56" i="7"/>
  <c r="B52" i="7"/>
  <c r="D69" i="7" l="1"/>
  <c r="I23" i="4"/>
  <c r="I22" i="4"/>
  <c r="I17" i="3"/>
  <c r="I16" i="3"/>
  <c r="E21" i="7" l="1"/>
  <c r="E22" i="7"/>
  <c r="E23" i="7"/>
  <c r="E24" i="7"/>
  <c r="E25" i="7"/>
  <c r="E26" i="7"/>
  <c r="E27" i="7"/>
  <c r="E28" i="7"/>
  <c r="E29" i="7"/>
  <c r="E30" i="7"/>
  <c r="E31" i="7"/>
  <c r="E32" i="7"/>
  <c r="E20" i="7"/>
  <c r="D21" i="7"/>
  <c r="D22" i="7"/>
  <c r="D23" i="7"/>
  <c r="D24" i="7"/>
  <c r="D25" i="7"/>
  <c r="D26" i="7"/>
  <c r="D27" i="7"/>
  <c r="D28" i="7"/>
  <c r="D29" i="7"/>
  <c r="D30" i="7"/>
  <c r="D31" i="7"/>
  <c r="D32" i="7"/>
  <c r="D20" i="7"/>
  <c r="G52" i="2"/>
  <c r="H52" i="2" s="1"/>
  <c r="G51" i="2"/>
  <c r="H51" i="2" s="1"/>
  <c r="G50" i="2"/>
  <c r="H50" i="2" s="1"/>
  <c r="G49" i="2"/>
  <c r="H49" i="2" s="1"/>
  <c r="G48" i="2"/>
  <c r="H48" i="2" s="1"/>
  <c r="G47" i="2"/>
  <c r="H47" i="2" s="1"/>
  <c r="G46" i="2"/>
  <c r="H46" i="2" s="1"/>
  <c r="G45" i="2"/>
  <c r="H45" i="2" s="1"/>
  <c r="G44" i="2"/>
  <c r="H44" i="2" s="1"/>
  <c r="G43" i="2"/>
  <c r="H43" i="2" s="1"/>
  <c r="G42" i="2"/>
  <c r="H42" i="2" s="1"/>
  <c r="G41" i="2"/>
  <c r="H40" i="2" s="1"/>
  <c r="C41" i="2"/>
  <c r="C42" i="2"/>
  <c r="C43" i="2"/>
  <c r="C44" i="2"/>
  <c r="C45" i="2"/>
  <c r="C46" i="2"/>
  <c r="C47" i="2"/>
  <c r="C48" i="2"/>
  <c r="C49" i="2"/>
  <c r="C50" i="2"/>
  <c r="C51" i="2"/>
  <c r="C52" i="2"/>
  <c r="C40" i="2"/>
  <c r="C35" i="1"/>
  <c r="C36" i="1"/>
  <c r="C37" i="1"/>
  <c r="C38" i="1"/>
  <c r="C39" i="1"/>
  <c r="C40" i="1"/>
  <c r="C41" i="1"/>
  <c r="C42" i="1"/>
  <c r="C43" i="1"/>
  <c r="C44" i="1"/>
  <c r="C45" i="1"/>
  <c r="C46" i="1"/>
  <c r="C34" i="1"/>
  <c r="H35" i="1"/>
  <c r="H36" i="1"/>
  <c r="H37" i="1"/>
  <c r="H38" i="1"/>
  <c r="H39" i="1"/>
  <c r="H40" i="1"/>
  <c r="H41" i="1"/>
  <c r="H42" i="1"/>
  <c r="H43" i="1"/>
  <c r="H44" i="1"/>
  <c r="H45" i="1"/>
  <c r="H46" i="1"/>
  <c r="H34" i="1"/>
  <c r="G46" i="1"/>
  <c r="G45" i="1"/>
  <c r="G44" i="1"/>
  <c r="G43" i="1"/>
  <c r="G42" i="1"/>
  <c r="G41" i="1"/>
  <c r="G40" i="1"/>
  <c r="G39" i="1"/>
  <c r="G38" i="1"/>
  <c r="G37" i="1"/>
  <c r="G36" i="1"/>
  <c r="G35" i="1"/>
  <c r="C21" i="7"/>
  <c r="C22" i="7"/>
  <c r="C23" i="7"/>
  <c r="C24" i="7"/>
  <c r="C25" i="7"/>
  <c r="C26" i="7"/>
  <c r="C27" i="7"/>
  <c r="C28" i="7"/>
  <c r="C29" i="7"/>
  <c r="C30" i="7"/>
  <c r="C31" i="7"/>
  <c r="C32" i="7"/>
  <c r="C20" i="7"/>
  <c r="B21" i="7"/>
  <c r="B22" i="7"/>
  <c r="B23" i="7"/>
  <c r="B24" i="7"/>
  <c r="B25" i="7"/>
  <c r="B26" i="7"/>
  <c r="B27" i="7"/>
  <c r="B28" i="7"/>
  <c r="B29" i="7"/>
  <c r="B30" i="7"/>
  <c r="B31" i="7"/>
  <c r="B32" i="7"/>
  <c r="B20" i="7"/>
  <c r="H21" i="7" l="1"/>
  <c r="G21" i="7"/>
  <c r="H29" i="7"/>
  <c r="G29" i="7"/>
  <c r="G27" i="7"/>
  <c r="H27" i="7"/>
  <c r="E33" i="7"/>
  <c r="G26" i="7"/>
  <c r="H26" i="7"/>
  <c r="G25" i="7"/>
  <c r="H25" i="7"/>
  <c r="H30" i="7"/>
  <c r="G30" i="7"/>
  <c r="G28" i="7"/>
  <c r="H28" i="7"/>
  <c r="G20" i="7"/>
  <c r="H20" i="7"/>
  <c r="B33" i="7"/>
  <c r="G32" i="7"/>
  <c r="H32" i="7"/>
  <c r="G24" i="7"/>
  <c r="H24" i="7"/>
  <c r="D33" i="7"/>
  <c r="H22" i="7"/>
  <c r="G22" i="7"/>
  <c r="C33" i="7"/>
  <c r="G31" i="7"/>
  <c r="H31" i="7"/>
  <c r="H23" i="7"/>
  <c r="G23" i="7"/>
  <c r="H41" i="2"/>
  <c r="E4" i="7" l="1"/>
  <c r="E5" i="7"/>
  <c r="E6" i="7"/>
  <c r="E7" i="7"/>
  <c r="E8" i="7"/>
  <c r="E9" i="7"/>
  <c r="E10" i="7"/>
  <c r="E11" i="7"/>
  <c r="E12" i="7"/>
  <c r="E13" i="7"/>
  <c r="E14" i="7"/>
  <c r="E15" i="7"/>
  <c r="E3" i="7"/>
  <c r="B42" i="2"/>
  <c r="B43" i="2"/>
  <c r="B44" i="2"/>
  <c r="B45" i="2"/>
  <c r="B46" i="2"/>
  <c r="B47" i="2"/>
  <c r="B48" i="2"/>
  <c r="B49" i="2"/>
  <c r="B50" i="2"/>
  <c r="B51" i="2"/>
  <c r="B52" i="2"/>
  <c r="B41" i="2"/>
  <c r="D4" i="7"/>
  <c r="D5" i="7"/>
  <c r="D6" i="7"/>
  <c r="D7" i="7"/>
  <c r="D8" i="7"/>
  <c r="D9" i="7"/>
  <c r="D10" i="7"/>
  <c r="D11" i="7"/>
  <c r="D12" i="7"/>
  <c r="D13" i="7"/>
  <c r="D14" i="7"/>
  <c r="D15" i="7"/>
  <c r="D3" i="7"/>
  <c r="B36" i="1"/>
  <c r="B37" i="1"/>
  <c r="B38" i="1"/>
  <c r="B39" i="1"/>
  <c r="B40" i="1"/>
  <c r="B41" i="1"/>
  <c r="B42" i="1"/>
  <c r="B43" i="1"/>
  <c r="B44" i="1"/>
  <c r="B45" i="1"/>
  <c r="B46" i="1"/>
  <c r="B35" i="1"/>
  <c r="C4" i="7"/>
  <c r="C5" i="7"/>
  <c r="C6" i="7"/>
  <c r="C7" i="7"/>
  <c r="C8" i="7"/>
  <c r="C9" i="7"/>
  <c r="C10" i="7"/>
  <c r="C11" i="7"/>
  <c r="C12" i="7"/>
  <c r="C13" i="7"/>
  <c r="C14" i="7"/>
  <c r="C15" i="7"/>
  <c r="C3" i="7"/>
  <c r="B4" i="7"/>
  <c r="B5" i="7"/>
  <c r="B6" i="7"/>
  <c r="B7" i="7"/>
  <c r="B8" i="7"/>
  <c r="B9" i="7"/>
  <c r="B10" i="7"/>
  <c r="B11" i="7"/>
  <c r="B12" i="7"/>
  <c r="B13" i="7"/>
  <c r="B14" i="7"/>
  <c r="B15" i="7"/>
  <c r="B3" i="7"/>
  <c r="D23" i="4"/>
  <c r="D22" i="4"/>
  <c r="H7" i="7" l="1"/>
  <c r="H13" i="7"/>
  <c r="H4" i="7"/>
  <c r="C16" i="7"/>
  <c r="H10" i="7"/>
  <c r="G10" i="7"/>
  <c r="D16" i="7"/>
  <c r="H14" i="7"/>
  <c r="H11" i="7"/>
  <c r="H9" i="7"/>
  <c r="E16" i="7"/>
  <c r="H15" i="7"/>
  <c r="G15" i="7"/>
  <c r="H6" i="7"/>
  <c r="H5" i="7"/>
  <c r="G5" i="7"/>
  <c r="H12" i="7"/>
  <c r="B16" i="7"/>
  <c r="H3" i="7"/>
  <c r="H8" i="7"/>
  <c r="G9" i="7"/>
  <c r="G3" i="7"/>
  <c r="G8" i="7"/>
  <c r="G12" i="7"/>
  <c r="G7" i="7"/>
  <c r="G14" i="7"/>
  <c r="G6" i="7"/>
  <c r="G13" i="7"/>
  <c r="G4" i="7"/>
  <c r="G11" i="7"/>
</calcChain>
</file>

<file path=xl/sharedStrings.xml><?xml version="1.0" encoding="utf-8"?>
<sst xmlns="http://schemas.openxmlformats.org/spreadsheetml/2006/main" count="1288" uniqueCount="484">
  <si>
    <t/>
  </si>
  <si>
    <t>(1)</t>
  </si>
  <si>
    <t>(2)</t>
  </si>
  <si>
    <t>(3)</t>
  </si>
  <si>
    <t>VARIABLES</t>
  </si>
  <si>
    <t>Coefficient</t>
  </si>
  <si>
    <t>Standard error</t>
  </si>
  <si>
    <t>t-ratio</t>
  </si>
  <si>
    <t>ln(Custnum)=x1</t>
  </si>
  <si>
    <t>0.569</t>
  </si>
  <si>
    <t>0.066</t>
  </si>
  <si>
    <t>8.620</t>
  </si>
  <si>
    <t>ln(CircLen)=x2</t>
  </si>
  <si>
    <t>0.154</t>
  </si>
  <si>
    <t>0.029</t>
  </si>
  <si>
    <t>5.297</t>
  </si>
  <si>
    <t>ln(RMDemand)=x3</t>
  </si>
  <si>
    <t>0.254</t>
  </si>
  <si>
    <t>0.061</t>
  </si>
  <si>
    <t>4.186</t>
  </si>
  <si>
    <t>ln(ShareUGC)</t>
  </si>
  <si>
    <t>-0.161</t>
  </si>
  <si>
    <t>0.022</t>
  </si>
  <si>
    <t>-7.183</t>
  </si>
  <si>
    <t>Year</t>
  </si>
  <si>
    <t>0.014</t>
  </si>
  <si>
    <t>0.002</t>
  </si>
  <si>
    <t>8.182</t>
  </si>
  <si>
    <t>Country</t>
  </si>
  <si>
    <t>New Zealand</t>
  </si>
  <si>
    <t>-0.238</t>
  </si>
  <si>
    <t>0.135</t>
  </si>
  <si>
    <t>-1.765</t>
  </si>
  <si>
    <t>Ontario</t>
  </si>
  <si>
    <t>-0.077</t>
  </si>
  <si>
    <t>0.134</t>
  </si>
  <si>
    <t>-0.576</t>
  </si>
  <si>
    <t>DNSP</t>
  </si>
  <si>
    <t>AGD</t>
  </si>
  <si>
    <t>0.028</t>
  </si>
  <si>
    <t>0.180</t>
  </si>
  <si>
    <t>0.155</t>
  </si>
  <si>
    <t>CIT</t>
  </si>
  <si>
    <t>-0.648</t>
  </si>
  <si>
    <t>0.152</t>
  </si>
  <si>
    <t>-4.251</t>
  </si>
  <si>
    <t>END</t>
  </si>
  <si>
    <t>-0.243</t>
  </si>
  <si>
    <t>0.153</t>
  </si>
  <si>
    <t>-1.589</t>
  </si>
  <si>
    <t>ENX</t>
  </si>
  <si>
    <t>-0.278</t>
  </si>
  <si>
    <t>0.144</t>
  </si>
  <si>
    <t>-1.927</t>
  </si>
  <si>
    <t>ERG</t>
  </si>
  <si>
    <t>-0.186</t>
  </si>
  <si>
    <t>0.157</t>
  </si>
  <si>
    <t>-1.183</t>
  </si>
  <si>
    <t>ESS</t>
  </si>
  <si>
    <t>-0.333</t>
  </si>
  <si>
    <t>0.167</t>
  </si>
  <si>
    <t>-1.993</t>
  </si>
  <si>
    <t>JEN</t>
  </si>
  <si>
    <t>-0.314</t>
  </si>
  <si>
    <t>0.151</t>
  </si>
  <si>
    <t>-2.073</t>
  </si>
  <si>
    <t>PCR</t>
  </si>
  <si>
    <t>-0.766</t>
  </si>
  <si>
    <t>-5.039</t>
  </si>
  <si>
    <t>SAP</t>
  </si>
  <si>
    <t>-0.536</t>
  </si>
  <si>
    <t>-3.542</t>
  </si>
  <si>
    <t>AND</t>
  </si>
  <si>
    <t>-0.445</t>
  </si>
  <si>
    <t>0.150</t>
  </si>
  <si>
    <t>-2.973</t>
  </si>
  <si>
    <t>TND</t>
  </si>
  <si>
    <t>-0.510</t>
  </si>
  <si>
    <t>0.160</t>
  </si>
  <si>
    <t>-3.195</t>
  </si>
  <si>
    <t>UED</t>
  </si>
  <si>
    <t>-0.532</t>
  </si>
  <si>
    <t>-3.428</t>
  </si>
  <si>
    <t>Constant</t>
  </si>
  <si>
    <t>-18.357</t>
  </si>
  <si>
    <t>3.485</t>
  </si>
  <si>
    <t>-5.268</t>
  </si>
  <si>
    <t>Observations</t>
  </si>
  <si>
    <t>1,010</t>
  </si>
  <si>
    <t>R-squared</t>
  </si>
  <si>
    <t>0.992</t>
  </si>
  <si>
    <t>Number of dnsp</t>
  </si>
  <si>
    <t>69</t>
  </si>
  <si>
    <t>0.401</t>
  </si>
  <si>
    <t>0.070</t>
  </si>
  <si>
    <t>5.702</t>
  </si>
  <si>
    <t>0.170</t>
  </si>
  <si>
    <t>0.030</t>
  </si>
  <si>
    <t>5.684</t>
  </si>
  <si>
    <t>0.386</t>
  </si>
  <si>
    <t>0.059</t>
  </si>
  <si>
    <t>6.572</t>
  </si>
  <si>
    <t>x1*x1/2</t>
  </si>
  <si>
    <t>-0.971</t>
  </si>
  <si>
    <t>0.480</t>
  </si>
  <si>
    <t>-2.024</t>
  </si>
  <si>
    <t>x1*x2</t>
  </si>
  <si>
    <t>0.357</t>
  </si>
  <si>
    <t>0.116</t>
  </si>
  <si>
    <t>3.082</t>
  </si>
  <si>
    <t>x1*x3</t>
  </si>
  <si>
    <t>0.547</t>
  </si>
  <si>
    <t>0.368</t>
  </si>
  <si>
    <t>1.488</t>
  </si>
  <si>
    <t>x2*x2/2</t>
  </si>
  <si>
    <t>-0.031</t>
  </si>
  <si>
    <t>0.041</t>
  </si>
  <si>
    <t>-0.757</t>
  </si>
  <si>
    <t>x2*x3</t>
  </si>
  <si>
    <t>-0.300</t>
  </si>
  <si>
    <t>0.093</t>
  </si>
  <si>
    <t>-3.217</t>
  </si>
  <si>
    <t>x3*x3/2</t>
  </si>
  <si>
    <t>-0.156</t>
  </si>
  <si>
    <t>0.284</t>
  </si>
  <si>
    <t>-0.550</t>
  </si>
  <si>
    <t>-0.140</t>
  </si>
  <si>
    <t>0.026</t>
  </si>
  <si>
    <t>-5.351</t>
  </si>
  <si>
    <t>0.015</t>
  </si>
  <si>
    <t>8.856</t>
  </si>
  <si>
    <t>-0.322</t>
  </si>
  <si>
    <t>0.131</t>
  </si>
  <si>
    <t>-2.464</t>
  </si>
  <si>
    <t>-0.194</t>
  </si>
  <si>
    <t>0.130</t>
  </si>
  <si>
    <t>-1.501</t>
  </si>
  <si>
    <t>-0.073</t>
  </si>
  <si>
    <t>0.184</t>
  </si>
  <si>
    <t>-0.396</t>
  </si>
  <si>
    <t>-0.668</t>
  </si>
  <si>
    <t>0.149</t>
  </si>
  <si>
    <t>-4.497</t>
  </si>
  <si>
    <t>-0.377</t>
  </si>
  <si>
    <t>-2.486</t>
  </si>
  <si>
    <t>-0.385</t>
  </si>
  <si>
    <t>0.146</t>
  </si>
  <si>
    <t>-2.628</t>
  </si>
  <si>
    <t>-0.304</t>
  </si>
  <si>
    <t>0.171</t>
  </si>
  <si>
    <t>-1.776</t>
  </si>
  <si>
    <t>-0.531</t>
  </si>
  <si>
    <t>-2.948</t>
  </si>
  <si>
    <t>-0.152</t>
  </si>
  <si>
    <t>0.158</t>
  </si>
  <si>
    <t>-0.962</t>
  </si>
  <si>
    <t>-0.872</t>
  </si>
  <si>
    <t>-5.770</t>
  </si>
  <si>
    <t>-0.688</t>
  </si>
  <si>
    <t>-4.501</t>
  </si>
  <si>
    <t>-0.467</t>
  </si>
  <si>
    <t>-3.103</t>
  </si>
  <si>
    <t>-0.551</t>
  </si>
  <si>
    <t>-3.546</t>
  </si>
  <si>
    <t>-0.398</t>
  </si>
  <si>
    <t>0.164</t>
  </si>
  <si>
    <t>-2.419</t>
  </si>
  <si>
    <t>-20.509</t>
  </si>
  <si>
    <t>3.471</t>
  </si>
  <si>
    <t>-5.909</t>
  </si>
  <si>
    <t>0.440</t>
  </si>
  <si>
    <t>0.076</t>
  </si>
  <si>
    <t>5.777</t>
  </si>
  <si>
    <t>0.118</t>
  </si>
  <si>
    <t>0.044</t>
  </si>
  <si>
    <t>2.659</t>
  </si>
  <si>
    <t>0.411</t>
  </si>
  <si>
    <t>0.064</t>
  </si>
  <si>
    <t>6.382</t>
  </si>
  <si>
    <t>-0.178</t>
  </si>
  <si>
    <t>0.032</t>
  </si>
  <si>
    <t>-5.600</t>
  </si>
  <si>
    <t>0.001</t>
  </si>
  <si>
    <t>15.183</t>
  </si>
  <si>
    <t>0.186</t>
  </si>
  <si>
    <t>2.012</t>
  </si>
  <si>
    <t>0.231</t>
  </si>
  <si>
    <t>0.079</t>
  </si>
  <si>
    <t>2.909</t>
  </si>
  <si>
    <t>-20.492</t>
  </si>
  <si>
    <t>1.986</t>
  </si>
  <si>
    <t>-10.316</t>
  </si>
  <si>
    <t>el1_pcse</t>
  </si>
  <si>
    <t>el2_pcse</t>
  </si>
  <si>
    <t>el3_pcse</t>
  </si>
  <si>
    <t>Total</t>
  </si>
  <si>
    <t>Mu</t>
  </si>
  <si>
    <t>Variance parameters:</t>
  </si>
  <si>
    <t>sigmaU^2</t>
  </si>
  <si>
    <t>sigmaV^2</t>
  </si>
  <si>
    <t>0.510</t>
  </si>
  <si>
    <t>0.084</t>
  </si>
  <si>
    <t>6.103</t>
  </si>
  <si>
    <t>0.115</t>
  </si>
  <si>
    <t>0.053</t>
  </si>
  <si>
    <t>2.151</t>
  </si>
  <si>
    <t>0.350</t>
  </si>
  <si>
    <t>0.074</t>
  </si>
  <si>
    <t>4.756</t>
  </si>
  <si>
    <t>0.478</t>
  </si>
  <si>
    <t>0.460</t>
  </si>
  <si>
    <t>1.040</t>
  </si>
  <si>
    <t>-0.209</t>
  </si>
  <si>
    <t>0.117</t>
  </si>
  <si>
    <t>-1.780</t>
  </si>
  <si>
    <t>-0.279</t>
  </si>
  <si>
    <t>0.372</t>
  </si>
  <si>
    <t>-0.749</t>
  </si>
  <si>
    <t>0.063</t>
  </si>
  <si>
    <t>1.096</t>
  </si>
  <si>
    <t>0.100</t>
  </si>
  <si>
    <t>1.597</t>
  </si>
  <si>
    <t>0.095</t>
  </si>
  <si>
    <t>0.304</t>
  </si>
  <si>
    <t>0.313</t>
  </si>
  <si>
    <t>-0.153</t>
  </si>
  <si>
    <t>0.039</t>
  </si>
  <si>
    <t>-3.942</t>
  </si>
  <si>
    <t>11.904</t>
  </si>
  <si>
    <t>0.205</t>
  </si>
  <si>
    <t>0.128</t>
  </si>
  <si>
    <t>1.600</t>
  </si>
  <si>
    <t>0.246</t>
  </si>
  <si>
    <t>0.091</t>
  </si>
  <si>
    <t>2.696</t>
  </si>
  <si>
    <t>-18.262</t>
  </si>
  <si>
    <t>2.343</t>
  </si>
  <si>
    <t>-7.794</t>
  </si>
  <si>
    <t>0.333</t>
  </si>
  <si>
    <t>0.087</t>
  </si>
  <si>
    <t>3.806</t>
  </si>
  <si>
    <t>effcd</t>
  </si>
  <si>
    <t>effcd_l</t>
  </si>
  <si>
    <t>effcd_u</t>
  </si>
  <si>
    <t>LLF</t>
  </si>
  <si>
    <t>efftl</t>
  </si>
  <si>
    <t>efftl_l</t>
  </si>
  <si>
    <t>efftl_u</t>
  </si>
  <si>
    <t>eff</t>
  </si>
  <si>
    <t>el1_sfa</t>
  </si>
  <si>
    <t>el2_sfa</t>
  </si>
  <si>
    <t>el3_sfa</t>
  </si>
  <si>
    <t>Aust</t>
  </si>
  <si>
    <t>NZ</t>
  </si>
  <si>
    <t>SFA: Elasticities Avg by DNSP</t>
  </si>
  <si>
    <t>PCSE: Elasticities Avg by Country</t>
  </si>
  <si>
    <t>SFA: Elasticities Avg by Country</t>
  </si>
  <si>
    <t>SFACD</t>
  </si>
  <si>
    <t>SFATLG</t>
  </si>
  <si>
    <t>LSECD</t>
  </si>
  <si>
    <t>LSETLG</t>
  </si>
  <si>
    <t>Opex MPFP</t>
  </si>
  <si>
    <t>Rel. eff</t>
  </si>
  <si>
    <t>Table 3.5 DNSP average opex efficiency scores, 2006-2020</t>
  </si>
  <si>
    <t>Full Sample</t>
  </si>
  <si>
    <t>Sample 2012-2020</t>
  </si>
  <si>
    <t>0.555</t>
  </si>
  <si>
    <t>7.475</t>
  </si>
  <si>
    <t>0.031</t>
  </si>
  <si>
    <t>5.930</t>
  </si>
  <si>
    <t>0.244</t>
  </si>
  <si>
    <t>0.071</t>
  </si>
  <si>
    <t>3.415</t>
  </si>
  <si>
    <t>-0.162</t>
  </si>
  <si>
    <t>-6.313</t>
  </si>
  <si>
    <t>0.009</t>
  </si>
  <si>
    <t>0.003</t>
  </si>
  <si>
    <t>2.972</t>
  </si>
  <si>
    <t>-0.245</t>
  </si>
  <si>
    <t>-1.436</t>
  </si>
  <si>
    <t>-0.067</t>
  </si>
  <si>
    <t>-0.393</t>
  </si>
  <si>
    <t>-0.019</t>
  </si>
  <si>
    <t>0.210</t>
  </si>
  <si>
    <t>-0.090</t>
  </si>
  <si>
    <t>-0.564</t>
  </si>
  <si>
    <t>0.182</t>
  </si>
  <si>
    <t>-3.109</t>
  </si>
  <si>
    <t>-0.297</t>
  </si>
  <si>
    <t>-1.595</t>
  </si>
  <si>
    <t>-0.285</t>
  </si>
  <si>
    <t>0.181</t>
  </si>
  <si>
    <t>-1.579</t>
  </si>
  <si>
    <t>-0.275</t>
  </si>
  <si>
    <t>0.188</t>
  </si>
  <si>
    <t>-1.460</t>
  </si>
  <si>
    <t>-0.356</t>
  </si>
  <si>
    <t>0.197</t>
  </si>
  <si>
    <t>-1.807</t>
  </si>
  <si>
    <t>-0.296</t>
  </si>
  <si>
    <t>0.179</t>
  </si>
  <si>
    <t>-1.655</t>
  </si>
  <si>
    <t>-0.807</t>
  </si>
  <si>
    <t>0.183</t>
  </si>
  <si>
    <t>-4.409</t>
  </si>
  <si>
    <t>-0.506</t>
  </si>
  <si>
    <t>-2.801</t>
  </si>
  <si>
    <t>-0.399</t>
  </si>
  <si>
    <t>0.178</t>
  </si>
  <si>
    <t>-2.237</t>
  </si>
  <si>
    <t>-0.545</t>
  </si>
  <si>
    <t>-2.762</t>
  </si>
  <si>
    <t>-0.544</t>
  </si>
  <si>
    <t>0.190</t>
  </si>
  <si>
    <t>-2.864</t>
  </si>
  <si>
    <t>-6.994</t>
  </si>
  <si>
    <t>5.786</t>
  </si>
  <si>
    <t>-1.209</t>
  </si>
  <si>
    <t>602</t>
  </si>
  <si>
    <t>0.995</t>
  </si>
  <si>
    <t>0.077</t>
  </si>
  <si>
    <t>4.314</t>
  </si>
  <si>
    <t>0.219</t>
  </si>
  <si>
    <t>7.443</t>
  </si>
  <si>
    <t>0.408</t>
  </si>
  <si>
    <t>0.065</t>
  </si>
  <si>
    <t>6.241</t>
  </si>
  <si>
    <t>-1.483</t>
  </si>
  <si>
    <t>0.575</t>
  </si>
  <si>
    <t>-2.580</t>
  </si>
  <si>
    <t>0.373</t>
  </si>
  <si>
    <t>2.865</t>
  </si>
  <si>
    <t>0.943</t>
  </si>
  <si>
    <t>0.438</t>
  </si>
  <si>
    <t>2.155</t>
  </si>
  <si>
    <t>0.023</t>
  </si>
  <si>
    <t>0.042</t>
  </si>
  <si>
    <t>0.539</t>
  </si>
  <si>
    <t>-0.365</t>
  </si>
  <si>
    <t>0.103</t>
  </si>
  <si>
    <t>-3.538</t>
  </si>
  <si>
    <t>-0.408</t>
  </si>
  <si>
    <t>0.336</t>
  </si>
  <si>
    <t>-1.213</t>
  </si>
  <si>
    <t>-0.119</t>
  </si>
  <si>
    <t>0.025</t>
  </si>
  <si>
    <t>-4.718</t>
  </si>
  <si>
    <t>0.011</t>
  </si>
  <si>
    <t>3.911</t>
  </si>
  <si>
    <t>-0.367</t>
  </si>
  <si>
    <t>-2.383</t>
  </si>
  <si>
    <t>-0.192</t>
  </si>
  <si>
    <t>-1.250</t>
  </si>
  <si>
    <t>-0.026</t>
  </si>
  <si>
    <t>0.199</t>
  </si>
  <si>
    <t>-0.130</t>
  </si>
  <si>
    <t>-0.606</t>
  </si>
  <si>
    <t>0.166</t>
  </si>
  <si>
    <t>-3.657</t>
  </si>
  <si>
    <t>-0.402</t>
  </si>
  <si>
    <t>-2.353</t>
  </si>
  <si>
    <t>-0.311</t>
  </si>
  <si>
    <t>-1.832</t>
  </si>
  <si>
    <t>-0.461</t>
  </si>
  <si>
    <t>-2.433</t>
  </si>
  <si>
    <t>-0.574</t>
  </si>
  <si>
    <t>0.201</t>
  </si>
  <si>
    <t>-2.856</t>
  </si>
  <si>
    <t>-0.055</t>
  </si>
  <si>
    <t>0.173</t>
  </si>
  <si>
    <t>-0.316</t>
  </si>
  <si>
    <t>-0.850</t>
  </si>
  <si>
    <t>0.172</t>
  </si>
  <si>
    <t>-4.943</t>
  </si>
  <si>
    <t>-0.640</t>
  </si>
  <si>
    <t>-3.745</t>
  </si>
  <si>
    <t>-1.756</t>
  </si>
  <si>
    <t>-0.592</t>
  </si>
  <si>
    <t>-3.293</t>
  </si>
  <si>
    <t>-1.701</t>
  </si>
  <si>
    <t>-11.069</t>
  </si>
  <si>
    <t>5.461</t>
  </si>
  <si>
    <t>-2.027</t>
  </si>
  <si>
    <t>0.410</t>
  </si>
  <si>
    <t>0.098</t>
  </si>
  <si>
    <t>4.181</t>
  </si>
  <si>
    <t>0.229</t>
  </si>
  <si>
    <t>0.049</t>
  </si>
  <si>
    <t>4.657</t>
  </si>
  <si>
    <t>0.323</t>
  </si>
  <si>
    <t>0.092</t>
  </si>
  <si>
    <t>3.523</t>
  </si>
  <si>
    <t>-2.152</t>
  </si>
  <si>
    <t>0.008</t>
  </si>
  <si>
    <t>4.446</t>
  </si>
  <si>
    <t>0.096</t>
  </si>
  <si>
    <t>0.741</t>
  </si>
  <si>
    <t>0.255</t>
  </si>
  <si>
    <t>2.778</t>
  </si>
  <si>
    <t>-6.302</t>
  </si>
  <si>
    <t>3.586</t>
  </si>
  <si>
    <t>-1.757</t>
  </si>
  <si>
    <t>0.360</t>
  </si>
  <si>
    <t>5.585</t>
  </si>
  <si>
    <t>0.374</t>
  </si>
  <si>
    <t>3.240</t>
  </si>
  <si>
    <t>0.054</t>
  </si>
  <si>
    <t>4.278</t>
  </si>
  <si>
    <t>0.362</t>
  </si>
  <si>
    <t>0.102</t>
  </si>
  <si>
    <t>3.550</t>
  </si>
  <si>
    <t>0.642</t>
  </si>
  <si>
    <t>0.369</t>
  </si>
  <si>
    <t>0.168</t>
  </si>
  <si>
    <t>2.188</t>
  </si>
  <si>
    <t>1.417</t>
  </si>
  <si>
    <t>0.495</t>
  </si>
  <si>
    <t>2.861</t>
  </si>
  <si>
    <t>0.073</t>
  </si>
  <si>
    <t>0.078</t>
  </si>
  <si>
    <t>0.938</t>
  </si>
  <si>
    <t>-0.423</t>
  </si>
  <si>
    <t>-3.232</t>
  </si>
  <si>
    <t>-0.842</t>
  </si>
  <si>
    <t>0.391</t>
  </si>
  <si>
    <t>-2.153</t>
  </si>
  <si>
    <t>-0.065</t>
  </si>
  <si>
    <t>0.051</t>
  </si>
  <si>
    <t>-1.275</t>
  </si>
  <si>
    <t>4.575</t>
  </si>
  <si>
    <t>-0.087</t>
  </si>
  <si>
    <t>0.113</t>
  </si>
  <si>
    <t>-0.769</t>
  </si>
  <si>
    <t>0.123</t>
  </si>
  <si>
    <t>1.305</t>
  </si>
  <si>
    <t>-8.074</t>
  </si>
  <si>
    <t>3.888</t>
  </si>
  <si>
    <t>-2.077</t>
  </si>
  <si>
    <t>0.426</t>
  </si>
  <si>
    <t>0.083</t>
  </si>
  <si>
    <t>5.128</t>
  </si>
  <si>
    <t>country</t>
  </si>
  <si>
    <t>mon1</t>
  </si>
  <si>
    <t>mon2</t>
  </si>
  <si>
    <t>mon3</t>
  </si>
  <si>
    <t>PCSE: Elasticities Avg by DNSP (Aust. Only)</t>
  </si>
  <si>
    <t>Total (Aust.)</t>
  </si>
  <si>
    <t>PCSE: Frequency of monotonicity violations by Country &amp; Total Sample</t>
  </si>
  <si>
    <t>PCSE: Frequency of monotonicity violation by DNSP (Aust. Only)</t>
  </si>
  <si>
    <t>2. SFA TLG Model</t>
  </si>
  <si>
    <t>SFA: Frequency of monotonicity violations by country &amp; total sample</t>
  </si>
  <si>
    <t>SFA: Frequency of monotonicity violation by DNSP (Aust. Only)</t>
  </si>
  <si>
    <t>Adj. Average</t>
  </si>
  <si>
    <t>Table 3.7 DNSP average opex efficiency scores, 2012-2020</t>
  </si>
  <si>
    <t>Adj. Reg. Avg</t>
  </si>
  <si>
    <t>Sorted</t>
  </si>
  <si>
    <t>Conpared to 2020 study</t>
  </si>
  <si>
    <t>dnsp</t>
  </si>
  <si>
    <t>2.AGD: Ausgrid</t>
  </si>
  <si>
    <t>3.CIT: CitiPower</t>
  </si>
  <si>
    <t>4.END: Endeavour Energy</t>
  </si>
  <si>
    <t>5.ENX: Energex</t>
  </si>
  <si>
    <t>6.ERG: Ergon Energy</t>
  </si>
  <si>
    <t>7.ESS: Essential Energy</t>
  </si>
  <si>
    <t>8.JEN: Jemena</t>
  </si>
  <si>
    <t>9.PCR: Powercor</t>
  </si>
  <si>
    <t>10.SAP: SA Power Networks</t>
  </si>
  <si>
    <t>11.AND: AusNet Dist.</t>
  </si>
  <si>
    <t>12.TND: TasNetworks Dist.</t>
  </si>
  <si>
    <t>13.UED: United Energy</t>
  </si>
  <si>
    <t>Opex MPFP - 2012 to 2020</t>
  </si>
  <si>
    <t>Avg</t>
  </si>
  <si>
    <t>Standardised</t>
  </si>
  <si>
    <t>Avg.</t>
  </si>
  <si>
    <t>EVO</t>
  </si>
  <si>
    <t>Short sample</t>
  </si>
  <si>
    <t>Full sample</t>
  </si>
  <si>
    <t>1.EVO: Evoenergy</t>
  </si>
  <si>
    <t>1. LSE TLG Model</t>
  </si>
  <si>
    <t>Overview of Workbook</t>
  </si>
  <si>
    <t>1. Basic structure</t>
  </si>
  <si>
    <t>Input sheets</t>
  </si>
  <si>
    <t>Calculations &amp; Formatted Outputs</t>
  </si>
  <si>
    <t>2. Outline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</si>
</sst>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
    <numFmt numFmtId="166" formatCode="0.0"/>
  </numFmts>
  <fonts count="17">
    <font>
      <sz val="12"/>
      <color theme="1"/>
      <name val="Calibri"/>
      <family val="2"/>
      <scheme val="minor"/>
    </font>
    <font>
      <b/>
      <sz val="12"/>
      <color theme="1"/>
      <name val="Calibri"/>
      <family val="2"/>
      <scheme val="minor"/>
    </font>
    <font>
      <sz val="12"/>
      <color theme="1"/>
      <name val="Times New Roman"/>
      <family val="1"/>
    </font>
    <font>
      <i/>
      <sz val="12"/>
      <color theme="1"/>
      <name val="Times New Roman"/>
      <family val="1"/>
    </font>
    <font>
      <b/>
      <sz val="12"/>
      <color theme="1"/>
      <name val="Arial"/>
      <family val="2"/>
    </font>
    <font>
      <sz val="12"/>
      <color theme="1"/>
      <name val="Calibri"/>
      <family val="2"/>
      <scheme val="minor"/>
    </font>
    <font>
      <sz val="11"/>
      <color theme="1"/>
      <name val="Times New Roman"/>
      <family val="1"/>
    </font>
    <font>
      <sz val="12"/>
      <color theme="5"/>
      <name val="Times New Roman"/>
      <family val="1"/>
    </font>
    <font>
      <b/>
      <sz val="12"/>
      <color theme="1"/>
      <name val="Times New Roman"/>
      <family val="1"/>
    </font>
    <font>
      <b/>
      <sz val="12"/>
      <color theme="0"/>
      <name val="Calibri"/>
      <family val="2"/>
      <scheme val="minor"/>
    </font>
    <font>
      <b/>
      <u/>
      <sz val="12"/>
      <color theme="1"/>
      <name val="Calibri"/>
      <family val="2"/>
      <scheme val="minor"/>
    </font>
    <font>
      <sz val="12"/>
      <color theme="3"/>
      <name val="Calibri"/>
      <family val="2"/>
      <scheme val="minor"/>
    </font>
    <font>
      <sz val="12"/>
      <color theme="1"/>
      <name val="Helvetica"/>
      <family val="2"/>
    </font>
    <font>
      <b/>
      <sz val="22"/>
      <color theme="1"/>
      <name val="Helvetica"/>
      <family val="2"/>
    </font>
    <font>
      <b/>
      <sz val="16"/>
      <color theme="1"/>
      <name val="Helvetica"/>
      <family val="2"/>
    </font>
    <font>
      <sz val="12"/>
      <name val="Helvetica"/>
      <family val="2"/>
    </font>
    <font>
      <b/>
      <sz val="12"/>
      <name val="Helvetica"/>
      <family val="2"/>
    </font>
  </fonts>
  <fills count="6">
    <fill>
      <patternFill patternType="none"/>
    </fill>
    <fill>
      <patternFill patternType="gray125"/>
    </fill>
    <fill>
      <patternFill patternType="solid">
        <fgColor theme="0" tint="-0.249977111117893"/>
        <bgColor indexed="64"/>
      </patternFill>
    </fill>
    <fill>
      <patternFill patternType="solid">
        <fgColor theme="7" tint="0.79998168889431442"/>
        <bgColor indexed="64"/>
      </patternFill>
    </fill>
    <fill>
      <patternFill patternType="solid">
        <fgColor theme="1"/>
        <bgColor indexed="64"/>
      </patternFill>
    </fill>
    <fill>
      <patternFill patternType="solid">
        <fgColor theme="0"/>
        <bgColor indexed="64"/>
      </patternFill>
    </fill>
  </fills>
  <borders count="7">
    <border>
      <left/>
      <right/>
      <top/>
      <bottom/>
      <diagonal/>
    </border>
    <border>
      <left/>
      <right/>
      <top style="thin">
        <color auto="1"/>
      </top>
      <bottom/>
      <diagonal/>
    </border>
    <border>
      <left/>
      <right/>
      <top/>
      <bottom style="thin">
        <color auto="1"/>
      </bottom>
      <diagonal/>
    </border>
    <border>
      <left/>
      <right/>
      <top/>
      <bottom style="thin">
        <color indexed="64"/>
      </bottom>
      <diagonal/>
    </border>
    <border>
      <left/>
      <right/>
      <top style="thin">
        <color indexed="64"/>
      </top>
      <bottom style="thin">
        <color indexed="64"/>
      </bottom>
      <diagonal/>
    </border>
    <border>
      <left/>
      <right/>
      <top/>
      <bottom style="thin">
        <color auto="1"/>
      </bottom>
      <diagonal/>
    </border>
    <border>
      <left/>
      <right/>
      <top style="thin">
        <color auto="1"/>
      </top>
      <bottom/>
      <diagonal/>
    </border>
  </borders>
  <cellStyleXfs count="2">
    <xf numFmtId="0" fontId="0" fillId="0" borderId="0"/>
    <xf numFmtId="9" fontId="5" fillId="0" borderId="0" applyFont="0" applyFill="0" applyBorder="0" applyAlignment="0" applyProtection="0"/>
  </cellStyleXfs>
  <cellXfs count="77">
    <xf numFmtId="0" fontId="0" fillId="0" borderId="0" xfId="0"/>
    <xf numFmtId="0" fontId="0" fillId="0" borderId="1" xfId="0" applyFont="1" applyBorder="1"/>
    <xf numFmtId="0" fontId="0" fillId="0" borderId="1" xfId="0" applyNumberFormat="1" applyFont="1" applyBorder="1" applyAlignment="1">
      <alignment horizontal="center"/>
    </xf>
    <xf numFmtId="0" fontId="0" fillId="0" borderId="0" xfId="0" applyFont="1" applyBorder="1"/>
    <xf numFmtId="0" fontId="0" fillId="0" borderId="0" xfId="0" applyNumberFormat="1" applyFont="1" applyAlignment="1">
      <alignment horizontal="center"/>
    </xf>
    <xf numFmtId="0" fontId="0" fillId="0" borderId="2" xfId="0" applyFont="1" applyBorder="1"/>
    <xf numFmtId="0" fontId="0" fillId="0" borderId="2" xfId="0" applyNumberFormat="1" applyFont="1" applyBorder="1" applyAlignment="1">
      <alignment horizontal="center"/>
    </xf>
    <xf numFmtId="0" fontId="1" fillId="0" borderId="0" xfId="0" applyFont="1"/>
    <xf numFmtId="0" fontId="0" fillId="0" borderId="3" xfId="0" applyBorder="1"/>
    <xf numFmtId="0" fontId="0" fillId="0" borderId="4" xfId="0" applyBorder="1"/>
    <xf numFmtId="164" fontId="0" fillId="0" borderId="0" xfId="0" applyNumberFormat="1"/>
    <xf numFmtId="164" fontId="0" fillId="0" borderId="0" xfId="0" applyNumberFormat="1" applyAlignment="1">
      <alignment horizontal="center"/>
    </xf>
    <xf numFmtId="164" fontId="0" fillId="0" borderId="3" xfId="0" applyNumberFormat="1" applyBorder="1" applyAlignment="1">
      <alignment horizontal="center"/>
    </xf>
    <xf numFmtId="0" fontId="0" fillId="0" borderId="0" xfId="0" applyFont="1" applyFill="1" applyBorder="1"/>
    <xf numFmtId="0" fontId="1" fillId="0" borderId="4" xfId="0" applyFont="1" applyBorder="1" applyAlignment="1">
      <alignment horizontal="center"/>
    </xf>
    <xf numFmtId="0" fontId="1" fillId="0" borderId="4" xfId="0" applyFont="1" applyBorder="1" applyAlignment="1">
      <alignment horizontal="right"/>
    </xf>
    <xf numFmtId="164" fontId="0" fillId="0" borderId="4" xfId="0" applyNumberFormat="1" applyBorder="1" applyAlignment="1">
      <alignment horizontal="center"/>
    </xf>
    <xf numFmtId="0" fontId="2" fillId="0" borderId="0" xfId="0" applyFont="1"/>
    <xf numFmtId="0" fontId="2" fillId="0" borderId="0" xfId="0" applyFont="1" applyAlignment="1">
      <alignment horizontal="left" indent="1"/>
    </xf>
    <xf numFmtId="0" fontId="3" fillId="0" borderId="4" xfId="0" applyFont="1" applyBorder="1" applyAlignment="1">
      <alignment horizontal="center"/>
    </xf>
    <xf numFmtId="164" fontId="2" fillId="0" borderId="0" xfId="0" applyNumberFormat="1" applyFont="1"/>
    <xf numFmtId="0" fontId="3" fillId="0" borderId="4" xfId="0" applyFont="1" applyBorder="1" applyAlignment="1">
      <alignment horizontal="right"/>
    </xf>
    <xf numFmtId="0" fontId="4" fillId="0" borderId="0" xfId="0" applyFont="1"/>
    <xf numFmtId="0" fontId="1" fillId="2" borderId="0" xfId="0" applyFont="1" applyFill="1"/>
    <xf numFmtId="0" fontId="0" fillId="2" borderId="0" xfId="0" applyFill="1"/>
    <xf numFmtId="0" fontId="0" fillId="0" borderId="5" xfId="0" applyFont="1" applyBorder="1"/>
    <xf numFmtId="0" fontId="0" fillId="0" borderId="5" xfId="0" applyNumberFormat="1" applyFont="1" applyBorder="1" applyAlignment="1">
      <alignment horizontal="center"/>
    </xf>
    <xf numFmtId="0" fontId="0" fillId="0" borderId="0" xfId="0" applyNumberFormat="1" applyFont="1" applyBorder="1" applyAlignment="1">
      <alignment horizontal="center"/>
    </xf>
    <xf numFmtId="0" fontId="0" fillId="0" borderId="3" xfId="0" applyFont="1" applyBorder="1"/>
    <xf numFmtId="0" fontId="0" fillId="0" borderId="3" xfId="0" applyNumberFormat="1" applyFont="1" applyBorder="1" applyAlignment="1">
      <alignment horizontal="center"/>
    </xf>
    <xf numFmtId="0" fontId="0" fillId="0" borderId="6" xfId="0" applyFont="1" applyBorder="1"/>
    <xf numFmtId="0" fontId="0" fillId="0" borderId="6" xfId="0" applyNumberFormat="1" applyFont="1" applyBorder="1" applyAlignment="1">
      <alignment horizontal="center"/>
    </xf>
    <xf numFmtId="0" fontId="0" fillId="0" borderId="4" xfId="0" applyBorder="1" applyAlignment="1">
      <alignment horizontal="center"/>
    </xf>
    <xf numFmtId="165" fontId="0" fillId="0" borderId="0" xfId="1" applyNumberFormat="1" applyFont="1" applyAlignment="1">
      <alignment horizontal="center"/>
    </xf>
    <xf numFmtId="165" fontId="0" fillId="0" borderId="4" xfId="1" applyNumberFormat="1" applyFont="1" applyBorder="1" applyAlignment="1">
      <alignment horizontal="center"/>
    </xf>
    <xf numFmtId="166" fontId="2" fillId="0" borderId="0" xfId="0" applyNumberFormat="1" applyFont="1"/>
    <xf numFmtId="166" fontId="3" fillId="0" borderId="4" xfId="0" applyNumberFormat="1" applyFont="1" applyBorder="1" applyAlignment="1">
      <alignment horizontal="right"/>
    </xf>
    <xf numFmtId="164" fontId="0" fillId="0" borderId="0" xfId="0" applyNumberFormat="1" applyFont="1" applyAlignment="1">
      <alignment horizontal="center"/>
    </xf>
    <xf numFmtId="0" fontId="2" fillId="0" borderId="0" xfId="0" applyNumberFormat="1" applyFont="1" applyAlignment="1">
      <alignment horizontal="center"/>
    </xf>
    <xf numFmtId="164" fontId="2" fillId="0" borderId="0" xfId="0" applyNumberFormat="1" applyFont="1" applyAlignment="1">
      <alignment horizontal="center"/>
    </xf>
    <xf numFmtId="164" fontId="6" fillId="0" borderId="0" xfId="0" applyNumberFormat="1" applyFont="1" applyAlignment="1">
      <alignment horizontal="center"/>
    </xf>
    <xf numFmtId="0" fontId="0" fillId="0" borderId="0" xfId="0" applyFont="1" applyFill="1"/>
    <xf numFmtId="0" fontId="1" fillId="3" borderId="0" xfId="0" quotePrefix="1" applyFont="1" applyFill="1"/>
    <xf numFmtId="0" fontId="0" fillId="3" borderId="0" xfId="0" applyFont="1" applyFill="1"/>
    <xf numFmtId="0" fontId="0" fillId="0" borderId="4" xfId="0" applyFill="1" applyBorder="1"/>
    <xf numFmtId="0" fontId="1" fillId="0" borderId="0" xfId="0" applyFont="1" applyFill="1"/>
    <xf numFmtId="0" fontId="0" fillId="0" borderId="0" xfId="0" applyFill="1"/>
    <xf numFmtId="164" fontId="2" fillId="0" borderId="0" xfId="0" applyNumberFormat="1" applyFont="1" applyFill="1"/>
    <xf numFmtId="164" fontId="7" fillId="0" borderId="0" xfId="0" applyNumberFormat="1" applyFont="1"/>
    <xf numFmtId="0" fontId="8" fillId="0" borderId="0" xfId="0" applyFont="1"/>
    <xf numFmtId="164" fontId="2" fillId="0" borderId="4" xfId="0" applyNumberFormat="1" applyFont="1" applyBorder="1"/>
    <xf numFmtId="2" fontId="2" fillId="0" borderId="0" xfId="0" applyNumberFormat="1" applyFont="1"/>
    <xf numFmtId="0" fontId="9" fillId="4" borderId="0" xfId="0" applyFont="1" applyFill="1"/>
    <xf numFmtId="0" fontId="9" fillId="0" borderId="0" xfId="0" applyFont="1" applyFill="1"/>
    <xf numFmtId="0" fontId="10" fillId="0" borderId="0" xfId="0" applyFont="1" applyFill="1"/>
    <xf numFmtId="0" fontId="0" fillId="0" borderId="0" xfId="0" applyAlignment="1">
      <alignment horizontal="left" indent="1"/>
    </xf>
    <xf numFmtId="164" fontId="11" fillId="0" borderId="0" xfId="0" applyNumberFormat="1" applyFont="1"/>
    <xf numFmtId="0" fontId="1" fillId="0" borderId="0" xfId="0" applyFont="1" applyAlignment="1">
      <alignment horizontal="center"/>
    </xf>
    <xf numFmtId="0" fontId="2" fillId="0" borderId="0" xfId="0" applyFont="1" applyFill="1" applyAlignment="1">
      <alignment horizontal="left" indent="1"/>
    </xf>
    <xf numFmtId="2" fontId="8" fillId="0" borderId="0" xfId="0" applyNumberFormat="1" applyFont="1"/>
    <xf numFmtId="0" fontId="2" fillId="0" borderId="5" xfId="0" applyFont="1" applyBorder="1" applyAlignment="1">
      <alignment horizontal="left" indent="1"/>
    </xf>
    <xf numFmtId="164" fontId="2" fillId="0" borderId="5" xfId="0" applyNumberFormat="1" applyFont="1" applyBorder="1"/>
    <xf numFmtId="164" fontId="2" fillId="0" borderId="5" xfId="0" applyNumberFormat="1" applyFont="1" applyFill="1" applyBorder="1"/>
    <xf numFmtId="164" fontId="7" fillId="0" borderId="5" xfId="0" applyNumberFormat="1" applyFont="1" applyBorder="1"/>
    <xf numFmtId="0" fontId="2" fillId="0" borderId="5" xfId="0" applyFont="1" applyFill="1" applyBorder="1" applyAlignment="1">
      <alignment horizontal="left" indent="1"/>
    </xf>
    <xf numFmtId="0" fontId="2" fillId="0" borderId="5" xfId="0" applyFont="1" applyBorder="1"/>
    <xf numFmtId="0" fontId="2" fillId="0" borderId="6" xfId="0" applyFont="1" applyBorder="1"/>
    <xf numFmtId="164" fontId="2" fillId="0" borderId="6" xfId="0" applyNumberFormat="1" applyFont="1" applyBorder="1"/>
    <xf numFmtId="0" fontId="2" fillId="0" borderId="4" xfId="0" applyFont="1" applyBorder="1"/>
    <xf numFmtId="0" fontId="12" fillId="0" borderId="0" xfId="0" applyFont="1"/>
    <xf numFmtId="0" fontId="13" fillId="0" borderId="0" xfId="0" applyFont="1"/>
    <xf numFmtId="0" fontId="14" fillId="0" borderId="0" xfId="0" applyFont="1"/>
    <xf numFmtId="0" fontId="15" fillId="5" borderId="0" xfId="0" applyFont="1" applyFill="1" applyAlignment="1">
      <alignment vertical="top"/>
    </xf>
    <xf numFmtId="0" fontId="15" fillId="5" borderId="0" xfId="0" applyFont="1" applyFill="1"/>
    <xf numFmtId="0" fontId="15" fillId="5" borderId="0" xfId="0" applyFont="1" applyFill="1" applyAlignment="1">
      <alignment vertical="top" wrapText="1"/>
    </xf>
    <xf numFmtId="0" fontId="16" fillId="5" borderId="0" xfId="0" applyFont="1" applyFill="1" applyAlignment="1">
      <alignment horizontal="center" vertical="top" wrapText="1"/>
    </xf>
    <xf numFmtId="0" fontId="16" fillId="5" borderId="0" xfId="0" applyFont="1" applyFill="1" applyAlignment="1">
      <alignment horizont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hartsheet" Target="chartsheets/sheet4.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hartsheet" Target="chartsheets/sheet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chartsheet" Target="chartsheets/sheet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hartsheet" Target="chartsheets/sheet5.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873392701764936E-2"/>
          <c:y val="7.7484487656334533E-2"/>
          <c:w val="0.78933258854239396"/>
          <c:h val="0.85313165090765331"/>
        </c:manualLayout>
      </c:layout>
      <c:barChart>
        <c:barDir val="col"/>
        <c:grouping val="clustered"/>
        <c:varyColors val="0"/>
        <c:ser>
          <c:idx val="0"/>
          <c:order val="0"/>
          <c:tx>
            <c:strRef>
              <c:f>Tables!$B$2</c:f>
              <c:strCache>
                <c:ptCount val="1"/>
                <c:pt idx="0">
                  <c:v>SFACD</c:v>
                </c:pt>
              </c:strCache>
            </c:strRef>
          </c:tx>
          <c:spPr>
            <a:solidFill>
              <a:schemeClr val="accent1"/>
            </a:solidFill>
            <a:ln>
              <a:solidFill>
                <a:schemeClr val="tx1"/>
              </a:solidFill>
            </a:ln>
            <a:effectLst/>
          </c:spPr>
          <c:invertIfNegative val="0"/>
          <c:cat>
            <c:strRef>
              <c:f>Tables!$A$3:$A$15</c:f>
              <c:strCache>
                <c:ptCount val="13"/>
                <c:pt idx="0">
                  <c:v>EVO</c:v>
                </c:pt>
                <c:pt idx="1">
                  <c:v>AGD</c:v>
                </c:pt>
                <c:pt idx="2">
                  <c:v>CIT</c:v>
                </c:pt>
                <c:pt idx="3">
                  <c:v>END</c:v>
                </c:pt>
                <c:pt idx="4">
                  <c:v>ENX</c:v>
                </c:pt>
                <c:pt idx="5">
                  <c:v>ERG</c:v>
                </c:pt>
                <c:pt idx="6">
                  <c:v>ESS</c:v>
                </c:pt>
                <c:pt idx="7">
                  <c:v>JEN</c:v>
                </c:pt>
                <c:pt idx="8">
                  <c:v>PCR</c:v>
                </c:pt>
                <c:pt idx="9">
                  <c:v>SAP</c:v>
                </c:pt>
                <c:pt idx="10">
                  <c:v>AND</c:v>
                </c:pt>
                <c:pt idx="11">
                  <c:v>TND</c:v>
                </c:pt>
                <c:pt idx="12">
                  <c:v>UED</c:v>
                </c:pt>
              </c:strCache>
            </c:strRef>
          </c:cat>
          <c:val>
            <c:numRef>
              <c:f>Tables!$B$3:$B$15</c:f>
              <c:numCache>
                <c:formatCode>0.000</c:formatCode>
                <c:ptCount val="13"/>
                <c:pt idx="0">
                  <c:v>0.47129880000000002</c:v>
                </c:pt>
                <c:pt idx="1">
                  <c:v>0.45374809999999999</c:v>
                </c:pt>
                <c:pt idx="2">
                  <c:v>0.93464519999999995</c:v>
                </c:pt>
                <c:pt idx="3">
                  <c:v>0.59953880000000004</c:v>
                </c:pt>
                <c:pt idx="4">
                  <c:v>0.60644529999999996</c:v>
                </c:pt>
                <c:pt idx="5">
                  <c:v>0.58157409999999998</c:v>
                </c:pt>
                <c:pt idx="6">
                  <c:v>0.60969390000000001</c:v>
                </c:pt>
                <c:pt idx="7">
                  <c:v>0.6478332</c:v>
                </c:pt>
                <c:pt idx="8">
                  <c:v>0.97258960000000005</c:v>
                </c:pt>
                <c:pt idx="9">
                  <c:v>0.77100159999999995</c:v>
                </c:pt>
                <c:pt idx="10">
                  <c:v>0.68515550000000003</c:v>
                </c:pt>
                <c:pt idx="11">
                  <c:v>0.79682189999999997</c:v>
                </c:pt>
                <c:pt idx="12">
                  <c:v>0.80762060000000002</c:v>
                </c:pt>
              </c:numCache>
            </c:numRef>
          </c:val>
          <c:extLst>
            <c:ext xmlns:c16="http://schemas.microsoft.com/office/drawing/2014/chart" uri="{C3380CC4-5D6E-409C-BE32-E72D297353CC}">
              <c16:uniqueId val="{00000000-BFD9-A64E-8197-EA59211BDC56}"/>
            </c:ext>
          </c:extLst>
        </c:ser>
        <c:ser>
          <c:idx val="1"/>
          <c:order val="1"/>
          <c:tx>
            <c:strRef>
              <c:f>Tables!$C$2</c:f>
              <c:strCache>
                <c:ptCount val="1"/>
                <c:pt idx="0">
                  <c:v>SFATLG</c:v>
                </c:pt>
              </c:strCache>
            </c:strRef>
          </c:tx>
          <c:spPr>
            <a:solidFill>
              <a:schemeClr val="accent2"/>
            </a:solidFill>
            <a:ln>
              <a:solidFill>
                <a:schemeClr val="tx1"/>
              </a:solidFill>
            </a:ln>
            <a:effectLst/>
          </c:spPr>
          <c:invertIfNegative val="0"/>
          <c:cat>
            <c:strRef>
              <c:f>Tables!$A$3:$A$15</c:f>
              <c:strCache>
                <c:ptCount val="13"/>
                <c:pt idx="0">
                  <c:v>EVO</c:v>
                </c:pt>
                <c:pt idx="1">
                  <c:v>AGD</c:v>
                </c:pt>
                <c:pt idx="2">
                  <c:v>CIT</c:v>
                </c:pt>
                <c:pt idx="3">
                  <c:v>END</c:v>
                </c:pt>
                <c:pt idx="4">
                  <c:v>ENX</c:v>
                </c:pt>
                <c:pt idx="5">
                  <c:v>ERG</c:v>
                </c:pt>
                <c:pt idx="6">
                  <c:v>ESS</c:v>
                </c:pt>
                <c:pt idx="7">
                  <c:v>JEN</c:v>
                </c:pt>
                <c:pt idx="8">
                  <c:v>PCR</c:v>
                </c:pt>
                <c:pt idx="9">
                  <c:v>SAP</c:v>
                </c:pt>
                <c:pt idx="10">
                  <c:v>AND</c:v>
                </c:pt>
                <c:pt idx="11">
                  <c:v>TND</c:v>
                </c:pt>
                <c:pt idx="12">
                  <c:v>UED</c:v>
                </c:pt>
              </c:strCache>
            </c:strRef>
          </c:cat>
          <c:val>
            <c:numRef>
              <c:f>Tables!$C$3:$C$15</c:f>
              <c:numCache>
                <c:formatCode>0.000</c:formatCode>
                <c:ptCount val="13"/>
                <c:pt idx="0">
                  <c:v>0.47651589999999999</c:v>
                </c:pt>
                <c:pt idx="1">
                  <c:v>0.43045620000000001</c:v>
                </c:pt>
                <c:pt idx="2">
                  <c:v>0.92939369999999999</c:v>
                </c:pt>
                <c:pt idx="3">
                  <c:v>0.57540599999999997</c:v>
                </c:pt>
                <c:pt idx="4">
                  <c:v>0.58726520000000004</c:v>
                </c:pt>
                <c:pt idx="5">
                  <c:v>0.6408334</c:v>
                </c:pt>
                <c:pt idx="6">
                  <c:v>0.64039900000000005</c:v>
                </c:pt>
                <c:pt idx="7">
                  <c:v>0.68134810000000001</c:v>
                </c:pt>
                <c:pt idx="8">
                  <c:v>0.96827640000000004</c:v>
                </c:pt>
                <c:pt idx="9">
                  <c:v>0.78839369999999998</c:v>
                </c:pt>
                <c:pt idx="10">
                  <c:v>0.68147369999999996</c:v>
                </c:pt>
                <c:pt idx="11">
                  <c:v>0.78705449999999999</c:v>
                </c:pt>
                <c:pt idx="12">
                  <c:v>0.82331750000000004</c:v>
                </c:pt>
              </c:numCache>
            </c:numRef>
          </c:val>
          <c:extLst>
            <c:ext xmlns:c16="http://schemas.microsoft.com/office/drawing/2014/chart" uri="{C3380CC4-5D6E-409C-BE32-E72D297353CC}">
              <c16:uniqueId val="{00000001-BFD9-A64E-8197-EA59211BDC56}"/>
            </c:ext>
          </c:extLst>
        </c:ser>
        <c:ser>
          <c:idx val="2"/>
          <c:order val="2"/>
          <c:tx>
            <c:strRef>
              <c:f>Tables!$D$2</c:f>
              <c:strCache>
                <c:ptCount val="1"/>
                <c:pt idx="0">
                  <c:v>LSECD</c:v>
                </c:pt>
              </c:strCache>
            </c:strRef>
          </c:tx>
          <c:spPr>
            <a:solidFill>
              <a:schemeClr val="accent3"/>
            </a:solidFill>
            <a:ln>
              <a:solidFill>
                <a:schemeClr val="tx1"/>
              </a:solidFill>
            </a:ln>
            <a:effectLst/>
          </c:spPr>
          <c:invertIfNegative val="0"/>
          <c:cat>
            <c:strRef>
              <c:f>Tables!$A$3:$A$15</c:f>
              <c:strCache>
                <c:ptCount val="13"/>
                <c:pt idx="0">
                  <c:v>EVO</c:v>
                </c:pt>
                <c:pt idx="1">
                  <c:v>AGD</c:v>
                </c:pt>
                <c:pt idx="2">
                  <c:v>CIT</c:v>
                </c:pt>
                <c:pt idx="3">
                  <c:v>END</c:v>
                </c:pt>
                <c:pt idx="4">
                  <c:v>ENX</c:v>
                </c:pt>
                <c:pt idx="5">
                  <c:v>ERG</c:v>
                </c:pt>
                <c:pt idx="6">
                  <c:v>ESS</c:v>
                </c:pt>
                <c:pt idx="7">
                  <c:v>JEN</c:v>
                </c:pt>
                <c:pt idx="8">
                  <c:v>PCR</c:v>
                </c:pt>
                <c:pt idx="9">
                  <c:v>SAP</c:v>
                </c:pt>
                <c:pt idx="10">
                  <c:v>AND</c:v>
                </c:pt>
                <c:pt idx="11">
                  <c:v>TND</c:v>
                </c:pt>
                <c:pt idx="12">
                  <c:v>UED</c:v>
                </c:pt>
              </c:strCache>
            </c:strRef>
          </c:cat>
          <c:val>
            <c:numRef>
              <c:f>Tables!$D$3:$D$15</c:f>
              <c:numCache>
                <c:formatCode>0.000</c:formatCode>
                <c:ptCount val="13"/>
                <c:pt idx="0">
                  <c:v>0.46486882963276827</c:v>
                </c:pt>
                <c:pt idx="1">
                  <c:v>0.4520330420234146</c:v>
                </c:pt>
                <c:pt idx="2">
                  <c:v>0.88869605261461737</c:v>
                </c:pt>
                <c:pt idx="3">
                  <c:v>0.59273965899541237</c:v>
                </c:pt>
                <c:pt idx="4">
                  <c:v>0.61385287304281699</c:v>
                </c:pt>
                <c:pt idx="5">
                  <c:v>0.55989836656540204</c:v>
                </c:pt>
                <c:pt idx="6">
                  <c:v>0.64856049180497599</c:v>
                </c:pt>
                <c:pt idx="7">
                  <c:v>0.63635416972508696</c:v>
                </c:pt>
                <c:pt idx="8">
                  <c:v>1</c:v>
                </c:pt>
                <c:pt idx="9">
                  <c:v>0.79453360250333405</c:v>
                </c:pt>
                <c:pt idx="10">
                  <c:v>0.72542325099014116</c:v>
                </c:pt>
                <c:pt idx="11">
                  <c:v>0.77414196879224828</c:v>
                </c:pt>
                <c:pt idx="12">
                  <c:v>0.79136181589558385</c:v>
                </c:pt>
              </c:numCache>
            </c:numRef>
          </c:val>
          <c:extLst>
            <c:ext xmlns:c16="http://schemas.microsoft.com/office/drawing/2014/chart" uri="{C3380CC4-5D6E-409C-BE32-E72D297353CC}">
              <c16:uniqueId val="{00000002-BFD9-A64E-8197-EA59211BDC56}"/>
            </c:ext>
          </c:extLst>
        </c:ser>
        <c:ser>
          <c:idx val="3"/>
          <c:order val="3"/>
          <c:tx>
            <c:strRef>
              <c:f>Tables!$E$2</c:f>
              <c:strCache>
                <c:ptCount val="1"/>
                <c:pt idx="0">
                  <c:v>LSETLG</c:v>
                </c:pt>
              </c:strCache>
            </c:strRef>
          </c:tx>
          <c:spPr>
            <a:solidFill>
              <a:schemeClr val="accent4"/>
            </a:solidFill>
            <a:ln>
              <a:solidFill>
                <a:schemeClr val="tx1"/>
              </a:solidFill>
            </a:ln>
            <a:effectLst/>
          </c:spPr>
          <c:invertIfNegative val="0"/>
          <c:cat>
            <c:strRef>
              <c:f>Tables!$A$3:$A$15</c:f>
              <c:strCache>
                <c:ptCount val="13"/>
                <c:pt idx="0">
                  <c:v>EVO</c:v>
                </c:pt>
                <c:pt idx="1">
                  <c:v>AGD</c:v>
                </c:pt>
                <c:pt idx="2">
                  <c:v>CIT</c:v>
                </c:pt>
                <c:pt idx="3">
                  <c:v>END</c:v>
                </c:pt>
                <c:pt idx="4">
                  <c:v>ENX</c:v>
                </c:pt>
                <c:pt idx="5">
                  <c:v>ERG</c:v>
                </c:pt>
                <c:pt idx="6">
                  <c:v>ESS</c:v>
                </c:pt>
                <c:pt idx="7">
                  <c:v>JEN</c:v>
                </c:pt>
                <c:pt idx="8">
                  <c:v>PCR</c:v>
                </c:pt>
                <c:pt idx="9">
                  <c:v>SAP</c:v>
                </c:pt>
                <c:pt idx="10">
                  <c:v>AND</c:v>
                </c:pt>
                <c:pt idx="11">
                  <c:v>TND</c:v>
                </c:pt>
                <c:pt idx="12">
                  <c:v>UED</c:v>
                </c:pt>
              </c:strCache>
            </c:strRef>
          </c:cat>
          <c:val>
            <c:numRef>
              <c:f>Tables!$E$3:$E$15</c:f>
              <c:numCache>
                <c:formatCode>0.000</c:formatCode>
                <c:ptCount val="13"/>
                <c:pt idx="0">
                  <c:v>0.41811448349391933</c:v>
                </c:pt>
                <c:pt idx="1">
                  <c:v>0.4497785178207277</c:v>
                </c:pt>
                <c:pt idx="2">
                  <c:v>0.8154623711872927</c:v>
                </c:pt>
                <c:pt idx="3">
                  <c:v>0.60957090729630925</c:v>
                </c:pt>
                <c:pt idx="4">
                  <c:v>0.61446703294463068</c:v>
                </c:pt>
                <c:pt idx="5">
                  <c:v>0.56665762138222475</c:v>
                </c:pt>
                <c:pt idx="6">
                  <c:v>0.7110589082064096</c:v>
                </c:pt>
                <c:pt idx="7">
                  <c:v>0.48675225595997168</c:v>
                </c:pt>
                <c:pt idx="8">
                  <c:v>1</c:v>
                </c:pt>
                <c:pt idx="9">
                  <c:v>0.83193580382667165</c:v>
                </c:pt>
                <c:pt idx="10">
                  <c:v>0.66697681085847438</c:v>
                </c:pt>
                <c:pt idx="11">
                  <c:v>0.72542325099014116</c:v>
                </c:pt>
                <c:pt idx="12">
                  <c:v>0.62250725256768669</c:v>
                </c:pt>
              </c:numCache>
            </c:numRef>
          </c:val>
          <c:extLst>
            <c:ext xmlns:c16="http://schemas.microsoft.com/office/drawing/2014/chart" uri="{C3380CC4-5D6E-409C-BE32-E72D297353CC}">
              <c16:uniqueId val="{00000003-BFD9-A64E-8197-EA59211BDC56}"/>
            </c:ext>
          </c:extLst>
        </c:ser>
        <c:ser>
          <c:idx val="4"/>
          <c:order val="4"/>
          <c:tx>
            <c:strRef>
              <c:f>Tables!$F$2</c:f>
              <c:strCache>
                <c:ptCount val="1"/>
                <c:pt idx="0">
                  <c:v>Opex MPFP</c:v>
                </c:pt>
              </c:strCache>
            </c:strRef>
          </c:tx>
          <c:spPr>
            <a:solidFill>
              <a:schemeClr val="accent6"/>
            </a:solidFill>
            <a:ln>
              <a:solidFill>
                <a:schemeClr val="tx1"/>
              </a:solidFill>
            </a:ln>
            <a:effectLst/>
          </c:spPr>
          <c:invertIfNegative val="0"/>
          <c:cat>
            <c:strRef>
              <c:f>Tables!$A$3:$A$15</c:f>
              <c:strCache>
                <c:ptCount val="13"/>
                <c:pt idx="0">
                  <c:v>EVO</c:v>
                </c:pt>
                <c:pt idx="1">
                  <c:v>AGD</c:v>
                </c:pt>
                <c:pt idx="2">
                  <c:v>CIT</c:v>
                </c:pt>
                <c:pt idx="3">
                  <c:v>END</c:v>
                </c:pt>
                <c:pt idx="4">
                  <c:v>ENX</c:v>
                </c:pt>
                <c:pt idx="5">
                  <c:v>ERG</c:v>
                </c:pt>
                <c:pt idx="6">
                  <c:v>ESS</c:v>
                </c:pt>
                <c:pt idx="7">
                  <c:v>JEN</c:v>
                </c:pt>
                <c:pt idx="8">
                  <c:v>PCR</c:v>
                </c:pt>
                <c:pt idx="9">
                  <c:v>SAP</c:v>
                </c:pt>
                <c:pt idx="10">
                  <c:v>AND</c:v>
                </c:pt>
                <c:pt idx="11">
                  <c:v>TND</c:v>
                </c:pt>
                <c:pt idx="12">
                  <c:v>UED</c:v>
                </c:pt>
              </c:strCache>
            </c:strRef>
          </c:cat>
          <c:val>
            <c:numRef>
              <c:f>Tables!$F$3:$F$15</c:f>
              <c:numCache>
                <c:formatCode>0.000</c:formatCode>
                <c:ptCount val="13"/>
                <c:pt idx="0">
                  <c:v>0.52143958226901177</c:v>
                </c:pt>
                <c:pt idx="1">
                  <c:v>0.43922207600471941</c:v>
                </c:pt>
                <c:pt idx="2">
                  <c:v>0.84229606079404462</c:v>
                </c:pt>
                <c:pt idx="3">
                  <c:v>0.6413783723787283</c:v>
                </c:pt>
                <c:pt idx="4">
                  <c:v>0.64823342015155938</c:v>
                </c:pt>
                <c:pt idx="5">
                  <c:v>0.63659702202841428</c:v>
                </c:pt>
                <c:pt idx="6">
                  <c:v>0.67489993857344432</c:v>
                </c:pt>
                <c:pt idx="7">
                  <c:v>0.53394125477424215</c:v>
                </c:pt>
                <c:pt idx="8">
                  <c:v>1</c:v>
                </c:pt>
                <c:pt idx="9">
                  <c:v>0.9411571987666032</c:v>
                </c:pt>
                <c:pt idx="10">
                  <c:v>0.64363708309005996</c:v>
                </c:pt>
                <c:pt idx="11">
                  <c:v>0.77368791964676686</c:v>
                </c:pt>
                <c:pt idx="12">
                  <c:v>0.6529957077433951</c:v>
                </c:pt>
              </c:numCache>
            </c:numRef>
          </c:val>
          <c:extLst>
            <c:ext xmlns:c16="http://schemas.microsoft.com/office/drawing/2014/chart" uri="{C3380CC4-5D6E-409C-BE32-E72D297353CC}">
              <c16:uniqueId val="{00000004-BFD9-A64E-8197-EA59211BDC56}"/>
            </c:ext>
          </c:extLst>
        </c:ser>
        <c:dLbls>
          <c:showLegendKey val="0"/>
          <c:showVal val="0"/>
          <c:showCatName val="0"/>
          <c:showSerName val="0"/>
          <c:showPercent val="0"/>
          <c:showBubbleSize val="0"/>
        </c:dLbls>
        <c:gapWidth val="219"/>
        <c:overlap val="-27"/>
        <c:axId val="210544111"/>
        <c:axId val="210567327"/>
      </c:barChart>
      <c:catAx>
        <c:axId val="21054411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Helvetica" pitchFamily="2" charset="0"/>
                <a:ea typeface="+mn-ea"/>
                <a:cs typeface="+mn-cs"/>
              </a:defRPr>
            </a:pPr>
            <a:endParaRPr lang="en-US"/>
          </a:p>
        </c:txPr>
        <c:crossAx val="210567327"/>
        <c:crosses val="autoZero"/>
        <c:auto val="1"/>
        <c:lblAlgn val="ctr"/>
        <c:lblOffset val="100"/>
        <c:noMultiLvlLbl val="0"/>
      </c:catAx>
      <c:valAx>
        <c:axId val="210567327"/>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solidFill>
                <a:latin typeface="Helvetica" pitchFamily="2" charset="0"/>
                <a:ea typeface="+mn-ea"/>
                <a:cs typeface="+mn-cs"/>
              </a:defRPr>
            </a:pPr>
            <a:endParaRPr lang="en-US"/>
          </a:p>
        </c:txPr>
        <c:crossAx val="210544111"/>
        <c:crosses val="autoZero"/>
        <c:crossBetween val="between"/>
      </c:valAx>
      <c:spPr>
        <a:noFill/>
        <a:ln>
          <a:noFill/>
        </a:ln>
        <a:effectLst/>
      </c:spPr>
    </c:plotArea>
    <c:legend>
      <c:legendPos val="r"/>
      <c:layout>
        <c:manualLayout>
          <c:xMode val="edge"/>
          <c:yMode val="edge"/>
          <c:x val="0.87705941879867932"/>
          <c:y val="0.2478354438937681"/>
          <c:w val="0.11476422865073337"/>
          <c:h val="0.52958625580278695"/>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solidFill>
              <a:latin typeface="Helvetica" pitchFamily="2"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Helvetica" pitchFamily="2" charset="0"/>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109774306861023E-2"/>
          <c:y val="2.5104602510460251E-2"/>
          <c:w val="0.9138834044107379"/>
          <c:h val="0.83354264817316248"/>
        </c:manualLayout>
      </c:layout>
      <c:barChart>
        <c:barDir val="col"/>
        <c:grouping val="clustered"/>
        <c:varyColors val="0"/>
        <c:ser>
          <c:idx val="1"/>
          <c:order val="0"/>
          <c:tx>
            <c:v>Average including Opex MPFP</c:v>
          </c:tx>
          <c:spPr>
            <a:solidFill>
              <a:schemeClr val="accent2"/>
            </a:solidFill>
            <a:ln>
              <a:solidFill>
                <a:schemeClr val="bg1">
                  <a:lumMod val="65000"/>
                </a:schemeClr>
              </a:solidFill>
            </a:ln>
            <a:effectLst/>
          </c:spPr>
          <c:invertIfNegative val="0"/>
          <c:cat>
            <c:strRef>
              <c:f>Tables!$A$3:$A$15</c:f>
              <c:strCache>
                <c:ptCount val="13"/>
                <c:pt idx="0">
                  <c:v>EVO</c:v>
                </c:pt>
                <c:pt idx="1">
                  <c:v>AGD</c:v>
                </c:pt>
                <c:pt idx="2">
                  <c:v>CIT</c:v>
                </c:pt>
                <c:pt idx="3">
                  <c:v>END</c:v>
                </c:pt>
                <c:pt idx="4">
                  <c:v>ENX</c:v>
                </c:pt>
                <c:pt idx="5">
                  <c:v>ERG</c:v>
                </c:pt>
                <c:pt idx="6">
                  <c:v>ESS</c:v>
                </c:pt>
                <c:pt idx="7">
                  <c:v>JEN</c:v>
                </c:pt>
                <c:pt idx="8">
                  <c:v>PCR</c:v>
                </c:pt>
                <c:pt idx="9">
                  <c:v>SAP</c:v>
                </c:pt>
                <c:pt idx="10">
                  <c:v>AND</c:v>
                </c:pt>
                <c:pt idx="11">
                  <c:v>TND</c:v>
                </c:pt>
                <c:pt idx="12">
                  <c:v>UED</c:v>
                </c:pt>
              </c:strCache>
            </c:strRef>
          </c:cat>
          <c:val>
            <c:numRef>
              <c:f>Tables!$G$3:$G$15</c:f>
              <c:numCache>
                <c:formatCode>0.000</c:formatCode>
                <c:ptCount val="13"/>
                <c:pt idx="0">
                  <c:v>0.47044751907913984</c:v>
                </c:pt>
                <c:pt idx="1">
                  <c:v>0.44504758716977227</c:v>
                </c:pt>
                <c:pt idx="2">
                  <c:v>0.89875775335216546</c:v>
                </c:pt>
                <c:pt idx="3">
                  <c:v>0.60372674773408996</c:v>
                </c:pt>
                <c:pt idx="4">
                  <c:v>0.61405276522780139</c:v>
                </c:pt>
                <c:pt idx="5">
                  <c:v>0.59711210199520814</c:v>
                </c:pt>
                <c:pt idx="6">
                  <c:v>0.65692244771696595</c:v>
                </c:pt>
                <c:pt idx="7">
                  <c:v>0.62486918112483236</c:v>
                </c:pt>
                <c:pt idx="8">
                  <c:v>0.98817319999999997</c:v>
                </c:pt>
                <c:pt idx="9">
                  <c:v>0.82540438101932168</c:v>
                </c:pt>
                <c:pt idx="10">
                  <c:v>0.68053326898773514</c:v>
                </c:pt>
                <c:pt idx="11">
                  <c:v>0.77142590788583132</c:v>
                </c:pt>
                <c:pt idx="12">
                  <c:v>0.76882390590974481</c:v>
                </c:pt>
              </c:numCache>
            </c:numRef>
          </c:val>
          <c:extLst>
            <c:ext xmlns:c16="http://schemas.microsoft.com/office/drawing/2014/chart" uri="{C3380CC4-5D6E-409C-BE32-E72D297353CC}">
              <c16:uniqueId val="{00000000-8183-0344-A043-E77E26ECCA61}"/>
            </c:ext>
          </c:extLst>
        </c:ser>
        <c:ser>
          <c:idx val="0"/>
          <c:order val="1"/>
          <c:tx>
            <c:v>Average of Econometric Models only</c:v>
          </c:tx>
          <c:spPr>
            <a:solidFill>
              <a:schemeClr val="accent4">
                <a:lumMod val="40000"/>
                <a:lumOff val="60000"/>
              </a:schemeClr>
            </a:solidFill>
            <a:ln>
              <a:solidFill>
                <a:schemeClr val="tx1"/>
              </a:solidFill>
            </a:ln>
            <a:effectLst/>
          </c:spPr>
          <c:invertIfNegative val="0"/>
          <c:cat>
            <c:strRef>
              <c:f>Tables!$A$3:$A$15</c:f>
              <c:strCache>
                <c:ptCount val="13"/>
                <c:pt idx="0">
                  <c:v>EVO</c:v>
                </c:pt>
                <c:pt idx="1">
                  <c:v>AGD</c:v>
                </c:pt>
                <c:pt idx="2">
                  <c:v>CIT</c:v>
                </c:pt>
                <c:pt idx="3">
                  <c:v>END</c:v>
                </c:pt>
                <c:pt idx="4">
                  <c:v>ENX</c:v>
                </c:pt>
                <c:pt idx="5">
                  <c:v>ERG</c:v>
                </c:pt>
                <c:pt idx="6">
                  <c:v>ESS</c:v>
                </c:pt>
                <c:pt idx="7">
                  <c:v>JEN</c:v>
                </c:pt>
                <c:pt idx="8">
                  <c:v>PCR</c:v>
                </c:pt>
                <c:pt idx="9">
                  <c:v>SAP</c:v>
                </c:pt>
                <c:pt idx="10">
                  <c:v>AND</c:v>
                </c:pt>
                <c:pt idx="11">
                  <c:v>TND</c:v>
                </c:pt>
                <c:pt idx="12">
                  <c:v>UED</c:v>
                </c:pt>
              </c:strCache>
            </c:strRef>
          </c:cat>
          <c:val>
            <c:numRef>
              <c:f>Tables!$H$3:$H$15</c:f>
              <c:numCache>
                <c:formatCode>0.000</c:formatCode>
                <c:ptCount val="13"/>
                <c:pt idx="0">
                  <c:v>0.45769950328167186</c:v>
                </c:pt>
                <c:pt idx="1">
                  <c:v>0.44650396496103556</c:v>
                </c:pt>
                <c:pt idx="2">
                  <c:v>0.91757831753820573</c:v>
                </c:pt>
                <c:pt idx="3">
                  <c:v>0.59431384157293043</c:v>
                </c:pt>
                <c:pt idx="4">
                  <c:v>0.60550760149686189</c:v>
                </c:pt>
                <c:pt idx="5">
                  <c:v>0.58724087198690667</c:v>
                </c:pt>
                <c:pt idx="6">
                  <c:v>0.65242807500284639</c:v>
                </c:pt>
                <c:pt idx="7">
                  <c:v>0.65517848990836236</c:v>
                </c:pt>
                <c:pt idx="8">
                  <c:v>0.98521650000000005</c:v>
                </c:pt>
                <c:pt idx="9">
                  <c:v>0.79646617658250141</c:v>
                </c:pt>
                <c:pt idx="10">
                  <c:v>0.68975731546215391</c:v>
                </c:pt>
                <c:pt idx="11">
                  <c:v>0.77086040494559738</c:v>
                </c:pt>
                <c:pt idx="12">
                  <c:v>0.80743330529852797</c:v>
                </c:pt>
              </c:numCache>
            </c:numRef>
          </c:val>
          <c:extLst>
            <c:ext xmlns:c16="http://schemas.microsoft.com/office/drawing/2014/chart" uri="{C3380CC4-5D6E-409C-BE32-E72D297353CC}">
              <c16:uniqueId val="{00000000-31BE-DF4E-9929-3D3B420DD932}"/>
            </c:ext>
          </c:extLst>
        </c:ser>
        <c:dLbls>
          <c:showLegendKey val="0"/>
          <c:showVal val="0"/>
          <c:showCatName val="0"/>
          <c:showSerName val="0"/>
          <c:showPercent val="0"/>
          <c:showBubbleSize val="0"/>
        </c:dLbls>
        <c:gapWidth val="219"/>
        <c:overlap val="25"/>
        <c:axId val="134560415"/>
        <c:axId val="225406767"/>
      </c:barChart>
      <c:catAx>
        <c:axId val="1345604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solidFill>
                <a:latin typeface="Helvetica" pitchFamily="2" charset="0"/>
                <a:ea typeface="+mn-ea"/>
                <a:cs typeface="+mn-cs"/>
              </a:defRPr>
            </a:pPr>
            <a:endParaRPr lang="en-US"/>
          </a:p>
        </c:txPr>
        <c:crossAx val="225406767"/>
        <c:crosses val="autoZero"/>
        <c:auto val="1"/>
        <c:lblAlgn val="ctr"/>
        <c:lblOffset val="100"/>
        <c:noMultiLvlLbl val="0"/>
      </c:catAx>
      <c:valAx>
        <c:axId val="225406767"/>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solidFill>
                <a:latin typeface="Helvetica" pitchFamily="2" charset="0"/>
                <a:ea typeface="+mn-ea"/>
                <a:cs typeface="+mn-cs"/>
              </a:defRPr>
            </a:pPr>
            <a:endParaRPr lang="en-US"/>
          </a:p>
        </c:txPr>
        <c:crossAx val="134560415"/>
        <c:crosses val="autoZero"/>
        <c:crossBetween val="between"/>
      </c:valAx>
      <c:spPr>
        <a:noFill/>
        <a:ln>
          <a:noFill/>
        </a:ln>
        <a:effectLst/>
      </c:spPr>
    </c:plotArea>
    <c:legend>
      <c:legendPos val="b"/>
      <c:layout>
        <c:manualLayout>
          <c:xMode val="edge"/>
          <c:yMode val="edge"/>
          <c:x val="8.4617847052883735E-2"/>
          <c:y val="0.92075313807531378"/>
          <c:w val="0.87987753918209066"/>
          <c:h val="6.0418410041841002E-2"/>
        </c:manualLayout>
      </c:layout>
      <c:overlay val="0"/>
      <c:spPr>
        <a:noFill/>
        <a:ln>
          <a:noFill/>
        </a:ln>
        <a:effectLst/>
      </c:spPr>
      <c:txPr>
        <a:bodyPr rot="0" spcFirstLastPara="1" vertOverflow="ellipsis" vert="horz" wrap="square" anchor="ctr" anchorCtr="1"/>
        <a:lstStyle/>
        <a:p>
          <a:pPr>
            <a:defRPr sz="1600" b="0" i="0" u="none" strike="noStrike" kern="1200" baseline="0">
              <a:solidFill>
                <a:schemeClr val="tx1"/>
              </a:solidFill>
              <a:latin typeface="Helvetica" pitchFamily="2"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chemeClr val="tx1"/>
          </a:solidFill>
          <a:latin typeface="Helvetica" pitchFamily="2" charset="0"/>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2744472009491962E-2"/>
          <c:y val="2.5677165354330709E-2"/>
          <c:w val="0.90413234818250465"/>
          <c:h val="0.8258430118110236"/>
        </c:manualLayout>
      </c:layout>
      <c:barChart>
        <c:barDir val="col"/>
        <c:grouping val="clustered"/>
        <c:varyColors val="0"/>
        <c:ser>
          <c:idx val="0"/>
          <c:order val="0"/>
          <c:tx>
            <c:v>Average of four econometric models*</c:v>
          </c:tx>
          <c:spPr>
            <a:solidFill>
              <a:schemeClr val="accent1"/>
            </a:solidFill>
            <a:ln>
              <a:noFill/>
            </a:ln>
            <a:effectLst/>
          </c:spPr>
          <c:invertIfNegative val="0"/>
          <c:cat>
            <c:strRef>
              <c:f>Tables!$A$3:$A$15</c:f>
              <c:strCache>
                <c:ptCount val="13"/>
                <c:pt idx="0">
                  <c:v>EVO</c:v>
                </c:pt>
                <c:pt idx="1">
                  <c:v>AGD</c:v>
                </c:pt>
                <c:pt idx="2">
                  <c:v>CIT</c:v>
                </c:pt>
                <c:pt idx="3">
                  <c:v>END</c:v>
                </c:pt>
                <c:pt idx="4">
                  <c:v>ENX</c:v>
                </c:pt>
                <c:pt idx="5">
                  <c:v>ERG</c:v>
                </c:pt>
                <c:pt idx="6">
                  <c:v>ESS</c:v>
                </c:pt>
                <c:pt idx="7">
                  <c:v>JEN</c:v>
                </c:pt>
                <c:pt idx="8">
                  <c:v>PCR</c:v>
                </c:pt>
                <c:pt idx="9">
                  <c:v>SAP</c:v>
                </c:pt>
                <c:pt idx="10">
                  <c:v>AND</c:v>
                </c:pt>
                <c:pt idx="11">
                  <c:v>TND</c:v>
                </c:pt>
                <c:pt idx="12">
                  <c:v>UED</c:v>
                </c:pt>
              </c:strCache>
            </c:strRef>
          </c:cat>
          <c:val>
            <c:numRef>
              <c:f>Tables!$H$3:$H$15</c:f>
              <c:numCache>
                <c:formatCode>0.000</c:formatCode>
                <c:ptCount val="13"/>
                <c:pt idx="0">
                  <c:v>0.45769950328167186</c:v>
                </c:pt>
                <c:pt idx="1">
                  <c:v>0.44650396496103556</c:v>
                </c:pt>
                <c:pt idx="2">
                  <c:v>0.91757831753820573</c:v>
                </c:pt>
                <c:pt idx="3">
                  <c:v>0.59431384157293043</c:v>
                </c:pt>
                <c:pt idx="4">
                  <c:v>0.60550760149686189</c:v>
                </c:pt>
                <c:pt idx="5">
                  <c:v>0.58724087198690667</c:v>
                </c:pt>
                <c:pt idx="6">
                  <c:v>0.65242807500284639</c:v>
                </c:pt>
                <c:pt idx="7">
                  <c:v>0.65517848990836236</c:v>
                </c:pt>
                <c:pt idx="8">
                  <c:v>0.98521650000000005</c:v>
                </c:pt>
                <c:pt idx="9">
                  <c:v>0.79646617658250141</c:v>
                </c:pt>
                <c:pt idx="10">
                  <c:v>0.68975731546215391</c:v>
                </c:pt>
                <c:pt idx="11">
                  <c:v>0.77086040494559738</c:v>
                </c:pt>
                <c:pt idx="12">
                  <c:v>0.80743330529852797</c:v>
                </c:pt>
              </c:numCache>
            </c:numRef>
          </c:val>
          <c:extLst>
            <c:ext xmlns:c16="http://schemas.microsoft.com/office/drawing/2014/chart" uri="{C3380CC4-5D6E-409C-BE32-E72D297353CC}">
              <c16:uniqueId val="{00000000-8CDB-634B-8443-979CF1D7529E}"/>
            </c:ext>
          </c:extLst>
        </c:ser>
        <c:ser>
          <c:idx val="1"/>
          <c:order val="1"/>
          <c:tx>
            <c:v>Average of two CD models</c:v>
          </c:tx>
          <c:spPr>
            <a:solidFill>
              <a:schemeClr val="accent2"/>
            </a:solidFill>
            <a:ln>
              <a:solidFill>
                <a:schemeClr val="tx1">
                  <a:lumMod val="50000"/>
                  <a:lumOff val="50000"/>
                </a:schemeClr>
              </a:solidFill>
            </a:ln>
            <a:effectLst/>
          </c:spPr>
          <c:invertIfNegative val="0"/>
          <c:cat>
            <c:strRef>
              <c:f>Tables!$A$3:$A$15</c:f>
              <c:strCache>
                <c:ptCount val="13"/>
                <c:pt idx="0">
                  <c:v>EVO</c:v>
                </c:pt>
                <c:pt idx="1">
                  <c:v>AGD</c:v>
                </c:pt>
                <c:pt idx="2">
                  <c:v>CIT</c:v>
                </c:pt>
                <c:pt idx="3">
                  <c:v>END</c:v>
                </c:pt>
                <c:pt idx="4">
                  <c:v>ENX</c:v>
                </c:pt>
                <c:pt idx="5">
                  <c:v>ERG</c:v>
                </c:pt>
                <c:pt idx="6">
                  <c:v>ESS</c:v>
                </c:pt>
                <c:pt idx="7">
                  <c:v>JEN</c:v>
                </c:pt>
                <c:pt idx="8">
                  <c:v>PCR</c:v>
                </c:pt>
                <c:pt idx="9">
                  <c:v>SAP</c:v>
                </c:pt>
                <c:pt idx="10">
                  <c:v>AND</c:v>
                </c:pt>
                <c:pt idx="11">
                  <c:v>TND</c:v>
                </c:pt>
                <c:pt idx="12">
                  <c:v>UED</c:v>
                </c:pt>
              </c:strCache>
            </c:strRef>
          </c:cat>
          <c:val>
            <c:numRef>
              <c:f>Tables!$J$3:$J$15</c:f>
              <c:numCache>
                <c:formatCode>0.000</c:formatCode>
                <c:ptCount val="13"/>
                <c:pt idx="0">
                  <c:v>0.46808381481638417</c:v>
                </c:pt>
                <c:pt idx="1">
                  <c:v>0.45289057101170727</c:v>
                </c:pt>
                <c:pt idx="2">
                  <c:v>0.91167062630730866</c:v>
                </c:pt>
                <c:pt idx="3">
                  <c:v>0.59613922949770615</c:v>
                </c:pt>
                <c:pt idx="4">
                  <c:v>0.61014908652140853</c:v>
                </c:pt>
                <c:pt idx="5">
                  <c:v>0.57073623328270107</c:v>
                </c:pt>
                <c:pt idx="6">
                  <c:v>0.629127195902488</c:v>
                </c:pt>
                <c:pt idx="7">
                  <c:v>0.64209368486254348</c:v>
                </c:pt>
                <c:pt idx="8">
                  <c:v>0.98629480000000003</c:v>
                </c:pt>
                <c:pt idx="9">
                  <c:v>0.782767601251667</c:v>
                </c:pt>
                <c:pt idx="10">
                  <c:v>0.70528937549507065</c:v>
                </c:pt>
                <c:pt idx="11">
                  <c:v>0.78548193439612413</c:v>
                </c:pt>
                <c:pt idx="12">
                  <c:v>0.79949120794779194</c:v>
                </c:pt>
              </c:numCache>
            </c:numRef>
          </c:val>
          <c:extLst>
            <c:ext xmlns:c16="http://schemas.microsoft.com/office/drawing/2014/chart" uri="{C3380CC4-5D6E-409C-BE32-E72D297353CC}">
              <c16:uniqueId val="{00000001-8CDB-634B-8443-979CF1D7529E}"/>
            </c:ext>
          </c:extLst>
        </c:ser>
        <c:dLbls>
          <c:showLegendKey val="0"/>
          <c:showVal val="0"/>
          <c:showCatName val="0"/>
          <c:showSerName val="0"/>
          <c:showPercent val="0"/>
          <c:showBubbleSize val="0"/>
        </c:dLbls>
        <c:gapWidth val="219"/>
        <c:overlap val="20"/>
        <c:axId val="2008267968"/>
        <c:axId val="2008269648"/>
      </c:barChart>
      <c:catAx>
        <c:axId val="2008267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solidFill>
                <a:latin typeface="+mn-lt"/>
                <a:ea typeface="+mn-ea"/>
                <a:cs typeface="+mn-cs"/>
              </a:defRPr>
            </a:pPr>
            <a:endParaRPr lang="en-US"/>
          </a:p>
        </c:txPr>
        <c:crossAx val="2008269648"/>
        <c:crosses val="autoZero"/>
        <c:auto val="1"/>
        <c:lblAlgn val="ctr"/>
        <c:lblOffset val="100"/>
        <c:noMultiLvlLbl val="0"/>
      </c:catAx>
      <c:valAx>
        <c:axId val="2008269648"/>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solidFill>
                <a:latin typeface="+mn-lt"/>
                <a:ea typeface="+mn-ea"/>
                <a:cs typeface="+mn-cs"/>
              </a:defRPr>
            </a:pPr>
            <a:endParaRPr lang="en-US"/>
          </a:p>
        </c:txPr>
        <c:crossAx val="2008267968"/>
        <c:crosses val="autoZero"/>
        <c:crossBetween val="between"/>
      </c:valAx>
      <c:spPr>
        <a:noFill/>
        <a:ln>
          <a:noFill/>
        </a:ln>
        <a:effectLst/>
      </c:spPr>
    </c:plotArea>
    <c:legend>
      <c:legendPos val="b"/>
      <c:layout>
        <c:manualLayout>
          <c:xMode val="edge"/>
          <c:yMode val="edge"/>
          <c:x val="0.18883820515586236"/>
          <c:y val="0.9080339566929132"/>
          <c:w val="0.63252809837126522"/>
          <c:h val="6.30878255602665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chemeClr val="tx1"/>
          </a:solidFill>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780623261110094E-2"/>
          <c:y val="7.7484487656334533E-2"/>
          <c:w val="0.79342535798304881"/>
          <c:h val="0.8489475504892432"/>
        </c:manualLayout>
      </c:layout>
      <c:barChart>
        <c:barDir val="col"/>
        <c:grouping val="clustered"/>
        <c:varyColors val="0"/>
        <c:ser>
          <c:idx val="0"/>
          <c:order val="0"/>
          <c:tx>
            <c:strRef>
              <c:f>Tables!$B$2</c:f>
              <c:strCache>
                <c:ptCount val="1"/>
                <c:pt idx="0">
                  <c:v>SFACD</c:v>
                </c:pt>
              </c:strCache>
            </c:strRef>
          </c:tx>
          <c:spPr>
            <a:solidFill>
              <a:schemeClr val="accent1"/>
            </a:solidFill>
            <a:ln>
              <a:solidFill>
                <a:schemeClr val="tx1"/>
              </a:solidFill>
            </a:ln>
            <a:effectLst/>
          </c:spPr>
          <c:invertIfNegative val="0"/>
          <c:cat>
            <c:strRef>
              <c:f>Tables!$A$20:$A$32</c:f>
              <c:strCache>
                <c:ptCount val="13"/>
                <c:pt idx="0">
                  <c:v>EVO</c:v>
                </c:pt>
                <c:pt idx="1">
                  <c:v>AGD</c:v>
                </c:pt>
                <c:pt idx="2">
                  <c:v>CIT</c:v>
                </c:pt>
                <c:pt idx="3">
                  <c:v>END</c:v>
                </c:pt>
                <c:pt idx="4">
                  <c:v>ENX</c:v>
                </c:pt>
                <c:pt idx="5">
                  <c:v>ERG</c:v>
                </c:pt>
                <c:pt idx="6">
                  <c:v>ESS</c:v>
                </c:pt>
                <c:pt idx="7">
                  <c:v>JEN</c:v>
                </c:pt>
                <c:pt idx="8">
                  <c:v>PCR</c:v>
                </c:pt>
                <c:pt idx="9">
                  <c:v>SAP</c:v>
                </c:pt>
                <c:pt idx="10">
                  <c:v>AND</c:v>
                </c:pt>
                <c:pt idx="11">
                  <c:v>TND</c:v>
                </c:pt>
                <c:pt idx="12">
                  <c:v>UED</c:v>
                </c:pt>
              </c:strCache>
            </c:strRef>
          </c:cat>
          <c:val>
            <c:numRef>
              <c:f>Tables!$B$20:$B$32</c:f>
              <c:numCache>
                <c:formatCode>0.000</c:formatCode>
                <c:ptCount val="13"/>
                <c:pt idx="0">
                  <c:v>0.50531979999999999</c:v>
                </c:pt>
                <c:pt idx="1">
                  <c:v>0.47273730000000003</c:v>
                </c:pt>
                <c:pt idx="2">
                  <c:v>0.84495589999999998</c:v>
                </c:pt>
                <c:pt idx="3">
                  <c:v>0.63776869999999997</c:v>
                </c:pt>
                <c:pt idx="4">
                  <c:v>0.62273809999999996</c:v>
                </c:pt>
                <c:pt idx="5">
                  <c:v>0.62027220000000005</c:v>
                </c:pt>
                <c:pt idx="6">
                  <c:v>0.64881650000000002</c:v>
                </c:pt>
                <c:pt idx="7">
                  <c:v>0.6108536</c:v>
                </c:pt>
                <c:pt idx="8">
                  <c:v>0.96316740000000001</c:v>
                </c:pt>
                <c:pt idx="9">
                  <c:v>0.77624329999999997</c:v>
                </c:pt>
                <c:pt idx="10">
                  <c:v>0.65696410000000005</c:v>
                </c:pt>
                <c:pt idx="11">
                  <c:v>0.8206966</c:v>
                </c:pt>
                <c:pt idx="12">
                  <c:v>0.77014419999999995</c:v>
                </c:pt>
              </c:numCache>
            </c:numRef>
          </c:val>
          <c:extLst>
            <c:ext xmlns:c16="http://schemas.microsoft.com/office/drawing/2014/chart" uri="{C3380CC4-5D6E-409C-BE32-E72D297353CC}">
              <c16:uniqueId val="{00000000-6316-6940-8DA3-2C12AA57D316}"/>
            </c:ext>
          </c:extLst>
        </c:ser>
        <c:ser>
          <c:idx val="1"/>
          <c:order val="1"/>
          <c:tx>
            <c:strRef>
              <c:f>Tables!$C$2</c:f>
              <c:strCache>
                <c:ptCount val="1"/>
                <c:pt idx="0">
                  <c:v>SFATLG</c:v>
                </c:pt>
              </c:strCache>
            </c:strRef>
          </c:tx>
          <c:spPr>
            <a:solidFill>
              <a:schemeClr val="accent2"/>
            </a:solidFill>
            <a:ln>
              <a:solidFill>
                <a:schemeClr val="tx1"/>
              </a:solidFill>
            </a:ln>
            <a:effectLst/>
          </c:spPr>
          <c:invertIfNegative val="0"/>
          <c:cat>
            <c:strRef>
              <c:f>Tables!$A$20:$A$32</c:f>
              <c:strCache>
                <c:ptCount val="13"/>
                <c:pt idx="0">
                  <c:v>EVO</c:v>
                </c:pt>
                <c:pt idx="1">
                  <c:v>AGD</c:v>
                </c:pt>
                <c:pt idx="2">
                  <c:v>CIT</c:v>
                </c:pt>
                <c:pt idx="3">
                  <c:v>END</c:v>
                </c:pt>
                <c:pt idx="4">
                  <c:v>ENX</c:v>
                </c:pt>
                <c:pt idx="5">
                  <c:v>ERG</c:v>
                </c:pt>
                <c:pt idx="6">
                  <c:v>ESS</c:v>
                </c:pt>
                <c:pt idx="7">
                  <c:v>JEN</c:v>
                </c:pt>
                <c:pt idx="8">
                  <c:v>PCR</c:v>
                </c:pt>
                <c:pt idx="9">
                  <c:v>SAP</c:v>
                </c:pt>
                <c:pt idx="10">
                  <c:v>AND</c:v>
                </c:pt>
                <c:pt idx="11">
                  <c:v>TND</c:v>
                </c:pt>
                <c:pt idx="12">
                  <c:v>UED</c:v>
                </c:pt>
              </c:strCache>
            </c:strRef>
          </c:cat>
          <c:val>
            <c:numRef>
              <c:f>Tables!$C$20:$C$32</c:f>
              <c:numCache>
                <c:formatCode>0.000</c:formatCode>
                <c:ptCount val="13"/>
                <c:pt idx="0">
                  <c:v>0.51253320000000002</c:v>
                </c:pt>
                <c:pt idx="1">
                  <c:v>0.40390880000000001</c:v>
                </c:pt>
                <c:pt idx="2">
                  <c:v>0.91359699999999999</c:v>
                </c:pt>
                <c:pt idx="3">
                  <c:v>0.61994320000000003</c:v>
                </c:pt>
                <c:pt idx="4">
                  <c:v>0.54295740000000003</c:v>
                </c:pt>
                <c:pt idx="5">
                  <c:v>0.66883029999999999</c:v>
                </c:pt>
                <c:pt idx="6">
                  <c:v>0.75202550000000001</c:v>
                </c:pt>
                <c:pt idx="7">
                  <c:v>0.49933620000000001</c:v>
                </c:pt>
                <c:pt idx="8">
                  <c:v>0.94416960000000005</c:v>
                </c:pt>
                <c:pt idx="9">
                  <c:v>0.79115950000000002</c:v>
                </c:pt>
                <c:pt idx="10">
                  <c:v>0.56471510000000003</c:v>
                </c:pt>
                <c:pt idx="11">
                  <c:v>0.84657499999999997</c:v>
                </c:pt>
                <c:pt idx="12">
                  <c:v>0.60946350000000005</c:v>
                </c:pt>
              </c:numCache>
            </c:numRef>
          </c:val>
          <c:extLst>
            <c:ext xmlns:c16="http://schemas.microsoft.com/office/drawing/2014/chart" uri="{C3380CC4-5D6E-409C-BE32-E72D297353CC}">
              <c16:uniqueId val="{00000001-6316-6940-8DA3-2C12AA57D316}"/>
            </c:ext>
          </c:extLst>
        </c:ser>
        <c:ser>
          <c:idx val="2"/>
          <c:order val="2"/>
          <c:tx>
            <c:strRef>
              <c:f>Tables!$D$2</c:f>
              <c:strCache>
                <c:ptCount val="1"/>
                <c:pt idx="0">
                  <c:v>LSECD</c:v>
                </c:pt>
              </c:strCache>
            </c:strRef>
          </c:tx>
          <c:spPr>
            <a:solidFill>
              <a:schemeClr val="accent3"/>
            </a:solidFill>
            <a:ln>
              <a:solidFill>
                <a:schemeClr val="tx1"/>
              </a:solidFill>
            </a:ln>
            <a:effectLst/>
          </c:spPr>
          <c:invertIfNegative val="0"/>
          <c:cat>
            <c:strRef>
              <c:f>Tables!$A$20:$A$32</c:f>
              <c:strCache>
                <c:ptCount val="13"/>
                <c:pt idx="0">
                  <c:v>EVO</c:v>
                </c:pt>
                <c:pt idx="1">
                  <c:v>AGD</c:v>
                </c:pt>
                <c:pt idx="2">
                  <c:v>CIT</c:v>
                </c:pt>
                <c:pt idx="3">
                  <c:v>END</c:v>
                </c:pt>
                <c:pt idx="4">
                  <c:v>ENX</c:v>
                </c:pt>
                <c:pt idx="5">
                  <c:v>ERG</c:v>
                </c:pt>
                <c:pt idx="6">
                  <c:v>ESS</c:v>
                </c:pt>
                <c:pt idx="7">
                  <c:v>JEN</c:v>
                </c:pt>
                <c:pt idx="8">
                  <c:v>PCR</c:v>
                </c:pt>
                <c:pt idx="9">
                  <c:v>SAP</c:v>
                </c:pt>
                <c:pt idx="10">
                  <c:v>AND</c:v>
                </c:pt>
                <c:pt idx="11">
                  <c:v>TND</c:v>
                </c:pt>
                <c:pt idx="12">
                  <c:v>UED</c:v>
                </c:pt>
              </c:strCache>
            </c:strRef>
          </c:cat>
          <c:val>
            <c:numRef>
              <c:f>Tables!$D$20:$D$32</c:f>
              <c:numCache>
                <c:formatCode>0.000</c:formatCode>
                <c:ptCount val="13"/>
                <c:pt idx="0">
                  <c:v>0.44619464428627148</c:v>
                </c:pt>
                <c:pt idx="1">
                  <c:v>0.45475339316794017</c:v>
                </c:pt>
                <c:pt idx="2">
                  <c:v>0.78427151377155635</c:v>
                </c:pt>
                <c:pt idx="3">
                  <c:v>0.6004955788122659</c:v>
                </c:pt>
                <c:pt idx="4">
                  <c:v>0.59333269512305187</c:v>
                </c:pt>
                <c:pt idx="5">
                  <c:v>0.5874289361645233</c:v>
                </c:pt>
                <c:pt idx="6">
                  <c:v>0.63699084217798252</c:v>
                </c:pt>
                <c:pt idx="7">
                  <c:v>0.59989538338118542</c:v>
                </c:pt>
                <c:pt idx="8">
                  <c:v>1</c:v>
                </c:pt>
                <c:pt idx="9">
                  <c:v>0.7400777727467075</c:v>
                </c:pt>
                <c:pt idx="10">
                  <c:v>0.66497887882240192</c:v>
                </c:pt>
                <c:pt idx="11">
                  <c:v>0.76951102370757563</c:v>
                </c:pt>
                <c:pt idx="12">
                  <c:v>0.76874189731116016</c:v>
                </c:pt>
              </c:numCache>
            </c:numRef>
          </c:val>
          <c:extLst>
            <c:ext xmlns:c16="http://schemas.microsoft.com/office/drawing/2014/chart" uri="{C3380CC4-5D6E-409C-BE32-E72D297353CC}">
              <c16:uniqueId val="{00000002-6316-6940-8DA3-2C12AA57D316}"/>
            </c:ext>
          </c:extLst>
        </c:ser>
        <c:ser>
          <c:idx val="3"/>
          <c:order val="3"/>
          <c:tx>
            <c:strRef>
              <c:f>Tables!$E$2</c:f>
              <c:strCache>
                <c:ptCount val="1"/>
                <c:pt idx="0">
                  <c:v>LSETLG</c:v>
                </c:pt>
              </c:strCache>
            </c:strRef>
          </c:tx>
          <c:spPr>
            <a:solidFill>
              <a:schemeClr val="accent4"/>
            </a:solidFill>
            <a:ln>
              <a:solidFill>
                <a:schemeClr val="tx1"/>
              </a:solidFill>
            </a:ln>
            <a:effectLst/>
          </c:spPr>
          <c:invertIfNegative val="0"/>
          <c:cat>
            <c:strRef>
              <c:f>Tables!$A$20:$A$32</c:f>
              <c:strCache>
                <c:ptCount val="13"/>
                <c:pt idx="0">
                  <c:v>EVO</c:v>
                </c:pt>
                <c:pt idx="1">
                  <c:v>AGD</c:v>
                </c:pt>
                <c:pt idx="2">
                  <c:v>CIT</c:v>
                </c:pt>
                <c:pt idx="3">
                  <c:v>END</c:v>
                </c:pt>
                <c:pt idx="4">
                  <c:v>ENX</c:v>
                </c:pt>
                <c:pt idx="5">
                  <c:v>ERG</c:v>
                </c:pt>
                <c:pt idx="6">
                  <c:v>ESS</c:v>
                </c:pt>
                <c:pt idx="7">
                  <c:v>JEN</c:v>
                </c:pt>
                <c:pt idx="8">
                  <c:v>PCR</c:v>
                </c:pt>
                <c:pt idx="9">
                  <c:v>SAP</c:v>
                </c:pt>
                <c:pt idx="10">
                  <c:v>AND</c:v>
                </c:pt>
                <c:pt idx="11">
                  <c:v>TND</c:v>
                </c:pt>
                <c:pt idx="12">
                  <c:v>UED</c:v>
                </c:pt>
              </c:strCache>
            </c:strRef>
          </c:cat>
          <c:val>
            <c:numRef>
              <c:f>Tables!$E$20:$E$32</c:f>
              <c:numCache>
                <c:formatCode>0.000</c:formatCode>
                <c:ptCount val="13"/>
                <c:pt idx="0">
                  <c:v>0.42741493194872671</c:v>
                </c:pt>
                <c:pt idx="1">
                  <c:v>0.43867344664796787</c:v>
                </c:pt>
                <c:pt idx="2">
                  <c:v>0.78348763426286261</c:v>
                </c:pt>
                <c:pt idx="3">
                  <c:v>0.63890468403191636</c:v>
                </c:pt>
                <c:pt idx="4">
                  <c:v>0.5833312920976389</c:v>
                </c:pt>
                <c:pt idx="5">
                  <c:v>0.67773427001397113</c:v>
                </c:pt>
                <c:pt idx="6">
                  <c:v>0.75881293076124134</c:v>
                </c:pt>
                <c:pt idx="7">
                  <c:v>0.45158123492259228</c:v>
                </c:pt>
                <c:pt idx="8">
                  <c:v>1</c:v>
                </c:pt>
                <c:pt idx="9">
                  <c:v>0.81058424597018719</c:v>
                </c:pt>
                <c:pt idx="10">
                  <c:v>0.57926223138078214</c:v>
                </c:pt>
                <c:pt idx="11">
                  <c:v>0.77259523210692804</c:v>
                </c:pt>
                <c:pt idx="12">
                  <c:v>0.58508391359170697</c:v>
                </c:pt>
              </c:numCache>
            </c:numRef>
          </c:val>
          <c:extLst>
            <c:ext xmlns:c16="http://schemas.microsoft.com/office/drawing/2014/chart" uri="{C3380CC4-5D6E-409C-BE32-E72D297353CC}">
              <c16:uniqueId val="{00000003-6316-6940-8DA3-2C12AA57D316}"/>
            </c:ext>
          </c:extLst>
        </c:ser>
        <c:ser>
          <c:idx val="4"/>
          <c:order val="4"/>
          <c:tx>
            <c:strRef>
              <c:f>Tables!$F$2</c:f>
              <c:strCache>
                <c:ptCount val="1"/>
                <c:pt idx="0">
                  <c:v>Opex MPFP</c:v>
                </c:pt>
              </c:strCache>
            </c:strRef>
          </c:tx>
          <c:spPr>
            <a:solidFill>
              <a:schemeClr val="accent6"/>
            </a:solidFill>
            <a:ln>
              <a:solidFill>
                <a:schemeClr val="tx1"/>
              </a:solidFill>
            </a:ln>
            <a:effectLst/>
          </c:spPr>
          <c:invertIfNegative val="0"/>
          <c:cat>
            <c:strRef>
              <c:f>Tables!$A$20:$A$32</c:f>
              <c:strCache>
                <c:ptCount val="13"/>
                <c:pt idx="0">
                  <c:v>EVO</c:v>
                </c:pt>
                <c:pt idx="1">
                  <c:v>AGD</c:v>
                </c:pt>
                <c:pt idx="2">
                  <c:v>CIT</c:v>
                </c:pt>
                <c:pt idx="3">
                  <c:v>END</c:v>
                </c:pt>
                <c:pt idx="4">
                  <c:v>ENX</c:v>
                </c:pt>
                <c:pt idx="5">
                  <c:v>ERG</c:v>
                </c:pt>
                <c:pt idx="6">
                  <c:v>ESS</c:v>
                </c:pt>
                <c:pt idx="7">
                  <c:v>JEN</c:v>
                </c:pt>
                <c:pt idx="8">
                  <c:v>PCR</c:v>
                </c:pt>
                <c:pt idx="9">
                  <c:v>SAP</c:v>
                </c:pt>
                <c:pt idx="10">
                  <c:v>AND</c:v>
                </c:pt>
                <c:pt idx="11">
                  <c:v>TND</c:v>
                </c:pt>
                <c:pt idx="12">
                  <c:v>UED</c:v>
                </c:pt>
              </c:strCache>
            </c:strRef>
          </c:cat>
          <c:val>
            <c:numRef>
              <c:f>Tables!$F$20:$F$32</c:f>
              <c:numCache>
                <c:formatCode>0.000</c:formatCode>
                <c:ptCount val="13"/>
                <c:pt idx="0">
                  <c:v>0.53547884882089514</c:v>
                </c:pt>
                <c:pt idx="1">
                  <c:v>0.47466501250838816</c:v>
                </c:pt>
                <c:pt idx="2">
                  <c:v>0.80754804441649375</c:v>
                </c:pt>
                <c:pt idx="3">
                  <c:v>0.6839304454372015</c:v>
                </c:pt>
                <c:pt idx="4">
                  <c:v>0.669845964225945</c:v>
                </c:pt>
                <c:pt idx="5">
                  <c:v>0.68783183840872242</c:v>
                </c:pt>
                <c:pt idx="6">
                  <c:v>0.70590150276309072</c:v>
                </c:pt>
                <c:pt idx="7">
                  <c:v>0.53390870749912445</c:v>
                </c:pt>
                <c:pt idx="8">
                  <c:v>1</c:v>
                </c:pt>
                <c:pt idx="9">
                  <c:v>0.87184986921592456</c:v>
                </c:pt>
                <c:pt idx="10">
                  <c:v>0.61316571425920996</c:v>
                </c:pt>
                <c:pt idx="11">
                  <c:v>0.81034985925611702</c:v>
                </c:pt>
                <c:pt idx="12">
                  <c:v>0.67790626754447303</c:v>
                </c:pt>
              </c:numCache>
            </c:numRef>
          </c:val>
          <c:extLst>
            <c:ext xmlns:c16="http://schemas.microsoft.com/office/drawing/2014/chart" uri="{C3380CC4-5D6E-409C-BE32-E72D297353CC}">
              <c16:uniqueId val="{00000004-6316-6940-8DA3-2C12AA57D316}"/>
            </c:ext>
          </c:extLst>
        </c:ser>
        <c:dLbls>
          <c:showLegendKey val="0"/>
          <c:showVal val="0"/>
          <c:showCatName val="0"/>
          <c:showSerName val="0"/>
          <c:showPercent val="0"/>
          <c:showBubbleSize val="0"/>
        </c:dLbls>
        <c:gapWidth val="219"/>
        <c:overlap val="-27"/>
        <c:axId val="210544111"/>
        <c:axId val="210567327"/>
      </c:barChart>
      <c:catAx>
        <c:axId val="21054411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Helvetica" pitchFamily="2" charset="0"/>
                <a:ea typeface="+mn-ea"/>
                <a:cs typeface="+mn-cs"/>
              </a:defRPr>
            </a:pPr>
            <a:endParaRPr lang="en-US"/>
          </a:p>
        </c:txPr>
        <c:crossAx val="210567327"/>
        <c:crosses val="autoZero"/>
        <c:auto val="1"/>
        <c:lblAlgn val="ctr"/>
        <c:lblOffset val="100"/>
        <c:noMultiLvlLbl val="0"/>
      </c:catAx>
      <c:valAx>
        <c:axId val="210567327"/>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solidFill>
                <a:latin typeface="Helvetica" pitchFamily="2" charset="0"/>
                <a:ea typeface="+mn-ea"/>
                <a:cs typeface="+mn-cs"/>
              </a:defRPr>
            </a:pPr>
            <a:endParaRPr lang="en-US"/>
          </a:p>
        </c:txPr>
        <c:crossAx val="210544111"/>
        <c:crosses val="autoZero"/>
        <c:crossBetween val="between"/>
      </c:valAx>
      <c:spPr>
        <a:noFill/>
        <a:ln>
          <a:noFill/>
        </a:ln>
        <a:effectLst/>
      </c:spPr>
    </c:plotArea>
    <c:legend>
      <c:legendPos val="r"/>
      <c:layout>
        <c:manualLayout>
          <c:xMode val="edge"/>
          <c:yMode val="edge"/>
          <c:x val="0.87705941879867932"/>
          <c:y val="0.2478354438937681"/>
          <c:w val="0.11476422865073337"/>
          <c:h val="0.52958625580278695"/>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solidFill>
              <a:latin typeface="Helvetica" pitchFamily="2"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Helvetica" pitchFamily="2" charset="0"/>
        </a:defRPr>
      </a:pPr>
      <a:endParaRPr lang="en-US"/>
    </a:p>
  </c:txPr>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109774306861023E-2"/>
          <c:y val="2.5104602510460251E-2"/>
          <c:w val="0.9138834044107379"/>
          <c:h val="0.82726649754554737"/>
        </c:manualLayout>
      </c:layout>
      <c:barChart>
        <c:barDir val="col"/>
        <c:grouping val="clustered"/>
        <c:varyColors val="0"/>
        <c:ser>
          <c:idx val="1"/>
          <c:order val="0"/>
          <c:tx>
            <c:v>Average including Opex MPFP</c:v>
          </c:tx>
          <c:spPr>
            <a:solidFill>
              <a:schemeClr val="accent2"/>
            </a:solidFill>
            <a:ln>
              <a:solidFill>
                <a:schemeClr val="bg1">
                  <a:lumMod val="65000"/>
                </a:schemeClr>
              </a:solidFill>
            </a:ln>
            <a:effectLst/>
          </c:spPr>
          <c:invertIfNegative val="0"/>
          <c:cat>
            <c:strRef>
              <c:f>Tables!$A$20:$A$32</c:f>
              <c:strCache>
                <c:ptCount val="13"/>
                <c:pt idx="0">
                  <c:v>EVO</c:v>
                </c:pt>
                <c:pt idx="1">
                  <c:v>AGD</c:v>
                </c:pt>
                <c:pt idx="2">
                  <c:v>CIT</c:v>
                </c:pt>
                <c:pt idx="3">
                  <c:v>END</c:v>
                </c:pt>
                <c:pt idx="4">
                  <c:v>ENX</c:v>
                </c:pt>
                <c:pt idx="5">
                  <c:v>ERG</c:v>
                </c:pt>
                <c:pt idx="6">
                  <c:v>ESS</c:v>
                </c:pt>
                <c:pt idx="7">
                  <c:v>JEN</c:v>
                </c:pt>
                <c:pt idx="8">
                  <c:v>PCR</c:v>
                </c:pt>
                <c:pt idx="9">
                  <c:v>SAP</c:v>
                </c:pt>
                <c:pt idx="10">
                  <c:v>AND</c:v>
                </c:pt>
                <c:pt idx="11">
                  <c:v>TND</c:v>
                </c:pt>
                <c:pt idx="12">
                  <c:v>UED</c:v>
                </c:pt>
              </c:strCache>
            </c:strRef>
          </c:cat>
          <c:val>
            <c:numRef>
              <c:f>Tables!$G$20:$G$32</c:f>
              <c:numCache>
                <c:formatCode>0.000</c:formatCode>
                <c:ptCount val="13"/>
                <c:pt idx="0">
                  <c:v>0.49566443103572216</c:v>
                </c:pt>
                <c:pt idx="1">
                  <c:v>0.46738523522544279</c:v>
                </c:pt>
                <c:pt idx="2">
                  <c:v>0.81225848606268336</c:v>
                </c:pt>
                <c:pt idx="3">
                  <c:v>0.64073157474982245</c:v>
                </c:pt>
                <c:pt idx="4">
                  <c:v>0.62863891978299902</c:v>
                </c:pt>
                <c:pt idx="5">
                  <c:v>0.63184432485774866</c:v>
                </c:pt>
                <c:pt idx="6">
                  <c:v>0.66390294831369101</c:v>
                </c:pt>
                <c:pt idx="7">
                  <c:v>0.58155256362676999</c:v>
                </c:pt>
                <c:pt idx="8">
                  <c:v>0.98772246666666674</c:v>
                </c:pt>
                <c:pt idx="9">
                  <c:v>0.79605698065421071</c:v>
                </c:pt>
                <c:pt idx="10">
                  <c:v>0.64503623102720398</c:v>
                </c:pt>
                <c:pt idx="11">
                  <c:v>0.80018582765456425</c:v>
                </c:pt>
                <c:pt idx="12">
                  <c:v>0.73893078828521108</c:v>
                </c:pt>
              </c:numCache>
            </c:numRef>
          </c:val>
          <c:extLst>
            <c:ext xmlns:c16="http://schemas.microsoft.com/office/drawing/2014/chart" uri="{C3380CC4-5D6E-409C-BE32-E72D297353CC}">
              <c16:uniqueId val="{00000000-D0D8-134F-A682-4A471307F6D1}"/>
            </c:ext>
          </c:extLst>
        </c:ser>
        <c:ser>
          <c:idx val="0"/>
          <c:order val="1"/>
          <c:tx>
            <c:v>Average of Econometric Models only</c:v>
          </c:tx>
          <c:spPr>
            <a:solidFill>
              <a:schemeClr val="accent4">
                <a:lumMod val="40000"/>
                <a:lumOff val="60000"/>
              </a:schemeClr>
            </a:solidFill>
            <a:ln>
              <a:solidFill>
                <a:schemeClr val="tx1"/>
              </a:solidFill>
            </a:ln>
            <a:effectLst/>
          </c:spPr>
          <c:invertIfNegative val="0"/>
          <c:cat>
            <c:strRef>
              <c:f>Tables!$A$20:$A$32</c:f>
              <c:strCache>
                <c:ptCount val="13"/>
                <c:pt idx="0">
                  <c:v>EVO</c:v>
                </c:pt>
                <c:pt idx="1">
                  <c:v>AGD</c:v>
                </c:pt>
                <c:pt idx="2">
                  <c:v>CIT</c:v>
                </c:pt>
                <c:pt idx="3">
                  <c:v>END</c:v>
                </c:pt>
                <c:pt idx="4">
                  <c:v>ENX</c:v>
                </c:pt>
                <c:pt idx="5">
                  <c:v>ERG</c:v>
                </c:pt>
                <c:pt idx="6">
                  <c:v>ESS</c:v>
                </c:pt>
                <c:pt idx="7">
                  <c:v>JEN</c:v>
                </c:pt>
                <c:pt idx="8">
                  <c:v>PCR</c:v>
                </c:pt>
                <c:pt idx="9">
                  <c:v>SAP</c:v>
                </c:pt>
                <c:pt idx="10">
                  <c:v>AND</c:v>
                </c:pt>
                <c:pt idx="11">
                  <c:v>TND</c:v>
                </c:pt>
                <c:pt idx="12">
                  <c:v>UED</c:v>
                </c:pt>
              </c:strCache>
            </c:strRef>
          </c:cat>
          <c:val>
            <c:numRef>
              <c:f>Tables!$H$20:$H$32</c:f>
              <c:numCache>
                <c:formatCode>0.000</c:formatCode>
                <c:ptCount val="13"/>
                <c:pt idx="0">
                  <c:v>0.47575722214313576</c:v>
                </c:pt>
                <c:pt idx="1">
                  <c:v>0.4637453465839701</c:v>
                </c:pt>
                <c:pt idx="2">
                  <c:v>0.81461370688577817</c:v>
                </c:pt>
                <c:pt idx="3">
                  <c:v>0.61913213940613288</c:v>
                </c:pt>
                <c:pt idx="4">
                  <c:v>0.60803539756152591</c:v>
                </c:pt>
                <c:pt idx="5">
                  <c:v>0.60385056808226167</c:v>
                </c:pt>
                <c:pt idx="6">
                  <c:v>0.64290367108899127</c:v>
                </c:pt>
                <c:pt idx="7">
                  <c:v>0.60537449169059276</c:v>
                </c:pt>
                <c:pt idx="8">
                  <c:v>0.98158370000000006</c:v>
                </c:pt>
                <c:pt idx="9">
                  <c:v>0.75816053637335368</c:v>
                </c:pt>
                <c:pt idx="10">
                  <c:v>0.66097148941120099</c:v>
                </c:pt>
                <c:pt idx="11">
                  <c:v>0.79510381185378787</c:v>
                </c:pt>
                <c:pt idx="12">
                  <c:v>0.76944304865558011</c:v>
                </c:pt>
              </c:numCache>
            </c:numRef>
          </c:val>
          <c:extLst>
            <c:ext xmlns:c16="http://schemas.microsoft.com/office/drawing/2014/chart" uri="{C3380CC4-5D6E-409C-BE32-E72D297353CC}">
              <c16:uniqueId val="{00000000-1CE6-0940-90AB-9E5E41B2B2B6}"/>
            </c:ext>
          </c:extLst>
        </c:ser>
        <c:dLbls>
          <c:showLegendKey val="0"/>
          <c:showVal val="0"/>
          <c:showCatName val="0"/>
          <c:showSerName val="0"/>
          <c:showPercent val="0"/>
          <c:showBubbleSize val="0"/>
        </c:dLbls>
        <c:gapWidth val="219"/>
        <c:overlap val="25"/>
        <c:axId val="134560415"/>
        <c:axId val="225406767"/>
      </c:barChart>
      <c:catAx>
        <c:axId val="1345604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solidFill>
                <a:latin typeface="Helvetica" pitchFamily="2" charset="0"/>
                <a:ea typeface="+mn-ea"/>
                <a:cs typeface="+mn-cs"/>
              </a:defRPr>
            </a:pPr>
            <a:endParaRPr lang="en-US"/>
          </a:p>
        </c:txPr>
        <c:crossAx val="225406767"/>
        <c:crosses val="autoZero"/>
        <c:auto val="1"/>
        <c:lblAlgn val="ctr"/>
        <c:lblOffset val="100"/>
        <c:noMultiLvlLbl val="0"/>
      </c:catAx>
      <c:valAx>
        <c:axId val="225406767"/>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solidFill>
                <a:latin typeface="Helvetica" pitchFamily="2" charset="0"/>
                <a:ea typeface="+mn-ea"/>
                <a:cs typeface="+mn-cs"/>
              </a:defRPr>
            </a:pPr>
            <a:endParaRPr lang="en-US"/>
          </a:p>
        </c:txPr>
        <c:crossAx val="134560415"/>
        <c:crosses val="autoZero"/>
        <c:crossBetween val="between"/>
      </c:valAx>
      <c:spPr>
        <a:noFill/>
        <a:ln>
          <a:noFill/>
        </a:ln>
        <a:effectLst/>
      </c:spPr>
    </c:plotArea>
    <c:legend>
      <c:legendPos val="b"/>
      <c:layout>
        <c:manualLayout>
          <c:xMode val="edge"/>
          <c:yMode val="edge"/>
          <c:x val="8.0238476329612951E-2"/>
          <c:y val="0.91447698744769879"/>
          <c:w val="0.89409330654950547"/>
          <c:h val="7.2970711297071125E-2"/>
        </c:manualLayout>
      </c:layout>
      <c:overlay val="0"/>
      <c:spPr>
        <a:noFill/>
        <a:ln>
          <a:noFill/>
        </a:ln>
        <a:effectLst/>
      </c:spPr>
      <c:txPr>
        <a:bodyPr rot="0" spcFirstLastPara="1" vertOverflow="ellipsis" vert="horz" wrap="square" anchor="ctr" anchorCtr="1"/>
        <a:lstStyle/>
        <a:p>
          <a:pPr>
            <a:defRPr sz="1600" b="0" i="0" u="none" strike="noStrike" kern="1200" baseline="0">
              <a:solidFill>
                <a:schemeClr val="tx1"/>
              </a:solidFill>
              <a:latin typeface="Helvetica" pitchFamily="2"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chemeClr val="tx1"/>
          </a:solidFill>
          <a:latin typeface="Helvetica" pitchFamily="2" charset="0"/>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6.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CF70E54-9401-784D-8B4D-873B4F44068B}">
  <sheetPr>
    <tabColor rgb="FF00B050"/>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075E250-5A8F-C84C-A284-8FD42DEAA8DA}">
  <sheetPr>
    <tabColor rgb="FF00B050"/>
  </sheetPr>
  <sheetViews>
    <sheetView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AEF68DAC-214B-FA47-8758-7EC87A8EF136}">
  <sheetPr>
    <tabColor rgb="FF00B050"/>
  </sheetPr>
  <sheetViews>
    <sheetView workbookViewId="0"/>
  </sheetViews>
  <pageMargins left="0.70866141732283472" right="0.70866141732283472" top="0.74803149606299213" bottom="0.74803149606299213" header="0.31496062992125984" footer="0.31496062992125984"/>
  <pageSetup paperSize="9" orientation="landscape" horizontalDpi="0" verticalDpi="0"/>
  <drawing r:id="rId1"/>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1D1AA8E-CF86-8C4D-A94B-4FB4B86BAB81}">
  <sheetPr>
    <tabColor rgb="FF00B050"/>
  </sheetPr>
  <sheetViews>
    <sheetView tabSelected="1"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FFFCF900-FAE5-A144-B172-7C644C53413D}">
  <sheetPr>
    <tabColor rgb="FF00B050"/>
  </sheetPr>
  <sheetViews>
    <sheetView workbookViewId="0"/>
  </sheetViews>
  <pageMargins left="0.7" right="0.7" top="0.75" bottom="0.75" header="0.3" footer="0.3"/>
  <drawing r:id="rId1"/>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596900</xdr:colOff>
      <xdr:row>6</xdr:row>
      <xdr:rowOff>12700</xdr:rowOff>
    </xdr:from>
    <xdr:to>
      <xdr:col>4</xdr:col>
      <xdr:colOff>558800</xdr:colOff>
      <xdr:row>10</xdr:row>
      <xdr:rowOff>177800</xdr:rowOff>
    </xdr:to>
    <xdr:sp macro="" textlink="">
      <xdr:nvSpPr>
        <xdr:cNvPr id="2" name="TextBox 1">
          <a:extLst>
            <a:ext uri="{FF2B5EF4-FFF2-40B4-BE49-F238E27FC236}">
              <a16:creationId xmlns:a16="http://schemas.microsoft.com/office/drawing/2014/main" id="{B505F914-EAB8-FB4F-AADB-75168B0D2A36}"/>
            </a:ext>
          </a:extLst>
        </xdr:cNvPr>
        <xdr:cNvSpPr txBox="1"/>
      </xdr:nvSpPr>
      <xdr:spPr>
        <a:xfrm>
          <a:off x="1117600" y="1447800"/>
          <a:ext cx="2438400" cy="97790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b="1"/>
            <a:t>Results from Stata programs runs.</a:t>
          </a:r>
          <a:r>
            <a:rPr lang="en-US" sz="1400" b="1" baseline="0"/>
            <a:t> In some cases these are also output tables.</a:t>
          </a:r>
          <a:endParaRPr lang="en-US" sz="1400" b="1"/>
        </a:p>
      </xdr:txBody>
    </xdr:sp>
    <xdr:clientData/>
  </xdr:twoCellAnchor>
  <xdr:twoCellAnchor>
    <xdr:from>
      <xdr:col>4</xdr:col>
      <xdr:colOff>558800</xdr:colOff>
      <xdr:row>8</xdr:row>
      <xdr:rowOff>95250</xdr:rowOff>
    </xdr:from>
    <xdr:to>
      <xdr:col>5</xdr:col>
      <xdr:colOff>279400</xdr:colOff>
      <xdr:row>8</xdr:row>
      <xdr:rowOff>95250</xdr:rowOff>
    </xdr:to>
    <xdr:cxnSp macro="">
      <xdr:nvCxnSpPr>
        <xdr:cNvPr id="3" name="Straight Connector 2">
          <a:extLst>
            <a:ext uri="{FF2B5EF4-FFF2-40B4-BE49-F238E27FC236}">
              <a16:creationId xmlns:a16="http://schemas.microsoft.com/office/drawing/2014/main" id="{74E15CF9-C103-304E-BC05-C48B2AC9252F}"/>
            </a:ext>
          </a:extLst>
        </xdr:cNvPr>
        <xdr:cNvCxnSpPr>
          <a:stCxn id="2" idx="3"/>
          <a:endCxn id="6" idx="1"/>
        </xdr:cNvCxnSpPr>
      </xdr:nvCxnSpPr>
      <xdr:spPr>
        <a:xfrm>
          <a:off x="3556000" y="1936750"/>
          <a:ext cx="546100" cy="0"/>
        </a:xfrm>
        <a:prstGeom prst="line">
          <a:avLst/>
        </a:prstGeom>
        <a:ln>
          <a:headEnd type="none" w="med" len="med"/>
          <a:tailEnd type="triangle" w="med" len="med"/>
        </a:ln>
        <a:effectLst/>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279400</xdr:colOff>
      <xdr:row>6</xdr:row>
      <xdr:rowOff>12700</xdr:rowOff>
    </xdr:from>
    <xdr:to>
      <xdr:col>7</xdr:col>
      <xdr:colOff>0</xdr:colOff>
      <xdr:row>10</xdr:row>
      <xdr:rowOff>177800</xdr:rowOff>
    </xdr:to>
    <xdr:sp macro="" textlink="">
      <xdr:nvSpPr>
        <xdr:cNvPr id="6" name="TextBox 5">
          <a:extLst>
            <a:ext uri="{FF2B5EF4-FFF2-40B4-BE49-F238E27FC236}">
              <a16:creationId xmlns:a16="http://schemas.microsoft.com/office/drawing/2014/main" id="{BF5F8FE1-D336-8E47-97F3-75B5B512E802}"/>
            </a:ext>
          </a:extLst>
        </xdr:cNvPr>
        <xdr:cNvSpPr txBox="1"/>
      </xdr:nvSpPr>
      <xdr:spPr>
        <a:xfrm>
          <a:off x="4102100" y="1447800"/>
          <a:ext cx="1371600" cy="977900"/>
        </a:xfrm>
        <a:prstGeom prst="rect">
          <a:avLst/>
        </a:prstGeom>
        <a:solidFill>
          <a:srgbClr val="0070C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b="1"/>
            <a:t>Calculations &amp; Tables</a:t>
          </a:r>
          <a:r>
            <a:rPr lang="en-US" sz="1400" b="1" baseline="0"/>
            <a:t> for report</a:t>
          </a:r>
          <a:endParaRPr lang="en-US" sz="1400" b="1"/>
        </a:p>
      </xdr:txBody>
    </xdr:sp>
    <xdr:clientData/>
  </xdr:twoCellAnchor>
  <xdr:twoCellAnchor>
    <xdr:from>
      <xdr:col>7</xdr:col>
      <xdr:colOff>0</xdr:colOff>
      <xdr:row>8</xdr:row>
      <xdr:rowOff>82550</xdr:rowOff>
    </xdr:from>
    <xdr:to>
      <xdr:col>7</xdr:col>
      <xdr:colOff>571500</xdr:colOff>
      <xdr:row>8</xdr:row>
      <xdr:rowOff>88900</xdr:rowOff>
    </xdr:to>
    <xdr:cxnSp macro="">
      <xdr:nvCxnSpPr>
        <xdr:cNvPr id="7" name="Straight Connector 6">
          <a:extLst>
            <a:ext uri="{FF2B5EF4-FFF2-40B4-BE49-F238E27FC236}">
              <a16:creationId xmlns:a16="http://schemas.microsoft.com/office/drawing/2014/main" id="{A04EC659-DA30-A84F-B23F-2B152E2562DB}"/>
            </a:ext>
          </a:extLst>
        </xdr:cNvPr>
        <xdr:cNvCxnSpPr/>
      </xdr:nvCxnSpPr>
      <xdr:spPr>
        <a:xfrm>
          <a:off x="5473700" y="1924050"/>
          <a:ext cx="571500" cy="6350"/>
        </a:xfrm>
        <a:prstGeom prst="line">
          <a:avLst/>
        </a:prstGeom>
        <a:ln>
          <a:headEnd type="none" w="med" len="med"/>
          <a:tailEnd type="triangle" w="med" len="med"/>
        </a:ln>
        <a:effectLst/>
      </xdr:spPr>
      <xdr:style>
        <a:lnRef idx="2">
          <a:schemeClr val="dk1"/>
        </a:lnRef>
        <a:fillRef idx="0">
          <a:schemeClr val="dk1"/>
        </a:fillRef>
        <a:effectRef idx="1">
          <a:schemeClr val="dk1"/>
        </a:effectRef>
        <a:fontRef idx="minor">
          <a:schemeClr val="tx1"/>
        </a:fontRef>
      </xdr:style>
    </xdr:cxnSp>
    <xdr:clientData/>
  </xdr:twoCellAnchor>
  <xdr:twoCellAnchor>
    <xdr:from>
      <xdr:col>7</xdr:col>
      <xdr:colOff>584200</xdr:colOff>
      <xdr:row>6</xdr:row>
      <xdr:rowOff>0</xdr:rowOff>
    </xdr:from>
    <xdr:to>
      <xdr:col>9</xdr:col>
      <xdr:colOff>203200</xdr:colOff>
      <xdr:row>10</xdr:row>
      <xdr:rowOff>190500</xdr:rowOff>
    </xdr:to>
    <xdr:sp macro="" textlink="">
      <xdr:nvSpPr>
        <xdr:cNvPr id="8" name="TextBox 7">
          <a:extLst>
            <a:ext uri="{FF2B5EF4-FFF2-40B4-BE49-F238E27FC236}">
              <a16:creationId xmlns:a16="http://schemas.microsoft.com/office/drawing/2014/main" id="{D853B060-3EE1-F145-90FE-EDD5DB3E54C3}"/>
            </a:ext>
          </a:extLst>
        </xdr:cNvPr>
        <xdr:cNvSpPr txBox="1"/>
      </xdr:nvSpPr>
      <xdr:spPr>
        <a:xfrm>
          <a:off x="6057900" y="1435100"/>
          <a:ext cx="1270000" cy="1003300"/>
        </a:xfrm>
        <a:prstGeom prst="rect">
          <a:avLst/>
        </a:prstGeom>
        <a:solidFill>
          <a:srgbClr val="92D05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b="1"/>
            <a:t>Charts for Report</a:t>
          </a:r>
        </a:p>
      </xdr:txBody>
    </xdr:sp>
    <xdr:clientData/>
  </xdr:twoCellAnchor>
  <xdr:twoCellAnchor>
    <xdr:from>
      <xdr:col>1</xdr:col>
      <xdr:colOff>177800</xdr:colOff>
      <xdr:row>14</xdr:row>
      <xdr:rowOff>88900</xdr:rowOff>
    </xdr:from>
    <xdr:to>
      <xdr:col>11</xdr:col>
      <xdr:colOff>520700</xdr:colOff>
      <xdr:row>50</xdr:row>
      <xdr:rowOff>38100</xdr:rowOff>
    </xdr:to>
    <xdr:sp macro="" textlink="">
      <xdr:nvSpPr>
        <xdr:cNvPr id="9" name="TextBox 8">
          <a:extLst>
            <a:ext uri="{FF2B5EF4-FFF2-40B4-BE49-F238E27FC236}">
              <a16:creationId xmlns:a16="http://schemas.microsoft.com/office/drawing/2014/main" id="{2C30248B-1979-7E43-A656-240C003015C2}"/>
            </a:ext>
          </a:extLst>
        </xdr:cNvPr>
        <xdr:cNvSpPr txBox="1"/>
      </xdr:nvSpPr>
      <xdr:spPr>
        <a:xfrm>
          <a:off x="698500" y="3213100"/>
          <a:ext cx="8597900" cy="726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a:latin typeface="Times New Roman" panose="02020603050405020304" pitchFamily="18" charset="0"/>
              <a:cs typeface="Times New Roman" panose="02020603050405020304" pitchFamily="18" charset="0"/>
            </a:rPr>
            <a:t>This</a:t>
          </a:r>
          <a:r>
            <a:rPr lang="en-US" sz="1400" baseline="0">
              <a:latin typeface="Times New Roman" panose="02020603050405020304" pitchFamily="18" charset="0"/>
              <a:cs typeface="Times New Roman" panose="02020603050405020304" pitchFamily="18" charset="0"/>
            </a:rPr>
            <a:t> workbook takes outputs from Stata regression programs and formats results for copying into the report. The Stata outputs for estimated econometric models are exported to Excel readable files (in '.xls' format), and these are copied into the first four worksheets. The Stata output files in '.xls' format are not always neat (eg, in relation to the SFA models), and some additional parameters may need to be input by hand.</a:t>
          </a:r>
        </a:p>
        <a:p>
          <a:endParaRPr lang="en-US" sz="1400" baseline="0">
            <a:latin typeface="Times New Roman" panose="02020603050405020304" pitchFamily="18" charset="0"/>
            <a:cs typeface="Times New Roman" panose="02020603050405020304" pitchFamily="18" charset="0"/>
          </a:endParaRPr>
        </a:p>
        <a:p>
          <a:r>
            <a:rPr lang="en-US" sz="1400" baseline="0">
              <a:latin typeface="Times New Roman" panose="02020603050405020304" pitchFamily="18" charset="0"/>
              <a:cs typeface="Times New Roman" panose="02020603050405020304" pitchFamily="18" charset="0"/>
            </a:rPr>
            <a:t>The sheets: </a:t>
          </a:r>
        </a:p>
        <a:p>
          <a:endParaRPr lang="en-US" sz="1400" baseline="0">
            <a:latin typeface="Times New Roman" panose="02020603050405020304" pitchFamily="18" charset="0"/>
            <a:cs typeface="Times New Roman" panose="02020603050405020304" pitchFamily="18" charset="0"/>
          </a:endParaRPr>
        </a:p>
        <a:p>
          <a:r>
            <a:rPr lang="en-US" sz="1400" baseline="0">
              <a:latin typeface="Times New Roman" panose="02020603050405020304" pitchFamily="18" charset="0"/>
              <a:cs typeface="Times New Roman" panose="02020603050405020304" pitchFamily="18" charset="0"/>
            </a:rPr>
            <a:t>- </a:t>
          </a:r>
          <a:r>
            <a:rPr lang="en-US" sz="1400" b="1" i="1" baseline="0">
              <a:latin typeface="Times New Roman" panose="02020603050405020304" pitchFamily="18" charset="0"/>
              <a:cs typeface="Times New Roman" panose="02020603050405020304" pitchFamily="18" charset="0"/>
            </a:rPr>
            <a:t>'LSECD'</a:t>
          </a:r>
          <a:r>
            <a:rPr lang="en-US" sz="1400" baseline="0">
              <a:latin typeface="Times New Roman" panose="02020603050405020304" pitchFamily="18" charset="0"/>
              <a:cs typeface="Times New Roman" panose="02020603050405020304" pitchFamily="18" charset="0"/>
            </a:rPr>
            <a:t>, </a:t>
          </a:r>
          <a:r>
            <a:rPr lang="en-US" sz="1400" b="1" i="1" baseline="0">
              <a:latin typeface="Times New Roman" panose="02020603050405020304" pitchFamily="18" charset="0"/>
              <a:cs typeface="Times New Roman" panose="02020603050405020304" pitchFamily="18" charset="0"/>
            </a:rPr>
            <a:t>'LSETLG'</a:t>
          </a:r>
          <a:r>
            <a:rPr lang="en-US" sz="1400" baseline="0">
              <a:latin typeface="Times New Roman" panose="02020603050405020304" pitchFamily="18" charset="0"/>
              <a:cs typeface="Times New Roman" panose="02020603050405020304" pitchFamily="18" charset="0"/>
            </a:rPr>
            <a:t>: include the results for the LSE models of the Cobb-Douglas (CD) and translog (TLG) models respectively.</a:t>
          </a:r>
        </a:p>
        <a:p>
          <a:endParaRPr lang="en-US" sz="1400" baseline="0">
            <a:latin typeface="Times New Roman" panose="02020603050405020304" pitchFamily="18" charset="0"/>
            <a:cs typeface="Times New Roman" panose="02020603050405020304" pitchFamily="18" charset="0"/>
          </a:endParaRPr>
        </a:p>
        <a:p>
          <a:r>
            <a:rPr lang="en-US" sz="1400">
              <a:latin typeface="Times New Roman" panose="02020603050405020304" pitchFamily="18" charset="0"/>
              <a:cs typeface="Times New Roman" panose="02020603050405020304" pitchFamily="18" charset="0"/>
            </a:rPr>
            <a:t>- </a:t>
          </a:r>
          <a:r>
            <a:rPr lang="en-US" sz="1400" b="1" i="1">
              <a:latin typeface="Times New Roman" panose="02020603050405020304" pitchFamily="18" charset="0"/>
              <a:cs typeface="Times New Roman" panose="02020603050405020304" pitchFamily="18" charset="0"/>
            </a:rPr>
            <a:t>'SFACD'</a:t>
          </a:r>
          <a:r>
            <a:rPr lang="en-US" sz="1400">
              <a:latin typeface="Times New Roman" panose="02020603050405020304" pitchFamily="18" charset="0"/>
              <a:cs typeface="Times New Roman" panose="02020603050405020304" pitchFamily="18" charset="0"/>
            </a:rPr>
            <a:t>, </a:t>
          </a:r>
          <a:r>
            <a:rPr lang="en-US" sz="1400" b="1" i="1">
              <a:latin typeface="Times New Roman" panose="02020603050405020304" pitchFamily="18" charset="0"/>
              <a:cs typeface="Times New Roman" panose="02020603050405020304" pitchFamily="18" charset="0"/>
            </a:rPr>
            <a:t>'SFATLG'</a:t>
          </a:r>
          <a:r>
            <a:rPr lang="en-US" sz="1400">
              <a:latin typeface="Times New Roman" panose="02020603050405020304" pitchFamily="18" charset="0"/>
              <a:cs typeface="Times New Roman" panose="02020603050405020304" pitchFamily="18" charset="0"/>
            </a:rPr>
            <a:t>: include the results for the SFA models of the CD and TLG models respectively.</a:t>
          </a:r>
        </a:p>
        <a:p>
          <a:endParaRPr lang="en-US" sz="1400">
            <a:latin typeface="Times New Roman" panose="02020603050405020304" pitchFamily="18" charset="0"/>
            <a:cs typeface="Times New Roman" panose="02020603050405020304" pitchFamily="18" charset="0"/>
          </a:endParaRPr>
        </a:p>
        <a:p>
          <a:r>
            <a:rPr lang="en-US" sz="1400">
              <a:latin typeface="Times New Roman" panose="02020603050405020304" pitchFamily="18" charset="0"/>
              <a:cs typeface="Times New Roman" panose="02020603050405020304" pitchFamily="18" charset="0"/>
            </a:rPr>
            <a:t>- </a:t>
          </a:r>
          <a:r>
            <a:rPr lang="en-US" sz="1400" b="1" i="1">
              <a:latin typeface="Times New Roman" panose="02020603050405020304" pitchFamily="18" charset="0"/>
              <a:cs typeface="Times New Roman" panose="02020603050405020304" pitchFamily="18" charset="0"/>
            </a:rPr>
            <a:t>'Post-2012 Opex PFP': </a:t>
          </a:r>
          <a:r>
            <a:rPr lang="en-US" sz="1400">
              <a:latin typeface="Times New Roman" panose="02020603050405020304" pitchFamily="18" charset="0"/>
              <a:cs typeface="Times New Roman" panose="02020603050405020304" pitchFamily="18" charset="0"/>
            </a:rPr>
            <a:t>includes the</a:t>
          </a:r>
          <a:r>
            <a:rPr lang="en-US" sz="1400" baseline="0">
              <a:latin typeface="Times New Roman" panose="02020603050405020304" pitchFamily="18" charset="0"/>
              <a:cs typeface="Times New Roman" panose="02020603050405020304" pitchFamily="18" charset="0"/>
            </a:rPr>
            <a:t> results for Opex MPFP from running, in Stata, an MTFP analysis for all DNSPs (pooled) the period 2012 to 2020 only. The average of the Opex PFP scores is calculated, calibrated so that the highest efficiency score equals 1.0, and used in Table 3.7 in the 'Tables' worksheet. </a:t>
          </a:r>
        </a:p>
        <a:p>
          <a:endParaRPr lang="en-US" sz="1400" baseline="0">
            <a:latin typeface="Times New Roman" panose="02020603050405020304" pitchFamily="18" charset="0"/>
            <a:cs typeface="Times New Roman" panose="02020603050405020304" pitchFamily="18" charset="0"/>
          </a:endParaRPr>
        </a:p>
        <a:p>
          <a:r>
            <a:rPr lang="en-US" sz="1400" baseline="0">
              <a:latin typeface="Times New Roman" panose="02020603050405020304" pitchFamily="18" charset="0"/>
              <a:cs typeface="Times New Roman" panose="02020603050405020304" pitchFamily="18" charset="0"/>
            </a:rPr>
            <a:t>- </a:t>
          </a:r>
          <a:r>
            <a:rPr lang="en-US" sz="1400" b="1" i="1" baseline="0">
              <a:latin typeface="Times New Roman" panose="02020603050405020304" pitchFamily="18" charset="0"/>
              <a:cs typeface="Times New Roman" panose="02020603050405020304" pitchFamily="18" charset="0"/>
            </a:rPr>
            <a:t>'Elasticities'</a:t>
          </a:r>
          <a:r>
            <a:rPr lang="en-US" sz="1400" baseline="0">
              <a:latin typeface="Times New Roman" panose="02020603050405020304" pitchFamily="18" charset="0"/>
              <a:cs typeface="Times New Roman" panose="02020603050405020304" pitchFamily="18" charset="0"/>
            </a:rPr>
            <a:t>: include the results from the Stata log files for TLG models for output elasticties with respect to each output broken down by country and for Australia they are broken down by DNSP. These results are input from Stata output by hand.</a:t>
          </a:r>
        </a:p>
        <a:p>
          <a:endParaRPr lang="en-US" sz="1400" baseline="0">
            <a:latin typeface="Times New Roman" panose="02020603050405020304" pitchFamily="18" charset="0"/>
            <a:cs typeface="Times New Roman" panose="02020603050405020304" pitchFamily="18" charset="0"/>
          </a:endParaRPr>
        </a:p>
        <a:p>
          <a:r>
            <a:rPr lang="en-US" sz="1400" baseline="0">
              <a:latin typeface="Times New Roman" panose="02020603050405020304" pitchFamily="18" charset="0"/>
              <a:cs typeface="Times New Roman" panose="02020603050405020304" pitchFamily="18" charset="0"/>
            </a:rPr>
            <a:t>- </a:t>
          </a:r>
          <a:r>
            <a:rPr lang="en-US" sz="1400" b="1" i="1" baseline="0">
              <a:latin typeface="Times New Roman" panose="02020603050405020304" pitchFamily="18" charset="0"/>
              <a:cs typeface="Times New Roman" panose="02020603050405020304" pitchFamily="18" charset="0"/>
            </a:rPr>
            <a:t>'Monot-violations'</a:t>
          </a:r>
          <a:r>
            <a:rPr lang="en-US" sz="1400" baseline="0">
              <a:latin typeface="Times New Roman" panose="02020603050405020304" pitchFamily="18" charset="0"/>
              <a:cs typeface="Times New Roman" panose="02020603050405020304" pitchFamily="18" charset="0"/>
            </a:rPr>
            <a:t>: include the results from the Stata log files for TLG models for proportions of observations with monotonicity violations broken down by country and for Australia they are broken down by DNSP. These results are input from Stata output by hand.</a:t>
          </a:r>
        </a:p>
        <a:p>
          <a:endParaRPr lang="en-US" sz="1400" baseline="0">
            <a:latin typeface="Times New Roman" panose="02020603050405020304" pitchFamily="18" charset="0"/>
            <a:cs typeface="Times New Roman" panose="02020603050405020304" pitchFamily="18" charset="0"/>
          </a:endParaRPr>
        </a:p>
        <a:p>
          <a:r>
            <a:rPr lang="en-US" sz="1400" baseline="0">
              <a:latin typeface="Times New Roman" panose="02020603050405020304" pitchFamily="18" charset="0"/>
              <a:cs typeface="Times New Roman" panose="02020603050405020304" pitchFamily="18" charset="0"/>
            </a:rPr>
            <a:t> - </a:t>
          </a:r>
          <a:r>
            <a:rPr lang="en-US" sz="1400" b="1" i="1" baseline="0">
              <a:latin typeface="Times New Roman" panose="02020603050405020304" pitchFamily="18" charset="0"/>
              <a:cs typeface="Times New Roman" panose="02020603050405020304" pitchFamily="18" charset="0"/>
            </a:rPr>
            <a:t>'Tables': </a:t>
          </a:r>
          <a:r>
            <a:rPr lang="en-US" sz="1400" baseline="0">
              <a:latin typeface="Times New Roman" panose="02020603050405020304" pitchFamily="18" charset="0"/>
              <a:cs typeface="Times New Roman" panose="02020603050405020304" pitchFamily="18" charset="0"/>
            </a:rPr>
            <a:t>Produces tables of efficiency scores for the report (section 3.2). The efficiency scores from the econometric models are accumulated from sheets LSECD, LSETLG, SFACD, and SFATLG. The average Opex MPFPs for the full period from 2006 to 2020 come from the workbook 'DNSP-MTFP Tables-Charts-30Aug2021.xlsx', in the worksheet 'Index Tables', cells: R685:T700. The Opex MPFP results are (as mentioned) from the sheet 'Post-2012 Opex PFP'.</a:t>
          </a:r>
        </a:p>
        <a:p>
          <a:endParaRPr lang="en-US" sz="1400" baseline="0">
            <a:latin typeface="Times New Roman" panose="02020603050405020304" pitchFamily="18" charset="0"/>
            <a:cs typeface="Times New Roman" panose="02020603050405020304" pitchFamily="18" charset="0"/>
          </a:endParaRPr>
        </a:p>
        <a:p>
          <a:r>
            <a:rPr lang="en-US" sz="1400" baseline="0">
              <a:latin typeface="Times New Roman" panose="02020603050405020304" pitchFamily="18" charset="0"/>
              <a:cs typeface="Times New Roman" panose="02020603050405020304" pitchFamily="18" charset="0"/>
            </a:rPr>
            <a:t>This worksheet includes a comparison of average efficiency scores against those from the previosu benchmarking update. Those 2019 average efficiency scores are input by hand.</a:t>
          </a:r>
          <a:endParaRPr lang="en-US" sz="1400">
            <a:latin typeface="Times New Roman" panose="02020603050405020304" pitchFamily="18" charset="0"/>
            <a:cs typeface="Times New Roman" panose="02020603050405020304" pitchFamily="18" charset="0"/>
          </a:endParaRPr>
        </a:p>
        <a:p>
          <a:endParaRPr lang="en-US" sz="1400">
            <a:latin typeface="Times New Roman" panose="02020603050405020304" pitchFamily="18" charset="0"/>
            <a:cs typeface="Times New Roman" panose="02020603050405020304" pitchFamily="18" charset="0"/>
          </a:endParaRPr>
        </a:p>
        <a:p>
          <a:r>
            <a:rPr lang="en-US" sz="1400">
              <a:latin typeface="Times New Roman" panose="02020603050405020304" pitchFamily="18" charset="0"/>
              <a:cs typeface="Times New Roman" panose="02020603050405020304" pitchFamily="18" charset="0"/>
            </a:rPr>
            <a:t>- </a:t>
          </a:r>
          <a:r>
            <a:rPr lang="en-US" sz="1400" b="1" i="1">
              <a:latin typeface="Times New Roman" panose="02020603050405020304" pitchFamily="18" charset="0"/>
              <a:cs typeface="Times New Roman" panose="02020603050405020304" pitchFamily="18" charset="0"/>
            </a:rPr>
            <a:t>'Fig3.4'</a:t>
          </a:r>
          <a:r>
            <a:rPr lang="en-US" sz="1400">
              <a:latin typeface="Times New Roman" panose="02020603050405020304" pitchFamily="18" charset="0"/>
              <a:cs typeface="Times New Roman" panose="02020603050405020304" pitchFamily="18" charset="0"/>
            </a:rPr>
            <a:t>, </a:t>
          </a:r>
          <a:r>
            <a:rPr lang="en-US" sz="1400" b="1" i="1">
              <a:latin typeface="Times New Roman" panose="02020603050405020304" pitchFamily="18" charset="0"/>
              <a:cs typeface="Times New Roman" panose="02020603050405020304" pitchFamily="18" charset="0"/>
            </a:rPr>
            <a:t>'Fig3.5'</a:t>
          </a:r>
          <a:r>
            <a:rPr lang="en-US" sz="1400">
              <a:latin typeface="Times New Roman" panose="02020603050405020304" pitchFamily="18" charset="0"/>
              <a:cs typeface="Times New Roman" panose="02020603050405020304" pitchFamily="18" charset="0"/>
            </a:rPr>
            <a:t>, </a:t>
          </a:r>
          <a:r>
            <a:rPr lang="en-US" sz="1400" b="1" i="1">
              <a:latin typeface="Times New Roman" panose="02020603050405020304" pitchFamily="18" charset="0"/>
              <a:cs typeface="Times New Roman" panose="02020603050405020304" pitchFamily="18" charset="0"/>
            </a:rPr>
            <a:t>'Fig3.6'</a:t>
          </a:r>
          <a:r>
            <a:rPr lang="en-US" sz="1400">
              <a:latin typeface="Times New Roman" panose="02020603050405020304" pitchFamily="18" charset="0"/>
              <a:cs typeface="Times New Roman" panose="02020603050405020304" pitchFamily="18" charset="0"/>
            </a:rPr>
            <a:t> and </a:t>
          </a:r>
          <a:r>
            <a:rPr lang="en-US" sz="1400" b="1" i="1">
              <a:latin typeface="Times New Roman" panose="02020603050405020304" pitchFamily="18" charset="0"/>
              <a:cs typeface="Times New Roman" panose="02020603050405020304" pitchFamily="18" charset="0"/>
            </a:rPr>
            <a:t>'Fig3.7'</a:t>
          </a:r>
          <a:r>
            <a:rPr lang="en-US" sz="1400">
              <a:latin typeface="Times New Roman" panose="02020603050405020304" pitchFamily="18" charset="0"/>
              <a:cs typeface="Times New Roman" panose="02020603050405020304" pitchFamily="18" charset="0"/>
            </a:rPr>
            <a:t> are</a:t>
          </a:r>
          <a:r>
            <a:rPr lang="en-US" sz="1400" baseline="0">
              <a:latin typeface="Times New Roman" panose="02020603050405020304" pitchFamily="18" charset="0"/>
              <a:cs typeface="Times New Roman" panose="02020603050405020304" pitchFamily="18" charset="0"/>
            </a:rPr>
            <a:t> charts to be pasted into teh report (in PDF format).</a:t>
          </a:r>
          <a:endParaRPr lang="en-US" sz="1400">
            <a:latin typeface="Times New Roman" panose="02020603050405020304" pitchFamily="18"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absoluteAnchor>
    <xdr:pos x="0" y="0"/>
    <xdr:ext cx="9309100" cy="6070600"/>
    <xdr:graphicFrame macro="">
      <xdr:nvGraphicFramePr>
        <xdr:cNvPr id="2" name="Chart 1">
          <a:extLst>
            <a:ext uri="{FF2B5EF4-FFF2-40B4-BE49-F238E27FC236}">
              <a16:creationId xmlns:a16="http://schemas.microsoft.com/office/drawing/2014/main" id="{405F6879-FAC9-6846-8ECD-65397B077F52}"/>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309100" cy="6070600"/>
    <xdr:graphicFrame macro="">
      <xdr:nvGraphicFramePr>
        <xdr:cNvPr id="2" name="Chart 1">
          <a:extLst>
            <a:ext uri="{FF2B5EF4-FFF2-40B4-BE49-F238E27FC236}">
              <a16:creationId xmlns:a16="http://schemas.microsoft.com/office/drawing/2014/main" id="{2F372FA8-B8DA-904B-B1FF-DE0A91832202}"/>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9271000" cy="6096000"/>
    <xdr:graphicFrame macro="">
      <xdr:nvGraphicFramePr>
        <xdr:cNvPr id="2" name="Chart 1">
          <a:extLst>
            <a:ext uri="{FF2B5EF4-FFF2-40B4-BE49-F238E27FC236}">
              <a16:creationId xmlns:a16="http://schemas.microsoft.com/office/drawing/2014/main" id="{E5C30242-455B-5048-A59C-DF7ED8CA5D7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9309100" cy="6070600"/>
    <xdr:graphicFrame macro="">
      <xdr:nvGraphicFramePr>
        <xdr:cNvPr id="2" name="Chart 1">
          <a:extLst>
            <a:ext uri="{FF2B5EF4-FFF2-40B4-BE49-F238E27FC236}">
              <a16:creationId xmlns:a16="http://schemas.microsoft.com/office/drawing/2014/main" id="{6164E7A2-ADB1-C44C-8A75-EC697B7A8DC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9309100" cy="6070600"/>
    <xdr:graphicFrame macro="">
      <xdr:nvGraphicFramePr>
        <xdr:cNvPr id="2" name="Chart 1">
          <a:extLst>
            <a:ext uri="{FF2B5EF4-FFF2-40B4-BE49-F238E27FC236}">
              <a16:creationId xmlns:a16="http://schemas.microsoft.com/office/drawing/2014/main" id="{F98FEF75-B9B2-FF49-ADB0-EC8AEF51021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A0D247-8ABA-3547-825F-170FD5EB2F8A}">
  <sheetPr>
    <tabColor theme="4" tint="0.79998168889431442"/>
  </sheetPr>
  <dimension ref="A1:M52"/>
  <sheetViews>
    <sheetView workbookViewId="0"/>
  </sheetViews>
  <sheetFormatPr baseColWidth="10" defaultRowHeight="16"/>
  <cols>
    <col min="1" max="1" width="6.83203125" customWidth="1"/>
  </cols>
  <sheetData>
    <row r="1" spans="1:13" ht="28">
      <c r="A1" s="69"/>
      <c r="B1" s="70" t="s">
        <v>479</v>
      </c>
      <c r="C1" s="69"/>
      <c r="D1" s="69"/>
      <c r="E1" s="69"/>
      <c r="F1" s="69"/>
      <c r="G1" s="69"/>
      <c r="H1" s="69"/>
      <c r="I1" s="69"/>
      <c r="J1" s="69"/>
      <c r="K1" s="69"/>
    </row>
    <row r="2" spans="1:13">
      <c r="A2" s="69"/>
      <c r="B2" s="69"/>
      <c r="C2" s="69"/>
      <c r="D2" s="69"/>
      <c r="E2" s="69"/>
      <c r="F2" s="69"/>
      <c r="G2" s="69"/>
      <c r="H2" s="69"/>
      <c r="I2" s="69"/>
      <c r="J2" s="69"/>
      <c r="K2" s="69"/>
      <c r="L2" s="69"/>
      <c r="M2" s="69"/>
    </row>
    <row r="3" spans="1:13" ht="21">
      <c r="A3" s="69"/>
      <c r="B3" s="71" t="s">
        <v>480</v>
      </c>
      <c r="C3" s="69"/>
      <c r="D3" s="69"/>
      <c r="E3" s="69"/>
      <c r="F3" s="69"/>
      <c r="G3" s="69"/>
      <c r="H3" s="69"/>
      <c r="I3" s="69"/>
      <c r="J3" s="69"/>
      <c r="K3" s="69"/>
      <c r="L3" s="69"/>
    </row>
    <row r="4" spans="1:13">
      <c r="A4" s="69"/>
      <c r="B4" s="69"/>
      <c r="C4" s="69"/>
      <c r="D4" s="69"/>
      <c r="E4" s="69"/>
      <c r="F4" s="69"/>
      <c r="G4" s="69"/>
      <c r="H4" s="69"/>
      <c r="I4" s="69"/>
      <c r="J4" s="69"/>
      <c r="K4" s="69"/>
      <c r="L4" s="69"/>
      <c r="M4" s="69"/>
    </row>
    <row r="5" spans="1:13" ht="16" customHeight="1">
      <c r="A5" s="69"/>
      <c r="B5" s="72"/>
      <c r="C5" s="75" t="s">
        <v>481</v>
      </c>
      <c r="D5" s="75"/>
      <c r="E5" s="73"/>
      <c r="F5" s="76" t="s">
        <v>482</v>
      </c>
      <c r="G5" s="76"/>
      <c r="H5" s="76"/>
      <c r="I5" s="76"/>
      <c r="J5" s="76"/>
      <c r="K5" s="69"/>
      <c r="L5" s="69"/>
      <c r="M5" s="69"/>
    </row>
    <row r="6" spans="1:13">
      <c r="A6" s="69"/>
      <c r="B6" s="72"/>
      <c r="C6" s="74"/>
      <c r="D6" s="73"/>
      <c r="E6" s="73"/>
      <c r="F6" s="73"/>
      <c r="G6" s="73"/>
      <c r="H6" s="73"/>
      <c r="I6" s="73"/>
      <c r="J6" s="73"/>
      <c r="K6" s="69"/>
      <c r="L6" s="69"/>
      <c r="M6" s="69"/>
    </row>
    <row r="7" spans="1:13">
      <c r="A7" s="69"/>
      <c r="B7" s="72"/>
      <c r="C7" s="74"/>
      <c r="D7" s="73"/>
      <c r="E7" s="73"/>
      <c r="F7" s="73"/>
      <c r="G7" s="73"/>
      <c r="H7" s="73"/>
      <c r="I7" s="73"/>
      <c r="J7" s="73"/>
      <c r="K7" s="69"/>
      <c r="L7" s="69"/>
      <c r="M7" s="69"/>
    </row>
    <row r="8" spans="1:13">
      <c r="A8" s="69"/>
      <c r="B8" s="72"/>
      <c r="C8" s="74"/>
      <c r="D8" s="73"/>
      <c r="E8" s="73"/>
      <c r="F8" s="73"/>
      <c r="G8" s="73"/>
      <c r="H8" s="73"/>
      <c r="I8" s="73"/>
      <c r="J8" s="73"/>
      <c r="K8" s="69"/>
      <c r="L8" s="69"/>
      <c r="M8" s="69"/>
    </row>
    <row r="9" spans="1:13">
      <c r="A9" s="69"/>
      <c r="B9" s="72"/>
      <c r="C9" s="74"/>
      <c r="D9" s="73"/>
      <c r="E9" s="73"/>
      <c r="F9" s="73"/>
      <c r="G9" s="73"/>
      <c r="H9" s="73"/>
      <c r="I9" s="73"/>
      <c r="J9" s="73"/>
      <c r="K9" s="69"/>
      <c r="L9" s="69"/>
      <c r="M9" s="69"/>
    </row>
    <row r="10" spans="1:13">
      <c r="A10" s="69"/>
      <c r="B10" s="72"/>
      <c r="C10" s="74"/>
      <c r="D10" s="73"/>
      <c r="E10" s="73"/>
      <c r="F10" s="73"/>
      <c r="G10" s="73"/>
      <c r="H10" s="73"/>
      <c r="I10" s="73"/>
      <c r="J10" s="73"/>
      <c r="K10" s="69"/>
      <c r="L10" s="69"/>
      <c r="M10" s="69"/>
    </row>
    <row r="11" spans="1:13">
      <c r="A11" s="69"/>
      <c r="B11" s="72"/>
      <c r="C11" s="74"/>
      <c r="D11" s="73"/>
      <c r="E11" s="73"/>
      <c r="F11" s="73"/>
      <c r="G11" s="73"/>
      <c r="H11" s="73"/>
      <c r="I11" s="73"/>
      <c r="J11" s="73"/>
      <c r="K11" s="69"/>
      <c r="L11" s="69"/>
      <c r="M11" s="69"/>
    </row>
    <row r="12" spans="1:13">
      <c r="A12" s="69"/>
      <c r="B12" s="69"/>
      <c r="C12" s="69"/>
      <c r="D12" s="69"/>
      <c r="E12" s="69"/>
      <c r="F12" s="69"/>
      <c r="G12" s="69"/>
      <c r="H12" s="69"/>
      <c r="I12" s="69"/>
      <c r="J12" s="69"/>
      <c r="K12" s="69"/>
      <c r="L12" s="69"/>
      <c r="M12" s="69"/>
    </row>
    <row r="13" spans="1:13">
      <c r="A13" s="69"/>
      <c r="B13" s="69"/>
      <c r="C13" s="69"/>
      <c r="D13" s="69"/>
      <c r="E13" s="69"/>
      <c r="F13" s="69"/>
      <c r="G13" s="69"/>
      <c r="H13" s="69"/>
      <c r="I13" s="69"/>
      <c r="J13" s="69"/>
      <c r="K13" s="69"/>
      <c r="L13" s="69"/>
      <c r="M13" s="69"/>
    </row>
    <row r="14" spans="1:13" ht="21">
      <c r="A14" s="69"/>
      <c r="B14" s="71" t="s">
        <v>483</v>
      </c>
      <c r="C14" s="69"/>
      <c r="D14" s="69"/>
      <c r="E14" s="69"/>
      <c r="F14" s="69"/>
      <c r="G14" s="69"/>
      <c r="H14" s="69"/>
      <c r="I14" s="69"/>
      <c r="J14" s="69"/>
      <c r="K14" s="69"/>
      <c r="L14" s="69"/>
      <c r="M14" s="69"/>
    </row>
    <row r="15" spans="1:13">
      <c r="A15" s="69"/>
      <c r="B15" s="69"/>
      <c r="C15" s="69"/>
      <c r="D15" s="69"/>
      <c r="E15" s="69"/>
      <c r="F15" s="69"/>
      <c r="G15" s="69"/>
      <c r="H15" s="69"/>
      <c r="I15" s="69"/>
      <c r="J15" s="69"/>
      <c r="K15" s="69"/>
      <c r="L15" s="69"/>
      <c r="M15" s="69"/>
    </row>
    <row r="16" spans="1:13">
      <c r="A16" s="69"/>
      <c r="B16" s="69"/>
      <c r="C16" s="69"/>
      <c r="D16" s="69"/>
      <c r="E16" s="69"/>
      <c r="F16" s="69"/>
      <c r="G16" s="69"/>
      <c r="H16" s="69"/>
      <c r="I16" s="69"/>
      <c r="J16" s="69"/>
      <c r="K16" s="69"/>
      <c r="L16" s="69"/>
      <c r="M16" s="69"/>
    </row>
    <row r="17" spans="1:13">
      <c r="A17" s="69"/>
      <c r="B17" s="69"/>
      <c r="C17" s="69"/>
      <c r="D17" s="69"/>
      <c r="E17" s="69"/>
      <c r="F17" s="69"/>
      <c r="G17" s="69"/>
      <c r="H17" s="69"/>
      <c r="I17" s="69"/>
      <c r="J17" s="69"/>
      <c r="K17" s="69"/>
      <c r="L17" s="69"/>
      <c r="M17" s="69"/>
    </row>
    <row r="18" spans="1:13">
      <c r="A18" s="69"/>
      <c r="B18" s="69"/>
      <c r="C18" s="69"/>
      <c r="D18" s="69"/>
      <c r="E18" s="69"/>
      <c r="F18" s="69"/>
      <c r="G18" s="69"/>
      <c r="H18" s="69"/>
      <c r="I18" s="69"/>
      <c r="J18" s="69"/>
      <c r="K18" s="69"/>
      <c r="L18" s="69"/>
      <c r="M18" s="69"/>
    </row>
    <row r="19" spans="1:13">
      <c r="A19" s="69"/>
      <c r="B19" s="69"/>
      <c r="C19" s="69"/>
      <c r="D19" s="69"/>
      <c r="E19" s="69"/>
      <c r="F19" s="69"/>
      <c r="G19" s="69"/>
      <c r="H19" s="69"/>
      <c r="I19" s="69"/>
      <c r="J19" s="69"/>
      <c r="K19" s="69"/>
      <c r="L19" s="69"/>
      <c r="M19" s="69"/>
    </row>
    <row r="20" spans="1:13">
      <c r="A20" s="69"/>
      <c r="B20" s="69"/>
      <c r="C20" s="69"/>
      <c r="D20" s="69"/>
      <c r="E20" s="69"/>
      <c r="F20" s="69"/>
      <c r="G20" s="69"/>
      <c r="H20" s="69"/>
      <c r="I20" s="69"/>
      <c r="J20" s="69"/>
      <c r="K20" s="69"/>
      <c r="L20" s="69"/>
      <c r="M20" s="69"/>
    </row>
    <row r="21" spans="1:13">
      <c r="A21" s="69"/>
      <c r="B21" s="69"/>
      <c r="C21" s="69"/>
      <c r="D21" s="69"/>
      <c r="E21" s="69"/>
      <c r="F21" s="69"/>
      <c r="G21" s="69"/>
      <c r="H21" s="69"/>
      <c r="I21" s="69"/>
      <c r="J21" s="69"/>
      <c r="K21" s="69"/>
      <c r="L21" s="69"/>
      <c r="M21" s="69"/>
    </row>
    <row r="22" spans="1:13">
      <c r="A22" s="69"/>
      <c r="B22" s="69"/>
      <c r="C22" s="69"/>
      <c r="D22" s="69"/>
      <c r="E22" s="69"/>
      <c r="F22" s="69"/>
      <c r="G22" s="69"/>
      <c r="H22" s="69"/>
      <c r="I22" s="69"/>
      <c r="J22" s="69"/>
      <c r="K22" s="69"/>
      <c r="L22" s="69"/>
      <c r="M22" s="69"/>
    </row>
    <row r="23" spans="1:13">
      <c r="A23" s="69"/>
      <c r="B23" s="69"/>
      <c r="C23" s="69"/>
      <c r="D23" s="69"/>
      <c r="E23" s="69"/>
      <c r="F23" s="69"/>
      <c r="G23" s="69"/>
      <c r="H23" s="69"/>
      <c r="I23" s="69"/>
      <c r="J23" s="69"/>
      <c r="K23" s="69"/>
      <c r="L23" s="69"/>
      <c r="M23" s="69"/>
    </row>
    <row r="24" spans="1:13">
      <c r="A24" s="69"/>
      <c r="B24" s="69"/>
      <c r="C24" s="69"/>
      <c r="D24" s="69"/>
      <c r="E24" s="69"/>
      <c r="F24" s="69"/>
      <c r="G24" s="69"/>
      <c r="H24" s="69"/>
      <c r="I24" s="69"/>
      <c r="J24" s="69"/>
      <c r="K24" s="69"/>
      <c r="L24" s="69"/>
      <c r="M24" s="69"/>
    </row>
    <row r="25" spans="1:13">
      <c r="A25" s="69"/>
      <c r="B25" s="69"/>
      <c r="C25" s="69"/>
      <c r="D25" s="69"/>
      <c r="E25" s="69"/>
      <c r="F25" s="69"/>
      <c r="G25" s="69"/>
      <c r="H25" s="69"/>
      <c r="I25" s="69"/>
      <c r="J25" s="69"/>
      <c r="K25" s="69"/>
      <c r="L25" s="69"/>
      <c r="M25" s="69"/>
    </row>
    <row r="26" spans="1:13">
      <c r="A26" s="69"/>
      <c r="B26" s="69"/>
      <c r="C26" s="69"/>
      <c r="D26" s="69"/>
      <c r="E26" s="69"/>
      <c r="F26" s="69"/>
      <c r="G26" s="69"/>
      <c r="H26" s="69"/>
      <c r="I26" s="69"/>
      <c r="J26" s="69"/>
      <c r="K26" s="69"/>
      <c r="L26" s="69"/>
      <c r="M26" s="69"/>
    </row>
    <row r="27" spans="1:13">
      <c r="A27" s="69"/>
      <c r="B27" s="69"/>
      <c r="C27" s="69"/>
      <c r="D27" s="69"/>
      <c r="E27" s="69"/>
      <c r="F27" s="69"/>
      <c r="G27" s="69"/>
      <c r="H27" s="69"/>
      <c r="I27" s="69"/>
      <c r="J27" s="69"/>
      <c r="K27" s="69"/>
      <c r="L27" s="69"/>
      <c r="M27" s="69"/>
    </row>
    <row r="28" spans="1:13">
      <c r="A28" s="69"/>
      <c r="B28" s="69"/>
      <c r="C28" s="69"/>
      <c r="D28" s="69"/>
      <c r="E28" s="69"/>
      <c r="F28" s="69"/>
      <c r="G28" s="69"/>
      <c r="H28" s="69"/>
      <c r="I28" s="69"/>
      <c r="J28" s="69"/>
      <c r="K28" s="69"/>
      <c r="L28" s="69"/>
      <c r="M28" s="69"/>
    </row>
    <row r="29" spans="1:13">
      <c r="A29" s="69"/>
      <c r="B29" s="69"/>
      <c r="C29" s="69"/>
      <c r="D29" s="69"/>
      <c r="E29" s="69"/>
      <c r="F29" s="69"/>
      <c r="G29" s="69"/>
      <c r="H29" s="69"/>
      <c r="I29" s="69"/>
      <c r="J29" s="69"/>
      <c r="K29" s="69"/>
      <c r="L29" s="69"/>
      <c r="M29" s="69"/>
    </row>
    <row r="30" spans="1:13">
      <c r="A30" s="69"/>
      <c r="B30" s="69"/>
      <c r="C30" s="69"/>
      <c r="D30" s="69"/>
      <c r="E30" s="69"/>
      <c r="F30" s="69"/>
      <c r="G30" s="69"/>
      <c r="H30" s="69"/>
      <c r="I30" s="69"/>
      <c r="J30" s="69"/>
      <c r="K30" s="69"/>
      <c r="L30" s="69"/>
      <c r="M30" s="69"/>
    </row>
    <row r="31" spans="1:13">
      <c r="A31" s="69"/>
      <c r="B31" s="69"/>
      <c r="C31" s="69"/>
      <c r="D31" s="69"/>
      <c r="E31" s="69"/>
      <c r="F31" s="69"/>
      <c r="G31" s="69"/>
      <c r="H31" s="69"/>
      <c r="I31" s="69"/>
      <c r="J31" s="69"/>
      <c r="K31" s="69"/>
      <c r="L31" s="69"/>
      <c r="M31" s="69"/>
    </row>
    <row r="32" spans="1:13">
      <c r="A32" s="69"/>
      <c r="B32" s="69"/>
      <c r="C32" s="69"/>
      <c r="D32" s="69"/>
      <c r="E32" s="69"/>
      <c r="F32" s="69"/>
      <c r="G32" s="69"/>
      <c r="H32" s="69"/>
      <c r="I32" s="69"/>
      <c r="J32" s="69"/>
      <c r="K32" s="69"/>
      <c r="L32" s="69"/>
      <c r="M32" s="69"/>
    </row>
    <row r="33" spans="1:13">
      <c r="A33" s="69"/>
      <c r="B33" s="69"/>
      <c r="C33" s="69"/>
      <c r="D33" s="69"/>
      <c r="E33" s="69"/>
      <c r="F33" s="69"/>
      <c r="G33" s="69"/>
      <c r="H33" s="69"/>
      <c r="I33" s="69"/>
      <c r="J33" s="69"/>
      <c r="K33" s="69"/>
      <c r="L33" s="69"/>
      <c r="M33" s="69"/>
    </row>
    <row r="34" spans="1:13">
      <c r="A34" s="69"/>
      <c r="B34" s="69"/>
      <c r="C34" s="69"/>
      <c r="D34" s="69"/>
      <c r="E34" s="69"/>
      <c r="F34" s="69"/>
      <c r="G34" s="69"/>
      <c r="H34" s="69"/>
      <c r="I34" s="69"/>
      <c r="J34" s="69"/>
      <c r="K34" s="69"/>
      <c r="L34" s="69"/>
      <c r="M34" s="69"/>
    </row>
    <row r="35" spans="1:13">
      <c r="A35" s="69"/>
      <c r="B35" s="69"/>
      <c r="C35" s="69"/>
      <c r="D35" s="69"/>
      <c r="E35" s="69"/>
      <c r="F35" s="69"/>
      <c r="G35" s="69"/>
      <c r="H35" s="69"/>
      <c r="I35" s="69"/>
      <c r="J35" s="69"/>
      <c r="K35" s="69"/>
      <c r="L35" s="69"/>
      <c r="M35" s="69"/>
    </row>
    <row r="36" spans="1:13">
      <c r="A36" s="69"/>
      <c r="B36" s="69"/>
      <c r="C36" s="69"/>
      <c r="D36" s="69"/>
      <c r="E36" s="69"/>
      <c r="F36" s="69"/>
      <c r="G36" s="69"/>
      <c r="H36" s="69"/>
      <c r="I36" s="69"/>
      <c r="J36" s="69"/>
      <c r="K36" s="69"/>
      <c r="L36" s="69"/>
      <c r="M36" s="69"/>
    </row>
    <row r="37" spans="1:13">
      <c r="A37" s="69"/>
      <c r="B37" s="69"/>
      <c r="C37" s="69"/>
      <c r="D37" s="69"/>
      <c r="E37" s="69"/>
      <c r="F37" s="69"/>
      <c r="G37" s="69"/>
      <c r="H37" s="69"/>
      <c r="I37" s="69"/>
      <c r="J37" s="69"/>
      <c r="K37" s="69"/>
      <c r="L37" s="69"/>
      <c r="M37" s="69"/>
    </row>
    <row r="38" spans="1:13">
      <c r="A38" s="69"/>
      <c r="B38" s="69"/>
      <c r="C38" s="69"/>
      <c r="D38" s="69"/>
      <c r="E38" s="69"/>
      <c r="F38" s="69"/>
      <c r="G38" s="69"/>
      <c r="H38" s="69"/>
      <c r="I38" s="69"/>
      <c r="J38" s="69"/>
      <c r="K38" s="69"/>
      <c r="L38" s="69"/>
      <c r="M38" s="69"/>
    </row>
    <row r="39" spans="1:13">
      <c r="A39" s="69"/>
      <c r="B39" s="69"/>
      <c r="C39" s="69"/>
      <c r="D39" s="69"/>
      <c r="E39" s="69"/>
      <c r="F39" s="69"/>
      <c r="G39" s="69"/>
      <c r="H39" s="69"/>
      <c r="I39" s="69"/>
      <c r="J39" s="69"/>
      <c r="K39" s="69"/>
      <c r="L39" s="69"/>
      <c r="M39" s="69"/>
    </row>
    <row r="40" spans="1:13">
      <c r="A40" s="69"/>
      <c r="B40" s="69"/>
      <c r="C40" s="69"/>
      <c r="D40" s="69"/>
      <c r="E40" s="69"/>
      <c r="F40" s="69"/>
      <c r="G40" s="69"/>
      <c r="H40" s="69"/>
      <c r="I40" s="69"/>
      <c r="J40" s="69"/>
      <c r="K40" s="69"/>
      <c r="L40" s="69"/>
      <c r="M40" s="69"/>
    </row>
    <row r="41" spans="1:13">
      <c r="A41" s="69"/>
      <c r="B41" s="69"/>
      <c r="C41" s="69"/>
      <c r="D41" s="69"/>
      <c r="E41" s="69"/>
      <c r="F41" s="69"/>
      <c r="G41" s="69"/>
      <c r="H41" s="69"/>
      <c r="I41" s="69"/>
      <c r="J41" s="69"/>
      <c r="K41" s="69"/>
      <c r="L41" s="69"/>
      <c r="M41" s="69"/>
    </row>
    <row r="42" spans="1:13">
      <c r="A42" s="69"/>
      <c r="B42" s="69"/>
      <c r="C42" s="69"/>
      <c r="D42" s="69"/>
      <c r="E42" s="69"/>
      <c r="F42" s="69"/>
      <c r="G42" s="69"/>
      <c r="H42" s="69"/>
      <c r="I42" s="69"/>
      <c r="J42" s="69"/>
      <c r="K42" s="69"/>
      <c r="L42" s="69"/>
      <c r="M42" s="69"/>
    </row>
    <row r="43" spans="1:13">
      <c r="A43" s="69"/>
      <c r="B43" s="69"/>
      <c r="C43" s="69"/>
      <c r="D43" s="69"/>
      <c r="E43" s="69"/>
      <c r="F43" s="69"/>
      <c r="G43" s="69"/>
      <c r="H43" s="69"/>
      <c r="I43" s="69"/>
      <c r="J43" s="69"/>
      <c r="K43" s="69"/>
      <c r="L43" s="69"/>
      <c r="M43" s="69"/>
    </row>
    <row r="44" spans="1:13">
      <c r="A44" s="69"/>
      <c r="B44" s="69"/>
      <c r="C44" s="69"/>
      <c r="D44" s="69"/>
      <c r="E44" s="69"/>
      <c r="F44" s="69"/>
      <c r="G44" s="69"/>
      <c r="H44" s="69"/>
      <c r="I44" s="69"/>
      <c r="J44" s="69"/>
      <c r="K44" s="69"/>
      <c r="L44" s="69"/>
      <c r="M44" s="69"/>
    </row>
    <row r="45" spans="1:13">
      <c r="A45" s="69"/>
      <c r="B45" s="69"/>
      <c r="C45" s="69"/>
      <c r="D45" s="69"/>
      <c r="E45" s="69"/>
      <c r="F45" s="69"/>
      <c r="G45" s="69"/>
      <c r="H45" s="69"/>
      <c r="I45" s="69"/>
      <c r="J45" s="69"/>
      <c r="K45" s="69"/>
      <c r="L45" s="69"/>
      <c r="M45" s="69"/>
    </row>
    <row r="46" spans="1:13">
      <c r="A46" s="69"/>
      <c r="B46" s="69"/>
      <c r="C46" s="69"/>
      <c r="D46" s="69"/>
      <c r="E46" s="69"/>
      <c r="F46" s="69"/>
      <c r="G46" s="69"/>
      <c r="H46" s="69"/>
      <c r="I46" s="69"/>
      <c r="J46" s="69"/>
      <c r="K46" s="69"/>
      <c r="L46" s="69"/>
      <c r="M46" s="69"/>
    </row>
    <row r="47" spans="1:13">
      <c r="A47" s="69"/>
      <c r="B47" s="69"/>
      <c r="C47" s="69"/>
      <c r="D47" s="69"/>
      <c r="E47" s="69"/>
      <c r="F47" s="69"/>
      <c r="G47" s="69"/>
      <c r="H47" s="69"/>
      <c r="I47" s="69"/>
      <c r="J47" s="69"/>
      <c r="K47" s="69"/>
      <c r="L47" s="69"/>
      <c r="M47" s="69"/>
    </row>
    <row r="48" spans="1:13">
      <c r="A48" s="69"/>
      <c r="B48" s="69"/>
      <c r="C48" s="69"/>
      <c r="D48" s="69"/>
      <c r="E48" s="69"/>
      <c r="F48" s="69"/>
      <c r="G48" s="69"/>
      <c r="H48" s="69"/>
      <c r="I48" s="69"/>
      <c r="J48" s="69"/>
      <c r="K48" s="69"/>
      <c r="L48" s="69"/>
      <c r="M48" s="69"/>
    </row>
    <row r="49" spans="1:13">
      <c r="A49" s="69"/>
      <c r="B49" s="69"/>
      <c r="C49" s="69"/>
      <c r="D49" s="69"/>
      <c r="E49" s="69"/>
      <c r="F49" s="69"/>
      <c r="G49" s="69"/>
      <c r="H49" s="69"/>
      <c r="I49" s="69"/>
      <c r="J49" s="69"/>
      <c r="K49" s="69"/>
      <c r="L49" s="69"/>
      <c r="M49" s="69"/>
    </row>
    <row r="50" spans="1:13">
      <c r="A50" s="69"/>
      <c r="B50" s="69"/>
      <c r="C50" s="69"/>
      <c r="D50" s="69"/>
      <c r="E50" s="69"/>
      <c r="F50" s="69"/>
      <c r="G50" s="69"/>
      <c r="H50" s="69"/>
      <c r="I50" s="69"/>
      <c r="J50" s="69"/>
      <c r="K50" s="69"/>
      <c r="L50" s="69"/>
      <c r="M50" s="69"/>
    </row>
    <row r="51" spans="1:13">
      <c r="A51" s="69"/>
      <c r="B51" s="69"/>
      <c r="C51" s="69"/>
      <c r="D51" s="69"/>
      <c r="E51" s="69"/>
      <c r="F51" s="69"/>
      <c r="G51" s="69"/>
      <c r="H51" s="69"/>
      <c r="I51" s="69"/>
      <c r="J51" s="69"/>
      <c r="K51" s="69"/>
      <c r="L51" s="69"/>
      <c r="M51" s="69"/>
    </row>
    <row r="52" spans="1:13">
      <c r="A52" s="69"/>
      <c r="B52" s="69"/>
      <c r="C52" s="69"/>
      <c r="D52" s="69"/>
      <c r="E52" s="69"/>
      <c r="F52" s="69"/>
      <c r="G52" s="69"/>
      <c r="H52" s="69"/>
      <c r="I52" s="69"/>
      <c r="J52" s="69"/>
      <c r="K52" s="69"/>
      <c r="L52" s="69"/>
      <c r="M52" s="69"/>
    </row>
  </sheetData>
  <mergeCells count="2">
    <mergeCell ref="C5:D5"/>
    <mergeCell ref="F5:J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4EF65B-CAD0-354C-8748-46D8D0732910}">
  <sheetPr>
    <tabColor rgb="FFFFFF00"/>
  </sheetPr>
  <dimension ref="A1:I46"/>
  <sheetViews>
    <sheetView workbookViewId="0">
      <selection activeCell="F35" sqref="F35"/>
    </sheetView>
  </sheetViews>
  <sheetFormatPr baseColWidth="10" defaultRowHeight="16"/>
  <cols>
    <col min="1" max="1" width="20.83203125" customWidth="1"/>
    <col min="2" max="4" width="14.83203125" customWidth="1"/>
    <col min="5" max="5" width="10.1640625" customWidth="1"/>
    <col min="6" max="6" width="20.83203125" customWidth="1"/>
    <col min="7" max="9" width="14.83203125" customWidth="1"/>
  </cols>
  <sheetData>
    <row r="1" spans="1:9">
      <c r="A1" s="23" t="s">
        <v>264</v>
      </c>
      <c r="B1" s="24"/>
      <c r="C1" s="24"/>
      <c r="D1" s="24"/>
      <c r="F1" s="23" t="s">
        <v>265</v>
      </c>
      <c r="G1" s="24"/>
      <c r="H1" s="24"/>
      <c r="I1" s="24"/>
    </row>
    <row r="2" spans="1:9">
      <c r="A2" s="1" t="s">
        <v>0</v>
      </c>
      <c r="B2" s="2" t="s">
        <v>1</v>
      </c>
      <c r="C2" s="2" t="s">
        <v>2</v>
      </c>
      <c r="D2" s="2" t="s">
        <v>3</v>
      </c>
      <c r="F2" s="1" t="s">
        <v>0</v>
      </c>
      <c r="G2" s="2" t="s">
        <v>1</v>
      </c>
      <c r="H2" s="2" t="s">
        <v>2</v>
      </c>
      <c r="I2" s="2" t="s">
        <v>3</v>
      </c>
    </row>
    <row r="3" spans="1:9">
      <c r="A3" s="3" t="s">
        <v>4</v>
      </c>
      <c r="B3" s="4" t="s">
        <v>5</v>
      </c>
      <c r="C3" s="4" t="s">
        <v>6</v>
      </c>
      <c r="D3" s="4" t="s">
        <v>7</v>
      </c>
      <c r="F3" s="3" t="s">
        <v>4</v>
      </c>
      <c r="G3" s="4" t="s">
        <v>5</v>
      </c>
      <c r="H3" s="4" t="s">
        <v>6</v>
      </c>
      <c r="I3" s="4" t="s">
        <v>7</v>
      </c>
    </row>
    <row r="4" spans="1:9">
      <c r="A4" s="1" t="s">
        <v>0</v>
      </c>
      <c r="B4" s="2" t="s">
        <v>0</v>
      </c>
      <c r="C4" s="2" t="s">
        <v>0</v>
      </c>
      <c r="D4" s="2" t="s">
        <v>0</v>
      </c>
    </row>
    <row r="5" spans="1:9">
      <c r="A5" s="3" t="s">
        <v>8</v>
      </c>
      <c r="B5" s="4" t="s">
        <v>9</v>
      </c>
      <c r="C5" s="4" t="s">
        <v>10</v>
      </c>
      <c r="D5" s="4" t="s">
        <v>11</v>
      </c>
      <c r="F5" s="3" t="s">
        <v>8</v>
      </c>
      <c r="G5" s="27" t="s">
        <v>266</v>
      </c>
      <c r="H5" s="27" t="s">
        <v>207</v>
      </c>
      <c r="I5" s="27" t="s">
        <v>267</v>
      </c>
    </row>
    <row r="6" spans="1:9">
      <c r="A6" s="3" t="s">
        <v>12</v>
      </c>
      <c r="B6" s="4" t="s">
        <v>13</v>
      </c>
      <c r="C6" s="4" t="s">
        <v>14</v>
      </c>
      <c r="D6" s="4" t="s">
        <v>15</v>
      </c>
      <c r="F6" s="3" t="s">
        <v>12</v>
      </c>
      <c r="G6" s="27" t="s">
        <v>138</v>
      </c>
      <c r="H6" s="27" t="s">
        <v>268</v>
      </c>
      <c r="I6" s="27" t="s">
        <v>269</v>
      </c>
    </row>
    <row r="7" spans="1:9">
      <c r="A7" s="3" t="s">
        <v>16</v>
      </c>
      <c r="B7" s="4" t="s">
        <v>17</v>
      </c>
      <c r="C7" s="4" t="s">
        <v>18</v>
      </c>
      <c r="D7" s="4" t="s">
        <v>19</v>
      </c>
      <c r="F7" s="3" t="s">
        <v>16</v>
      </c>
      <c r="G7" s="27" t="s">
        <v>270</v>
      </c>
      <c r="H7" s="27" t="s">
        <v>271</v>
      </c>
      <c r="I7" s="27" t="s">
        <v>272</v>
      </c>
    </row>
    <row r="8" spans="1:9">
      <c r="A8" s="3" t="s">
        <v>20</v>
      </c>
      <c r="B8" s="4" t="s">
        <v>21</v>
      </c>
      <c r="C8" s="4" t="s">
        <v>22</v>
      </c>
      <c r="D8" s="4" t="s">
        <v>23</v>
      </c>
      <c r="F8" s="3" t="s">
        <v>20</v>
      </c>
      <c r="G8" s="27" t="s">
        <v>273</v>
      </c>
      <c r="H8" s="27" t="s">
        <v>127</v>
      </c>
      <c r="I8" s="27" t="s">
        <v>274</v>
      </c>
    </row>
    <row r="9" spans="1:9">
      <c r="A9" s="3" t="s">
        <v>24</v>
      </c>
      <c r="B9" s="4" t="s">
        <v>25</v>
      </c>
      <c r="C9" s="4" t="s">
        <v>26</v>
      </c>
      <c r="D9" s="4" t="s">
        <v>27</v>
      </c>
      <c r="F9" s="3" t="s">
        <v>24</v>
      </c>
      <c r="G9" s="27" t="s">
        <v>275</v>
      </c>
      <c r="H9" s="27" t="s">
        <v>276</v>
      </c>
      <c r="I9" s="27" t="s">
        <v>277</v>
      </c>
    </row>
    <row r="10" spans="1:9">
      <c r="A10" s="3" t="s">
        <v>28</v>
      </c>
      <c r="B10" s="4" t="s">
        <v>0</v>
      </c>
      <c r="C10" s="4" t="s">
        <v>0</v>
      </c>
      <c r="D10" s="4" t="s">
        <v>0</v>
      </c>
      <c r="F10" s="3" t="s">
        <v>28</v>
      </c>
      <c r="G10" s="27" t="s">
        <v>0</v>
      </c>
      <c r="H10" s="27" t="s">
        <v>0</v>
      </c>
      <c r="I10" s="27" t="s">
        <v>0</v>
      </c>
    </row>
    <row r="11" spans="1:9">
      <c r="A11" s="3" t="s">
        <v>29</v>
      </c>
      <c r="B11" s="4" t="s">
        <v>30</v>
      </c>
      <c r="C11" s="4" t="s">
        <v>31</v>
      </c>
      <c r="D11" s="4" t="s">
        <v>32</v>
      </c>
      <c r="F11" s="3" t="s">
        <v>29</v>
      </c>
      <c r="G11" s="27" t="s">
        <v>278</v>
      </c>
      <c r="H11" s="27" t="s">
        <v>96</v>
      </c>
      <c r="I11" s="27" t="s">
        <v>279</v>
      </c>
    </row>
    <row r="12" spans="1:9">
      <c r="A12" s="3" t="s">
        <v>33</v>
      </c>
      <c r="B12" s="4" t="s">
        <v>34</v>
      </c>
      <c r="C12" s="4" t="s">
        <v>35</v>
      </c>
      <c r="D12" s="4" t="s">
        <v>36</v>
      </c>
      <c r="F12" s="3" t="s">
        <v>33</v>
      </c>
      <c r="G12" s="27" t="s">
        <v>280</v>
      </c>
      <c r="H12" s="27" t="s">
        <v>96</v>
      </c>
      <c r="I12" s="27" t="s">
        <v>281</v>
      </c>
    </row>
    <row r="13" spans="1:9">
      <c r="A13" s="3" t="s">
        <v>37</v>
      </c>
      <c r="B13" s="4" t="s">
        <v>0</v>
      </c>
      <c r="C13" s="4" t="s">
        <v>0</v>
      </c>
      <c r="D13" s="4" t="s">
        <v>0</v>
      </c>
      <c r="F13" s="3" t="s">
        <v>37</v>
      </c>
      <c r="G13" s="27" t="s">
        <v>0</v>
      </c>
      <c r="H13" s="27" t="s">
        <v>0</v>
      </c>
      <c r="I13" s="27" t="s">
        <v>0</v>
      </c>
    </row>
    <row r="14" spans="1:9">
      <c r="A14" s="3" t="s">
        <v>38</v>
      </c>
      <c r="B14" s="4" t="s">
        <v>39</v>
      </c>
      <c r="C14" s="4" t="s">
        <v>40</v>
      </c>
      <c r="D14" s="4" t="s">
        <v>41</v>
      </c>
      <c r="F14" s="3" t="s">
        <v>38</v>
      </c>
      <c r="G14" s="27" t="s">
        <v>282</v>
      </c>
      <c r="H14" s="27" t="s">
        <v>283</v>
      </c>
      <c r="I14" s="27" t="s">
        <v>284</v>
      </c>
    </row>
    <row r="15" spans="1:9">
      <c r="A15" s="3" t="s">
        <v>42</v>
      </c>
      <c r="B15" s="4" t="s">
        <v>43</v>
      </c>
      <c r="C15" s="4" t="s">
        <v>44</v>
      </c>
      <c r="D15" s="4" t="s">
        <v>45</v>
      </c>
      <c r="F15" s="3" t="s">
        <v>42</v>
      </c>
      <c r="G15" s="27" t="s">
        <v>285</v>
      </c>
      <c r="H15" s="27" t="s">
        <v>286</v>
      </c>
      <c r="I15" s="27" t="s">
        <v>287</v>
      </c>
    </row>
    <row r="16" spans="1:9">
      <c r="A16" s="3" t="s">
        <v>46</v>
      </c>
      <c r="B16" s="4" t="s">
        <v>47</v>
      </c>
      <c r="C16" s="4" t="s">
        <v>48</v>
      </c>
      <c r="D16" s="4" t="s">
        <v>49</v>
      </c>
      <c r="F16" s="3" t="s">
        <v>46</v>
      </c>
      <c r="G16" s="27" t="s">
        <v>288</v>
      </c>
      <c r="H16" s="27" t="s">
        <v>184</v>
      </c>
      <c r="I16" s="27" t="s">
        <v>289</v>
      </c>
    </row>
    <row r="17" spans="1:9">
      <c r="A17" s="3" t="s">
        <v>50</v>
      </c>
      <c r="B17" s="4" t="s">
        <v>51</v>
      </c>
      <c r="C17" s="4" t="s">
        <v>52</v>
      </c>
      <c r="D17" s="4" t="s">
        <v>53</v>
      </c>
      <c r="F17" s="3" t="s">
        <v>50</v>
      </c>
      <c r="G17" s="27" t="s">
        <v>290</v>
      </c>
      <c r="H17" s="27" t="s">
        <v>291</v>
      </c>
      <c r="I17" s="27" t="s">
        <v>292</v>
      </c>
    </row>
    <row r="18" spans="1:9">
      <c r="A18" s="3" t="s">
        <v>54</v>
      </c>
      <c r="B18" s="4" t="s">
        <v>55</v>
      </c>
      <c r="C18" s="4" t="s">
        <v>56</v>
      </c>
      <c r="D18" s="4" t="s">
        <v>57</v>
      </c>
      <c r="F18" s="3" t="s">
        <v>54</v>
      </c>
      <c r="G18" s="27" t="s">
        <v>293</v>
      </c>
      <c r="H18" s="27" t="s">
        <v>294</v>
      </c>
      <c r="I18" s="27" t="s">
        <v>295</v>
      </c>
    </row>
    <row r="19" spans="1:9">
      <c r="A19" s="3" t="s">
        <v>58</v>
      </c>
      <c r="B19" s="4" t="s">
        <v>59</v>
      </c>
      <c r="C19" s="4" t="s">
        <v>60</v>
      </c>
      <c r="D19" s="4" t="s">
        <v>61</v>
      </c>
      <c r="F19" s="3" t="s">
        <v>58</v>
      </c>
      <c r="G19" s="27" t="s">
        <v>296</v>
      </c>
      <c r="H19" s="27" t="s">
        <v>297</v>
      </c>
      <c r="I19" s="27" t="s">
        <v>298</v>
      </c>
    </row>
    <row r="20" spans="1:9">
      <c r="A20" s="3" t="s">
        <v>62</v>
      </c>
      <c r="B20" s="4" t="s">
        <v>63</v>
      </c>
      <c r="C20" s="4" t="s">
        <v>64</v>
      </c>
      <c r="D20" s="4" t="s">
        <v>65</v>
      </c>
      <c r="F20" s="3" t="s">
        <v>62</v>
      </c>
      <c r="G20" s="27" t="s">
        <v>299</v>
      </c>
      <c r="H20" s="27" t="s">
        <v>300</v>
      </c>
      <c r="I20" s="27" t="s">
        <v>301</v>
      </c>
    </row>
    <row r="21" spans="1:9">
      <c r="A21" s="3" t="s">
        <v>66</v>
      </c>
      <c r="B21" s="4" t="s">
        <v>67</v>
      </c>
      <c r="C21" s="4" t="s">
        <v>44</v>
      </c>
      <c r="D21" s="4" t="s">
        <v>68</v>
      </c>
      <c r="F21" s="3" t="s">
        <v>66</v>
      </c>
      <c r="G21" s="27" t="s">
        <v>302</v>
      </c>
      <c r="H21" s="27" t="s">
        <v>303</v>
      </c>
      <c r="I21" s="27" t="s">
        <v>304</v>
      </c>
    </row>
    <row r="22" spans="1:9">
      <c r="A22" s="3" t="s">
        <v>69</v>
      </c>
      <c r="B22" s="4" t="s">
        <v>70</v>
      </c>
      <c r="C22" s="4" t="s">
        <v>64</v>
      </c>
      <c r="D22" s="4" t="s">
        <v>71</v>
      </c>
      <c r="F22" s="3" t="s">
        <v>69</v>
      </c>
      <c r="G22" s="27" t="s">
        <v>305</v>
      </c>
      <c r="H22" s="27" t="s">
        <v>291</v>
      </c>
      <c r="I22" s="27" t="s">
        <v>306</v>
      </c>
    </row>
    <row r="23" spans="1:9">
      <c r="A23" s="3" t="s">
        <v>72</v>
      </c>
      <c r="B23" s="4" t="s">
        <v>73</v>
      </c>
      <c r="C23" s="4" t="s">
        <v>74</v>
      </c>
      <c r="D23" s="4" t="s">
        <v>75</v>
      </c>
      <c r="F23" s="3" t="s">
        <v>72</v>
      </c>
      <c r="G23" s="27" t="s">
        <v>307</v>
      </c>
      <c r="H23" s="27" t="s">
        <v>308</v>
      </c>
      <c r="I23" s="27" t="s">
        <v>309</v>
      </c>
    </row>
    <row r="24" spans="1:9">
      <c r="A24" s="3" t="s">
        <v>76</v>
      </c>
      <c r="B24" s="4" t="s">
        <v>77</v>
      </c>
      <c r="C24" s="4" t="s">
        <v>78</v>
      </c>
      <c r="D24" s="4" t="s">
        <v>79</v>
      </c>
      <c r="F24" s="3" t="s">
        <v>76</v>
      </c>
      <c r="G24" s="27" t="s">
        <v>310</v>
      </c>
      <c r="H24" s="27" t="s">
        <v>297</v>
      </c>
      <c r="I24" s="27" t="s">
        <v>311</v>
      </c>
    </row>
    <row r="25" spans="1:9">
      <c r="A25" s="3" t="s">
        <v>80</v>
      </c>
      <c r="B25" s="4" t="s">
        <v>81</v>
      </c>
      <c r="C25" s="4" t="s">
        <v>41</v>
      </c>
      <c r="D25" s="4" t="s">
        <v>82</v>
      </c>
      <c r="F25" s="3" t="s">
        <v>80</v>
      </c>
      <c r="G25" s="27" t="s">
        <v>312</v>
      </c>
      <c r="H25" s="27" t="s">
        <v>313</v>
      </c>
      <c r="I25" s="27" t="s">
        <v>314</v>
      </c>
    </row>
    <row r="26" spans="1:9">
      <c r="A26" s="3" t="s">
        <v>83</v>
      </c>
      <c r="B26" s="4" t="s">
        <v>84</v>
      </c>
      <c r="C26" s="4" t="s">
        <v>85</v>
      </c>
      <c r="D26" s="4" t="s">
        <v>86</v>
      </c>
      <c r="F26" s="3" t="s">
        <v>83</v>
      </c>
      <c r="G26" s="27" t="s">
        <v>315</v>
      </c>
      <c r="H26" s="27" t="s">
        <v>316</v>
      </c>
      <c r="I26" s="27" t="s">
        <v>317</v>
      </c>
    </row>
    <row r="27" spans="1:9">
      <c r="A27" s="3" t="s">
        <v>0</v>
      </c>
      <c r="B27" s="4" t="s">
        <v>0</v>
      </c>
      <c r="C27" s="4" t="s">
        <v>0</v>
      </c>
      <c r="D27" s="4" t="s">
        <v>0</v>
      </c>
      <c r="F27" s="3" t="s">
        <v>0</v>
      </c>
      <c r="G27" s="27" t="s">
        <v>0</v>
      </c>
      <c r="H27" s="27" t="s">
        <v>0</v>
      </c>
      <c r="I27" s="27" t="s">
        <v>0</v>
      </c>
    </row>
    <row r="28" spans="1:9">
      <c r="A28" s="3" t="s">
        <v>87</v>
      </c>
      <c r="B28" s="4" t="s">
        <v>88</v>
      </c>
      <c r="C28" s="4" t="s">
        <v>0</v>
      </c>
      <c r="D28" s="4" t="s">
        <v>0</v>
      </c>
      <c r="F28" s="3" t="s">
        <v>87</v>
      </c>
      <c r="G28" s="27" t="s">
        <v>318</v>
      </c>
      <c r="H28" s="27" t="s">
        <v>0</v>
      </c>
      <c r="I28" s="27" t="s">
        <v>0</v>
      </c>
    </row>
    <row r="29" spans="1:9">
      <c r="A29" s="3" t="s">
        <v>89</v>
      </c>
      <c r="B29" s="4" t="s">
        <v>90</v>
      </c>
      <c r="C29" s="4" t="s">
        <v>0</v>
      </c>
      <c r="D29" s="4" t="s">
        <v>0</v>
      </c>
      <c r="F29" s="3" t="s">
        <v>89</v>
      </c>
      <c r="G29" s="27" t="s">
        <v>319</v>
      </c>
      <c r="H29" s="27" t="s">
        <v>0</v>
      </c>
      <c r="I29" s="27" t="s">
        <v>0</v>
      </c>
    </row>
    <row r="30" spans="1:9">
      <c r="A30" s="5" t="s">
        <v>91</v>
      </c>
      <c r="B30" s="6" t="s">
        <v>92</v>
      </c>
      <c r="C30" s="6" t="s">
        <v>0</v>
      </c>
      <c r="D30" s="6" t="s">
        <v>0</v>
      </c>
      <c r="F30" s="28" t="s">
        <v>91</v>
      </c>
      <c r="G30" s="29" t="s">
        <v>92</v>
      </c>
      <c r="H30" s="29" t="s">
        <v>0</v>
      </c>
      <c r="I30" s="29" t="s">
        <v>0</v>
      </c>
    </row>
    <row r="33" spans="1:8">
      <c r="A33" s="9"/>
      <c r="B33" s="15" t="s">
        <v>262</v>
      </c>
      <c r="C33" s="15" t="s">
        <v>248</v>
      </c>
      <c r="F33" s="9"/>
      <c r="G33" s="15" t="s">
        <v>262</v>
      </c>
      <c r="H33" s="15" t="s">
        <v>248</v>
      </c>
    </row>
    <row r="34" spans="1:8">
      <c r="A34" t="s">
        <v>474</v>
      </c>
      <c r="B34" s="10">
        <v>1</v>
      </c>
      <c r="C34" s="10">
        <f>B34/MAX(B$34:B$46)</f>
        <v>0.46486882963276827</v>
      </c>
      <c r="F34" t="s">
        <v>474</v>
      </c>
      <c r="G34" s="10">
        <v>1</v>
      </c>
      <c r="H34" s="10">
        <f>G34/MAX(G$34:G$46)</f>
        <v>0.44619464428627148</v>
      </c>
    </row>
    <row r="35" spans="1:8">
      <c r="A35" t="s">
        <v>38</v>
      </c>
      <c r="B35" s="10">
        <f>1/EXP(B14)</f>
        <v>0.97238836680124685</v>
      </c>
      <c r="C35" s="10">
        <f t="shared" ref="C35:C46" si="0">B35/MAX(B$34:B$46)</f>
        <v>0.4520330420234146</v>
      </c>
      <c r="F35" t="s">
        <v>38</v>
      </c>
      <c r="G35" s="10">
        <f>1/EXP(G14)</f>
        <v>1.0191816486174081</v>
      </c>
      <c r="H35" s="10">
        <f t="shared" ref="H35:H46" si="1">G35/MAX(G$34:G$46)</f>
        <v>0.45475339316794017</v>
      </c>
    </row>
    <row r="36" spans="1:8">
      <c r="A36" t="s">
        <v>42</v>
      </c>
      <c r="B36" s="10">
        <f t="shared" ref="B36:B46" si="2">1/EXP(B15)</f>
        <v>1.9117135758847486</v>
      </c>
      <c r="C36" s="10">
        <f t="shared" si="0"/>
        <v>0.88869605261461737</v>
      </c>
      <c r="F36" t="s">
        <v>42</v>
      </c>
      <c r="G36" s="10">
        <f t="shared" ref="G36:G46" si="3">1/EXP(G15)</f>
        <v>1.7576892143698166</v>
      </c>
      <c r="H36" s="10">
        <f t="shared" si="1"/>
        <v>0.78427151377155635</v>
      </c>
    </row>
    <row r="37" spans="1:8">
      <c r="A37" t="s">
        <v>46</v>
      </c>
      <c r="B37" s="10">
        <f t="shared" si="2"/>
        <v>1.2750686241184594</v>
      </c>
      <c r="C37" s="10">
        <f t="shared" si="0"/>
        <v>0.59273965899541237</v>
      </c>
      <c r="F37" t="s">
        <v>46</v>
      </c>
      <c r="G37" s="10">
        <f t="shared" si="3"/>
        <v>1.3458152994480976</v>
      </c>
      <c r="H37" s="10">
        <f t="shared" si="1"/>
        <v>0.6004955788122659</v>
      </c>
    </row>
    <row r="38" spans="1:8">
      <c r="A38" t="s">
        <v>50</v>
      </c>
      <c r="B38" s="10">
        <f t="shared" si="2"/>
        <v>1.3204861972090953</v>
      </c>
      <c r="C38" s="10">
        <f t="shared" si="0"/>
        <v>0.61385287304281699</v>
      </c>
      <c r="F38" t="s">
        <v>50</v>
      </c>
      <c r="G38" s="10">
        <f t="shared" si="3"/>
        <v>1.3297620281214737</v>
      </c>
      <c r="H38" s="10">
        <f t="shared" si="1"/>
        <v>0.59333269512305187</v>
      </c>
    </row>
    <row r="39" spans="1:8">
      <c r="A39" t="s">
        <v>54</v>
      </c>
      <c r="B39" s="10">
        <f t="shared" si="2"/>
        <v>1.2044222603776298</v>
      </c>
      <c r="C39" s="10">
        <f t="shared" si="0"/>
        <v>0.55989836656540204</v>
      </c>
      <c r="F39" t="s">
        <v>54</v>
      </c>
      <c r="G39" s="10">
        <f t="shared" si="3"/>
        <v>1.3165306748676215</v>
      </c>
      <c r="H39" s="10">
        <f t="shared" si="1"/>
        <v>0.5874289361645233</v>
      </c>
    </row>
    <row r="40" spans="1:8">
      <c r="A40" t="s">
        <v>58</v>
      </c>
      <c r="B40" s="10">
        <f t="shared" si="2"/>
        <v>1.3951472984698035</v>
      </c>
      <c r="C40" s="10">
        <f t="shared" si="0"/>
        <v>0.64856049180497599</v>
      </c>
      <c r="F40" t="s">
        <v>58</v>
      </c>
      <c r="G40" s="10">
        <f t="shared" si="3"/>
        <v>1.4276075482638451</v>
      </c>
      <c r="H40" s="10">
        <f t="shared" si="1"/>
        <v>0.63699084217798252</v>
      </c>
    </row>
    <row r="41" spans="1:8">
      <c r="A41" t="s">
        <v>62</v>
      </c>
      <c r="B41" s="10">
        <f t="shared" si="2"/>
        <v>1.3688897365473756</v>
      </c>
      <c r="C41" s="10">
        <f t="shared" si="0"/>
        <v>0.63635416972508696</v>
      </c>
      <c r="F41" t="s">
        <v>62</v>
      </c>
      <c r="G41" s="10">
        <f t="shared" si="3"/>
        <v>1.3444701568320527</v>
      </c>
      <c r="H41" s="10">
        <f t="shared" si="1"/>
        <v>0.59989538338118542</v>
      </c>
    </row>
    <row r="42" spans="1:8">
      <c r="A42" t="s">
        <v>66</v>
      </c>
      <c r="B42" s="10">
        <f t="shared" si="2"/>
        <v>2.1511444438853182</v>
      </c>
      <c r="C42" s="10">
        <f t="shared" si="0"/>
        <v>1</v>
      </c>
      <c r="F42" t="s">
        <v>66</v>
      </c>
      <c r="G42" s="10">
        <f t="shared" si="3"/>
        <v>2.2411743681943785</v>
      </c>
      <c r="H42" s="10">
        <f t="shared" si="1"/>
        <v>1</v>
      </c>
    </row>
    <row r="43" spans="1:8">
      <c r="A43" t="s">
        <v>69</v>
      </c>
      <c r="B43" s="10">
        <f t="shared" si="2"/>
        <v>1.709156544505233</v>
      </c>
      <c r="C43" s="10">
        <f t="shared" si="0"/>
        <v>0.79453360250333405</v>
      </c>
      <c r="F43" t="s">
        <v>69</v>
      </c>
      <c r="G43" s="10">
        <f t="shared" si="3"/>
        <v>1.6586433347503051</v>
      </c>
      <c r="H43" s="10">
        <f t="shared" si="1"/>
        <v>0.7400777727467075</v>
      </c>
    </row>
    <row r="44" spans="1:8">
      <c r="A44" t="s">
        <v>72</v>
      </c>
      <c r="B44" s="10">
        <f t="shared" si="2"/>
        <v>1.5604901958326669</v>
      </c>
      <c r="C44" s="10">
        <f t="shared" si="0"/>
        <v>0.72542325099014116</v>
      </c>
      <c r="F44" t="s">
        <v>72</v>
      </c>
      <c r="G44" s="10">
        <f t="shared" si="3"/>
        <v>1.4903336186074028</v>
      </c>
      <c r="H44" s="10">
        <f t="shared" si="1"/>
        <v>0.66497887882240192</v>
      </c>
    </row>
    <row r="45" spans="1:8">
      <c r="A45" t="s">
        <v>76</v>
      </c>
      <c r="B45" s="10">
        <f t="shared" si="2"/>
        <v>1.6652911949458864</v>
      </c>
      <c r="C45" s="10">
        <f t="shared" si="0"/>
        <v>0.77414196879224828</v>
      </c>
      <c r="F45" t="s">
        <v>76</v>
      </c>
      <c r="G45" s="10">
        <f t="shared" si="3"/>
        <v>1.7246083823764353</v>
      </c>
      <c r="H45" s="10">
        <f t="shared" si="1"/>
        <v>0.76951102370757563</v>
      </c>
    </row>
    <row r="46" spans="1:8">
      <c r="A46" t="s">
        <v>80</v>
      </c>
      <c r="B46" s="10">
        <f t="shared" si="2"/>
        <v>1.7023335733667813</v>
      </c>
      <c r="C46" s="10">
        <f t="shared" si="0"/>
        <v>0.79136181589558385</v>
      </c>
      <c r="F46" t="s">
        <v>80</v>
      </c>
      <c r="G46" s="10">
        <f t="shared" si="3"/>
        <v>1.7228846360108871</v>
      </c>
      <c r="H46" s="10">
        <f t="shared" si="1"/>
        <v>0.76874189731116016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B6A88-22D1-4F42-B0F2-B69B091893B0}">
  <sheetPr>
    <tabColor rgb="FFFFFF00"/>
  </sheetPr>
  <dimension ref="A1:I54"/>
  <sheetViews>
    <sheetView workbookViewId="0">
      <selection activeCell="F41" sqref="F41"/>
    </sheetView>
  </sheetViews>
  <sheetFormatPr baseColWidth="10" defaultRowHeight="16"/>
  <cols>
    <col min="1" max="1" width="20.83203125" customWidth="1"/>
    <col min="2" max="4" width="14.83203125" customWidth="1"/>
    <col min="6" max="6" width="20.83203125" customWidth="1"/>
    <col min="7" max="9" width="14.83203125" customWidth="1"/>
  </cols>
  <sheetData>
    <row r="1" spans="1:9">
      <c r="A1" s="23" t="s">
        <v>264</v>
      </c>
      <c r="B1" s="24"/>
      <c r="C1" s="24"/>
      <c r="D1" s="24"/>
      <c r="F1" s="23" t="s">
        <v>265</v>
      </c>
      <c r="G1" s="24"/>
      <c r="H1" s="24"/>
      <c r="I1" s="24"/>
    </row>
    <row r="2" spans="1:9">
      <c r="A2" s="1" t="s">
        <v>0</v>
      </c>
      <c r="B2" s="2" t="s">
        <v>1</v>
      </c>
      <c r="C2" s="2" t="s">
        <v>2</v>
      </c>
      <c r="D2" s="2" t="s">
        <v>3</v>
      </c>
      <c r="F2" s="1" t="s">
        <v>0</v>
      </c>
      <c r="G2" s="2" t="s">
        <v>1</v>
      </c>
      <c r="H2" s="2" t="s">
        <v>2</v>
      </c>
      <c r="I2" s="2" t="s">
        <v>3</v>
      </c>
    </row>
    <row r="3" spans="1:9">
      <c r="A3" s="3" t="s">
        <v>4</v>
      </c>
      <c r="B3" s="4" t="s">
        <v>5</v>
      </c>
      <c r="C3" s="4" t="s">
        <v>6</v>
      </c>
      <c r="D3" s="4" t="s">
        <v>7</v>
      </c>
      <c r="F3" s="28" t="s">
        <v>4</v>
      </c>
      <c r="G3" s="29" t="s">
        <v>5</v>
      </c>
      <c r="H3" s="29" t="s">
        <v>6</v>
      </c>
      <c r="I3" s="29" t="s">
        <v>7</v>
      </c>
    </row>
    <row r="4" spans="1:9">
      <c r="A4" s="1" t="s">
        <v>0</v>
      </c>
      <c r="B4" s="2" t="s">
        <v>0</v>
      </c>
      <c r="C4" s="2" t="s">
        <v>0</v>
      </c>
      <c r="D4" s="2" t="s">
        <v>0</v>
      </c>
    </row>
    <row r="5" spans="1:9">
      <c r="A5" s="3" t="s">
        <v>8</v>
      </c>
      <c r="B5" s="4" t="s">
        <v>93</v>
      </c>
      <c r="C5" s="4" t="s">
        <v>94</v>
      </c>
      <c r="D5" s="4" t="s">
        <v>95</v>
      </c>
      <c r="F5" s="3" t="s">
        <v>8</v>
      </c>
      <c r="G5" s="4" t="s">
        <v>238</v>
      </c>
      <c r="H5" s="4" t="s">
        <v>320</v>
      </c>
      <c r="I5" s="4" t="s">
        <v>321</v>
      </c>
    </row>
    <row r="6" spans="1:9">
      <c r="A6" s="3" t="s">
        <v>12</v>
      </c>
      <c r="B6" s="4" t="s">
        <v>96</v>
      </c>
      <c r="C6" s="4" t="s">
        <v>97</v>
      </c>
      <c r="D6" s="4" t="s">
        <v>98</v>
      </c>
      <c r="F6" s="3" t="s">
        <v>12</v>
      </c>
      <c r="G6" s="4" t="s">
        <v>322</v>
      </c>
      <c r="H6" s="4" t="s">
        <v>14</v>
      </c>
      <c r="I6" s="4" t="s">
        <v>323</v>
      </c>
    </row>
    <row r="7" spans="1:9">
      <c r="A7" s="3" t="s">
        <v>16</v>
      </c>
      <c r="B7" s="4" t="s">
        <v>99</v>
      </c>
      <c r="C7" s="4" t="s">
        <v>100</v>
      </c>
      <c r="D7" s="4" t="s">
        <v>101</v>
      </c>
      <c r="F7" s="3" t="s">
        <v>16</v>
      </c>
      <c r="G7" s="4" t="s">
        <v>324</v>
      </c>
      <c r="H7" s="4" t="s">
        <v>325</v>
      </c>
      <c r="I7" s="4" t="s">
        <v>326</v>
      </c>
    </row>
    <row r="8" spans="1:9">
      <c r="A8" s="3" t="s">
        <v>102</v>
      </c>
      <c r="B8" s="4" t="s">
        <v>103</v>
      </c>
      <c r="C8" s="4" t="s">
        <v>104</v>
      </c>
      <c r="D8" s="4" t="s">
        <v>105</v>
      </c>
      <c r="F8" s="3" t="s">
        <v>102</v>
      </c>
      <c r="G8" s="4" t="s">
        <v>327</v>
      </c>
      <c r="H8" s="4" t="s">
        <v>328</v>
      </c>
      <c r="I8" s="4" t="s">
        <v>329</v>
      </c>
    </row>
    <row r="9" spans="1:9">
      <c r="A9" s="3" t="s">
        <v>106</v>
      </c>
      <c r="B9" s="4" t="s">
        <v>107</v>
      </c>
      <c r="C9" s="4" t="s">
        <v>108</v>
      </c>
      <c r="D9" s="4" t="s">
        <v>109</v>
      </c>
      <c r="F9" s="3" t="s">
        <v>106</v>
      </c>
      <c r="G9" s="4" t="s">
        <v>330</v>
      </c>
      <c r="H9" s="4" t="s">
        <v>135</v>
      </c>
      <c r="I9" s="4" t="s">
        <v>331</v>
      </c>
    </row>
    <row r="10" spans="1:9">
      <c r="A10" s="3" t="s">
        <v>110</v>
      </c>
      <c r="B10" s="4" t="s">
        <v>111</v>
      </c>
      <c r="C10" s="4" t="s">
        <v>112</v>
      </c>
      <c r="D10" s="4" t="s">
        <v>113</v>
      </c>
      <c r="F10" s="3" t="s">
        <v>110</v>
      </c>
      <c r="G10" s="4" t="s">
        <v>332</v>
      </c>
      <c r="H10" s="4" t="s">
        <v>333</v>
      </c>
      <c r="I10" s="4" t="s">
        <v>334</v>
      </c>
    </row>
    <row r="11" spans="1:9">
      <c r="A11" s="3" t="s">
        <v>114</v>
      </c>
      <c r="B11" s="4" t="s">
        <v>115</v>
      </c>
      <c r="C11" s="4" t="s">
        <v>116</v>
      </c>
      <c r="D11" s="4" t="s">
        <v>117</v>
      </c>
      <c r="F11" s="3" t="s">
        <v>114</v>
      </c>
      <c r="G11" s="4" t="s">
        <v>335</v>
      </c>
      <c r="H11" s="4" t="s">
        <v>336</v>
      </c>
      <c r="I11" s="4" t="s">
        <v>337</v>
      </c>
    </row>
    <row r="12" spans="1:9">
      <c r="A12" s="3" t="s">
        <v>118</v>
      </c>
      <c r="B12" s="4" t="s">
        <v>119</v>
      </c>
      <c r="C12" s="4" t="s">
        <v>120</v>
      </c>
      <c r="D12" s="4" t="s">
        <v>121</v>
      </c>
      <c r="F12" s="3" t="s">
        <v>118</v>
      </c>
      <c r="G12" s="4" t="s">
        <v>338</v>
      </c>
      <c r="H12" s="4" t="s">
        <v>339</v>
      </c>
      <c r="I12" s="4" t="s">
        <v>340</v>
      </c>
    </row>
    <row r="13" spans="1:9">
      <c r="A13" s="3" t="s">
        <v>122</v>
      </c>
      <c r="B13" s="4" t="s">
        <v>123</v>
      </c>
      <c r="C13" s="4" t="s">
        <v>124</v>
      </c>
      <c r="D13" s="4" t="s">
        <v>125</v>
      </c>
      <c r="F13" s="3" t="s">
        <v>122</v>
      </c>
      <c r="G13" s="4" t="s">
        <v>341</v>
      </c>
      <c r="H13" s="4" t="s">
        <v>342</v>
      </c>
      <c r="I13" s="4" t="s">
        <v>343</v>
      </c>
    </row>
    <row r="14" spans="1:9">
      <c r="A14" s="3" t="s">
        <v>20</v>
      </c>
      <c r="B14" s="4" t="s">
        <v>126</v>
      </c>
      <c r="C14" s="4" t="s">
        <v>127</v>
      </c>
      <c r="D14" s="4" t="s">
        <v>128</v>
      </c>
      <c r="F14" s="3" t="s">
        <v>20</v>
      </c>
      <c r="G14" s="4" t="s">
        <v>344</v>
      </c>
      <c r="H14" s="4" t="s">
        <v>345</v>
      </c>
      <c r="I14" s="4" t="s">
        <v>346</v>
      </c>
    </row>
    <row r="15" spans="1:9">
      <c r="A15" s="3" t="s">
        <v>24</v>
      </c>
      <c r="B15" s="4" t="s">
        <v>129</v>
      </c>
      <c r="C15" s="4" t="s">
        <v>26</v>
      </c>
      <c r="D15" s="4" t="s">
        <v>130</v>
      </c>
      <c r="F15" s="3" t="s">
        <v>24</v>
      </c>
      <c r="G15" s="4" t="s">
        <v>347</v>
      </c>
      <c r="H15" s="4" t="s">
        <v>276</v>
      </c>
      <c r="I15" s="4" t="s">
        <v>348</v>
      </c>
    </row>
    <row r="16" spans="1:9">
      <c r="A16" s="3" t="s">
        <v>28</v>
      </c>
      <c r="B16" s="4" t="s">
        <v>0</v>
      </c>
      <c r="C16" s="4" t="s">
        <v>0</v>
      </c>
      <c r="D16" s="4" t="s">
        <v>0</v>
      </c>
      <c r="F16" s="3" t="s">
        <v>28</v>
      </c>
      <c r="G16" s="4" t="s">
        <v>0</v>
      </c>
      <c r="H16" s="4" t="s">
        <v>0</v>
      </c>
      <c r="I16" s="4" t="s">
        <v>0</v>
      </c>
    </row>
    <row r="17" spans="1:9">
      <c r="A17" s="3" t="s">
        <v>29</v>
      </c>
      <c r="B17" s="4" t="s">
        <v>131</v>
      </c>
      <c r="C17" s="4" t="s">
        <v>132</v>
      </c>
      <c r="D17" s="4" t="s">
        <v>133</v>
      </c>
      <c r="F17" s="3" t="s">
        <v>29</v>
      </c>
      <c r="G17" s="4" t="s">
        <v>349</v>
      </c>
      <c r="H17" s="4" t="s">
        <v>13</v>
      </c>
      <c r="I17" s="4" t="s">
        <v>350</v>
      </c>
    </row>
    <row r="18" spans="1:9">
      <c r="A18" s="3" t="s">
        <v>33</v>
      </c>
      <c r="B18" s="4" t="s">
        <v>134</v>
      </c>
      <c r="C18" s="4" t="s">
        <v>135</v>
      </c>
      <c r="D18" s="4" t="s">
        <v>136</v>
      </c>
      <c r="F18" s="3" t="s">
        <v>33</v>
      </c>
      <c r="G18" s="4" t="s">
        <v>351</v>
      </c>
      <c r="H18" s="4" t="s">
        <v>48</v>
      </c>
      <c r="I18" s="4" t="s">
        <v>352</v>
      </c>
    </row>
    <row r="19" spans="1:9">
      <c r="A19" s="3" t="s">
        <v>37</v>
      </c>
      <c r="B19" s="4" t="s">
        <v>0</v>
      </c>
      <c r="C19" s="4" t="s">
        <v>0</v>
      </c>
      <c r="D19" s="4" t="s">
        <v>0</v>
      </c>
      <c r="F19" s="3" t="s">
        <v>37</v>
      </c>
      <c r="G19" s="4" t="s">
        <v>0</v>
      </c>
      <c r="H19" s="4" t="s">
        <v>0</v>
      </c>
      <c r="I19" s="4" t="s">
        <v>0</v>
      </c>
    </row>
    <row r="20" spans="1:9">
      <c r="A20" s="3" t="s">
        <v>38</v>
      </c>
      <c r="B20" s="4" t="s">
        <v>137</v>
      </c>
      <c r="C20" s="4" t="s">
        <v>138</v>
      </c>
      <c r="D20" s="4" t="s">
        <v>139</v>
      </c>
      <c r="F20" s="3" t="s">
        <v>38</v>
      </c>
      <c r="G20" s="4" t="s">
        <v>353</v>
      </c>
      <c r="H20" s="4" t="s">
        <v>354</v>
      </c>
      <c r="I20" s="4" t="s">
        <v>355</v>
      </c>
    </row>
    <row r="21" spans="1:9">
      <c r="A21" s="3" t="s">
        <v>42</v>
      </c>
      <c r="B21" s="4" t="s">
        <v>140</v>
      </c>
      <c r="C21" s="4" t="s">
        <v>141</v>
      </c>
      <c r="D21" s="4" t="s">
        <v>142</v>
      </c>
      <c r="F21" s="3" t="s">
        <v>42</v>
      </c>
      <c r="G21" s="4" t="s">
        <v>356</v>
      </c>
      <c r="H21" s="4" t="s">
        <v>357</v>
      </c>
      <c r="I21" s="4" t="s">
        <v>358</v>
      </c>
    </row>
    <row r="22" spans="1:9">
      <c r="A22" s="3" t="s">
        <v>46</v>
      </c>
      <c r="B22" s="4" t="s">
        <v>143</v>
      </c>
      <c r="C22" s="4" t="s">
        <v>44</v>
      </c>
      <c r="D22" s="4" t="s">
        <v>144</v>
      </c>
      <c r="F22" s="3" t="s">
        <v>46</v>
      </c>
      <c r="G22" s="4" t="s">
        <v>359</v>
      </c>
      <c r="H22" s="4" t="s">
        <v>149</v>
      </c>
      <c r="I22" s="4" t="s">
        <v>360</v>
      </c>
    </row>
    <row r="23" spans="1:9">
      <c r="A23" s="3" t="s">
        <v>50</v>
      </c>
      <c r="B23" s="4" t="s">
        <v>145</v>
      </c>
      <c r="C23" s="4" t="s">
        <v>146</v>
      </c>
      <c r="D23" s="4" t="s">
        <v>147</v>
      </c>
      <c r="F23" s="3" t="s">
        <v>50</v>
      </c>
      <c r="G23" s="4" t="s">
        <v>361</v>
      </c>
      <c r="H23" s="4" t="s">
        <v>96</v>
      </c>
      <c r="I23" s="4" t="s">
        <v>362</v>
      </c>
    </row>
    <row r="24" spans="1:9">
      <c r="A24" s="3" t="s">
        <v>54</v>
      </c>
      <c r="B24" s="4" t="s">
        <v>148</v>
      </c>
      <c r="C24" s="4" t="s">
        <v>149</v>
      </c>
      <c r="D24" s="4" t="s">
        <v>150</v>
      </c>
      <c r="F24" s="3" t="s">
        <v>54</v>
      </c>
      <c r="G24" s="4" t="s">
        <v>363</v>
      </c>
      <c r="H24" s="4" t="s">
        <v>313</v>
      </c>
      <c r="I24" s="4" t="s">
        <v>364</v>
      </c>
    </row>
    <row r="25" spans="1:9">
      <c r="A25" s="3" t="s">
        <v>58</v>
      </c>
      <c r="B25" s="4" t="s">
        <v>151</v>
      </c>
      <c r="C25" s="4" t="s">
        <v>40</v>
      </c>
      <c r="D25" s="4" t="s">
        <v>152</v>
      </c>
      <c r="F25" s="3" t="s">
        <v>58</v>
      </c>
      <c r="G25" s="4" t="s">
        <v>365</v>
      </c>
      <c r="H25" s="4" t="s">
        <v>366</v>
      </c>
      <c r="I25" s="4" t="s">
        <v>367</v>
      </c>
    </row>
    <row r="26" spans="1:9">
      <c r="A26" s="3" t="s">
        <v>62</v>
      </c>
      <c r="B26" s="4" t="s">
        <v>153</v>
      </c>
      <c r="C26" s="4" t="s">
        <v>154</v>
      </c>
      <c r="D26" s="4" t="s">
        <v>155</v>
      </c>
      <c r="F26" s="3" t="s">
        <v>62</v>
      </c>
      <c r="G26" s="4" t="s">
        <v>368</v>
      </c>
      <c r="H26" s="4" t="s">
        <v>369</v>
      </c>
      <c r="I26" s="4" t="s">
        <v>370</v>
      </c>
    </row>
    <row r="27" spans="1:9">
      <c r="A27" s="3" t="s">
        <v>66</v>
      </c>
      <c r="B27" s="4" t="s">
        <v>156</v>
      </c>
      <c r="C27" s="4" t="s">
        <v>64</v>
      </c>
      <c r="D27" s="4" t="s">
        <v>157</v>
      </c>
      <c r="F27" s="3" t="s">
        <v>66</v>
      </c>
      <c r="G27" s="4" t="s">
        <v>371</v>
      </c>
      <c r="H27" s="4" t="s">
        <v>372</v>
      </c>
      <c r="I27" s="4" t="s">
        <v>373</v>
      </c>
    </row>
    <row r="28" spans="1:9">
      <c r="A28" s="3" t="s">
        <v>69</v>
      </c>
      <c r="B28" s="4" t="s">
        <v>158</v>
      </c>
      <c r="C28" s="4" t="s">
        <v>48</v>
      </c>
      <c r="D28" s="4" t="s">
        <v>159</v>
      </c>
      <c r="F28" s="3" t="s">
        <v>69</v>
      </c>
      <c r="G28" s="4" t="s">
        <v>374</v>
      </c>
      <c r="H28" s="4" t="s">
        <v>149</v>
      </c>
      <c r="I28" s="4" t="s">
        <v>375</v>
      </c>
    </row>
    <row r="29" spans="1:9">
      <c r="A29" s="3" t="s">
        <v>72</v>
      </c>
      <c r="B29" s="4" t="s">
        <v>160</v>
      </c>
      <c r="C29" s="4" t="s">
        <v>74</v>
      </c>
      <c r="D29" s="4" t="s">
        <v>161</v>
      </c>
      <c r="F29" s="3" t="s">
        <v>72</v>
      </c>
      <c r="G29" s="4" t="s">
        <v>148</v>
      </c>
      <c r="H29" s="4" t="s">
        <v>369</v>
      </c>
      <c r="I29" s="4" t="s">
        <v>376</v>
      </c>
    </row>
    <row r="30" spans="1:9">
      <c r="A30" s="3" t="s">
        <v>76</v>
      </c>
      <c r="B30" s="4" t="s">
        <v>162</v>
      </c>
      <c r="C30" s="4" t="s">
        <v>41</v>
      </c>
      <c r="D30" s="4" t="s">
        <v>163</v>
      </c>
      <c r="F30" s="3" t="s">
        <v>76</v>
      </c>
      <c r="G30" s="4" t="s">
        <v>377</v>
      </c>
      <c r="H30" s="4" t="s">
        <v>40</v>
      </c>
      <c r="I30" s="4" t="s">
        <v>378</v>
      </c>
    </row>
    <row r="31" spans="1:9">
      <c r="A31" s="3" t="s">
        <v>80</v>
      </c>
      <c r="B31" s="4" t="s">
        <v>164</v>
      </c>
      <c r="C31" s="4" t="s">
        <v>165</v>
      </c>
      <c r="D31" s="4" t="s">
        <v>166</v>
      </c>
      <c r="F31" s="3" t="s">
        <v>80</v>
      </c>
      <c r="G31" s="4" t="s">
        <v>63</v>
      </c>
      <c r="H31" s="4" t="s">
        <v>138</v>
      </c>
      <c r="I31" s="4" t="s">
        <v>379</v>
      </c>
    </row>
    <row r="32" spans="1:9">
      <c r="A32" s="3" t="s">
        <v>83</v>
      </c>
      <c r="B32" s="4" t="s">
        <v>167</v>
      </c>
      <c r="C32" s="4" t="s">
        <v>168</v>
      </c>
      <c r="D32" s="4" t="s">
        <v>169</v>
      </c>
      <c r="F32" s="3" t="s">
        <v>83</v>
      </c>
      <c r="G32" s="4" t="s">
        <v>380</v>
      </c>
      <c r="H32" s="4" t="s">
        <v>381</v>
      </c>
      <c r="I32" s="4" t="s">
        <v>382</v>
      </c>
    </row>
    <row r="33" spans="1:9">
      <c r="A33" s="3" t="s">
        <v>0</v>
      </c>
      <c r="B33" s="4" t="s">
        <v>0</v>
      </c>
      <c r="C33" s="4" t="s">
        <v>0</v>
      </c>
      <c r="D33" s="4" t="s">
        <v>0</v>
      </c>
      <c r="F33" s="3" t="s">
        <v>0</v>
      </c>
      <c r="G33" s="4" t="s">
        <v>0</v>
      </c>
      <c r="H33" s="4" t="s">
        <v>0</v>
      </c>
      <c r="I33" s="4" t="s">
        <v>0</v>
      </c>
    </row>
    <row r="34" spans="1:9">
      <c r="A34" s="3" t="s">
        <v>87</v>
      </c>
      <c r="B34" s="4" t="s">
        <v>88</v>
      </c>
      <c r="C34" s="4" t="s">
        <v>0</v>
      </c>
      <c r="D34" s="4" t="s">
        <v>0</v>
      </c>
      <c r="F34" s="3" t="s">
        <v>87</v>
      </c>
      <c r="G34" s="4" t="s">
        <v>318</v>
      </c>
      <c r="H34" s="4" t="s">
        <v>0</v>
      </c>
      <c r="I34" s="4" t="s">
        <v>0</v>
      </c>
    </row>
    <row r="35" spans="1:9">
      <c r="A35" s="3" t="s">
        <v>89</v>
      </c>
      <c r="B35" s="4" t="s">
        <v>90</v>
      </c>
      <c r="C35" s="4" t="s">
        <v>0</v>
      </c>
      <c r="D35" s="4" t="s">
        <v>0</v>
      </c>
      <c r="F35" s="3" t="s">
        <v>89</v>
      </c>
      <c r="G35" s="4" t="s">
        <v>319</v>
      </c>
      <c r="H35" s="4" t="s">
        <v>0</v>
      </c>
      <c r="I35" s="4" t="s">
        <v>0</v>
      </c>
    </row>
    <row r="36" spans="1:9">
      <c r="A36" s="5" t="s">
        <v>91</v>
      </c>
      <c r="B36" s="6" t="s">
        <v>92</v>
      </c>
      <c r="C36" s="6" t="s">
        <v>0</v>
      </c>
      <c r="D36" s="6" t="s">
        <v>0</v>
      </c>
      <c r="F36" s="25" t="s">
        <v>91</v>
      </c>
      <c r="G36" s="26" t="s">
        <v>92</v>
      </c>
      <c r="H36" s="26" t="s">
        <v>0</v>
      </c>
      <c r="I36" s="26" t="s">
        <v>0</v>
      </c>
    </row>
    <row r="39" spans="1:9">
      <c r="A39" s="9"/>
      <c r="B39" s="15" t="s">
        <v>262</v>
      </c>
      <c r="C39" s="15" t="s">
        <v>248</v>
      </c>
      <c r="F39" s="9"/>
      <c r="G39" s="15" t="s">
        <v>262</v>
      </c>
      <c r="H39" s="15" t="s">
        <v>248</v>
      </c>
    </row>
    <row r="40" spans="1:9">
      <c r="A40" t="s">
        <v>474</v>
      </c>
      <c r="B40" s="10">
        <v>1</v>
      </c>
      <c r="C40" s="10">
        <f>B40/MAX(B$40:B$52)</f>
        <v>0.41811448349391933</v>
      </c>
      <c r="F40" t="s">
        <v>474</v>
      </c>
      <c r="G40" s="10">
        <v>1</v>
      </c>
      <c r="H40" s="10">
        <f>G40/MAX(G$40:G$52)</f>
        <v>0.42741493194872671</v>
      </c>
    </row>
    <row r="41" spans="1:9">
      <c r="A41" t="s">
        <v>38</v>
      </c>
      <c r="B41" s="10">
        <f>1/EXP(B20)</f>
        <v>1.0757305369147034</v>
      </c>
      <c r="C41" s="10">
        <f t="shared" ref="C41:C52" si="0">B41/MAX(B$40:B$52)</f>
        <v>0.4497785178207277</v>
      </c>
      <c r="F41" t="s">
        <v>38</v>
      </c>
      <c r="G41" s="10">
        <f>1/EXP(G20)</f>
        <v>1.026340948473442</v>
      </c>
      <c r="H41" s="10">
        <f t="shared" ref="H41:H52" si="1">G41/MAX(G$40:G$52)</f>
        <v>0.43867344664796787</v>
      </c>
    </row>
    <row r="42" spans="1:9">
      <c r="A42" t="s">
        <v>42</v>
      </c>
      <c r="B42" s="10">
        <f t="shared" ref="B42:B52" si="2">1/EXP(B21)</f>
        <v>1.9503327518649616</v>
      </c>
      <c r="C42" s="10">
        <f t="shared" si="0"/>
        <v>0.8154623711872927</v>
      </c>
      <c r="F42" t="s">
        <v>42</v>
      </c>
      <c r="G42" s="10">
        <f t="shared" ref="G42:G52" si="3">1/EXP(G21)</f>
        <v>1.8330843770260485</v>
      </c>
      <c r="H42" s="10">
        <f t="shared" si="1"/>
        <v>0.78348763426286261</v>
      </c>
    </row>
    <row r="43" spans="1:9">
      <c r="A43" t="s">
        <v>46</v>
      </c>
      <c r="B43" s="10">
        <f t="shared" si="2"/>
        <v>1.4579043093712258</v>
      </c>
      <c r="C43" s="10">
        <f t="shared" si="0"/>
        <v>0.60957090729630925</v>
      </c>
      <c r="F43" t="s">
        <v>46</v>
      </c>
      <c r="G43" s="10">
        <f t="shared" si="3"/>
        <v>1.4948113326760428</v>
      </c>
      <c r="H43" s="10">
        <f t="shared" si="1"/>
        <v>0.63890468403191636</v>
      </c>
    </row>
    <row r="44" spans="1:9">
      <c r="A44" t="s">
        <v>50</v>
      </c>
      <c r="B44" s="10">
        <f t="shared" si="2"/>
        <v>1.4696143214411441</v>
      </c>
      <c r="C44" s="10">
        <f t="shared" si="0"/>
        <v>0.61446703294463068</v>
      </c>
      <c r="F44" t="s">
        <v>50</v>
      </c>
      <c r="G44" s="10">
        <f t="shared" si="3"/>
        <v>1.3647892211861614</v>
      </c>
      <c r="H44" s="10">
        <f t="shared" si="1"/>
        <v>0.5833312920976389</v>
      </c>
    </row>
    <row r="45" spans="1:9">
      <c r="A45" t="s">
        <v>54</v>
      </c>
      <c r="B45" s="10">
        <f t="shared" si="2"/>
        <v>1.3552690560896719</v>
      </c>
      <c r="C45" s="10">
        <f t="shared" si="0"/>
        <v>0.56665762138222475</v>
      </c>
      <c r="F45" t="s">
        <v>54</v>
      </c>
      <c r="G45" s="10">
        <f t="shared" si="3"/>
        <v>1.585658851280547</v>
      </c>
      <c r="H45" s="10">
        <f t="shared" si="1"/>
        <v>0.67773427001397113</v>
      </c>
    </row>
    <row r="46" spans="1:9">
      <c r="A46" t="s">
        <v>58</v>
      </c>
      <c r="B46" s="10">
        <f t="shared" si="2"/>
        <v>1.7006320906765495</v>
      </c>
      <c r="C46" s="10">
        <f t="shared" si="0"/>
        <v>0.7110589082064096</v>
      </c>
      <c r="F46" t="s">
        <v>58</v>
      </c>
      <c r="G46" s="10">
        <f t="shared" si="3"/>
        <v>1.7753542846562731</v>
      </c>
      <c r="H46" s="10">
        <f t="shared" si="1"/>
        <v>0.75881293076124134</v>
      </c>
    </row>
    <row r="47" spans="1:9">
      <c r="A47" t="s">
        <v>62</v>
      </c>
      <c r="B47" s="10">
        <f t="shared" si="2"/>
        <v>1.1641602364321124</v>
      </c>
      <c r="C47" s="10">
        <f t="shared" si="0"/>
        <v>0.48675225595997168</v>
      </c>
      <c r="F47" t="s">
        <v>62</v>
      </c>
      <c r="G47" s="10">
        <f t="shared" si="3"/>
        <v>1.0565406146754943</v>
      </c>
      <c r="H47" s="10">
        <f t="shared" si="1"/>
        <v>0.45158123492259228</v>
      </c>
    </row>
    <row r="48" spans="1:9">
      <c r="A48" t="s">
        <v>66</v>
      </c>
      <c r="B48" s="10">
        <f t="shared" si="2"/>
        <v>2.3916894522371721</v>
      </c>
      <c r="C48" s="10">
        <f t="shared" si="0"/>
        <v>1</v>
      </c>
      <c r="F48" t="s">
        <v>66</v>
      </c>
      <c r="G48" s="10">
        <f t="shared" si="3"/>
        <v>2.3396468519259908</v>
      </c>
      <c r="H48" s="10">
        <f t="shared" si="1"/>
        <v>1</v>
      </c>
    </row>
    <row r="49" spans="1:8">
      <c r="A49" t="s">
        <v>69</v>
      </c>
      <c r="B49" s="10">
        <f t="shared" si="2"/>
        <v>1.9897320869507038</v>
      </c>
      <c r="C49" s="10">
        <f t="shared" si="0"/>
        <v>0.83193580382667165</v>
      </c>
      <c r="F49" t="s">
        <v>69</v>
      </c>
      <c r="G49" s="10">
        <f t="shared" si="3"/>
        <v>1.8964808793049515</v>
      </c>
      <c r="H49" s="10">
        <f t="shared" si="1"/>
        <v>0.81058424597018719</v>
      </c>
    </row>
    <row r="50" spans="1:8">
      <c r="A50" t="s">
        <v>72</v>
      </c>
      <c r="B50" s="10">
        <f t="shared" si="2"/>
        <v>1.5952014034170006</v>
      </c>
      <c r="C50" s="10">
        <f t="shared" si="0"/>
        <v>0.66697681085847438</v>
      </c>
      <c r="F50" t="s">
        <v>72</v>
      </c>
      <c r="G50" s="10">
        <f t="shared" si="3"/>
        <v>1.3552690560896719</v>
      </c>
      <c r="H50" s="10">
        <f t="shared" si="1"/>
        <v>0.57926223138078214</v>
      </c>
    </row>
    <row r="51" spans="1:8">
      <c r="A51" t="s">
        <v>76</v>
      </c>
      <c r="B51" s="10">
        <f t="shared" si="2"/>
        <v>1.7349871378007193</v>
      </c>
      <c r="C51" s="10">
        <f t="shared" si="0"/>
        <v>0.72542325099014116</v>
      </c>
      <c r="F51" t="s">
        <v>76</v>
      </c>
      <c r="G51" s="10">
        <f t="shared" si="3"/>
        <v>1.8076000026120043</v>
      </c>
      <c r="H51" s="10">
        <f t="shared" si="1"/>
        <v>0.77259523210692804</v>
      </c>
    </row>
    <row r="52" spans="1:8">
      <c r="A52" t="s">
        <v>80</v>
      </c>
      <c r="B52" s="10">
        <f t="shared" si="2"/>
        <v>1.4888440299072776</v>
      </c>
      <c r="C52" s="10">
        <f t="shared" si="0"/>
        <v>0.62250725256768669</v>
      </c>
      <c r="F52" t="s">
        <v>80</v>
      </c>
      <c r="G52" s="10">
        <f t="shared" si="3"/>
        <v>1.3688897365473756</v>
      </c>
      <c r="H52" s="10">
        <f t="shared" si="1"/>
        <v>0.58508391359170697</v>
      </c>
    </row>
    <row r="54" spans="1:8">
      <c r="B54" s="1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C699D-CF7A-E741-88B1-4F111D9834BC}">
  <sheetPr>
    <tabColor rgb="FFFFFF00"/>
  </sheetPr>
  <dimension ref="A1:I37"/>
  <sheetViews>
    <sheetView workbookViewId="0">
      <selection activeCell="F26" sqref="F26"/>
    </sheetView>
  </sheetViews>
  <sheetFormatPr baseColWidth="10" defaultRowHeight="16"/>
  <cols>
    <col min="1" max="1" width="20.83203125" customWidth="1"/>
    <col min="2" max="4" width="14.83203125" customWidth="1"/>
    <col min="6" max="6" width="20.83203125" customWidth="1"/>
    <col min="7" max="9" width="14.83203125" customWidth="1"/>
  </cols>
  <sheetData>
    <row r="1" spans="1:9">
      <c r="A1" s="23" t="s">
        <v>264</v>
      </c>
      <c r="B1" s="24"/>
      <c r="C1" s="24"/>
      <c r="D1" s="24"/>
      <c r="F1" s="23" t="s">
        <v>265</v>
      </c>
      <c r="G1" s="24"/>
      <c r="H1" s="24"/>
      <c r="I1" s="24"/>
    </row>
    <row r="2" spans="1:9">
      <c r="A2" s="1" t="s">
        <v>0</v>
      </c>
      <c r="B2" s="2" t="s">
        <v>1</v>
      </c>
      <c r="C2" s="2" t="s">
        <v>2</v>
      </c>
      <c r="D2" s="2" t="s">
        <v>3</v>
      </c>
      <c r="F2" s="30" t="s">
        <v>0</v>
      </c>
      <c r="G2" s="2" t="s">
        <v>1</v>
      </c>
      <c r="H2" s="2" t="s">
        <v>2</v>
      </c>
      <c r="I2" s="2" t="s">
        <v>3</v>
      </c>
    </row>
    <row r="3" spans="1:9">
      <c r="A3" s="3" t="s">
        <v>4</v>
      </c>
      <c r="B3" s="4" t="s">
        <v>5</v>
      </c>
      <c r="C3" s="4" t="s">
        <v>6</v>
      </c>
      <c r="D3" s="4" t="s">
        <v>7</v>
      </c>
      <c r="F3" s="3" t="s">
        <v>4</v>
      </c>
      <c r="G3" s="4" t="s">
        <v>5</v>
      </c>
      <c r="H3" s="4" t="s">
        <v>6</v>
      </c>
      <c r="I3" s="4" t="s">
        <v>7</v>
      </c>
    </row>
    <row r="4" spans="1:9">
      <c r="A4" s="1" t="s">
        <v>0</v>
      </c>
      <c r="B4" s="2" t="s">
        <v>0</v>
      </c>
      <c r="C4" s="2" t="s">
        <v>0</v>
      </c>
      <c r="D4" s="2" t="s">
        <v>0</v>
      </c>
      <c r="F4" s="30" t="s">
        <v>0</v>
      </c>
      <c r="G4" s="31" t="s">
        <v>0</v>
      </c>
      <c r="H4" s="31" t="s">
        <v>0</v>
      </c>
      <c r="I4" s="31" t="s">
        <v>0</v>
      </c>
    </row>
    <row r="5" spans="1:9">
      <c r="A5" s="3" t="s">
        <v>8</v>
      </c>
      <c r="B5" s="4" t="s">
        <v>170</v>
      </c>
      <c r="C5" s="4" t="s">
        <v>171</v>
      </c>
      <c r="D5" s="4" t="s">
        <v>172</v>
      </c>
      <c r="F5" s="3" t="s">
        <v>8</v>
      </c>
      <c r="G5" s="4" t="s">
        <v>383</v>
      </c>
      <c r="H5" s="4" t="s">
        <v>384</v>
      </c>
      <c r="I5" s="4" t="s">
        <v>385</v>
      </c>
    </row>
    <row r="6" spans="1:9">
      <c r="A6" s="3" t="s">
        <v>12</v>
      </c>
      <c r="B6" s="4" t="s">
        <v>173</v>
      </c>
      <c r="C6" s="4" t="s">
        <v>174</v>
      </c>
      <c r="D6" s="4" t="s">
        <v>175</v>
      </c>
      <c r="F6" s="3" t="s">
        <v>12</v>
      </c>
      <c r="G6" s="4" t="s">
        <v>386</v>
      </c>
      <c r="H6" s="4" t="s">
        <v>387</v>
      </c>
      <c r="I6" s="4" t="s">
        <v>388</v>
      </c>
    </row>
    <row r="7" spans="1:9">
      <c r="A7" s="3" t="s">
        <v>16</v>
      </c>
      <c r="B7" s="4" t="s">
        <v>176</v>
      </c>
      <c r="C7" s="4" t="s">
        <v>177</v>
      </c>
      <c r="D7" s="4" t="s">
        <v>178</v>
      </c>
      <c r="F7" s="3" t="s">
        <v>16</v>
      </c>
      <c r="G7" s="4" t="s">
        <v>389</v>
      </c>
      <c r="H7" s="4" t="s">
        <v>390</v>
      </c>
      <c r="I7" s="4" t="s">
        <v>391</v>
      </c>
    </row>
    <row r="8" spans="1:9">
      <c r="A8" s="3" t="s">
        <v>20</v>
      </c>
      <c r="B8" s="4" t="s">
        <v>179</v>
      </c>
      <c r="C8" s="4" t="s">
        <v>180</v>
      </c>
      <c r="D8" s="4" t="s">
        <v>181</v>
      </c>
      <c r="F8" s="3" t="s">
        <v>20</v>
      </c>
      <c r="G8" s="4" t="s">
        <v>284</v>
      </c>
      <c r="H8" s="4" t="s">
        <v>336</v>
      </c>
      <c r="I8" s="4" t="s">
        <v>392</v>
      </c>
    </row>
    <row r="9" spans="1:9">
      <c r="A9" s="3" t="s">
        <v>24</v>
      </c>
      <c r="B9" s="4" t="s">
        <v>129</v>
      </c>
      <c r="C9" s="4" t="s">
        <v>182</v>
      </c>
      <c r="D9" s="4" t="s">
        <v>183</v>
      </c>
      <c r="F9" s="3" t="s">
        <v>24</v>
      </c>
      <c r="G9" s="4" t="s">
        <v>393</v>
      </c>
      <c r="H9" s="4" t="s">
        <v>26</v>
      </c>
      <c r="I9" s="4" t="s">
        <v>394</v>
      </c>
    </row>
    <row r="10" spans="1:9">
      <c r="A10" s="3" t="s">
        <v>28</v>
      </c>
      <c r="B10" s="4" t="s">
        <v>0</v>
      </c>
      <c r="C10" s="4" t="s">
        <v>0</v>
      </c>
      <c r="D10" s="4" t="s">
        <v>0</v>
      </c>
      <c r="F10" s="3" t="s">
        <v>28</v>
      </c>
      <c r="G10" s="4" t="s">
        <v>0</v>
      </c>
      <c r="H10" s="4" t="s">
        <v>0</v>
      </c>
      <c r="I10" s="4" t="s">
        <v>0</v>
      </c>
    </row>
    <row r="11" spans="1:9">
      <c r="A11" s="3" t="s">
        <v>29</v>
      </c>
      <c r="B11" s="4" t="s">
        <v>184</v>
      </c>
      <c r="C11" s="4" t="s">
        <v>120</v>
      </c>
      <c r="D11" s="4" t="s">
        <v>185</v>
      </c>
      <c r="F11" s="3" t="s">
        <v>29</v>
      </c>
      <c r="G11" s="4" t="s">
        <v>271</v>
      </c>
      <c r="H11" s="4" t="s">
        <v>395</v>
      </c>
      <c r="I11" s="4" t="s">
        <v>396</v>
      </c>
    </row>
    <row r="12" spans="1:9">
      <c r="A12" s="3" t="s">
        <v>33</v>
      </c>
      <c r="B12" s="4" t="s">
        <v>186</v>
      </c>
      <c r="C12" s="4" t="s">
        <v>187</v>
      </c>
      <c r="D12" s="4" t="s">
        <v>188</v>
      </c>
      <c r="F12" s="3" t="s">
        <v>33</v>
      </c>
      <c r="G12" s="4" t="s">
        <v>397</v>
      </c>
      <c r="H12" s="4" t="s">
        <v>390</v>
      </c>
      <c r="I12" s="4" t="s">
        <v>398</v>
      </c>
    </row>
    <row r="13" spans="1:9">
      <c r="A13" s="3" t="s">
        <v>83</v>
      </c>
      <c r="B13" s="4" t="s">
        <v>189</v>
      </c>
      <c r="C13" s="4" t="s">
        <v>190</v>
      </c>
      <c r="D13" s="4" t="s">
        <v>191</v>
      </c>
      <c r="F13" s="3" t="s">
        <v>83</v>
      </c>
      <c r="G13" s="4" t="s">
        <v>399</v>
      </c>
      <c r="H13" s="4" t="s">
        <v>400</v>
      </c>
      <c r="I13" s="4" t="s">
        <v>401</v>
      </c>
    </row>
    <row r="14" spans="1:9">
      <c r="A14" s="13" t="s">
        <v>197</v>
      </c>
      <c r="B14" s="4"/>
      <c r="C14" s="4"/>
      <c r="D14" s="4"/>
      <c r="F14" s="13" t="s">
        <v>197</v>
      </c>
      <c r="G14" s="4" t="s">
        <v>0</v>
      </c>
      <c r="H14" s="4" t="s">
        <v>0</v>
      </c>
      <c r="I14" s="4" t="s">
        <v>0</v>
      </c>
    </row>
    <row r="15" spans="1:9">
      <c r="A15" s="13" t="s">
        <v>196</v>
      </c>
      <c r="B15" s="4">
        <v>0.33100000000000002</v>
      </c>
      <c r="C15" s="4">
        <v>6.4000000000000001E-2</v>
      </c>
      <c r="D15" s="4">
        <v>5.17</v>
      </c>
      <c r="F15" s="13" t="s">
        <v>196</v>
      </c>
      <c r="G15" s="4" t="s">
        <v>402</v>
      </c>
      <c r="H15" s="4" t="s">
        <v>177</v>
      </c>
      <c r="I15" s="4" t="s">
        <v>403</v>
      </c>
    </row>
    <row r="16" spans="1:9">
      <c r="A16" s="13" t="s">
        <v>198</v>
      </c>
      <c r="B16" s="4">
        <v>4.2999999999999997E-2</v>
      </c>
      <c r="C16" s="4">
        <v>1.2E-2</v>
      </c>
      <c r="D16" s="4">
        <v>3.609</v>
      </c>
      <c r="F16" s="13" t="s">
        <v>198</v>
      </c>
      <c r="G16" s="11">
        <v>3.5242200000000001E-2</v>
      </c>
      <c r="H16" s="11">
        <v>8.4417999999999993E-3</v>
      </c>
      <c r="I16" s="11">
        <f>G16/H16</f>
        <v>4.1747257693856765</v>
      </c>
    </row>
    <row r="17" spans="1:9">
      <c r="A17" s="13" t="s">
        <v>199</v>
      </c>
      <c r="B17" s="4">
        <v>1.2999999999999999E-2</v>
      </c>
      <c r="C17" s="4">
        <v>1E-3</v>
      </c>
      <c r="D17" s="4">
        <v>21.689</v>
      </c>
      <c r="F17" s="13" t="s">
        <v>199</v>
      </c>
      <c r="G17" s="11">
        <v>9.7281999999999993E-3</v>
      </c>
      <c r="H17" s="11">
        <v>5.9630000000000002E-4</v>
      </c>
      <c r="I17" s="11">
        <f>G17/H17</f>
        <v>16.314271339929565</v>
      </c>
    </row>
    <row r="18" spans="1:9">
      <c r="A18" s="3" t="s">
        <v>244</v>
      </c>
      <c r="B18" s="4" t="s">
        <v>0</v>
      </c>
      <c r="C18" s="4" t="s">
        <v>0</v>
      </c>
      <c r="D18" s="37">
        <v>638.98330999999996</v>
      </c>
      <c r="F18" s="3" t="s">
        <v>244</v>
      </c>
      <c r="I18" s="11">
        <v>425.67254000000003</v>
      </c>
    </row>
    <row r="19" spans="1:9">
      <c r="A19" s="3" t="s">
        <v>87</v>
      </c>
      <c r="B19" s="4" t="s">
        <v>88</v>
      </c>
      <c r="C19" s="4" t="s">
        <v>0</v>
      </c>
      <c r="D19" s="4" t="s">
        <v>0</v>
      </c>
      <c r="F19" s="3" t="s">
        <v>87</v>
      </c>
      <c r="G19" s="4" t="s">
        <v>318</v>
      </c>
      <c r="H19" s="4" t="s">
        <v>0</v>
      </c>
      <c r="I19" s="4" t="s">
        <v>0</v>
      </c>
    </row>
    <row r="20" spans="1:9">
      <c r="A20" s="5" t="s">
        <v>91</v>
      </c>
      <c r="B20" s="6" t="s">
        <v>92</v>
      </c>
      <c r="C20" s="6" t="s">
        <v>0</v>
      </c>
      <c r="D20" s="6" t="s">
        <v>0</v>
      </c>
      <c r="F20" s="25" t="s">
        <v>91</v>
      </c>
      <c r="G20" s="26" t="s">
        <v>92</v>
      </c>
      <c r="H20" s="26" t="s">
        <v>0</v>
      </c>
      <c r="I20" s="26" t="s">
        <v>0</v>
      </c>
    </row>
    <row r="24" spans="1:9">
      <c r="A24" s="9"/>
      <c r="B24" s="14" t="s">
        <v>241</v>
      </c>
      <c r="C24" s="14" t="s">
        <v>242</v>
      </c>
      <c r="D24" s="14" t="s">
        <v>243</v>
      </c>
      <c r="F24" s="9"/>
      <c r="G24" s="14" t="s">
        <v>241</v>
      </c>
      <c r="H24" s="14" t="s">
        <v>242</v>
      </c>
      <c r="I24" s="14" t="s">
        <v>243</v>
      </c>
    </row>
    <row r="25" spans="1:9">
      <c r="A25" t="s">
        <v>474</v>
      </c>
      <c r="B25" s="11">
        <v>0.47129880000000002</v>
      </c>
      <c r="C25" s="11">
        <v>0.44542130000000002</v>
      </c>
      <c r="D25" s="11">
        <v>0.49910009999999999</v>
      </c>
      <c r="F25" t="s">
        <v>474</v>
      </c>
      <c r="G25" s="11">
        <v>0.50531979999999999</v>
      </c>
      <c r="H25" s="11">
        <v>0.47449150000000001</v>
      </c>
      <c r="I25" s="11">
        <v>0.53871570000000002</v>
      </c>
    </row>
    <row r="26" spans="1:9">
      <c r="A26" t="s">
        <v>38</v>
      </c>
      <c r="B26" s="11">
        <v>0.45374809999999999</v>
      </c>
      <c r="C26" s="11">
        <v>0.4288343</v>
      </c>
      <c r="D26" s="11">
        <v>0.4805142</v>
      </c>
      <c r="F26" t="s">
        <v>38</v>
      </c>
      <c r="G26" s="11">
        <v>0.47273730000000003</v>
      </c>
      <c r="H26" s="11">
        <v>0.44389679999999998</v>
      </c>
      <c r="I26" s="11">
        <v>0.50397990000000004</v>
      </c>
    </row>
    <row r="27" spans="1:9">
      <c r="A27" t="s">
        <v>42</v>
      </c>
      <c r="B27" s="11">
        <v>0.93464519999999995</v>
      </c>
      <c r="C27" s="11">
        <v>0.88393889999999997</v>
      </c>
      <c r="D27" s="11">
        <v>0.99074019999999996</v>
      </c>
      <c r="F27" t="s">
        <v>42</v>
      </c>
      <c r="G27" s="11">
        <v>0.84495589999999998</v>
      </c>
      <c r="H27" s="11">
        <v>0.79340730000000004</v>
      </c>
      <c r="I27" s="11">
        <v>0.90079799999999999</v>
      </c>
    </row>
    <row r="28" spans="1:9">
      <c r="A28" t="s">
        <v>46</v>
      </c>
      <c r="B28" s="11">
        <v>0.59953880000000004</v>
      </c>
      <c r="C28" s="11">
        <v>0.56662000000000001</v>
      </c>
      <c r="D28" s="11">
        <v>0.63490489999999999</v>
      </c>
      <c r="F28" t="s">
        <v>46</v>
      </c>
      <c r="G28" s="11">
        <v>0.63776869999999997</v>
      </c>
      <c r="H28" s="11">
        <v>0.59886010000000001</v>
      </c>
      <c r="I28" s="11">
        <v>0.67991809999999997</v>
      </c>
    </row>
    <row r="29" spans="1:9">
      <c r="A29" t="s">
        <v>50</v>
      </c>
      <c r="B29" s="11">
        <v>0.60644529999999996</v>
      </c>
      <c r="C29" s="11">
        <v>0.57314719999999997</v>
      </c>
      <c r="D29" s="11">
        <v>0.64221870000000003</v>
      </c>
      <c r="F29" t="s">
        <v>50</v>
      </c>
      <c r="G29" s="11">
        <v>0.62273809999999996</v>
      </c>
      <c r="H29" s="11">
        <v>0.5847464</v>
      </c>
      <c r="I29" s="11">
        <v>0.66389410000000004</v>
      </c>
    </row>
    <row r="30" spans="1:9">
      <c r="A30" t="s">
        <v>54</v>
      </c>
      <c r="B30" s="11">
        <v>0.58157409999999998</v>
      </c>
      <c r="C30" s="11">
        <v>0.54964170000000001</v>
      </c>
      <c r="D30" s="11">
        <v>0.61588039999999999</v>
      </c>
      <c r="F30" t="s">
        <v>54</v>
      </c>
      <c r="G30" s="11">
        <v>0.62027220000000005</v>
      </c>
      <c r="H30" s="11">
        <v>0.58243089999999997</v>
      </c>
      <c r="I30" s="11">
        <v>0.66126510000000005</v>
      </c>
    </row>
    <row r="31" spans="1:9">
      <c r="A31" t="s">
        <v>58</v>
      </c>
      <c r="B31" s="11">
        <v>0.60969390000000001</v>
      </c>
      <c r="C31" s="11">
        <v>0.5762176</v>
      </c>
      <c r="D31" s="11">
        <v>0.64565899999999998</v>
      </c>
      <c r="F31" t="s">
        <v>58</v>
      </c>
      <c r="G31" s="11">
        <v>0.64881650000000002</v>
      </c>
      <c r="H31" s="11">
        <v>0.60923389999999999</v>
      </c>
      <c r="I31" s="11">
        <v>0.69169599999999998</v>
      </c>
    </row>
    <row r="32" spans="1:9">
      <c r="A32" t="s">
        <v>62</v>
      </c>
      <c r="B32" s="11">
        <v>0.6478332</v>
      </c>
      <c r="C32" s="11">
        <v>0.61226270000000005</v>
      </c>
      <c r="D32" s="11">
        <v>0.68604810000000005</v>
      </c>
      <c r="F32" t="s">
        <v>62</v>
      </c>
      <c r="G32" s="11">
        <v>0.6108536</v>
      </c>
      <c r="H32" s="11">
        <v>0.57358690000000001</v>
      </c>
      <c r="I32" s="11">
        <v>0.65122409999999997</v>
      </c>
    </row>
    <row r="33" spans="1:9">
      <c r="A33" t="s">
        <v>66</v>
      </c>
      <c r="B33" s="11">
        <v>0.97258960000000005</v>
      </c>
      <c r="C33" s="11">
        <v>0.92956369999999999</v>
      </c>
      <c r="D33" s="11">
        <v>1.0525549999999999</v>
      </c>
      <c r="F33" t="s">
        <v>66</v>
      </c>
      <c r="G33" s="11">
        <v>0.96316740000000001</v>
      </c>
      <c r="H33" s="11">
        <v>0.91233160000000002</v>
      </c>
      <c r="I33" s="11">
        <v>1.042875</v>
      </c>
    </row>
    <row r="34" spans="1:9">
      <c r="A34" t="s">
        <v>69</v>
      </c>
      <c r="B34" s="11">
        <v>0.77100159999999995</v>
      </c>
      <c r="C34" s="11">
        <v>0.72866839999999999</v>
      </c>
      <c r="D34" s="11">
        <v>0.81648209999999999</v>
      </c>
      <c r="F34" t="s">
        <v>69</v>
      </c>
      <c r="G34" s="11">
        <v>0.77624329999999997</v>
      </c>
      <c r="H34" s="11">
        <v>0.72888660000000005</v>
      </c>
      <c r="I34" s="11">
        <v>0.82754419999999995</v>
      </c>
    </row>
    <row r="35" spans="1:9">
      <c r="A35" t="s">
        <v>72</v>
      </c>
      <c r="B35" s="11">
        <v>0.68515550000000003</v>
      </c>
      <c r="C35" s="11">
        <v>0.64753570000000005</v>
      </c>
      <c r="D35" s="11">
        <v>0.72557190000000005</v>
      </c>
      <c r="F35" t="s">
        <v>72</v>
      </c>
      <c r="G35" s="11">
        <v>0.65696410000000005</v>
      </c>
      <c r="H35" s="11">
        <v>0.6168844</v>
      </c>
      <c r="I35" s="11">
        <v>0.70038199999999995</v>
      </c>
    </row>
    <row r="36" spans="1:9">
      <c r="A36" t="s">
        <v>76</v>
      </c>
      <c r="B36" s="11">
        <v>0.79682189999999997</v>
      </c>
      <c r="C36" s="11">
        <v>0.75307089999999999</v>
      </c>
      <c r="D36" s="11">
        <v>0.84382539999999995</v>
      </c>
      <c r="F36" t="s">
        <v>76</v>
      </c>
      <c r="G36" s="11">
        <v>0.8206966</v>
      </c>
      <c r="H36" s="11">
        <v>0.77062790000000003</v>
      </c>
      <c r="I36" s="11">
        <v>0.87493540000000003</v>
      </c>
    </row>
    <row r="37" spans="1:9">
      <c r="A37" t="s">
        <v>80</v>
      </c>
      <c r="B37" s="11">
        <v>0.80762060000000002</v>
      </c>
      <c r="C37" s="11">
        <v>0.76327659999999997</v>
      </c>
      <c r="D37" s="11">
        <v>0.8552611</v>
      </c>
      <c r="F37" t="s">
        <v>80</v>
      </c>
      <c r="G37" s="11">
        <v>0.77014419999999995</v>
      </c>
      <c r="H37" s="11">
        <v>0.72315960000000001</v>
      </c>
      <c r="I37" s="11">
        <v>0.82104200000000005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2A2EB0-11FB-EE48-88A3-BA4D9E866CD0}">
  <sheetPr>
    <tabColor rgb="FFFFFF00"/>
  </sheetPr>
  <dimension ref="A1:I43"/>
  <sheetViews>
    <sheetView workbookViewId="0">
      <selection activeCell="F3" sqref="F3:I3"/>
    </sheetView>
  </sheetViews>
  <sheetFormatPr baseColWidth="10" defaultRowHeight="16"/>
  <cols>
    <col min="1" max="1" width="20.83203125" customWidth="1"/>
    <col min="2" max="4" width="14.83203125" customWidth="1"/>
    <col min="6" max="6" width="20.83203125" customWidth="1"/>
    <col min="7" max="9" width="14.83203125" customWidth="1"/>
  </cols>
  <sheetData>
    <row r="1" spans="1:9">
      <c r="A1" s="23" t="s">
        <v>264</v>
      </c>
      <c r="B1" s="24"/>
      <c r="C1" s="24"/>
      <c r="D1" s="24"/>
      <c r="F1" s="23" t="s">
        <v>265</v>
      </c>
      <c r="G1" s="24"/>
      <c r="H1" s="24"/>
      <c r="I1" s="24"/>
    </row>
    <row r="2" spans="1:9">
      <c r="A2" s="1" t="s">
        <v>0</v>
      </c>
      <c r="B2" s="2" t="s">
        <v>1</v>
      </c>
      <c r="C2" s="2" t="s">
        <v>2</v>
      </c>
      <c r="D2" s="2" t="s">
        <v>3</v>
      </c>
      <c r="F2" s="1" t="s">
        <v>0</v>
      </c>
      <c r="G2" s="2" t="s">
        <v>1</v>
      </c>
      <c r="H2" s="2" t="s">
        <v>2</v>
      </c>
      <c r="I2" s="2" t="s">
        <v>3</v>
      </c>
    </row>
    <row r="3" spans="1:9">
      <c r="A3" s="3" t="s">
        <v>4</v>
      </c>
      <c r="B3" s="4" t="s">
        <v>5</v>
      </c>
      <c r="C3" s="4" t="s">
        <v>6</v>
      </c>
      <c r="D3" s="4" t="s">
        <v>7</v>
      </c>
      <c r="F3" s="25" t="s">
        <v>4</v>
      </c>
      <c r="G3" s="26" t="s">
        <v>5</v>
      </c>
      <c r="H3" s="26" t="s">
        <v>6</v>
      </c>
      <c r="I3" s="26" t="s">
        <v>7</v>
      </c>
    </row>
    <row r="4" spans="1:9">
      <c r="A4" s="1" t="s">
        <v>0</v>
      </c>
      <c r="B4" s="2" t="s">
        <v>0</v>
      </c>
      <c r="C4" s="2" t="s">
        <v>0</v>
      </c>
      <c r="D4" s="2" t="s">
        <v>0</v>
      </c>
    </row>
    <row r="5" spans="1:9">
      <c r="A5" s="3" t="s">
        <v>8</v>
      </c>
      <c r="B5" s="4" t="s">
        <v>200</v>
      </c>
      <c r="C5" s="4" t="s">
        <v>201</v>
      </c>
      <c r="D5" s="4" t="s">
        <v>202</v>
      </c>
      <c r="F5" s="3" t="s">
        <v>8</v>
      </c>
      <c r="G5" s="38" t="s">
        <v>404</v>
      </c>
      <c r="H5" s="38" t="s">
        <v>203</v>
      </c>
      <c r="I5" s="38" t="s">
        <v>405</v>
      </c>
    </row>
    <row r="6" spans="1:9">
      <c r="A6" s="3" t="s">
        <v>12</v>
      </c>
      <c r="B6" s="4" t="s">
        <v>203</v>
      </c>
      <c r="C6" s="4" t="s">
        <v>204</v>
      </c>
      <c r="D6" s="4" t="s">
        <v>205</v>
      </c>
      <c r="F6" s="3" t="s">
        <v>12</v>
      </c>
      <c r="G6" s="38" t="s">
        <v>386</v>
      </c>
      <c r="H6" s="38" t="s">
        <v>406</v>
      </c>
      <c r="I6" s="38" t="s">
        <v>407</v>
      </c>
    </row>
    <row r="7" spans="1:9">
      <c r="A7" s="3" t="s">
        <v>16</v>
      </c>
      <c r="B7" s="4" t="s">
        <v>206</v>
      </c>
      <c r="C7" s="4" t="s">
        <v>207</v>
      </c>
      <c r="D7" s="4" t="s">
        <v>208</v>
      </c>
      <c r="F7" s="3" t="s">
        <v>16</v>
      </c>
      <c r="G7" s="38" t="s">
        <v>408</v>
      </c>
      <c r="H7" s="38" t="s">
        <v>409</v>
      </c>
      <c r="I7" s="38" t="s">
        <v>410</v>
      </c>
    </row>
    <row r="8" spans="1:9">
      <c r="A8" s="3" t="s">
        <v>102</v>
      </c>
      <c r="B8" s="4" t="s">
        <v>209</v>
      </c>
      <c r="C8" s="4" t="s">
        <v>210</v>
      </c>
      <c r="D8" s="4" t="s">
        <v>211</v>
      </c>
      <c r="F8" s="3" t="s">
        <v>102</v>
      </c>
      <c r="G8" s="38" t="s">
        <v>61</v>
      </c>
      <c r="H8" s="38" t="s">
        <v>411</v>
      </c>
      <c r="I8" s="38" t="s">
        <v>161</v>
      </c>
    </row>
    <row r="9" spans="1:9">
      <c r="A9" s="3" t="s">
        <v>106</v>
      </c>
      <c r="B9" s="4" t="s">
        <v>212</v>
      </c>
      <c r="C9" s="4" t="s">
        <v>213</v>
      </c>
      <c r="D9" s="4" t="s">
        <v>214</v>
      </c>
      <c r="F9" s="3" t="s">
        <v>106</v>
      </c>
      <c r="G9" s="38" t="s">
        <v>412</v>
      </c>
      <c r="H9" s="38" t="s">
        <v>413</v>
      </c>
      <c r="I9" s="38" t="s">
        <v>414</v>
      </c>
    </row>
    <row r="10" spans="1:9">
      <c r="A10" s="3" t="s">
        <v>110</v>
      </c>
      <c r="B10" s="4" t="s">
        <v>215</v>
      </c>
      <c r="C10" s="4" t="s">
        <v>216</v>
      </c>
      <c r="D10" s="4" t="s">
        <v>217</v>
      </c>
      <c r="F10" s="3" t="s">
        <v>110</v>
      </c>
      <c r="G10" s="38" t="s">
        <v>415</v>
      </c>
      <c r="H10" s="38" t="s">
        <v>416</v>
      </c>
      <c r="I10" s="38" t="s">
        <v>417</v>
      </c>
    </row>
    <row r="11" spans="1:9">
      <c r="A11" s="3" t="s">
        <v>114</v>
      </c>
      <c r="B11" s="4" t="s">
        <v>94</v>
      </c>
      <c r="C11" s="4" t="s">
        <v>218</v>
      </c>
      <c r="D11" s="4" t="s">
        <v>219</v>
      </c>
      <c r="F11" s="3" t="s">
        <v>114</v>
      </c>
      <c r="G11" s="38" t="s">
        <v>418</v>
      </c>
      <c r="H11" s="38" t="s">
        <v>419</v>
      </c>
      <c r="I11" s="38" t="s">
        <v>420</v>
      </c>
    </row>
    <row r="12" spans="1:9">
      <c r="A12" s="3" t="s">
        <v>118</v>
      </c>
      <c r="B12" s="4" t="s">
        <v>78</v>
      </c>
      <c r="C12" s="4" t="s">
        <v>220</v>
      </c>
      <c r="D12" s="4" t="s">
        <v>221</v>
      </c>
      <c r="F12" s="3" t="s">
        <v>118</v>
      </c>
      <c r="G12" s="38" t="s">
        <v>421</v>
      </c>
      <c r="H12" s="38" t="s">
        <v>132</v>
      </c>
      <c r="I12" s="38" t="s">
        <v>422</v>
      </c>
    </row>
    <row r="13" spans="1:9">
      <c r="A13" s="3" t="s">
        <v>122</v>
      </c>
      <c r="B13" s="4" t="s">
        <v>222</v>
      </c>
      <c r="C13" s="4" t="s">
        <v>223</v>
      </c>
      <c r="D13" s="4" t="s">
        <v>224</v>
      </c>
      <c r="F13" s="3" t="s">
        <v>122</v>
      </c>
      <c r="G13" s="38" t="s">
        <v>423</v>
      </c>
      <c r="H13" s="38" t="s">
        <v>424</v>
      </c>
      <c r="I13" s="38" t="s">
        <v>425</v>
      </c>
    </row>
    <row r="14" spans="1:9">
      <c r="A14" s="3" t="s">
        <v>20</v>
      </c>
      <c r="B14" s="4" t="s">
        <v>225</v>
      </c>
      <c r="C14" s="4" t="s">
        <v>226</v>
      </c>
      <c r="D14" s="4" t="s">
        <v>227</v>
      </c>
      <c r="F14" s="3" t="s">
        <v>20</v>
      </c>
      <c r="G14" s="38" t="s">
        <v>426</v>
      </c>
      <c r="H14" s="38" t="s">
        <v>427</v>
      </c>
      <c r="I14" s="38" t="s">
        <v>428</v>
      </c>
    </row>
    <row r="15" spans="1:9">
      <c r="A15" s="3" t="s">
        <v>24</v>
      </c>
      <c r="B15" s="4" t="s">
        <v>25</v>
      </c>
      <c r="C15" s="4" t="s">
        <v>182</v>
      </c>
      <c r="D15" s="4" t="s">
        <v>228</v>
      </c>
      <c r="F15" s="3" t="s">
        <v>24</v>
      </c>
      <c r="G15" s="38" t="s">
        <v>275</v>
      </c>
      <c r="H15" s="38" t="s">
        <v>26</v>
      </c>
      <c r="I15" s="38" t="s">
        <v>429</v>
      </c>
    </row>
    <row r="16" spans="1:9">
      <c r="A16" s="3" t="s">
        <v>28</v>
      </c>
      <c r="B16" s="4" t="s">
        <v>0</v>
      </c>
      <c r="C16" s="4" t="s">
        <v>0</v>
      </c>
      <c r="D16" s="4" t="s">
        <v>0</v>
      </c>
      <c r="F16" s="3" t="s">
        <v>28</v>
      </c>
      <c r="G16" s="38" t="s">
        <v>0</v>
      </c>
      <c r="H16" s="38" t="s">
        <v>0</v>
      </c>
      <c r="I16" s="38" t="s">
        <v>0</v>
      </c>
    </row>
    <row r="17" spans="1:9">
      <c r="A17" s="3" t="s">
        <v>29</v>
      </c>
      <c r="B17" s="4" t="s">
        <v>229</v>
      </c>
      <c r="C17" s="4" t="s">
        <v>230</v>
      </c>
      <c r="D17" s="4" t="s">
        <v>231</v>
      </c>
      <c r="F17" s="3" t="s">
        <v>29</v>
      </c>
      <c r="G17" s="38" t="s">
        <v>430</v>
      </c>
      <c r="H17" s="38" t="s">
        <v>431</v>
      </c>
      <c r="I17" s="38" t="s">
        <v>432</v>
      </c>
    </row>
    <row r="18" spans="1:9">
      <c r="A18" s="3" t="s">
        <v>33</v>
      </c>
      <c r="B18" s="4" t="s">
        <v>232</v>
      </c>
      <c r="C18" s="4" t="s">
        <v>233</v>
      </c>
      <c r="D18" s="4" t="s">
        <v>234</v>
      </c>
      <c r="F18" s="3" t="s">
        <v>33</v>
      </c>
      <c r="G18" s="38" t="s">
        <v>433</v>
      </c>
      <c r="H18" s="38" t="s">
        <v>222</v>
      </c>
      <c r="I18" s="38" t="s">
        <v>434</v>
      </c>
    </row>
    <row r="19" spans="1:9">
      <c r="A19" s="3" t="s">
        <v>83</v>
      </c>
      <c r="B19" s="4" t="s">
        <v>235</v>
      </c>
      <c r="C19" s="4" t="s">
        <v>236</v>
      </c>
      <c r="D19" s="4" t="s">
        <v>237</v>
      </c>
      <c r="F19" s="3" t="s">
        <v>83</v>
      </c>
      <c r="G19" s="38" t="s">
        <v>435</v>
      </c>
      <c r="H19" s="38" t="s">
        <v>436</v>
      </c>
      <c r="I19" s="38" t="s">
        <v>437</v>
      </c>
    </row>
    <row r="20" spans="1:9">
      <c r="A20" s="13" t="s">
        <v>197</v>
      </c>
      <c r="B20" s="4"/>
      <c r="C20" s="4"/>
      <c r="D20" s="4"/>
      <c r="F20" s="13" t="s">
        <v>197</v>
      </c>
      <c r="G20" s="38" t="s">
        <v>0</v>
      </c>
      <c r="H20" s="38" t="s">
        <v>0</v>
      </c>
      <c r="I20" s="38" t="s">
        <v>0</v>
      </c>
    </row>
    <row r="21" spans="1:9">
      <c r="A21" s="13" t="s">
        <v>196</v>
      </c>
      <c r="B21" s="4" t="s">
        <v>238</v>
      </c>
      <c r="C21" s="4" t="s">
        <v>239</v>
      </c>
      <c r="D21" s="4" t="s">
        <v>240</v>
      </c>
      <c r="F21" s="13" t="s">
        <v>196</v>
      </c>
      <c r="G21" s="38" t="s">
        <v>438</v>
      </c>
      <c r="H21" s="38" t="s">
        <v>439</v>
      </c>
      <c r="I21" s="38" t="s">
        <v>440</v>
      </c>
    </row>
    <row r="22" spans="1:9">
      <c r="A22" s="13" t="s">
        <v>198</v>
      </c>
      <c r="B22" s="11">
        <v>5.15211E-2</v>
      </c>
      <c r="C22" s="11">
        <v>1.8542099999999999E-2</v>
      </c>
      <c r="D22" s="11">
        <f>B22/C22</f>
        <v>2.7786011293219217</v>
      </c>
      <c r="F22" s="13" t="s">
        <v>198</v>
      </c>
      <c r="G22" s="39">
        <v>3.4018600000000003E-2</v>
      </c>
      <c r="H22" s="39">
        <v>8.7243000000000008E-3</v>
      </c>
      <c r="I22" s="40">
        <f>G22/H22</f>
        <v>3.8992927799364994</v>
      </c>
    </row>
    <row r="23" spans="1:9">
      <c r="A23" s="13" t="s">
        <v>199</v>
      </c>
      <c r="B23" s="11">
        <v>1.2712299999999999E-2</v>
      </c>
      <c r="C23" s="11">
        <v>5.9429999999999997E-4</v>
      </c>
      <c r="D23" s="11">
        <f>B23/C23</f>
        <v>21.390375231364629</v>
      </c>
      <c r="F23" s="13" t="s">
        <v>199</v>
      </c>
      <c r="G23" s="39">
        <v>9.2110999999999998E-3</v>
      </c>
      <c r="H23" s="39">
        <v>5.8549999999999997E-4</v>
      </c>
      <c r="I23" s="40">
        <f>G23/H23</f>
        <v>15.732023911187021</v>
      </c>
    </row>
    <row r="24" spans="1:9">
      <c r="A24" s="3" t="s">
        <v>244</v>
      </c>
      <c r="B24" s="4" t="s">
        <v>0</v>
      </c>
      <c r="C24" s="4" t="s">
        <v>0</v>
      </c>
      <c r="D24" s="4">
        <v>641.37</v>
      </c>
      <c r="F24" s="3" t="s">
        <v>244</v>
      </c>
      <c r="G24" s="17"/>
      <c r="H24" s="17"/>
      <c r="I24" s="39">
        <v>438.64911999999998</v>
      </c>
    </row>
    <row r="25" spans="1:9">
      <c r="A25" s="3" t="s">
        <v>87</v>
      </c>
      <c r="B25" s="4" t="s">
        <v>88</v>
      </c>
      <c r="C25" s="4" t="s">
        <v>0</v>
      </c>
      <c r="D25" s="4" t="s">
        <v>0</v>
      </c>
      <c r="F25" s="3" t="s">
        <v>87</v>
      </c>
      <c r="G25" s="4" t="s">
        <v>318</v>
      </c>
      <c r="H25" s="4" t="s">
        <v>0</v>
      </c>
      <c r="I25" s="4" t="s">
        <v>0</v>
      </c>
    </row>
    <row r="26" spans="1:9">
      <c r="A26" s="5" t="s">
        <v>91</v>
      </c>
      <c r="B26" s="6" t="s">
        <v>92</v>
      </c>
      <c r="C26" s="6" t="s">
        <v>0</v>
      </c>
      <c r="D26" s="6" t="s">
        <v>0</v>
      </c>
      <c r="F26" s="25" t="s">
        <v>91</v>
      </c>
      <c r="G26" s="26" t="s">
        <v>92</v>
      </c>
      <c r="H26" s="26" t="s">
        <v>0</v>
      </c>
      <c r="I26" s="26" t="s">
        <v>0</v>
      </c>
    </row>
    <row r="30" spans="1:9">
      <c r="A30" s="9"/>
      <c r="B30" s="15" t="s">
        <v>245</v>
      </c>
      <c r="C30" s="15" t="s">
        <v>246</v>
      </c>
      <c r="D30" s="15" t="s">
        <v>247</v>
      </c>
      <c r="F30" s="9"/>
      <c r="G30" s="15" t="s">
        <v>245</v>
      </c>
      <c r="H30" s="15" t="s">
        <v>246</v>
      </c>
      <c r="I30" s="15" t="s">
        <v>247</v>
      </c>
    </row>
    <row r="31" spans="1:9">
      <c r="A31" t="s">
        <v>474</v>
      </c>
      <c r="B31" s="10">
        <v>0.47651589999999999</v>
      </c>
      <c r="C31" s="10">
        <v>0.45048450000000001</v>
      </c>
      <c r="D31" s="10">
        <v>0.50447189999999997</v>
      </c>
      <c r="F31" t="s">
        <v>474</v>
      </c>
      <c r="G31" s="10">
        <v>0.51253320000000002</v>
      </c>
      <c r="H31" s="10">
        <v>0.48206690000000002</v>
      </c>
      <c r="I31" s="10">
        <v>0.54546680000000003</v>
      </c>
    </row>
    <row r="32" spans="1:9">
      <c r="A32" t="s">
        <v>38</v>
      </c>
      <c r="B32" s="10">
        <v>0.43045620000000001</v>
      </c>
      <c r="C32" s="10">
        <v>0.406941</v>
      </c>
      <c r="D32" s="10">
        <v>0.45571</v>
      </c>
      <c r="F32" t="s">
        <v>38</v>
      </c>
      <c r="G32" s="10">
        <v>0.40390880000000001</v>
      </c>
      <c r="H32" s="10">
        <v>0.3798994</v>
      </c>
      <c r="I32" s="10">
        <v>0.42986259999999998</v>
      </c>
    </row>
    <row r="33" spans="1:9">
      <c r="A33" t="s">
        <v>42</v>
      </c>
      <c r="B33" s="10">
        <v>0.92939369999999999</v>
      </c>
      <c r="C33" s="10">
        <v>0.87898220000000005</v>
      </c>
      <c r="D33" s="10">
        <v>0.9844716</v>
      </c>
      <c r="F33" t="s">
        <v>42</v>
      </c>
      <c r="G33" s="10">
        <v>0.91359699999999999</v>
      </c>
      <c r="H33" s="10">
        <v>0.85944580000000004</v>
      </c>
      <c r="I33" s="10">
        <v>0.97253579999999995</v>
      </c>
    </row>
    <row r="34" spans="1:9">
      <c r="A34" t="s">
        <v>46</v>
      </c>
      <c r="B34" s="10">
        <v>0.57540599999999997</v>
      </c>
      <c r="C34" s="10">
        <v>0.54397240000000002</v>
      </c>
      <c r="D34" s="10">
        <v>0.60916369999999997</v>
      </c>
      <c r="F34" t="s">
        <v>46</v>
      </c>
      <c r="G34" s="10">
        <v>0.61994320000000003</v>
      </c>
      <c r="H34" s="10">
        <v>0.58309200000000005</v>
      </c>
      <c r="I34" s="10">
        <v>0.65977850000000005</v>
      </c>
    </row>
    <row r="35" spans="1:9">
      <c r="A35" t="s">
        <v>50</v>
      </c>
      <c r="B35" s="10">
        <v>0.58726520000000004</v>
      </c>
      <c r="C35" s="10">
        <v>0.55518369999999995</v>
      </c>
      <c r="D35" s="10">
        <v>0.62171860000000001</v>
      </c>
      <c r="F35" t="s">
        <v>50</v>
      </c>
      <c r="G35" s="10">
        <v>0.54295740000000003</v>
      </c>
      <c r="H35" s="10">
        <v>0.51068250000000004</v>
      </c>
      <c r="I35" s="10">
        <v>0.57784590000000002</v>
      </c>
    </row>
    <row r="36" spans="1:9">
      <c r="A36" t="s">
        <v>54</v>
      </c>
      <c r="B36" s="10">
        <v>0.6408334</v>
      </c>
      <c r="C36" s="10">
        <v>0.60582559999999996</v>
      </c>
      <c r="D36" s="10">
        <v>0.67842959999999997</v>
      </c>
      <c r="F36" t="s">
        <v>54</v>
      </c>
      <c r="G36" s="10">
        <v>0.66883029999999999</v>
      </c>
      <c r="H36" s="10">
        <v>0.62907310000000005</v>
      </c>
      <c r="I36" s="10">
        <v>0.71180699999999997</v>
      </c>
    </row>
    <row r="37" spans="1:9">
      <c r="A37" t="s">
        <v>58</v>
      </c>
      <c r="B37" s="10">
        <v>0.64039900000000005</v>
      </c>
      <c r="C37" s="10">
        <v>0.60541500000000004</v>
      </c>
      <c r="D37" s="10">
        <v>0.67796979999999996</v>
      </c>
      <c r="F37" t="s">
        <v>58</v>
      </c>
      <c r="G37" s="10">
        <v>0.75202550000000001</v>
      </c>
      <c r="H37" s="10">
        <v>0.70732300000000004</v>
      </c>
      <c r="I37" s="10">
        <v>0.8003479</v>
      </c>
    </row>
    <row r="38" spans="1:9">
      <c r="A38" t="s">
        <v>62</v>
      </c>
      <c r="B38" s="10">
        <v>0.68134810000000001</v>
      </c>
      <c r="C38" s="10">
        <v>0.64412709999999995</v>
      </c>
      <c r="D38" s="10">
        <v>0.7213212</v>
      </c>
      <c r="F38" t="s">
        <v>62</v>
      </c>
      <c r="G38" s="10">
        <v>0.49933620000000001</v>
      </c>
      <c r="H38" s="10">
        <v>0.46965420000000002</v>
      </c>
      <c r="I38" s="10">
        <v>0.5314217</v>
      </c>
    </row>
    <row r="39" spans="1:9">
      <c r="A39" t="s">
        <v>66</v>
      </c>
      <c r="B39" s="10">
        <v>0.96827640000000004</v>
      </c>
      <c r="C39" s="10">
        <v>0.92310879999999995</v>
      </c>
      <c r="D39" s="10">
        <v>1.040745</v>
      </c>
      <c r="F39" t="s">
        <v>66</v>
      </c>
      <c r="G39" s="10">
        <v>0.94416960000000005</v>
      </c>
      <c r="H39" s="10">
        <v>0.89013330000000002</v>
      </c>
      <c r="I39" s="10">
        <v>1.0084</v>
      </c>
    </row>
    <row r="40" spans="1:9">
      <c r="A40" t="s">
        <v>69</v>
      </c>
      <c r="B40" s="10">
        <v>0.78839369999999998</v>
      </c>
      <c r="C40" s="10">
        <v>0.74532489999999996</v>
      </c>
      <c r="D40" s="10">
        <v>0.83464689999999997</v>
      </c>
      <c r="F40" t="s">
        <v>69</v>
      </c>
      <c r="G40" s="10">
        <v>0.79115950000000002</v>
      </c>
      <c r="H40" s="10">
        <v>0.74413070000000003</v>
      </c>
      <c r="I40" s="10">
        <v>0.84199650000000004</v>
      </c>
    </row>
    <row r="41" spans="1:9">
      <c r="A41" t="s">
        <v>72</v>
      </c>
      <c r="B41" s="10">
        <v>0.68147369999999996</v>
      </c>
      <c r="C41" s="10">
        <v>0.64424570000000003</v>
      </c>
      <c r="D41" s="10">
        <v>0.72145409999999999</v>
      </c>
      <c r="F41" t="s">
        <v>72</v>
      </c>
      <c r="G41" s="10">
        <v>0.56471510000000003</v>
      </c>
      <c r="H41" s="10">
        <v>0.53114689999999998</v>
      </c>
      <c r="I41" s="10">
        <v>0.60100169999999997</v>
      </c>
    </row>
    <row r="42" spans="1:9">
      <c r="A42" t="s">
        <v>76</v>
      </c>
      <c r="B42" s="10">
        <v>0.78705449999999999</v>
      </c>
      <c r="C42" s="10">
        <v>0.74405880000000002</v>
      </c>
      <c r="D42" s="10">
        <v>0.83322909999999994</v>
      </c>
      <c r="F42" t="s">
        <v>76</v>
      </c>
      <c r="G42" s="10">
        <v>0.84657499999999997</v>
      </c>
      <c r="H42" s="10">
        <v>0.79625230000000002</v>
      </c>
      <c r="I42" s="10">
        <v>0.90097300000000002</v>
      </c>
    </row>
    <row r="43" spans="1:9">
      <c r="A43" t="s">
        <v>80</v>
      </c>
      <c r="B43" s="10">
        <v>0.82331750000000004</v>
      </c>
      <c r="C43" s="10">
        <v>0.77834080000000005</v>
      </c>
      <c r="D43" s="10">
        <v>0.87161949999999999</v>
      </c>
      <c r="F43" t="s">
        <v>80</v>
      </c>
      <c r="G43" s="10">
        <v>0.60946350000000005</v>
      </c>
      <c r="H43" s="10">
        <v>0.5732353</v>
      </c>
      <c r="I43" s="10">
        <v>0.64862540000000002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74E33-91B6-7747-9D8F-75AE45DD5CD6}">
  <sheetPr>
    <tabColor rgb="FFFFFF00"/>
  </sheetPr>
  <dimension ref="A1:L15"/>
  <sheetViews>
    <sheetView workbookViewId="0">
      <selection activeCell="B3" sqref="B3:J15"/>
    </sheetView>
  </sheetViews>
  <sheetFormatPr baseColWidth="10" defaultColWidth="8.83203125" defaultRowHeight="16"/>
  <cols>
    <col min="1" max="1" width="30.1640625" customWidth="1"/>
    <col min="2" max="10" width="11.83203125" customWidth="1"/>
    <col min="11" max="11" width="11.5" customWidth="1"/>
    <col min="12" max="12" width="11.83203125" bestFit="1" customWidth="1"/>
  </cols>
  <sheetData>
    <row r="1" spans="1:12">
      <c r="A1" s="52" t="s">
        <v>457</v>
      </c>
      <c r="B1" s="52">
        <v>2012</v>
      </c>
      <c r="C1" s="52">
        <v>2013</v>
      </c>
      <c r="D1" s="52">
        <v>2014</v>
      </c>
      <c r="E1" s="52">
        <v>2015</v>
      </c>
      <c r="F1" s="52">
        <v>2016</v>
      </c>
      <c r="G1" s="52">
        <v>2017</v>
      </c>
      <c r="H1" s="52">
        <v>2018</v>
      </c>
      <c r="I1" s="52">
        <v>2019</v>
      </c>
      <c r="J1" s="52">
        <v>2020</v>
      </c>
      <c r="K1" s="57" t="s">
        <v>471</v>
      </c>
      <c r="L1" t="s">
        <v>472</v>
      </c>
    </row>
    <row r="2" spans="1:12" s="46" customFormat="1">
      <c r="A2" s="54" t="s">
        <v>470</v>
      </c>
      <c r="B2" s="53"/>
      <c r="C2" s="53"/>
      <c r="D2" s="53"/>
      <c r="E2" s="53"/>
      <c r="F2" s="53"/>
      <c r="G2" s="53"/>
      <c r="H2" s="53"/>
      <c r="I2" s="53"/>
      <c r="J2" s="53"/>
    </row>
    <row r="3" spans="1:12">
      <c r="A3" s="55" t="s">
        <v>477</v>
      </c>
      <c r="B3" s="10">
        <v>1</v>
      </c>
      <c r="C3" s="10">
        <v>0.927237868309021</v>
      </c>
      <c r="D3" s="10">
        <v>0.82467234134674072</v>
      </c>
      <c r="E3" s="10">
        <v>0.89320671558380127</v>
      </c>
      <c r="F3" s="10">
        <v>1.6555285453796387</v>
      </c>
      <c r="G3" s="10">
        <v>1.4571278095245361</v>
      </c>
      <c r="H3" s="10">
        <v>1.2777173519134521</v>
      </c>
      <c r="I3" s="10">
        <v>1.3310921192169189</v>
      </c>
      <c r="J3" s="10">
        <v>1.4232470989227295</v>
      </c>
      <c r="K3" s="56">
        <f>AVERAGE(B3:J3)</f>
        <v>1.1988699833552043</v>
      </c>
      <c r="L3" s="10">
        <f>K3/MAX($K$3:$K$15)</f>
        <v>0.53547884882089514</v>
      </c>
    </row>
    <row r="4" spans="1:12">
      <c r="A4" s="55" t="s">
        <v>458</v>
      </c>
      <c r="B4" s="10">
        <v>0.83850085735321045</v>
      </c>
      <c r="C4" s="10">
        <v>1.0705552101135254</v>
      </c>
      <c r="D4" s="10">
        <v>0.95158809423446655</v>
      </c>
      <c r="E4" s="10">
        <v>0.81766372919082642</v>
      </c>
      <c r="F4" s="10">
        <v>0.91157549619674683</v>
      </c>
      <c r="G4" s="10">
        <v>1.0307258367538452</v>
      </c>
      <c r="H4" s="10">
        <v>1.2230939865112305</v>
      </c>
      <c r="I4" s="10">
        <v>1.2961559295654297</v>
      </c>
      <c r="J4" s="10">
        <v>1.4245797395706177</v>
      </c>
      <c r="K4" s="56">
        <f t="shared" ref="K4:K15" si="0">AVERAGE(B4:J4)</f>
        <v>1.0627154310544331</v>
      </c>
      <c r="L4" s="10">
        <f t="shared" ref="L4:L15" si="1">K4/MAX($K$3:$K$15)</f>
        <v>0.47466501250838816</v>
      </c>
    </row>
    <row r="5" spans="1:12">
      <c r="A5" s="55" t="s">
        <v>459</v>
      </c>
      <c r="B5" s="10">
        <v>1.6109999418258667</v>
      </c>
      <c r="C5" s="10">
        <v>1.6821098327636719</v>
      </c>
      <c r="D5" s="10">
        <v>1.6362712383270264</v>
      </c>
      <c r="E5" s="10">
        <v>1.7305203676223755</v>
      </c>
      <c r="F5" s="10">
        <v>1.7376811504364014</v>
      </c>
      <c r="G5" s="10">
        <v>1.8407487869262695</v>
      </c>
      <c r="H5" s="10">
        <v>2.1286146640777588</v>
      </c>
      <c r="I5" s="10">
        <v>1.9151109457015991</v>
      </c>
      <c r="J5" s="10">
        <v>1.9899321794509888</v>
      </c>
      <c r="K5" s="56">
        <f t="shared" si="0"/>
        <v>1.8079987896813288</v>
      </c>
      <c r="L5" s="10">
        <f t="shared" si="1"/>
        <v>0.80754804441649375</v>
      </c>
    </row>
    <row r="6" spans="1:12">
      <c r="A6" s="55" t="s">
        <v>460</v>
      </c>
      <c r="B6" s="10">
        <v>1.388766884803772</v>
      </c>
      <c r="C6" s="10">
        <v>1.5370258092880249</v>
      </c>
      <c r="D6" s="10">
        <v>1.4056167602539062</v>
      </c>
      <c r="E6" s="10">
        <v>1.3695434331893921</v>
      </c>
      <c r="F6" s="10">
        <v>1.2969095706939697</v>
      </c>
      <c r="G6" s="10">
        <v>1.4769915342330933</v>
      </c>
      <c r="H6" s="10">
        <v>1.6405180692672729</v>
      </c>
      <c r="I6" s="10">
        <v>1.7372316122055054</v>
      </c>
      <c r="J6" s="10">
        <v>1.9285067319869995</v>
      </c>
      <c r="K6" s="56">
        <f t="shared" si="0"/>
        <v>1.5312344895468817</v>
      </c>
      <c r="L6" s="10">
        <f t="shared" si="1"/>
        <v>0.6839304454372015</v>
      </c>
    </row>
    <row r="7" spans="1:12">
      <c r="A7" s="55" t="s">
        <v>461</v>
      </c>
      <c r="B7" s="10">
        <v>1.3684250116348267</v>
      </c>
      <c r="C7" s="10">
        <v>1.2768555879592896</v>
      </c>
      <c r="D7" s="10">
        <v>1.389222264289856</v>
      </c>
      <c r="E7" s="10">
        <v>1.34796142578125</v>
      </c>
      <c r="F7" s="10">
        <v>1.5461356639862061</v>
      </c>
      <c r="G7" s="10">
        <v>1.5725990533828735</v>
      </c>
      <c r="H7" s="10">
        <v>1.5664756298065186</v>
      </c>
      <c r="I7" s="10">
        <v>1.6684597730636597</v>
      </c>
      <c r="J7" s="10">
        <v>1.7611755132675171</v>
      </c>
      <c r="K7" s="56">
        <f t="shared" si="0"/>
        <v>1.4997011025746663</v>
      </c>
      <c r="L7" s="10">
        <f t="shared" si="1"/>
        <v>0.669845964225945</v>
      </c>
    </row>
    <row r="8" spans="1:12">
      <c r="A8" s="55" t="s">
        <v>462</v>
      </c>
      <c r="B8" s="10">
        <v>1.303901195526123</v>
      </c>
      <c r="C8" s="10">
        <v>1.6764638423919678</v>
      </c>
      <c r="D8" s="10">
        <v>1.7231899499893188</v>
      </c>
      <c r="E8" s="10">
        <v>1.4545944929122925</v>
      </c>
      <c r="F8" s="10">
        <v>1.4308812618255615</v>
      </c>
      <c r="G8" s="10">
        <v>1.6651959419250488</v>
      </c>
      <c r="H8" s="10">
        <v>1.5933734178543091</v>
      </c>
      <c r="I8" s="10">
        <v>1.5281074047088623</v>
      </c>
      <c r="J8" s="10">
        <v>1.4840154647827148</v>
      </c>
      <c r="K8" s="56">
        <f t="shared" si="0"/>
        <v>1.5399692191018</v>
      </c>
      <c r="L8" s="10">
        <f t="shared" si="1"/>
        <v>0.68783183840872242</v>
      </c>
    </row>
    <row r="9" spans="1:12">
      <c r="A9" s="55" t="s">
        <v>463</v>
      </c>
      <c r="B9" s="10">
        <v>1.1763911247253418</v>
      </c>
      <c r="C9" s="10">
        <v>1.3142945766448975</v>
      </c>
      <c r="D9" s="10">
        <v>1.5066540241241455</v>
      </c>
      <c r="E9" s="10">
        <v>1.5011111497879028</v>
      </c>
      <c r="F9" s="10">
        <v>1.8908095359802246</v>
      </c>
      <c r="G9" s="10">
        <v>1.8493239879608154</v>
      </c>
      <c r="H9" s="10">
        <v>1.8046680688858032</v>
      </c>
      <c r="I9" s="10">
        <v>1.5675550699234009</v>
      </c>
      <c r="J9" s="10">
        <v>1.6130168437957764</v>
      </c>
      <c r="K9" s="56">
        <f t="shared" si="0"/>
        <v>1.5804249313142564</v>
      </c>
      <c r="L9" s="10">
        <f t="shared" si="1"/>
        <v>0.70590150276309072</v>
      </c>
    </row>
    <row r="10" spans="1:12">
      <c r="A10" s="55" t="s">
        <v>464</v>
      </c>
      <c r="B10" s="10">
        <v>1.1449147462844849</v>
      </c>
      <c r="C10" s="10">
        <v>1.1789854764938354</v>
      </c>
      <c r="D10" s="10">
        <v>1.1998156309127808</v>
      </c>
      <c r="E10" s="10">
        <v>1.2027420997619629</v>
      </c>
      <c r="F10" s="10">
        <v>1.146081805229187</v>
      </c>
      <c r="G10" s="10">
        <v>1.112937331199646</v>
      </c>
      <c r="H10" s="10">
        <v>1.2245739698410034</v>
      </c>
      <c r="I10" s="10">
        <v>1.1735329627990723</v>
      </c>
      <c r="J10" s="10">
        <v>1.3746076822280884</v>
      </c>
      <c r="K10" s="56">
        <f t="shared" si="0"/>
        <v>1.1953546338611178</v>
      </c>
      <c r="L10" s="10">
        <f t="shared" si="1"/>
        <v>0.53390870749912445</v>
      </c>
    </row>
    <row r="11" spans="1:12">
      <c r="A11" s="55" t="s">
        <v>465</v>
      </c>
      <c r="B11" s="10">
        <v>2.1044833660125732</v>
      </c>
      <c r="C11" s="10">
        <v>1.9613548517227173</v>
      </c>
      <c r="D11" s="10">
        <v>2.1134445667266846</v>
      </c>
      <c r="E11" s="10">
        <v>2.0621938705444336</v>
      </c>
      <c r="F11" s="10">
        <v>2.4507334232330322</v>
      </c>
      <c r="G11" s="10">
        <v>2.3649971485137939</v>
      </c>
      <c r="H11" s="10">
        <v>2.2348570823669434</v>
      </c>
      <c r="I11" s="10">
        <v>2.3366780281066895</v>
      </c>
      <c r="J11" s="10">
        <v>2.5211288928985596</v>
      </c>
      <c r="K11" s="56">
        <f t="shared" si="0"/>
        <v>2.2388745811250477</v>
      </c>
      <c r="L11" s="10">
        <f t="shared" si="1"/>
        <v>1</v>
      </c>
    </row>
    <row r="12" spans="1:12">
      <c r="A12" s="55" t="s">
        <v>466</v>
      </c>
      <c r="B12" s="10">
        <v>2.0544490814208984</v>
      </c>
      <c r="C12" s="10">
        <v>1.9175223112106323</v>
      </c>
      <c r="D12" s="10">
        <v>1.8274449110031128</v>
      </c>
      <c r="E12" s="10">
        <v>1.8315848112106323</v>
      </c>
      <c r="F12" s="10">
        <v>2.1549046039581299</v>
      </c>
      <c r="G12" s="10">
        <v>1.8516764640808105</v>
      </c>
      <c r="H12" s="10">
        <v>1.9337426424026489</v>
      </c>
      <c r="I12" s="10">
        <v>1.8569895029067993</v>
      </c>
      <c r="J12" s="10">
        <v>2.1393482685089111</v>
      </c>
      <c r="K12" s="56">
        <f t="shared" si="0"/>
        <v>1.9519625107447307</v>
      </c>
      <c r="L12" s="10">
        <f t="shared" si="1"/>
        <v>0.87184986921592456</v>
      </c>
    </row>
    <row r="13" spans="1:12">
      <c r="A13" s="55" t="s">
        <v>467</v>
      </c>
      <c r="B13" s="10">
        <v>1.5633612871170044</v>
      </c>
      <c r="C13" s="10">
        <v>1.4042418003082275</v>
      </c>
      <c r="D13" s="10">
        <v>1.3406850099563599</v>
      </c>
      <c r="E13" s="10">
        <v>1.3029966354370117</v>
      </c>
      <c r="F13" s="10">
        <v>1.1428933143615723</v>
      </c>
      <c r="G13" s="10">
        <v>1.3850352764129639</v>
      </c>
      <c r="H13" s="10">
        <v>1.4342070817947388</v>
      </c>
      <c r="I13" s="10">
        <v>1.4054744243621826</v>
      </c>
      <c r="J13" s="10">
        <v>1.3763153553009033</v>
      </c>
      <c r="K13" s="56">
        <f t="shared" si="0"/>
        <v>1.3728011316723294</v>
      </c>
      <c r="L13" s="10">
        <f t="shared" si="1"/>
        <v>0.61316571425920996</v>
      </c>
    </row>
    <row r="14" spans="1:12">
      <c r="A14" s="55" t="s">
        <v>468</v>
      </c>
      <c r="B14" s="10">
        <v>1.4847166538238525</v>
      </c>
      <c r="C14" s="10">
        <v>1.8777521848678589</v>
      </c>
      <c r="D14" s="10">
        <v>1.7584757804870605</v>
      </c>
      <c r="E14" s="10">
        <v>2.1782567501068115</v>
      </c>
      <c r="F14" s="10">
        <v>2.0201914310455322</v>
      </c>
      <c r="G14" s="10">
        <v>1.5588144063949585</v>
      </c>
      <c r="H14" s="10">
        <v>1.6847214698791504</v>
      </c>
      <c r="I14" s="10">
        <v>1.9038305282592773</v>
      </c>
      <c r="J14" s="10">
        <v>1.861686110496521</v>
      </c>
      <c r="K14" s="56">
        <f t="shared" si="0"/>
        <v>1.8142717017067804</v>
      </c>
      <c r="L14" s="10">
        <f t="shared" si="1"/>
        <v>0.81034985925611702</v>
      </c>
    </row>
    <row r="15" spans="1:12">
      <c r="A15" s="55" t="s">
        <v>469</v>
      </c>
      <c r="B15" s="10">
        <v>1.2507404088973999</v>
      </c>
      <c r="C15" s="10">
        <v>1.415496826171875</v>
      </c>
      <c r="D15" s="10">
        <v>1.3728011846542358</v>
      </c>
      <c r="E15" s="10">
        <v>1.4783499240875244</v>
      </c>
      <c r="F15" s="10">
        <v>1.3128716945648193</v>
      </c>
      <c r="G15" s="10">
        <v>1.4433890581130981</v>
      </c>
      <c r="H15" s="10">
        <v>1.8068869113922119</v>
      </c>
      <c r="I15" s="10">
        <v>1.8169305324554443</v>
      </c>
      <c r="J15" s="10">
        <v>1.76225745677948</v>
      </c>
      <c r="K15" s="56">
        <f t="shared" si="0"/>
        <v>1.5177471107906766</v>
      </c>
      <c r="L15" s="10">
        <f t="shared" si="1"/>
        <v>0.67790626754447303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0867C-7182-D347-9BB5-5E4DCF3140CA}">
  <sheetPr>
    <tabColor rgb="FFFFFF00"/>
  </sheetPr>
  <dimension ref="A1:I53"/>
  <sheetViews>
    <sheetView workbookViewId="0">
      <selection activeCell="B42" sqref="B42"/>
    </sheetView>
  </sheetViews>
  <sheetFormatPr baseColWidth="10" defaultRowHeight="16"/>
  <cols>
    <col min="1" max="4" width="14.83203125" customWidth="1"/>
    <col min="6" max="9" width="14.83203125" customWidth="1"/>
  </cols>
  <sheetData>
    <row r="1" spans="1:9">
      <c r="A1" s="23" t="s">
        <v>264</v>
      </c>
      <c r="B1" s="24"/>
      <c r="C1" s="24"/>
      <c r="D1" s="24"/>
      <c r="F1" s="23" t="s">
        <v>265</v>
      </c>
      <c r="G1" s="24"/>
      <c r="H1" s="24"/>
      <c r="I1" s="24"/>
    </row>
    <row r="2" spans="1:9" s="41" customFormat="1"/>
    <row r="3" spans="1:9" s="41" customFormat="1">
      <c r="A3" s="42" t="s">
        <v>478</v>
      </c>
      <c r="B3" s="43"/>
      <c r="C3" s="43"/>
      <c r="D3" s="43"/>
      <c r="F3" s="42" t="s">
        <v>478</v>
      </c>
      <c r="G3" s="43"/>
      <c r="H3" s="43"/>
      <c r="I3" s="43"/>
    </row>
    <row r="4" spans="1:9" s="41" customFormat="1"/>
    <row r="5" spans="1:9" s="41" customFormat="1">
      <c r="A5" s="7" t="s">
        <v>255</v>
      </c>
      <c r="B5"/>
      <c r="C5"/>
      <c r="D5"/>
      <c r="E5"/>
      <c r="F5" s="7" t="s">
        <v>255</v>
      </c>
      <c r="G5"/>
      <c r="H5"/>
      <c r="I5"/>
    </row>
    <row r="6" spans="1:9" s="41" customFormat="1">
      <c r="A6" s="9" t="s">
        <v>28</v>
      </c>
      <c r="B6" s="32" t="s">
        <v>192</v>
      </c>
      <c r="C6" s="32" t="s">
        <v>193</v>
      </c>
      <c r="D6" s="32" t="s">
        <v>194</v>
      </c>
      <c r="E6"/>
      <c r="F6" s="9" t="s">
        <v>28</v>
      </c>
      <c r="G6" s="32" t="s">
        <v>192</v>
      </c>
      <c r="H6" s="32" t="s">
        <v>193</v>
      </c>
      <c r="I6" s="32" t="s">
        <v>194</v>
      </c>
    </row>
    <row r="7" spans="1:9" s="41" customFormat="1">
      <c r="A7" t="s">
        <v>252</v>
      </c>
      <c r="B7" s="11">
        <v>0.29105189999999997</v>
      </c>
      <c r="C7" s="11">
        <v>0.25372919999999999</v>
      </c>
      <c r="D7" s="11">
        <v>0.50301300000000004</v>
      </c>
      <c r="E7"/>
      <c r="F7" t="s">
        <v>252</v>
      </c>
      <c r="G7" s="11">
        <v>-2.7286399999999999E-2</v>
      </c>
      <c r="H7" s="11">
        <v>0.33491900000000002</v>
      </c>
      <c r="I7" s="11">
        <v>0.70084109999999999</v>
      </c>
    </row>
    <row r="8" spans="1:9" s="41" customFormat="1">
      <c r="A8" t="s">
        <v>253</v>
      </c>
      <c r="B8" s="11">
        <v>0.59255040000000003</v>
      </c>
      <c r="C8" s="11">
        <v>0.2138023</v>
      </c>
      <c r="D8" s="11">
        <v>0.11910850000000001</v>
      </c>
      <c r="E8"/>
      <c r="F8" t="s">
        <v>253</v>
      </c>
      <c r="G8" s="11">
        <v>0.50708980000000003</v>
      </c>
      <c r="H8" s="11">
        <v>0.31464930000000002</v>
      </c>
      <c r="I8" s="11">
        <v>0.10101590000000001</v>
      </c>
    </row>
    <row r="9" spans="1:9" s="41" customFormat="1">
      <c r="A9" t="s">
        <v>33</v>
      </c>
      <c r="B9" s="11">
        <v>0.33867900000000001</v>
      </c>
      <c r="C9" s="11">
        <v>0.1158706</v>
      </c>
      <c r="D9" s="11">
        <v>0.48645119999999997</v>
      </c>
      <c r="E9"/>
      <c r="F9" t="s">
        <v>33</v>
      </c>
      <c r="G9" s="11">
        <v>0.37210280000000001</v>
      </c>
      <c r="H9" s="11">
        <v>0.12426039999999999</v>
      </c>
      <c r="I9" s="11">
        <v>0.4652327</v>
      </c>
    </row>
    <row r="10" spans="1:9" s="41" customFormat="1">
      <c r="A10" s="9" t="s">
        <v>195</v>
      </c>
      <c r="B10" s="16">
        <v>0.40112059999999999</v>
      </c>
      <c r="C10" s="16">
        <v>0.1701211</v>
      </c>
      <c r="D10" s="16">
        <v>0.38599270000000002</v>
      </c>
      <c r="E10"/>
      <c r="F10" s="9" t="s">
        <v>195</v>
      </c>
      <c r="G10" s="16">
        <v>0.33282410000000001</v>
      </c>
      <c r="H10" s="16">
        <v>0.2192829</v>
      </c>
      <c r="I10" s="16">
        <v>0.40756680000000001</v>
      </c>
    </row>
    <row r="11" spans="1:9" s="41" customFormat="1"/>
    <row r="12" spans="1:9">
      <c r="A12" s="7" t="s">
        <v>445</v>
      </c>
      <c r="F12" s="7" t="s">
        <v>445</v>
      </c>
    </row>
    <row r="13" spans="1:9">
      <c r="A13" s="9"/>
      <c r="B13" s="32" t="s">
        <v>192</v>
      </c>
      <c r="C13" s="32" t="s">
        <v>193</v>
      </c>
      <c r="D13" s="32" t="s">
        <v>194</v>
      </c>
      <c r="F13" s="9"/>
      <c r="G13" s="32" t="s">
        <v>192</v>
      </c>
      <c r="H13" s="32" t="s">
        <v>193</v>
      </c>
      <c r="I13" s="32" t="s">
        <v>194</v>
      </c>
    </row>
    <row r="14" spans="1:9">
      <c r="A14" t="s">
        <v>474</v>
      </c>
      <c r="B14" s="11">
        <v>0.20147109999999999</v>
      </c>
      <c r="C14" s="11">
        <v>0.2235356</v>
      </c>
      <c r="D14" s="11">
        <v>0.54818880000000003</v>
      </c>
      <c r="F14" t="s">
        <v>474</v>
      </c>
      <c r="G14" s="11">
        <v>1.43891E-2</v>
      </c>
      <c r="H14" s="11">
        <v>0.26749099999999998</v>
      </c>
      <c r="I14" s="11">
        <v>0.67473689999999997</v>
      </c>
    </row>
    <row r="15" spans="1:9">
      <c r="A15" t="s">
        <v>38</v>
      </c>
      <c r="B15" s="11">
        <v>8.0554000000000008E-3</v>
      </c>
      <c r="C15" s="11">
        <v>0.2821147</v>
      </c>
      <c r="D15" s="11">
        <v>0.79528529999999997</v>
      </c>
      <c r="F15" t="s">
        <v>38</v>
      </c>
      <c r="G15" s="11">
        <v>-0.3868219</v>
      </c>
      <c r="H15" s="11">
        <v>0.3250653</v>
      </c>
      <c r="I15" s="11">
        <v>1.0937680000000001</v>
      </c>
    </row>
    <row r="16" spans="1:9">
      <c r="A16" t="s">
        <v>42</v>
      </c>
      <c r="B16" s="11">
        <v>-2.72699E-2</v>
      </c>
      <c r="C16" s="11">
        <v>0.21651280000000001</v>
      </c>
      <c r="D16" s="11">
        <v>0.80861780000000005</v>
      </c>
      <c r="F16" t="s">
        <v>42</v>
      </c>
      <c r="G16" s="11">
        <v>-0.21539040000000001</v>
      </c>
      <c r="H16" s="11">
        <v>0.21299950000000001</v>
      </c>
      <c r="I16" s="11">
        <v>0.98207509999999998</v>
      </c>
    </row>
    <row r="17" spans="1:9">
      <c r="A17" t="s">
        <v>46</v>
      </c>
      <c r="B17" s="11">
        <v>0.26233000000000001</v>
      </c>
      <c r="C17" s="11">
        <v>0.218666</v>
      </c>
      <c r="D17" s="11">
        <v>0.59718720000000003</v>
      </c>
      <c r="F17" t="s">
        <v>46</v>
      </c>
      <c r="G17" s="11">
        <v>-2.4568E-2</v>
      </c>
      <c r="H17" s="11">
        <v>0.274785</v>
      </c>
      <c r="I17" s="11">
        <v>0.79573870000000002</v>
      </c>
    </row>
    <row r="18" spans="1:9">
      <c r="A18" t="s">
        <v>50</v>
      </c>
      <c r="B18" s="11">
        <v>0.14898210000000001</v>
      </c>
      <c r="C18" s="11">
        <v>0.27676240000000002</v>
      </c>
      <c r="D18" s="11">
        <v>0.65739860000000006</v>
      </c>
      <c r="F18" t="s">
        <v>50</v>
      </c>
      <c r="G18" s="11">
        <v>-0.24185889999999999</v>
      </c>
      <c r="H18" s="11">
        <v>0.34466829999999998</v>
      </c>
      <c r="I18" s="11">
        <v>0.92896140000000005</v>
      </c>
    </row>
    <row r="19" spans="1:9">
      <c r="A19" t="s">
        <v>54</v>
      </c>
      <c r="B19" s="11">
        <v>0.91285740000000004</v>
      </c>
      <c r="C19" s="11">
        <v>0.15246390000000001</v>
      </c>
      <c r="D19" s="11">
        <v>4.6163500000000003E-2</v>
      </c>
      <c r="F19" t="s">
        <v>54</v>
      </c>
      <c r="G19" s="11">
        <v>0.6628463</v>
      </c>
      <c r="H19" s="11">
        <v>0.30257869999999998</v>
      </c>
      <c r="I19" s="11">
        <v>0.1243558</v>
      </c>
    </row>
    <row r="20" spans="1:9">
      <c r="A20" t="s">
        <v>58</v>
      </c>
      <c r="B20" s="11">
        <v>0.73256239999999995</v>
      </c>
      <c r="C20" s="11">
        <v>0.25553150000000002</v>
      </c>
      <c r="D20" s="11">
        <v>0.1043434</v>
      </c>
      <c r="F20" t="s">
        <v>58</v>
      </c>
      <c r="G20" s="11">
        <v>0.37929819999999997</v>
      </c>
      <c r="H20" s="11">
        <v>0.4151532</v>
      </c>
      <c r="I20" s="11">
        <v>0.2535386</v>
      </c>
    </row>
    <row r="21" spans="1:9">
      <c r="A21" t="s">
        <v>62</v>
      </c>
      <c r="B21" s="11">
        <v>-0.112233</v>
      </c>
      <c r="C21" s="11">
        <v>0.32050830000000002</v>
      </c>
      <c r="D21" s="11">
        <v>0.76447949999999998</v>
      </c>
      <c r="F21" t="s">
        <v>62</v>
      </c>
      <c r="G21" s="11">
        <v>-0.45754509999999998</v>
      </c>
      <c r="H21" s="11">
        <v>0.36142580000000002</v>
      </c>
      <c r="I21" s="11">
        <v>1.0207889999999999</v>
      </c>
    </row>
    <row r="22" spans="1:9">
      <c r="A22" t="s">
        <v>66</v>
      </c>
      <c r="B22" s="11">
        <v>0.4533721</v>
      </c>
      <c r="C22" s="11">
        <v>0.27274569999999998</v>
      </c>
      <c r="D22" s="11">
        <v>0.33963520000000003</v>
      </c>
      <c r="F22" t="s">
        <v>66</v>
      </c>
      <c r="G22" s="11">
        <v>6.2313199999999999E-2</v>
      </c>
      <c r="H22" s="11">
        <v>0.39977299999999999</v>
      </c>
      <c r="I22" s="11">
        <v>0.55340990000000001</v>
      </c>
    </row>
    <row r="23" spans="1:9">
      <c r="A23" t="s">
        <v>69</v>
      </c>
      <c r="B23" s="11">
        <v>0.5326246</v>
      </c>
      <c r="C23" s="11">
        <v>0.2383866</v>
      </c>
      <c r="D23" s="11">
        <v>0.31268600000000002</v>
      </c>
      <c r="F23" t="s">
        <v>69</v>
      </c>
      <c r="G23" s="11">
        <v>0.19820370000000001</v>
      </c>
      <c r="H23" s="11">
        <v>0.35820150000000001</v>
      </c>
      <c r="I23" s="11">
        <v>0.48625940000000001</v>
      </c>
    </row>
    <row r="24" spans="1:9">
      <c r="A24" t="s">
        <v>72</v>
      </c>
      <c r="B24" s="11">
        <v>0.22186339999999999</v>
      </c>
      <c r="C24" s="11">
        <v>0.3311479</v>
      </c>
      <c r="D24" s="11">
        <v>0.48164449999999998</v>
      </c>
      <c r="F24" t="s">
        <v>72</v>
      </c>
      <c r="G24" s="11">
        <v>-0.22373899999999999</v>
      </c>
      <c r="H24" s="11">
        <v>0.44596380000000002</v>
      </c>
      <c r="I24" s="11">
        <v>0.74942439999999999</v>
      </c>
    </row>
    <row r="25" spans="1:9">
      <c r="A25" t="s">
        <v>76</v>
      </c>
      <c r="B25" s="11">
        <v>0.57803249999999995</v>
      </c>
      <c r="C25" s="11">
        <v>0.18149660000000001</v>
      </c>
      <c r="D25" s="11">
        <v>0.27054810000000001</v>
      </c>
      <c r="F25" t="s">
        <v>76</v>
      </c>
      <c r="G25" s="11">
        <v>0.38616220000000001</v>
      </c>
      <c r="H25" s="11">
        <v>0.28188049999999998</v>
      </c>
      <c r="I25" s="11">
        <v>0.34506880000000001</v>
      </c>
    </row>
    <row r="26" spans="1:9">
      <c r="A26" s="8" t="s">
        <v>80</v>
      </c>
      <c r="B26" s="12">
        <v>-0.1289739</v>
      </c>
      <c r="C26" s="12">
        <v>0.32860810000000001</v>
      </c>
      <c r="D26" s="12">
        <v>0.81299069999999996</v>
      </c>
      <c r="F26" s="8" t="s">
        <v>80</v>
      </c>
      <c r="G26" s="12">
        <v>-0.50801249999999998</v>
      </c>
      <c r="H26" s="12">
        <v>0.3639618</v>
      </c>
      <c r="I26" s="12">
        <v>1.1028089999999999</v>
      </c>
    </row>
    <row r="27" spans="1:9">
      <c r="A27" s="44" t="s">
        <v>446</v>
      </c>
      <c r="B27" s="16">
        <v>0.29105189999999997</v>
      </c>
      <c r="C27" s="16">
        <v>0.25372919999999999</v>
      </c>
      <c r="D27" s="16">
        <v>0.50301300000000004</v>
      </c>
      <c r="F27" s="44" t="s">
        <v>446</v>
      </c>
      <c r="G27" s="16">
        <v>-2.7286399999999999E-2</v>
      </c>
      <c r="H27" s="16">
        <v>0.33491900000000002</v>
      </c>
      <c r="I27" s="16">
        <v>0.70084109999999999</v>
      </c>
    </row>
    <row r="29" spans="1:9">
      <c r="A29" s="42" t="s">
        <v>449</v>
      </c>
      <c r="B29" s="43"/>
      <c r="C29" s="43"/>
      <c r="D29" s="43"/>
      <c r="E29" s="41"/>
      <c r="F29" s="42" t="s">
        <v>449</v>
      </c>
      <c r="G29" s="43"/>
      <c r="H29" s="43"/>
      <c r="I29" s="43"/>
    </row>
    <row r="31" spans="1:9">
      <c r="A31" s="7" t="s">
        <v>256</v>
      </c>
      <c r="F31" s="7" t="s">
        <v>256</v>
      </c>
    </row>
    <row r="32" spans="1:9">
      <c r="A32" s="9" t="s">
        <v>28</v>
      </c>
      <c r="B32" s="32" t="s">
        <v>249</v>
      </c>
      <c r="C32" s="32" t="s">
        <v>250</v>
      </c>
      <c r="D32" s="32" t="s">
        <v>251</v>
      </c>
      <c r="F32" s="9" t="s">
        <v>441</v>
      </c>
      <c r="G32" s="32" t="s">
        <v>249</v>
      </c>
      <c r="H32" s="32" t="s">
        <v>250</v>
      </c>
      <c r="I32" s="32" t="s">
        <v>251</v>
      </c>
    </row>
    <row r="33" spans="1:9">
      <c r="A33" t="s">
        <v>252</v>
      </c>
      <c r="B33" s="11">
        <v>0.47821760000000002</v>
      </c>
      <c r="C33" s="11">
        <v>0.14881910000000001</v>
      </c>
      <c r="D33" s="11">
        <v>0.3314068</v>
      </c>
      <c r="F33" t="s">
        <v>252</v>
      </c>
      <c r="G33" s="11">
        <v>-0.12992300000000001</v>
      </c>
      <c r="H33" s="11">
        <v>0.34187060000000002</v>
      </c>
      <c r="I33" s="11">
        <v>0.66920270000000004</v>
      </c>
    </row>
    <row r="34" spans="1:9">
      <c r="A34" t="s">
        <v>253</v>
      </c>
      <c r="B34" s="11">
        <v>0.41410730000000001</v>
      </c>
      <c r="C34" s="11">
        <v>0.1184004</v>
      </c>
      <c r="D34" s="11">
        <v>0.47501110000000002</v>
      </c>
      <c r="F34" t="s">
        <v>253</v>
      </c>
      <c r="G34" s="11">
        <v>0.44629869999999999</v>
      </c>
      <c r="H34" s="11">
        <v>0.3892852</v>
      </c>
      <c r="I34" s="11">
        <v>0.1266766</v>
      </c>
    </row>
    <row r="35" spans="1:9">
      <c r="A35" t="s">
        <v>33</v>
      </c>
      <c r="B35" s="11">
        <v>0.57393879999999997</v>
      </c>
      <c r="C35" s="11">
        <v>0.1008295</v>
      </c>
      <c r="D35" s="11">
        <v>0.289414</v>
      </c>
      <c r="F35" t="s">
        <v>33</v>
      </c>
      <c r="G35" s="11">
        <v>0.52266089999999998</v>
      </c>
      <c r="H35" s="11">
        <v>9.9700700000000003E-2</v>
      </c>
      <c r="I35" s="11">
        <v>0.37609939999999997</v>
      </c>
    </row>
    <row r="36" spans="1:9">
      <c r="A36" s="9" t="s">
        <v>195</v>
      </c>
      <c r="B36" s="16">
        <v>0.51035699999999995</v>
      </c>
      <c r="C36" s="16">
        <v>0.115053</v>
      </c>
      <c r="D36" s="16">
        <v>0.34989300000000001</v>
      </c>
      <c r="F36" s="9" t="s">
        <v>195</v>
      </c>
      <c r="G36" s="16">
        <v>0.3741389</v>
      </c>
      <c r="H36" s="16">
        <v>0.22902439999999999</v>
      </c>
      <c r="I36" s="16">
        <v>0.36221530000000002</v>
      </c>
    </row>
    <row r="38" spans="1:9">
      <c r="A38" s="7" t="s">
        <v>254</v>
      </c>
      <c r="F38" s="7" t="s">
        <v>254</v>
      </c>
    </row>
    <row r="39" spans="1:9">
      <c r="A39" s="9"/>
      <c r="B39" s="32" t="s">
        <v>249</v>
      </c>
      <c r="C39" s="32" t="s">
        <v>250</v>
      </c>
      <c r="D39" s="32" t="s">
        <v>251</v>
      </c>
      <c r="F39" s="9"/>
      <c r="G39" s="32" t="s">
        <v>249</v>
      </c>
      <c r="H39" s="32" t="s">
        <v>250</v>
      </c>
      <c r="I39" s="32" t="s">
        <v>251</v>
      </c>
    </row>
    <row r="40" spans="1:9">
      <c r="A40" t="s">
        <v>474</v>
      </c>
      <c r="B40" s="11">
        <v>0.59289740000000002</v>
      </c>
      <c r="C40" s="11">
        <v>9.2274800000000004E-2</v>
      </c>
      <c r="D40" s="11">
        <v>0.27766740000000001</v>
      </c>
      <c r="F40" t="s">
        <v>474</v>
      </c>
      <c r="G40" s="11">
        <v>-1.4862800000000001E-2</v>
      </c>
      <c r="H40" s="11">
        <v>0.25893509999999997</v>
      </c>
      <c r="I40" s="11">
        <v>0.6774038</v>
      </c>
    </row>
    <row r="41" spans="1:9">
      <c r="A41" t="s">
        <v>38</v>
      </c>
      <c r="B41" s="11">
        <v>0.5986669</v>
      </c>
      <c r="C41" s="11">
        <v>0.13001209999999999</v>
      </c>
      <c r="D41" s="11">
        <v>0.20037759999999999</v>
      </c>
      <c r="F41" t="s">
        <v>38</v>
      </c>
      <c r="G41" s="11">
        <v>-0.49423050000000002</v>
      </c>
      <c r="H41" s="11">
        <v>0.28148970000000001</v>
      </c>
      <c r="I41" s="11">
        <v>1.0567200000000001</v>
      </c>
    </row>
    <row r="42" spans="1:9">
      <c r="A42" t="s">
        <v>42</v>
      </c>
      <c r="B42" s="11">
        <v>0.70382999999999996</v>
      </c>
      <c r="C42" s="11">
        <v>7.6064499999999993E-2</v>
      </c>
      <c r="D42" s="11">
        <v>0.1553881</v>
      </c>
      <c r="F42" t="s">
        <v>42</v>
      </c>
      <c r="G42" s="11">
        <v>-0.19264429999999999</v>
      </c>
      <c r="H42" s="11">
        <v>0.15140390000000001</v>
      </c>
      <c r="I42" s="11">
        <v>0.95182679999999997</v>
      </c>
    </row>
    <row r="43" spans="1:9">
      <c r="A43" t="s">
        <v>46</v>
      </c>
      <c r="B43" s="11">
        <v>0.48240349999999999</v>
      </c>
      <c r="C43" s="11">
        <v>0.16677210000000001</v>
      </c>
      <c r="D43" s="11">
        <v>0.29345759999999999</v>
      </c>
      <c r="F43" t="s">
        <v>46</v>
      </c>
      <c r="G43" s="11">
        <v>-5.5891700000000002E-2</v>
      </c>
      <c r="H43" s="11">
        <v>0.25247599999999998</v>
      </c>
      <c r="I43" s="11">
        <v>0.69283680000000003</v>
      </c>
    </row>
    <row r="44" spans="1:9">
      <c r="A44" t="s">
        <v>50</v>
      </c>
      <c r="B44" s="11">
        <v>0.52372350000000001</v>
      </c>
      <c r="C44" s="11">
        <v>0.14887610000000001</v>
      </c>
      <c r="D44" s="11">
        <v>0.26871850000000003</v>
      </c>
      <c r="F44" t="s">
        <v>50</v>
      </c>
      <c r="G44" s="11">
        <v>-0.36412139999999998</v>
      </c>
      <c r="H44" s="11">
        <v>0.32659719999999998</v>
      </c>
      <c r="I44" s="11">
        <v>0.88885080000000005</v>
      </c>
    </row>
    <row r="45" spans="1:9">
      <c r="A45" t="s">
        <v>54</v>
      </c>
      <c r="B45" s="11">
        <v>0.1165568</v>
      </c>
      <c r="C45" s="11">
        <v>0.284881</v>
      </c>
      <c r="D45" s="11">
        <v>0.58023910000000001</v>
      </c>
      <c r="F45" t="s">
        <v>54</v>
      </c>
      <c r="G45" s="11">
        <v>0.63860899999999998</v>
      </c>
      <c r="H45" s="11">
        <v>0.3685639</v>
      </c>
      <c r="I45" s="11">
        <v>-7.5493500000000005E-2</v>
      </c>
    </row>
    <row r="46" spans="1:9">
      <c r="A46" t="s">
        <v>58</v>
      </c>
      <c r="B46" s="11">
        <v>0.19904140000000001</v>
      </c>
      <c r="C46" s="11">
        <v>0.23868519999999999</v>
      </c>
      <c r="D46" s="11">
        <v>0.55006630000000001</v>
      </c>
      <c r="F46" t="s">
        <v>58</v>
      </c>
      <c r="G46" s="11">
        <v>0.2101816</v>
      </c>
      <c r="H46" s="11">
        <v>0.49852999999999997</v>
      </c>
      <c r="I46" s="11">
        <v>0.17331769999999999</v>
      </c>
    </row>
    <row r="47" spans="1:9">
      <c r="A47" t="s">
        <v>62</v>
      </c>
      <c r="B47" s="11">
        <v>0.73755700000000002</v>
      </c>
      <c r="C47" s="11">
        <v>3.9431500000000001E-2</v>
      </c>
      <c r="D47" s="11">
        <v>0.17455209999999999</v>
      </c>
      <c r="F47" t="s">
        <v>62</v>
      </c>
      <c r="G47" s="11">
        <v>-0.61921289999999996</v>
      </c>
      <c r="H47" s="11">
        <v>0.3386228</v>
      </c>
      <c r="I47" s="11">
        <v>1.1379220000000001</v>
      </c>
    </row>
    <row r="48" spans="1:9">
      <c r="A48" t="s">
        <v>66</v>
      </c>
      <c r="B48" s="11">
        <v>0.3687472</v>
      </c>
      <c r="C48" s="11">
        <v>0.18123349999999999</v>
      </c>
      <c r="D48" s="11">
        <v>0.42205379999999998</v>
      </c>
      <c r="F48" t="s">
        <v>66</v>
      </c>
      <c r="G48" s="11">
        <v>-0.1082954</v>
      </c>
      <c r="H48" s="11">
        <v>0.44304359999999998</v>
      </c>
      <c r="I48" s="11">
        <v>0.5321977</v>
      </c>
    </row>
    <row r="49" spans="1:9">
      <c r="A49" t="s">
        <v>69</v>
      </c>
      <c r="B49" s="11">
        <v>0.32197419999999999</v>
      </c>
      <c r="C49" s="11">
        <v>0.206564</v>
      </c>
      <c r="D49" s="11">
        <v>0.44043330000000003</v>
      </c>
      <c r="F49" t="s">
        <v>69</v>
      </c>
      <c r="G49" s="11">
        <v>8.3722500000000005E-2</v>
      </c>
      <c r="H49" s="11">
        <v>0.39722730000000001</v>
      </c>
      <c r="I49" s="11">
        <v>0.40379419999999999</v>
      </c>
    </row>
    <row r="50" spans="1:9">
      <c r="A50" t="s">
        <v>72</v>
      </c>
      <c r="B50" s="11">
        <v>0.50249160000000004</v>
      </c>
      <c r="C50" s="11">
        <v>0.1241757</v>
      </c>
      <c r="D50" s="11">
        <v>0.342034</v>
      </c>
      <c r="F50" t="s">
        <v>72</v>
      </c>
      <c r="G50" s="11">
        <v>-0.46471699999999999</v>
      </c>
      <c r="H50" s="11">
        <v>0.47951169999999999</v>
      </c>
      <c r="I50" s="11">
        <v>0.82382580000000005</v>
      </c>
    </row>
    <row r="51" spans="1:9">
      <c r="A51" t="s">
        <v>76</v>
      </c>
      <c r="B51" s="11">
        <v>0.35427350000000002</v>
      </c>
      <c r="C51" s="11">
        <v>0.18442800000000001</v>
      </c>
      <c r="D51" s="11">
        <v>0.43720579999999998</v>
      </c>
      <c r="F51" t="s">
        <v>76</v>
      </c>
      <c r="G51" s="11">
        <v>0.36444019999999999</v>
      </c>
      <c r="H51" s="11">
        <v>0.3163974</v>
      </c>
      <c r="I51" s="11">
        <v>0.25410300000000002</v>
      </c>
    </row>
    <row r="52" spans="1:9">
      <c r="A52" s="8" t="s">
        <v>80</v>
      </c>
      <c r="B52" s="12">
        <v>0.71466529999999995</v>
      </c>
      <c r="C52" s="12">
        <v>6.1249499999999998E-2</v>
      </c>
      <c r="D52" s="12">
        <v>0.16609470000000001</v>
      </c>
      <c r="F52" s="8" t="s">
        <v>80</v>
      </c>
      <c r="G52" s="12">
        <v>-0.67197580000000001</v>
      </c>
      <c r="H52" s="12">
        <v>0.3315188</v>
      </c>
      <c r="I52" s="12">
        <v>1.182329</v>
      </c>
    </row>
    <row r="53" spans="1:9">
      <c r="A53" s="44" t="s">
        <v>446</v>
      </c>
      <c r="B53" s="16">
        <v>0.47821760000000002</v>
      </c>
      <c r="C53" s="16">
        <v>0.14881910000000001</v>
      </c>
      <c r="D53" s="16">
        <v>0.3314068</v>
      </c>
      <c r="F53" s="44" t="s">
        <v>446</v>
      </c>
      <c r="G53" s="16">
        <v>-0.12992300000000001</v>
      </c>
      <c r="H53" s="16">
        <v>0.34187060000000002</v>
      </c>
      <c r="I53" s="16">
        <v>0.66920270000000004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59540-F120-9F45-8216-2DC9F9BBD31D}">
  <sheetPr>
    <tabColor rgb="FFFFFF00"/>
  </sheetPr>
  <dimension ref="A1:I53"/>
  <sheetViews>
    <sheetView workbookViewId="0">
      <pane ySplit="1" topLeftCell="A2" activePane="bottomLeft" state="frozen"/>
      <selection pane="bottomLeft" activeCell="J66" sqref="J66"/>
    </sheetView>
  </sheetViews>
  <sheetFormatPr baseColWidth="10" defaultRowHeight="16"/>
  <cols>
    <col min="1" max="4" width="14.83203125" customWidth="1"/>
    <col min="6" max="9" width="14.83203125" customWidth="1"/>
  </cols>
  <sheetData>
    <row r="1" spans="1:9">
      <c r="A1" s="23" t="s">
        <v>264</v>
      </c>
      <c r="B1" s="24"/>
      <c r="C1" s="24"/>
      <c r="D1" s="24"/>
      <c r="F1" s="23" t="s">
        <v>265</v>
      </c>
      <c r="G1" s="24"/>
      <c r="H1" s="24"/>
      <c r="I1" s="24"/>
    </row>
    <row r="2" spans="1:9" s="46" customFormat="1">
      <c r="A2" s="45"/>
      <c r="F2" s="45"/>
    </row>
    <row r="3" spans="1:9" s="46" customFormat="1">
      <c r="A3" s="42" t="s">
        <v>478</v>
      </c>
      <c r="B3" s="43"/>
      <c r="C3" s="43"/>
      <c r="D3" s="43"/>
      <c r="E3" s="41"/>
      <c r="F3" s="42" t="s">
        <v>478</v>
      </c>
      <c r="G3" s="43"/>
      <c r="H3" s="43"/>
      <c r="I3" s="43"/>
    </row>
    <row r="4" spans="1:9" s="46" customFormat="1">
      <c r="A4" s="45"/>
      <c r="F4" s="45"/>
    </row>
    <row r="5" spans="1:9" s="46" customFormat="1">
      <c r="A5" s="7" t="s">
        <v>447</v>
      </c>
      <c r="B5"/>
      <c r="C5"/>
      <c r="D5"/>
      <c r="E5"/>
      <c r="F5" s="7" t="s">
        <v>447</v>
      </c>
      <c r="G5"/>
      <c r="H5"/>
      <c r="I5"/>
    </row>
    <row r="6" spans="1:9" s="46" customFormat="1">
      <c r="A6" s="9" t="s">
        <v>28</v>
      </c>
      <c r="B6" s="32" t="s">
        <v>442</v>
      </c>
      <c r="C6" s="32" t="s">
        <v>443</v>
      </c>
      <c r="D6" s="32" t="s">
        <v>444</v>
      </c>
      <c r="E6"/>
      <c r="F6" s="9" t="s">
        <v>28</v>
      </c>
      <c r="G6" s="32" t="s">
        <v>442</v>
      </c>
      <c r="H6" s="32" t="s">
        <v>443</v>
      </c>
      <c r="I6" s="32" t="s">
        <v>444</v>
      </c>
    </row>
    <row r="7" spans="1:9" s="46" customFormat="1">
      <c r="A7" t="s">
        <v>252</v>
      </c>
      <c r="B7" s="33">
        <v>0.25128210000000001</v>
      </c>
      <c r="C7" s="33">
        <v>0</v>
      </c>
      <c r="D7" s="33">
        <v>0</v>
      </c>
      <c r="E7"/>
      <c r="F7" t="s">
        <v>252</v>
      </c>
      <c r="G7" s="33">
        <v>0.57264959999999998</v>
      </c>
      <c r="H7" s="33">
        <v>0</v>
      </c>
      <c r="I7" s="33">
        <v>0</v>
      </c>
    </row>
    <row r="8" spans="1:9" s="46" customFormat="1">
      <c r="A8" t="s">
        <v>253</v>
      </c>
      <c r="B8" s="33">
        <v>0</v>
      </c>
      <c r="C8" s="33">
        <v>0</v>
      </c>
      <c r="D8" s="33">
        <v>0.34385959999999999</v>
      </c>
      <c r="E8"/>
      <c r="F8" t="s">
        <v>253</v>
      </c>
      <c r="G8" s="33">
        <v>5.8479499999999997E-2</v>
      </c>
      <c r="H8" s="33">
        <v>0</v>
      </c>
      <c r="I8" s="33">
        <v>0.44444440000000002</v>
      </c>
    </row>
    <row r="9" spans="1:9" s="46" customFormat="1">
      <c r="A9" t="s">
        <v>33</v>
      </c>
      <c r="B9" s="33">
        <v>0</v>
      </c>
      <c r="C9" s="33">
        <v>1.1320800000000001E-2</v>
      </c>
      <c r="D9" s="33">
        <v>0</v>
      </c>
      <c r="E9"/>
      <c r="F9" t="s">
        <v>33</v>
      </c>
      <c r="G9" s="33">
        <v>3.8216600000000003E-2</v>
      </c>
      <c r="H9" s="33">
        <v>4.1401300000000002E-2</v>
      </c>
      <c r="I9" s="33">
        <v>2.8662400000000001E-2</v>
      </c>
    </row>
    <row r="10" spans="1:9" s="46" customFormat="1">
      <c r="A10" s="9" t="s">
        <v>195</v>
      </c>
      <c r="B10" s="34">
        <v>4.85149E-2</v>
      </c>
      <c r="C10" s="34">
        <v>5.9405999999999999E-3</v>
      </c>
      <c r="D10" s="34">
        <v>9.7029699999999997E-2</v>
      </c>
      <c r="E10"/>
      <c r="F10" s="9" t="s">
        <v>195</v>
      </c>
      <c r="G10" s="34">
        <v>0.14784050000000001</v>
      </c>
      <c r="H10" s="34">
        <v>2.1594700000000001E-2</v>
      </c>
      <c r="I10" s="34">
        <v>0.14119599999999999</v>
      </c>
    </row>
    <row r="11" spans="1:9" s="46" customFormat="1">
      <c r="A11" s="45"/>
      <c r="F11" s="45"/>
    </row>
    <row r="12" spans="1:9">
      <c r="A12" s="7" t="s">
        <v>448</v>
      </c>
      <c r="F12" s="7" t="s">
        <v>448</v>
      </c>
    </row>
    <row r="13" spans="1:9">
      <c r="A13" s="9"/>
      <c r="B13" s="32" t="s">
        <v>192</v>
      </c>
      <c r="C13" s="32" t="s">
        <v>193</v>
      </c>
      <c r="D13" s="32" t="s">
        <v>194</v>
      </c>
      <c r="F13" s="9"/>
      <c r="G13" s="32" t="s">
        <v>192</v>
      </c>
      <c r="H13" s="32" t="s">
        <v>193</v>
      </c>
      <c r="I13" s="32" t="s">
        <v>194</v>
      </c>
    </row>
    <row r="14" spans="1:9">
      <c r="A14" t="s">
        <v>474</v>
      </c>
      <c r="B14" s="33">
        <v>0</v>
      </c>
      <c r="C14" s="33">
        <v>0</v>
      </c>
      <c r="D14" s="33">
        <v>0</v>
      </c>
      <c r="F14" t="s">
        <v>474</v>
      </c>
      <c r="G14" s="33">
        <v>0.44444440000000002</v>
      </c>
      <c r="H14" s="33">
        <v>0</v>
      </c>
      <c r="I14" s="33">
        <v>0</v>
      </c>
    </row>
    <row r="15" spans="1:9">
      <c r="A15" t="s">
        <v>38</v>
      </c>
      <c r="B15" s="33">
        <v>0.3333333</v>
      </c>
      <c r="C15" s="33">
        <v>0</v>
      </c>
      <c r="D15" s="33">
        <v>0</v>
      </c>
      <c r="F15" t="s">
        <v>38</v>
      </c>
      <c r="G15" s="33">
        <v>1</v>
      </c>
      <c r="H15" s="33">
        <v>0</v>
      </c>
      <c r="I15" s="33">
        <v>0</v>
      </c>
    </row>
    <row r="16" spans="1:9">
      <c r="A16" t="s">
        <v>42</v>
      </c>
      <c r="B16" s="33">
        <v>0.93333330000000003</v>
      </c>
      <c r="C16" s="33">
        <v>0</v>
      </c>
      <c r="D16" s="33">
        <v>0</v>
      </c>
      <c r="F16" t="s">
        <v>42</v>
      </c>
      <c r="G16" s="33">
        <v>1</v>
      </c>
      <c r="H16" s="33">
        <v>0</v>
      </c>
      <c r="I16" s="33">
        <v>0</v>
      </c>
    </row>
    <row r="17" spans="1:9">
      <c r="A17" t="s">
        <v>46</v>
      </c>
      <c r="B17" s="33">
        <v>0</v>
      </c>
      <c r="C17" s="33">
        <v>0</v>
      </c>
      <c r="D17" s="33">
        <v>0</v>
      </c>
      <c r="F17" t="s">
        <v>46</v>
      </c>
      <c r="G17" s="33">
        <v>0.77777779999999996</v>
      </c>
      <c r="H17" s="33">
        <v>0</v>
      </c>
      <c r="I17" s="33">
        <v>0</v>
      </c>
    </row>
    <row r="18" spans="1:9">
      <c r="A18" t="s">
        <v>50</v>
      </c>
      <c r="B18" s="33">
        <v>0</v>
      </c>
      <c r="C18" s="33">
        <v>0</v>
      </c>
      <c r="D18" s="33">
        <v>0</v>
      </c>
      <c r="F18" t="s">
        <v>50</v>
      </c>
      <c r="G18" s="33">
        <v>1</v>
      </c>
      <c r="H18" s="33">
        <v>0</v>
      </c>
      <c r="I18" s="33">
        <v>0</v>
      </c>
    </row>
    <row r="19" spans="1:9">
      <c r="A19" t="s">
        <v>54</v>
      </c>
      <c r="B19" s="33">
        <v>0</v>
      </c>
      <c r="C19" s="33">
        <v>0</v>
      </c>
      <c r="D19" s="33">
        <v>0</v>
      </c>
      <c r="F19" t="s">
        <v>54</v>
      </c>
      <c r="G19" s="33">
        <v>0</v>
      </c>
      <c r="H19" s="33">
        <v>0</v>
      </c>
      <c r="I19" s="33">
        <v>0</v>
      </c>
    </row>
    <row r="20" spans="1:9">
      <c r="A20" t="s">
        <v>58</v>
      </c>
      <c r="B20" s="33">
        <v>0</v>
      </c>
      <c r="C20" s="33">
        <v>0</v>
      </c>
      <c r="D20" s="33">
        <v>0</v>
      </c>
      <c r="F20" t="s">
        <v>58</v>
      </c>
      <c r="G20" s="33">
        <v>0</v>
      </c>
      <c r="H20" s="33">
        <v>0</v>
      </c>
      <c r="I20" s="33">
        <v>0</v>
      </c>
    </row>
    <row r="21" spans="1:9">
      <c r="A21" t="s">
        <v>62</v>
      </c>
      <c r="B21" s="33">
        <v>1</v>
      </c>
      <c r="C21" s="33">
        <v>0</v>
      </c>
      <c r="D21" s="33">
        <v>0</v>
      </c>
      <c r="F21" t="s">
        <v>62</v>
      </c>
      <c r="G21" s="33">
        <v>1</v>
      </c>
      <c r="H21" s="33">
        <v>0</v>
      </c>
      <c r="I21" s="33">
        <v>0</v>
      </c>
    </row>
    <row r="22" spans="1:9">
      <c r="A22" t="s">
        <v>66</v>
      </c>
      <c r="B22" s="33">
        <v>0</v>
      </c>
      <c r="C22" s="33">
        <v>0</v>
      </c>
      <c r="D22" s="33">
        <v>0</v>
      </c>
      <c r="F22" t="s">
        <v>66</v>
      </c>
      <c r="G22" s="33">
        <v>0.22222220000000001</v>
      </c>
      <c r="H22" s="33">
        <v>0</v>
      </c>
      <c r="I22" s="33">
        <v>0</v>
      </c>
    </row>
    <row r="23" spans="1:9">
      <c r="A23" t="s">
        <v>69</v>
      </c>
      <c r="B23" s="33">
        <v>0</v>
      </c>
      <c r="C23" s="33">
        <v>0</v>
      </c>
      <c r="D23" s="33">
        <v>0</v>
      </c>
      <c r="F23" t="s">
        <v>69</v>
      </c>
      <c r="G23" s="33">
        <v>0</v>
      </c>
      <c r="H23" s="33">
        <v>0</v>
      </c>
      <c r="I23" s="33">
        <v>0</v>
      </c>
    </row>
    <row r="24" spans="1:9">
      <c r="A24" t="s">
        <v>72</v>
      </c>
      <c r="B24" s="33">
        <v>0</v>
      </c>
      <c r="C24" s="33">
        <v>0</v>
      </c>
      <c r="D24" s="33">
        <v>0</v>
      </c>
      <c r="F24" t="s">
        <v>72</v>
      </c>
      <c r="G24" s="33">
        <v>1</v>
      </c>
      <c r="H24" s="33">
        <v>0</v>
      </c>
      <c r="I24" s="33">
        <v>0</v>
      </c>
    </row>
    <row r="25" spans="1:9">
      <c r="A25" t="s">
        <v>76</v>
      </c>
      <c r="B25" s="33">
        <v>0</v>
      </c>
      <c r="C25" s="33">
        <v>0</v>
      </c>
      <c r="D25" s="33">
        <v>0</v>
      </c>
      <c r="F25" t="s">
        <v>76</v>
      </c>
      <c r="G25" s="33">
        <v>0</v>
      </c>
      <c r="H25" s="33">
        <v>0</v>
      </c>
      <c r="I25" s="33">
        <v>0</v>
      </c>
    </row>
    <row r="26" spans="1:9">
      <c r="A26" s="8" t="s">
        <v>80</v>
      </c>
      <c r="B26" s="33">
        <v>1</v>
      </c>
      <c r="C26" s="33">
        <v>0</v>
      </c>
      <c r="D26" s="33">
        <v>0</v>
      </c>
      <c r="F26" s="8" t="s">
        <v>80</v>
      </c>
      <c r="G26" s="33">
        <v>1</v>
      </c>
      <c r="H26" s="33">
        <v>0</v>
      </c>
      <c r="I26" s="33">
        <v>0</v>
      </c>
    </row>
    <row r="27" spans="1:9">
      <c r="A27" s="9" t="s">
        <v>446</v>
      </c>
      <c r="B27" s="34">
        <v>0.25128210000000001</v>
      </c>
      <c r="C27" s="34">
        <v>0</v>
      </c>
      <c r="D27" s="34">
        <v>0</v>
      </c>
      <c r="F27" s="9" t="s">
        <v>446</v>
      </c>
      <c r="G27" s="34">
        <v>0.57264959999999998</v>
      </c>
      <c r="H27" s="34">
        <v>0</v>
      </c>
      <c r="I27" s="34">
        <v>0</v>
      </c>
    </row>
    <row r="29" spans="1:9">
      <c r="A29" s="42" t="s">
        <v>449</v>
      </c>
      <c r="B29" s="43"/>
      <c r="C29" s="43"/>
      <c r="D29" s="43"/>
      <c r="E29" s="41"/>
      <c r="F29" s="42" t="s">
        <v>449</v>
      </c>
      <c r="G29" s="43"/>
      <c r="H29" s="43"/>
      <c r="I29" s="43"/>
    </row>
    <row r="31" spans="1:9">
      <c r="A31" s="7" t="s">
        <v>450</v>
      </c>
      <c r="F31" s="7" t="s">
        <v>450</v>
      </c>
    </row>
    <row r="32" spans="1:9">
      <c r="A32" s="9" t="s">
        <v>441</v>
      </c>
      <c r="B32" s="32" t="s">
        <v>442</v>
      </c>
      <c r="C32" s="32" t="s">
        <v>443</v>
      </c>
      <c r="D32" s="32" t="s">
        <v>444</v>
      </c>
      <c r="F32" s="9" t="s">
        <v>441</v>
      </c>
      <c r="G32" s="32" t="s">
        <v>442</v>
      </c>
      <c r="H32" s="32" t="s">
        <v>443</v>
      </c>
      <c r="I32" s="32" t="s">
        <v>444</v>
      </c>
    </row>
    <row r="33" spans="1:9">
      <c r="A33" t="s">
        <v>252</v>
      </c>
      <c r="B33" s="33">
        <v>0</v>
      </c>
      <c r="C33" s="33">
        <v>0</v>
      </c>
      <c r="D33" s="33">
        <v>0</v>
      </c>
      <c r="F33" t="s">
        <v>252</v>
      </c>
      <c r="G33" s="33">
        <v>0.64102559999999997</v>
      </c>
      <c r="H33" s="33">
        <v>0</v>
      </c>
      <c r="I33" s="33">
        <v>7.6923099999999994E-2</v>
      </c>
    </row>
    <row r="34" spans="1:9">
      <c r="A34" t="s">
        <v>253</v>
      </c>
      <c r="B34" s="33">
        <v>0</v>
      </c>
      <c r="C34" s="33">
        <v>0</v>
      </c>
      <c r="D34" s="33">
        <v>0</v>
      </c>
      <c r="F34" t="s">
        <v>253</v>
      </c>
      <c r="G34" s="33">
        <v>0.25146200000000002</v>
      </c>
      <c r="H34" s="33">
        <v>0</v>
      </c>
      <c r="I34" s="33">
        <v>0.3684211</v>
      </c>
    </row>
    <row r="35" spans="1:9">
      <c r="A35" t="s">
        <v>33</v>
      </c>
      <c r="B35" s="33">
        <v>0</v>
      </c>
      <c r="C35" s="33">
        <v>0</v>
      </c>
      <c r="D35" s="33">
        <v>0</v>
      </c>
      <c r="F35" t="s">
        <v>33</v>
      </c>
      <c r="G35" s="33">
        <v>3.1847100000000003E-2</v>
      </c>
      <c r="H35" s="33">
        <v>7.9617800000000002E-2</v>
      </c>
      <c r="I35" s="33">
        <v>2.8662400000000001E-2</v>
      </c>
    </row>
    <row r="36" spans="1:9">
      <c r="A36" s="9" t="s">
        <v>195</v>
      </c>
      <c r="B36" s="34">
        <v>0</v>
      </c>
      <c r="C36" s="34">
        <v>0</v>
      </c>
      <c r="D36" s="34">
        <v>0</v>
      </c>
      <c r="F36" s="9" t="s">
        <v>195</v>
      </c>
      <c r="G36" s="34">
        <v>0.2126246</v>
      </c>
      <c r="H36" s="34">
        <v>4.1528200000000001E-2</v>
      </c>
      <c r="I36" s="34">
        <v>0.13455149999999999</v>
      </c>
    </row>
    <row r="38" spans="1:9">
      <c r="A38" s="7" t="s">
        <v>451</v>
      </c>
      <c r="F38" s="7" t="s">
        <v>451</v>
      </c>
    </row>
    <row r="39" spans="1:9">
      <c r="A39" s="9"/>
      <c r="B39" s="32" t="s">
        <v>192</v>
      </c>
      <c r="C39" s="32" t="s">
        <v>193</v>
      </c>
      <c r="D39" s="32" t="s">
        <v>194</v>
      </c>
      <c r="F39" s="9"/>
      <c r="G39" s="32" t="s">
        <v>192</v>
      </c>
      <c r="H39" s="32" t="s">
        <v>193</v>
      </c>
      <c r="I39" s="32" t="s">
        <v>194</v>
      </c>
    </row>
    <row r="40" spans="1:9">
      <c r="A40" t="s">
        <v>474</v>
      </c>
      <c r="B40" s="33">
        <v>0</v>
      </c>
      <c r="C40" s="33">
        <v>0</v>
      </c>
      <c r="D40" s="33">
        <v>0</v>
      </c>
      <c r="F40" t="s">
        <v>474</v>
      </c>
      <c r="G40" s="33">
        <v>0.44444440000000002</v>
      </c>
      <c r="H40" s="33">
        <v>0</v>
      </c>
      <c r="I40" s="33">
        <v>0</v>
      </c>
    </row>
    <row r="41" spans="1:9">
      <c r="A41" t="s">
        <v>38</v>
      </c>
      <c r="B41" s="33">
        <v>0</v>
      </c>
      <c r="C41" s="33">
        <v>0</v>
      </c>
      <c r="D41" s="33">
        <v>0</v>
      </c>
      <c r="F41" t="s">
        <v>38</v>
      </c>
      <c r="G41" s="33">
        <v>1</v>
      </c>
      <c r="H41" s="33">
        <v>0</v>
      </c>
      <c r="I41" s="33">
        <v>0</v>
      </c>
    </row>
    <row r="42" spans="1:9">
      <c r="A42" t="s">
        <v>42</v>
      </c>
      <c r="B42" s="33">
        <v>0</v>
      </c>
      <c r="C42" s="33">
        <v>0</v>
      </c>
      <c r="D42" s="33">
        <v>0</v>
      </c>
      <c r="F42" t="s">
        <v>42</v>
      </c>
      <c r="G42" s="33">
        <v>1</v>
      </c>
      <c r="H42" s="33">
        <v>0</v>
      </c>
      <c r="I42" s="33">
        <v>0</v>
      </c>
    </row>
    <row r="43" spans="1:9">
      <c r="A43" t="s">
        <v>46</v>
      </c>
      <c r="B43" s="33">
        <v>0</v>
      </c>
      <c r="C43" s="33">
        <v>0</v>
      </c>
      <c r="D43" s="33">
        <v>0</v>
      </c>
      <c r="F43" t="s">
        <v>46</v>
      </c>
      <c r="G43" s="33">
        <v>0.77777779999999996</v>
      </c>
      <c r="H43" s="33">
        <v>0</v>
      </c>
      <c r="I43" s="33">
        <v>0</v>
      </c>
    </row>
    <row r="44" spans="1:9">
      <c r="A44" t="s">
        <v>50</v>
      </c>
      <c r="B44" s="33">
        <v>0</v>
      </c>
      <c r="C44" s="33">
        <v>0</v>
      </c>
      <c r="D44" s="33">
        <v>0</v>
      </c>
      <c r="F44" t="s">
        <v>50</v>
      </c>
      <c r="G44" s="33">
        <v>1</v>
      </c>
      <c r="H44" s="33">
        <v>0</v>
      </c>
      <c r="I44" s="33">
        <v>0</v>
      </c>
    </row>
    <row r="45" spans="1:9">
      <c r="A45" t="s">
        <v>54</v>
      </c>
      <c r="B45" s="33">
        <v>0</v>
      </c>
      <c r="C45" s="33">
        <v>0</v>
      </c>
      <c r="D45" s="33">
        <v>0</v>
      </c>
      <c r="F45" t="s">
        <v>54</v>
      </c>
      <c r="G45" s="33">
        <v>0</v>
      </c>
      <c r="H45" s="33">
        <v>0</v>
      </c>
      <c r="I45" s="33">
        <v>1</v>
      </c>
    </row>
    <row r="46" spans="1:9">
      <c r="A46" t="s">
        <v>58</v>
      </c>
      <c r="B46" s="33">
        <v>0</v>
      </c>
      <c r="C46" s="33">
        <v>0</v>
      </c>
      <c r="D46" s="33">
        <v>0</v>
      </c>
      <c r="F46" t="s">
        <v>58</v>
      </c>
      <c r="G46" s="33">
        <v>0</v>
      </c>
      <c r="H46" s="33">
        <v>0</v>
      </c>
      <c r="I46" s="33">
        <v>0</v>
      </c>
    </row>
    <row r="47" spans="1:9">
      <c r="A47" t="s">
        <v>62</v>
      </c>
      <c r="B47" s="33">
        <v>0</v>
      </c>
      <c r="C47" s="33">
        <v>0</v>
      </c>
      <c r="D47" s="33">
        <v>0</v>
      </c>
      <c r="F47" t="s">
        <v>62</v>
      </c>
      <c r="G47" s="33">
        <v>1</v>
      </c>
      <c r="H47" s="33">
        <v>0</v>
      </c>
      <c r="I47" s="33">
        <v>0</v>
      </c>
    </row>
    <row r="48" spans="1:9">
      <c r="A48" t="s">
        <v>66</v>
      </c>
      <c r="B48" s="33">
        <v>0</v>
      </c>
      <c r="C48" s="33">
        <v>0</v>
      </c>
      <c r="D48" s="33">
        <v>0</v>
      </c>
      <c r="F48" t="s">
        <v>66</v>
      </c>
      <c r="G48" s="33">
        <v>1</v>
      </c>
      <c r="H48" s="33">
        <v>0</v>
      </c>
      <c r="I48" s="33">
        <v>0</v>
      </c>
    </row>
    <row r="49" spans="1:9">
      <c r="A49" t="s">
        <v>69</v>
      </c>
      <c r="B49" s="33">
        <v>0</v>
      </c>
      <c r="C49" s="33">
        <v>0</v>
      </c>
      <c r="D49" s="33">
        <v>0</v>
      </c>
      <c r="F49" t="s">
        <v>69</v>
      </c>
      <c r="G49" s="33">
        <v>0.1111111</v>
      </c>
      <c r="H49" s="33">
        <v>0</v>
      </c>
      <c r="I49" s="33">
        <v>0</v>
      </c>
    </row>
    <row r="50" spans="1:9">
      <c r="A50" t="s">
        <v>72</v>
      </c>
      <c r="B50" s="33">
        <v>0</v>
      </c>
      <c r="C50" s="33">
        <v>0</v>
      </c>
      <c r="D50" s="33">
        <v>0</v>
      </c>
      <c r="F50" t="s">
        <v>72</v>
      </c>
      <c r="G50" s="33">
        <v>1</v>
      </c>
      <c r="H50" s="33">
        <v>0</v>
      </c>
      <c r="I50" s="33">
        <v>0</v>
      </c>
    </row>
    <row r="51" spans="1:9">
      <c r="A51" t="s">
        <v>76</v>
      </c>
      <c r="B51" s="33">
        <v>0</v>
      </c>
      <c r="C51" s="33">
        <v>0</v>
      </c>
      <c r="D51" s="33">
        <v>0</v>
      </c>
      <c r="F51" t="s">
        <v>76</v>
      </c>
      <c r="G51" s="33">
        <v>0</v>
      </c>
      <c r="H51" s="33">
        <v>0</v>
      </c>
      <c r="I51" s="33">
        <v>0</v>
      </c>
    </row>
    <row r="52" spans="1:9">
      <c r="A52" s="8" t="s">
        <v>80</v>
      </c>
      <c r="B52" s="33">
        <v>0</v>
      </c>
      <c r="C52" s="33">
        <v>0</v>
      </c>
      <c r="D52" s="33">
        <v>0</v>
      </c>
      <c r="F52" s="8" t="s">
        <v>80</v>
      </c>
      <c r="G52" s="33">
        <v>1</v>
      </c>
      <c r="H52" s="33">
        <v>0</v>
      </c>
      <c r="I52" s="33">
        <v>0</v>
      </c>
    </row>
    <row r="53" spans="1:9">
      <c r="A53" s="9" t="s">
        <v>446</v>
      </c>
      <c r="B53" s="34">
        <v>0</v>
      </c>
      <c r="C53" s="34">
        <v>0</v>
      </c>
      <c r="D53" s="34">
        <v>0</v>
      </c>
      <c r="F53" s="9" t="s">
        <v>446</v>
      </c>
      <c r="G53" s="34">
        <v>0.64102559999999997</v>
      </c>
      <c r="H53" s="34">
        <v>0</v>
      </c>
      <c r="I53" s="34">
        <v>7.6923099999999994E-2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E3973-1483-9D4C-AFAD-16CF9C91BDF9}">
  <sheetPr>
    <tabColor rgb="FF0070C0"/>
  </sheetPr>
  <dimension ref="A1:K69"/>
  <sheetViews>
    <sheetView workbookViewId="0">
      <selection activeCell="F3" sqref="F3:H15"/>
    </sheetView>
  </sheetViews>
  <sheetFormatPr baseColWidth="10" defaultRowHeight="16"/>
  <cols>
    <col min="1" max="7" width="12.5" style="17" customWidth="1"/>
    <col min="8" max="8" width="12.33203125" style="17" customWidth="1"/>
    <col min="9" max="9" width="10.83203125" style="17"/>
    <col min="10" max="10" width="13.1640625" style="17" customWidth="1"/>
    <col min="11" max="16384" width="10.83203125" style="17"/>
  </cols>
  <sheetData>
    <row r="1" spans="1:11">
      <c r="A1" s="22" t="s">
        <v>263</v>
      </c>
    </row>
    <row r="2" spans="1:11">
      <c r="A2" s="19" t="s">
        <v>37</v>
      </c>
      <c r="B2" s="21" t="s">
        <v>257</v>
      </c>
      <c r="C2" s="21" t="s">
        <v>258</v>
      </c>
      <c r="D2" s="21" t="s">
        <v>259</v>
      </c>
      <c r="E2" s="21" t="s">
        <v>260</v>
      </c>
      <c r="F2" s="21" t="s">
        <v>261</v>
      </c>
      <c r="G2" s="21" t="s">
        <v>452</v>
      </c>
      <c r="H2" s="21" t="s">
        <v>454</v>
      </c>
    </row>
    <row r="3" spans="1:11">
      <c r="A3" s="18" t="s">
        <v>474</v>
      </c>
      <c r="B3" s="20">
        <f>SFACD!B25</f>
        <v>0.47129880000000002</v>
      </c>
      <c r="C3" s="20">
        <f>SFATLG!B31</f>
        <v>0.47651589999999999</v>
      </c>
      <c r="D3" s="20">
        <f>LSECD!C34</f>
        <v>0.46486882963276827</v>
      </c>
      <c r="E3" s="20">
        <f>LSETLG!C40</f>
        <v>0.41811448349391933</v>
      </c>
      <c r="F3" s="20">
        <v>0.52143958226901177</v>
      </c>
      <c r="G3" s="20">
        <f>AVERAGE(B3:F3)</f>
        <v>0.47044751907913984</v>
      </c>
      <c r="H3" s="20">
        <f>AVERAGE(B3:E3)</f>
        <v>0.45769950328167186</v>
      </c>
      <c r="J3" s="20">
        <f>(B3+D3)/2</f>
        <v>0.46808381481638417</v>
      </c>
      <c r="K3" s="20">
        <f>J3-H3</f>
        <v>1.0384311534712309E-2</v>
      </c>
    </row>
    <row r="4" spans="1:11">
      <c r="A4" s="18" t="s">
        <v>38</v>
      </c>
      <c r="B4" s="20">
        <f>SFACD!B26</f>
        <v>0.45374809999999999</v>
      </c>
      <c r="C4" s="20">
        <f>SFATLG!B32</f>
        <v>0.43045620000000001</v>
      </c>
      <c r="D4" s="20">
        <f>LSECD!C35</f>
        <v>0.4520330420234146</v>
      </c>
      <c r="E4" s="20">
        <f>LSETLG!C41</f>
        <v>0.4497785178207277</v>
      </c>
      <c r="F4" s="20">
        <v>0.43922207600471941</v>
      </c>
      <c r="G4" s="20">
        <f t="shared" ref="G4:G14" si="0">AVERAGE(B4:F4)</f>
        <v>0.44504758716977227</v>
      </c>
      <c r="H4" s="20">
        <f t="shared" ref="H4:H14" si="1">AVERAGE(B4:E4)</f>
        <v>0.44650396496103556</v>
      </c>
      <c r="J4" s="20">
        <f t="shared" ref="J4:J15" si="2">(B4+D4)/2</f>
        <v>0.45289057101170727</v>
      </c>
      <c r="K4" s="20">
        <f t="shared" ref="K4:K15" si="3">J4-H4</f>
        <v>6.3866060506717059E-3</v>
      </c>
    </row>
    <row r="5" spans="1:11">
      <c r="A5" s="18" t="s">
        <v>42</v>
      </c>
      <c r="B5" s="20">
        <f>SFACD!B27</f>
        <v>0.93464519999999995</v>
      </c>
      <c r="C5" s="20">
        <f>SFATLG!B33</f>
        <v>0.92939369999999999</v>
      </c>
      <c r="D5" s="20">
        <f>LSECD!C36</f>
        <v>0.88869605261461737</v>
      </c>
      <c r="E5" s="47">
        <f>LSETLG!C42</f>
        <v>0.8154623711872927</v>
      </c>
      <c r="F5" s="20">
        <v>0.84229606079404462</v>
      </c>
      <c r="G5" s="48">
        <f>AVERAGE(B5:D5,F5)</f>
        <v>0.89875775335216546</v>
      </c>
      <c r="H5" s="48">
        <f>AVERAGE(B5:D5)</f>
        <v>0.91757831753820573</v>
      </c>
      <c r="J5" s="20">
        <f t="shared" si="2"/>
        <v>0.91167062630730866</v>
      </c>
      <c r="K5" s="20">
        <f t="shared" si="3"/>
        <v>-5.9076912308970719E-3</v>
      </c>
    </row>
    <row r="6" spans="1:11">
      <c r="A6" s="18" t="s">
        <v>46</v>
      </c>
      <c r="B6" s="20">
        <f>SFACD!B28</f>
        <v>0.59953880000000004</v>
      </c>
      <c r="C6" s="20">
        <f>SFATLG!B34</f>
        <v>0.57540599999999997</v>
      </c>
      <c r="D6" s="20">
        <f>LSECD!C37</f>
        <v>0.59273965899541237</v>
      </c>
      <c r="E6" s="47">
        <f>LSETLG!C43</f>
        <v>0.60957090729630925</v>
      </c>
      <c r="F6" s="20">
        <v>0.6413783723787283</v>
      </c>
      <c r="G6" s="20">
        <f t="shared" si="0"/>
        <v>0.60372674773408996</v>
      </c>
      <c r="H6" s="20">
        <f t="shared" si="1"/>
        <v>0.59431384157293043</v>
      </c>
      <c r="J6" s="20">
        <f t="shared" si="2"/>
        <v>0.59613922949770615</v>
      </c>
      <c r="K6" s="20">
        <f t="shared" si="3"/>
        <v>1.8253879247757121E-3</v>
      </c>
    </row>
    <row r="7" spans="1:11">
      <c r="A7" s="18" t="s">
        <v>50</v>
      </c>
      <c r="B7" s="20">
        <f>SFACD!B29</f>
        <v>0.60644529999999996</v>
      </c>
      <c r="C7" s="20">
        <f>SFATLG!B35</f>
        <v>0.58726520000000004</v>
      </c>
      <c r="D7" s="20">
        <f>LSECD!C38</f>
        <v>0.61385287304281699</v>
      </c>
      <c r="E7" s="47">
        <f>LSETLG!C44</f>
        <v>0.61446703294463068</v>
      </c>
      <c r="F7" s="20">
        <v>0.64823342015155938</v>
      </c>
      <c r="G7" s="20">
        <f t="shared" si="0"/>
        <v>0.61405276522780139</v>
      </c>
      <c r="H7" s="20">
        <f t="shared" si="1"/>
        <v>0.60550760149686189</v>
      </c>
      <c r="J7" s="20">
        <f t="shared" si="2"/>
        <v>0.61014908652140853</v>
      </c>
      <c r="K7" s="20">
        <f t="shared" si="3"/>
        <v>4.6414850245466432E-3</v>
      </c>
    </row>
    <row r="8" spans="1:11">
      <c r="A8" s="18" t="s">
        <v>54</v>
      </c>
      <c r="B8" s="20">
        <f>SFACD!B30</f>
        <v>0.58157409999999998</v>
      </c>
      <c r="C8" s="20">
        <f>SFATLG!B36</f>
        <v>0.6408334</v>
      </c>
      <c r="D8" s="20">
        <f>LSECD!C39</f>
        <v>0.55989836656540204</v>
      </c>
      <c r="E8" s="47">
        <f>LSETLG!C45</f>
        <v>0.56665762138222475</v>
      </c>
      <c r="F8" s="20">
        <v>0.63659702202841428</v>
      </c>
      <c r="G8" s="20">
        <f t="shared" si="0"/>
        <v>0.59711210199520814</v>
      </c>
      <c r="H8" s="20">
        <f t="shared" si="1"/>
        <v>0.58724087198690667</v>
      </c>
      <c r="J8" s="20">
        <f t="shared" si="2"/>
        <v>0.57073623328270107</v>
      </c>
      <c r="K8" s="20">
        <f t="shared" si="3"/>
        <v>-1.6504638704205599E-2</v>
      </c>
    </row>
    <row r="9" spans="1:11">
      <c r="A9" s="18" t="s">
        <v>58</v>
      </c>
      <c r="B9" s="20">
        <f>SFACD!B31</f>
        <v>0.60969390000000001</v>
      </c>
      <c r="C9" s="20">
        <f>SFATLG!B37</f>
        <v>0.64039900000000005</v>
      </c>
      <c r="D9" s="20">
        <f>LSECD!C40</f>
        <v>0.64856049180497599</v>
      </c>
      <c r="E9" s="47">
        <f>LSETLG!C46</f>
        <v>0.7110589082064096</v>
      </c>
      <c r="F9" s="20">
        <v>0.67489993857344432</v>
      </c>
      <c r="G9" s="20">
        <f t="shared" si="0"/>
        <v>0.65692244771696595</v>
      </c>
      <c r="H9" s="20">
        <f t="shared" si="1"/>
        <v>0.65242807500284639</v>
      </c>
      <c r="J9" s="20">
        <f t="shared" si="2"/>
        <v>0.629127195902488</v>
      </c>
      <c r="K9" s="20">
        <f t="shared" si="3"/>
        <v>-2.3300879100358385E-2</v>
      </c>
    </row>
    <row r="10" spans="1:11">
      <c r="A10" s="18" t="s">
        <v>62</v>
      </c>
      <c r="B10" s="20">
        <f>SFACD!B32</f>
        <v>0.6478332</v>
      </c>
      <c r="C10" s="20">
        <f>SFATLG!B38</f>
        <v>0.68134810000000001</v>
      </c>
      <c r="D10" s="20">
        <f>LSECD!C41</f>
        <v>0.63635416972508696</v>
      </c>
      <c r="E10" s="47">
        <f>LSETLG!C47</f>
        <v>0.48675225595997168</v>
      </c>
      <c r="F10" s="20">
        <v>0.53394125477424215</v>
      </c>
      <c r="G10" s="48">
        <f>AVERAGE(B10:D10,F10)</f>
        <v>0.62486918112483236</v>
      </c>
      <c r="H10" s="48">
        <f>AVERAGE(B10:D10)</f>
        <v>0.65517848990836236</v>
      </c>
      <c r="J10" s="20">
        <f t="shared" si="2"/>
        <v>0.64209368486254348</v>
      </c>
      <c r="K10" s="20">
        <f t="shared" si="3"/>
        <v>-1.3084805045818881E-2</v>
      </c>
    </row>
    <row r="11" spans="1:11">
      <c r="A11" s="18" t="s">
        <v>66</v>
      </c>
      <c r="B11" s="20">
        <f>SFACD!B33</f>
        <v>0.97258960000000005</v>
      </c>
      <c r="C11" s="20">
        <f>SFATLG!B39</f>
        <v>0.96827640000000004</v>
      </c>
      <c r="D11" s="20">
        <f>LSECD!C42</f>
        <v>1</v>
      </c>
      <c r="E11" s="47">
        <f>LSETLG!C48</f>
        <v>1</v>
      </c>
      <c r="F11" s="20">
        <v>1</v>
      </c>
      <c r="G11" s="20">
        <f t="shared" si="0"/>
        <v>0.98817319999999997</v>
      </c>
      <c r="H11" s="20">
        <f t="shared" si="1"/>
        <v>0.98521650000000005</v>
      </c>
      <c r="J11" s="20">
        <f t="shared" si="2"/>
        <v>0.98629480000000003</v>
      </c>
      <c r="K11" s="20">
        <f t="shared" si="3"/>
        <v>1.0782999999999765E-3</v>
      </c>
    </row>
    <row r="12" spans="1:11">
      <c r="A12" s="18" t="s">
        <v>69</v>
      </c>
      <c r="B12" s="20">
        <f>SFACD!B34</f>
        <v>0.77100159999999995</v>
      </c>
      <c r="C12" s="20">
        <f>SFATLG!B40</f>
        <v>0.78839369999999998</v>
      </c>
      <c r="D12" s="20">
        <f>LSECD!C43</f>
        <v>0.79453360250333405</v>
      </c>
      <c r="E12" s="47">
        <f>LSETLG!C49</f>
        <v>0.83193580382667165</v>
      </c>
      <c r="F12" s="20">
        <v>0.9411571987666032</v>
      </c>
      <c r="G12" s="20">
        <f t="shared" si="0"/>
        <v>0.82540438101932168</v>
      </c>
      <c r="H12" s="20">
        <f t="shared" si="1"/>
        <v>0.79646617658250141</v>
      </c>
      <c r="J12" s="20">
        <f t="shared" si="2"/>
        <v>0.782767601251667</v>
      </c>
      <c r="K12" s="20">
        <f t="shared" si="3"/>
        <v>-1.3698575330834406E-2</v>
      </c>
    </row>
    <row r="13" spans="1:11">
      <c r="A13" s="18" t="s">
        <v>72</v>
      </c>
      <c r="B13" s="20">
        <f>SFACD!B35</f>
        <v>0.68515550000000003</v>
      </c>
      <c r="C13" s="20">
        <f>SFATLG!B41</f>
        <v>0.68147369999999996</v>
      </c>
      <c r="D13" s="20">
        <f>LSECD!C44</f>
        <v>0.72542325099014116</v>
      </c>
      <c r="E13" s="47">
        <f>LSETLG!C50</f>
        <v>0.66697681085847438</v>
      </c>
      <c r="F13" s="20">
        <v>0.64363708309005996</v>
      </c>
      <c r="G13" s="20">
        <f t="shared" si="0"/>
        <v>0.68053326898773514</v>
      </c>
      <c r="H13" s="20">
        <f t="shared" si="1"/>
        <v>0.68975731546215391</v>
      </c>
      <c r="J13" s="20">
        <f t="shared" si="2"/>
        <v>0.70528937549507065</v>
      </c>
      <c r="K13" s="20">
        <f t="shared" si="3"/>
        <v>1.5532060032916739E-2</v>
      </c>
    </row>
    <row r="14" spans="1:11">
      <c r="A14" s="18" t="s">
        <v>76</v>
      </c>
      <c r="B14" s="20">
        <f>SFACD!B36</f>
        <v>0.79682189999999997</v>
      </c>
      <c r="C14" s="20">
        <f>SFATLG!B42</f>
        <v>0.78705449999999999</v>
      </c>
      <c r="D14" s="20">
        <f>LSECD!C45</f>
        <v>0.77414196879224828</v>
      </c>
      <c r="E14" s="47">
        <f>LSETLG!C51</f>
        <v>0.72542325099014116</v>
      </c>
      <c r="F14" s="20">
        <v>0.77368791964676686</v>
      </c>
      <c r="G14" s="20">
        <f t="shared" si="0"/>
        <v>0.77142590788583132</v>
      </c>
      <c r="H14" s="20">
        <f t="shared" si="1"/>
        <v>0.77086040494559738</v>
      </c>
      <c r="J14" s="20">
        <f t="shared" si="2"/>
        <v>0.78548193439612413</v>
      </c>
      <c r="K14" s="20">
        <f t="shared" si="3"/>
        <v>1.4621529450526749E-2</v>
      </c>
    </row>
    <row r="15" spans="1:11">
      <c r="A15" s="60" t="s">
        <v>80</v>
      </c>
      <c r="B15" s="61">
        <f>SFACD!B37</f>
        <v>0.80762060000000002</v>
      </c>
      <c r="C15" s="61">
        <f>SFATLG!B43</f>
        <v>0.82331750000000004</v>
      </c>
      <c r="D15" s="61">
        <f>LSECD!C46</f>
        <v>0.79136181589558385</v>
      </c>
      <c r="E15" s="62">
        <f>LSETLG!C52</f>
        <v>0.62250725256768669</v>
      </c>
      <c r="F15" s="61">
        <v>0.6529957077433951</v>
      </c>
      <c r="G15" s="63">
        <f>AVERAGE(B15:D15,F15)</f>
        <v>0.76882390590974481</v>
      </c>
      <c r="H15" s="63">
        <f>AVERAGE(B15:D15)</f>
        <v>0.80743330529852797</v>
      </c>
      <c r="J15" s="20">
        <f t="shared" si="2"/>
        <v>0.79949120794779194</v>
      </c>
      <c r="K15" s="20">
        <f t="shared" si="3"/>
        <v>-7.9420973507360326E-3</v>
      </c>
    </row>
    <row r="16" spans="1:11">
      <c r="A16" s="17" t="s">
        <v>473</v>
      </c>
      <c r="B16" s="20">
        <f>AVERAGE(B3:B15)</f>
        <v>0.6875358923076923</v>
      </c>
      <c r="C16" s="20">
        <f t="shared" ref="C16:F16" si="4">AVERAGE(C3:C15)</f>
        <v>0.69308717692307686</v>
      </c>
      <c r="D16" s="20">
        <f t="shared" si="4"/>
        <v>0.68788185558352322</v>
      </c>
      <c r="E16" s="20">
        <f t="shared" si="4"/>
        <v>0.65528501665649685</v>
      </c>
      <c r="F16" s="20">
        <f t="shared" si="4"/>
        <v>0.68842197201699917</v>
      </c>
      <c r="G16" s="35"/>
      <c r="H16" s="20"/>
    </row>
    <row r="17" spans="1:8">
      <c r="B17" s="35"/>
      <c r="C17" s="35"/>
      <c r="D17" s="35"/>
      <c r="E17" s="35"/>
      <c r="F17" s="35"/>
      <c r="G17" s="35"/>
      <c r="H17" s="20"/>
    </row>
    <row r="18" spans="1:8">
      <c r="A18" s="22" t="s">
        <v>453</v>
      </c>
      <c r="B18" s="35"/>
      <c r="C18" s="35"/>
      <c r="D18" s="35"/>
      <c r="E18" s="35"/>
      <c r="F18" s="35"/>
      <c r="G18" s="35"/>
      <c r="H18" s="20"/>
    </row>
    <row r="19" spans="1:8">
      <c r="A19" s="19" t="s">
        <v>37</v>
      </c>
      <c r="B19" s="36" t="s">
        <v>257</v>
      </c>
      <c r="C19" s="36" t="s">
        <v>258</v>
      </c>
      <c r="D19" s="36" t="s">
        <v>259</v>
      </c>
      <c r="E19" s="36" t="s">
        <v>260</v>
      </c>
      <c r="F19" s="36" t="s">
        <v>261</v>
      </c>
      <c r="G19" s="21" t="s">
        <v>452</v>
      </c>
      <c r="H19" s="21" t="s">
        <v>454</v>
      </c>
    </row>
    <row r="20" spans="1:8">
      <c r="A20" s="18" t="s">
        <v>474</v>
      </c>
      <c r="B20" s="20">
        <f>SFACD!G25</f>
        <v>0.50531979999999999</v>
      </c>
      <c r="C20" s="20">
        <f>SFATLG!G31</f>
        <v>0.51253320000000002</v>
      </c>
      <c r="D20" s="20">
        <f>LSECD!H34</f>
        <v>0.44619464428627148</v>
      </c>
      <c r="E20" s="20">
        <f>LSETLG!H40</f>
        <v>0.42741493194872671</v>
      </c>
      <c r="F20" s="20">
        <f>'Post-2012 Opex PFP'!L3</f>
        <v>0.53547884882089514</v>
      </c>
      <c r="G20" s="20">
        <f>AVERAGE(B20,D20,F20)</f>
        <v>0.49566443103572216</v>
      </c>
      <c r="H20" s="20">
        <f>(B20+D20)/2</f>
        <v>0.47575722214313576</v>
      </c>
    </row>
    <row r="21" spans="1:8">
      <c r="A21" s="18" t="s">
        <v>38</v>
      </c>
      <c r="B21" s="20">
        <f>SFACD!G26</f>
        <v>0.47273730000000003</v>
      </c>
      <c r="C21" s="20">
        <f>SFATLG!G32</f>
        <v>0.40390880000000001</v>
      </c>
      <c r="D21" s="20">
        <f>LSECD!H35</f>
        <v>0.45475339316794017</v>
      </c>
      <c r="E21" s="20">
        <f>LSETLG!H41</f>
        <v>0.43867344664796787</v>
      </c>
      <c r="F21" s="20">
        <f>'Post-2012 Opex PFP'!L4</f>
        <v>0.47466501250838816</v>
      </c>
      <c r="G21" s="20">
        <f t="shared" ref="G21:G32" si="5">AVERAGE(B21,D21,F21)</f>
        <v>0.46738523522544279</v>
      </c>
      <c r="H21" s="20">
        <f t="shared" ref="H21:H32" si="6">(B21+D21)/2</f>
        <v>0.4637453465839701</v>
      </c>
    </row>
    <row r="22" spans="1:8">
      <c r="A22" s="18" t="s">
        <v>42</v>
      </c>
      <c r="B22" s="20">
        <f>SFACD!G27</f>
        <v>0.84495589999999998</v>
      </c>
      <c r="C22" s="20">
        <f>SFATLG!G33</f>
        <v>0.91359699999999999</v>
      </c>
      <c r="D22" s="20">
        <f>LSECD!H36</f>
        <v>0.78427151377155635</v>
      </c>
      <c r="E22" s="20">
        <f>LSETLG!H42</f>
        <v>0.78348763426286261</v>
      </c>
      <c r="F22" s="20">
        <f>'Post-2012 Opex PFP'!L5</f>
        <v>0.80754804441649375</v>
      </c>
      <c r="G22" s="20">
        <f t="shared" si="5"/>
        <v>0.81225848606268336</v>
      </c>
      <c r="H22" s="20">
        <f t="shared" si="6"/>
        <v>0.81461370688577817</v>
      </c>
    </row>
    <row r="23" spans="1:8">
      <c r="A23" s="18" t="s">
        <v>46</v>
      </c>
      <c r="B23" s="20">
        <f>SFACD!G28</f>
        <v>0.63776869999999997</v>
      </c>
      <c r="C23" s="20">
        <f>SFATLG!G34</f>
        <v>0.61994320000000003</v>
      </c>
      <c r="D23" s="20">
        <f>LSECD!H37</f>
        <v>0.6004955788122659</v>
      </c>
      <c r="E23" s="20">
        <f>LSETLG!H43</f>
        <v>0.63890468403191636</v>
      </c>
      <c r="F23" s="20">
        <f>'Post-2012 Opex PFP'!L6</f>
        <v>0.6839304454372015</v>
      </c>
      <c r="G23" s="20">
        <f t="shared" si="5"/>
        <v>0.64073157474982245</v>
      </c>
      <c r="H23" s="20">
        <f t="shared" si="6"/>
        <v>0.61913213940613288</v>
      </c>
    </row>
    <row r="24" spans="1:8">
      <c r="A24" s="18" t="s">
        <v>50</v>
      </c>
      <c r="B24" s="20">
        <f>SFACD!G29</f>
        <v>0.62273809999999996</v>
      </c>
      <c r="C24" s="20">
        <f>SFATLG!G35</f>
        <v>0.54295740000000003</v>
      </c>
      <c r="D24" s="20">
        <f>LSECD!H38</f>
        <v>0.59333269512305187</v>
      </c>
      <c r="E24" s="20">
        <f>LSETLG!H44</f>
        <v>0.5833312920976389</v>
      </c>
      <c r="F24" s="20">
        <f>'Post-2012 Opex PFP'!L7</f>
        <v>0.669845964225945</v>
      </c>
      <c r="G24" s="20">
        <f t="shared" si="5"/>
        <v>0.62863891978299902</v>
      </c>
      <c r="H24" s="20">
        <f t="shared" si="6"/>
        <v>0.60803539756152591</v>
      </c>
    </row>
    <row r="25" spans="1:8">
      <c r="A25" s="18" t="s">
        <v>54</v>
      </c>
      <c r="B25" s="20">
        <f>SFACD!G30</f>
        <v>0.62027220000000005</v>
      </c>
      <c r="C25" s="20">
        <f>SFATLG!G36</f>
        <v>0.66883029999999999</v>
      </c>
      <c r="D25" s="20">
        <f>LSECD!H39</f>
        <v>0.5874289361645233</v>
      </c>
      <c r="E25" s="20">
        <f>LSETLG!H45</f>
        <v>0.67773427001397113</v>
      </c>
      <c r="F25" s="20">
        <f>'Post-2012 Opex PFP'!L8</f>
        <v>0.68783183840872242</v>
      </c>
      <c r="G25" s="20">
        <f t="shared" si="5"/>
        <v>0.63184432485774866</v>
      </c>
      <c r="H25" s="20">
        <f t="shared" si="6"/>
        <v>0.60385056808226167</v>
      </c>
    </row>
    <row r="26" spans="1:8">
      <c r="A26" s="18" t="s">
        <v>58</v>
      </c>
      <c r="B26" s="20">
        <f>SFACD!G31</f>
        <v>0.64881650000000002</v>
      </c>
      <c r="C26" s="20">
        <f>SFATLG!G37</f>
        <v>0.75202550000000001</v>
      </c>
      <c r="D26" s="20">
        <f>LSECD!H40</f>
        <v>0.63699084217798252</v>
      </c>
      <c r="E26" s="20">
        <f>LSETLG!H46</f>
        <v>0.75881293076124134</v>
      </c>
      <c r="F26" s="20">
        <f>'Post-2012 Opex PFP'!L9</f>
        <v>0.70590150276309072</v>
      </c>
      <c r="G26" s="20">
        <f t="shared" si="5"/>
        <v>0.66390294831369101</v>
      </c>
      <c r="H26" s="20">
        <f t="shared" si="6"/>
        <v>0.64290367108899127</v>
      </c>
    </row>
    <row r="27" spans="1:8">
      <c r="A27" s="18" t="s">
        <v>62</v>
      </c>
      <c r="B27" s="20">
        <f>SFACD!G32</f>
        <v>0.6108536</v>
      </c>
      <c r="C27" s="20">
        <f>SFATLG!G38</f>
        <v>0.49933620000000001</v>
      </c>
      <c r="D27" s="20">
        <f>LSECD!H41</f>
        <v>0.59989538338118542</v>
      </c>
      <c r="E27" s="20">
        <f>LSETLG!H47</f>
        <v>0.45158123492259228</v>
      </c>
      <c r="F27" s="20">
        <f>'Post-2012 Opex PFP'!L10</f>
        <v>0.53390870749912445</v>
      </c>
      <c r="G27" s="20">
        <f t="shared" si="5"/>
        <v>0.58155256362676999</v>
      </c>
      <c r="H27" s="20">
        <f t="shared" si="6"/>
        <v>0.60537449169059276</v>
      </c>
    </row>
    <row r="28" spans="1:8">
      <c r="A28" s="18" t="s">
        <v>66</v>
      </c>
      <c r="B28" s="20">
        <f>SFACD!G33</f>
        <v>0.96316740000000001</v>
      </c>
      <c r="C28" s="20">
        <f>SFATLG!G39</f>
        <v>0.94416960000000005</v>
      </c>
      <c r="D28" s="20">
        <f>LSECD!H42</f>
        <v>1</v>
      </c>
      <c r="E28" s="20">
        <f>LSETLG!H48</f>
        <v>1</v>
      </c>
      <c r="F28" s="20">
        <f>'Post-2012 Opex PFP'!L11</f>
        <v>1</v>
      </c>
      <c r="G28" s="20">
        <f t="shared" si="5"/>
        <v>0.98772246666666674</v>
      </c>
      <c r="H28" s="20">
        <f t="shared" si="6"/>
        <v>0.98158370000000006</v>
      </c>
    </row>
    <row r="29" spans="1:8">
      <c r="A29" s="18" t="s">
        <v>69</v>
      </c>
      <c r="B29" s="20">
        <f>SFACD!G34</f>
        <v>0.77624329999999997</v>
      </c>
      <c r="C29" s="20">
        <f>SFATLG!G40</f>
        <v>0.79115950000000002</v>
      </c>
      <c r="D29" s="20">
        <f>LSECD!H43</f>
        <v>0.7400777727467075</v>
      </c>
      <c r="E29" s="20">
        <f>LSETLG!H49</f>
        <v>0.81058424597018719</v>
      </c>
      <c r="F29" s="20">
        <f>'Post-2012 Opex PFP'!L12</f>
        <v>0.87184986921592456</v>
      </c>
      <c r="G29" s="20">
        <f t="shared" si="5"/>
        <v>0.79605698065421071</v>
      </c>
      <c r="H29" s="20">
        <f t="shared" si="6"/>
        <v>0.75816053637335368</v>
      </c>
    </row>
    <row r="30" spans="1:8">
      <c r="A30" s="18" t="s">
        <v>72</v>
      </c>
      <c r="B30" s="20">
        <f>SFACD!G35</f>
        <v>0.65696410000000005</v>
      </c>
      <c r="C30" s="20">
        <f>SFATLG!G41</f>
        <v>0.56471510000000003</v>
      </c>
      <c r="D30" s="20">
        <f>LSECD!H44</f>
        <v>0.66497887882240192</v>
      </c>
      <c r="E30" s="20">
        <f>LSETLG!H50</f>
        <v>0.57926223138078214</v>
      </c>
      <c r="F30" s="20">
        <f>'Post-2012 Opex PFP'!L13</f>
        <v>0.61316571425920996</v>
      </c>
      <c r="G30" s="20">
        <f t="shared" si="5"/>
        <v>0.64503623102720398</v>
      </c>
      <c r="H30" s="20">
        <f t="shared" si="6"/>
        <v>0.66097148941120099</v>
      </c>
    </row>
    <row r="31" spans="1:8">
      <c r="A31" s="18" t="s">
        <v>76</v>
      </c>
      <c r="B31" s="20">
        <f>SFACD!G36</f>
        <v>0.8206966</v>
      </c>
      <c r="C31" s="20">
        <f>SFATLG!G42</f>
        <v>0.84657499999999997</v>
      </c>
      <c r="D31" s="20">
        <f>LSECD!H45</f>
        <v>0.76951102370757563</v>
      </c>
      <c r="E31" s="20">
        <f>LSETLG!H51</f>
        <v>0.77259523210692804</v>
      </c>
      <c r="F31" s="20">
        <f>'Post-2012 Opex PFP'!L14</f>
        <v>0.81034985925611702</v>
      </c>
      <c r="G31" s="20">
        <f t="shared" si="5"/>
        <v>0.80018582765456425</v>
      </c>
      <c r="H31" s="20">
        <f t="shared" si="6"/>
        <v>0.79510381185378787</v>
      </c>
    </row>
    <row r="32" spans="1:8">
      <c r="A32" s="18" t="s">
        <v>80</v>
      </c>
      <c r="B32" s="20">
        <f>SFACD!G37</f>
        <v>0.77014419999999995</v>
      </c>
      <c r="C32" s="20">
        <f>SFATLG!G43</f>
        <v>0.60946350000000005</v>
      </c>
      <c r="D32" s="20">
        <f>LSECD!H46</f>
        <v>0.76874189731116016</v>
      </c>
      <c r="E32" s="20">
        <f>LSETLG!H52</f>
        <v>0.58508391359170697</v>
      </c>
      <c r="F32" s="20">
        <f>'Post-2012 Opex PFP'!L15</f>
        <v>0.67790626754447303</v>
      </c>
      <c r="G32" s="20">
        <f t="shared" si="5"/>
        <v>0.73893078828521108</v>
      </c>
      <c r="H32" s="20">
        <f t="shared" si="6"/>
        <v>0.76944304865558011</v>
      </c>
    </row>
    <row r="33" spans="1:6">
      <c r="A33" s="66" t="s">
        <v>473</v>
      </c>
      <c r="B33" s="67">
        <f>AVERAGE(B20:B32)</f>
        <v>0.68851366923076918</v>
      </c>
      <c r="C33" s="67">
        <f t="shared" ref="C33" si="7">AVERAGE(C20:C32)</f>
        <v>0.66686263846153859</v>
      </c>
      <c r="D33" s="67">
        <f t="shared" ref="D33" si="8">AVERAGE(D20:D32)</f>
        <v>0.66512865842097102</v>
      </c>
      <c r="E33" s="67">
        <f t="shared" ref="E33" si="9">AVERAGE(E20:E32)</f>
        <v>0.65442046521050168</v>
      </c>
      <c r="F33" s="67">
        <f t="shared" ref="F33" si="10">AVERAGE(F20:F32)</f>
        <v>0.6978755441811989</v>
      </c>
    </row>
    <row r="37" spans="1:6">
      <c r="A37" s="49" t="s">
        <v>455</v>
      </c>
      <c r="B37" s="17" t="s">
        <v>476</v>
      </c>
      <c r="E37" s="17" t="s">
        <v>475</v>
      </c>
    </row>
    <row r="38" spans="1:6">
      <c r="A38" s="19" t="s">
        <v>37</v>
      </c>
      <c r="B38" s="21" t="s">
        <v>452</v>
      </c>
      <c r="C38" s="68"/>
      <c r="D38" s="19" t="s">
        <v>37</v>
      </c>
      <c r="E38" s="21" t="s">
        <v>452</v>
      </c>
    </row>
    <row r="39" spans="1:6">
      <c r="A39" s="58" t="s">
        <v>66</v>
      </c>
      <c r="B39" s="20">
        <v>0.98817319999999997</v>
      </c>
      <c r="D39" s="18" t="s">
        <v>66</v>
      </c>
      <c r="E39" s="20">
        <v>0.98772246666666674</v>
      </c>
    </row>
    <row r="40" spans="1:6">
      <c r="A40" s="58" t="s">
        <v>42</v>
      </c>
      <c r="B40" s="20">
        <v>0.89879262258336368</v>
      </c>
      <c r="D40" s="18" t="s">
        <v>42</v>
      </c>
      <c r="E40" s="20">
        <v>0.81222707657681781</v>
      </c>
    </row>
    <row r="41" spans="1:6">
      <c r="A41" s="58" t="s">
        <v>69</v>
      </c>
      <c r="B41" s="20">
        <v>0.82539990153747222</v>
      </c>
      <c r="D41" s="18" t="s">
        <v>76</v>
      </c>
      <c r="E41" s="20">
        <v>0.80018455956704637</v>
      </c>
    </row>
    <row r="42" spans="1:6">
      <c r="A42" s="58" t="s">
        <v>76</v>
      </c>
      <c r="B42" s="20">
        <v>0.7714128688158447</v>
      </c>
      <c r="D42" s="18" t="s">
        <v>69</v>
      </c>
      <c r="E42" s="20">
        <v>0.79606243280975864</v>
      </c>
    </row>
    <row r="43" spans="1:6">
      <c r="A43" s="64" t="s">
        <v>80</v>
      </c>
      <c r="B43" s="61">
        <v>0.76883526713842043</v>
      </c>
      <c r="C43" s="65"/>
      <c r="D43" s="60" t="s">
        <v>80</v>
      </c>
      <c r="E43" s="61">
        <v>0.73893208830747292</v>
      </c>
    </row>
    <row r="44" spans="1:6">
      <c r="A44" s="58" t="s">
        <v>72</v>
      </c>
      <c r="B44" s="20">
        <v>0.68050879114361018</v>
      </c>
      <c r="D44" s="18" t="s">
        <v>58</v>
      </c>
      <c r="E44" s="20">
        <v>0.6638893670335243</v>
      </c>
    </row>
    <row r="45" spans="1:6">
      <c r="A45" s="58" t="s">
        <v>58</v>
      </c>
      <c r="B45" s="20">
        <v>0.65690057954039838</v>
      </c>
      <c r="D45" s="18" t="s">
        <v>72</v>
      </c>
      <c r="E45" s="20">
        <v>0.64503745904825738</v>
      </c>
    </row>
    <row r="46" spans="1:6">
      <c r="A46" s="58" t="s">
        <v>62</v>
      </c>
      <c r="B46" s="20">
        <v>0.62487879057790696</v>
      </c>
      <c r="D46" s="18" t="s">
        <v>46</v>
      </c>
      <c r="E46" s="20">
        <v>0.64073904319807073</v>
      </c>
    </row>
    <row r="47" spans="1:6">
      <c r="A47" s="58" t="s">
        <v>50</v>
      </c>
      <c r="B47" s="20">
        <v>0.61404709532803714</v>
      </c>
      <c r="D47" s="18" t="s">
        <v>54</v>
      </c>
      <c r="E47" s="20">
        <v>0.63182884807865813</v>
      </c>
    </row>
    <row r="48" spans="1:6">
      <c r="A48" s="58" t="s">
        <v>46</v>
      </c>
      <c r="B48" s="20">
        <v>0.60373607839049392</v>
      </c>
      <c r="D48" s="18" t="s">
        <v>50</v>
      </c>
      <c r="E48" s="20">
        <v>0.62860813733176413</v>
      </c>
    </row>
    <row r="49" spans="1:5">
      <c r="A49" s="64" t="s">
        <v>54</v>
      </c>
      <c r="B49" s="61">
        <v>0.59707821264813299</v>
      </c>
      <c r="C49" s="65"/>
      <c r="D49" s="60" t="s">
        <v>62</v>
      </c>
      <c r="E49" s="61">
        <v>0.58155477397748701</v>
      </c>
    </row>
    <row r="50" spans="1:5">
      <c r="A50" s="18" t="s">
        <v>474</v>
      </c>
      <c r="B50" s="20">
        <v>0.47015728615333668</v>
      </c>
      <c r="D50" s="18" t="s">
        <v>474</v>
      </c>
      <c r="E50" s="20">
        <v>0.4947985073589965</v>
      </c>
    </row>
    <row r="51" spans="1:5">
      <c r="A51" s="18" t="s">
        <v>38</v>
      </c>
      <c r="B51" s="20">
        <v>0.44507069434478391</v>
      </c>
      <c r="D51" s="18" t="s">
        <v>38</v>
      </c>
      <c r="E51" s="20">
        <v>0.46745776408192841</v>
      </c>
    </row>
    <row r="52" spans="1:5">
      <c r="A52" s="68"/>
      <c r="B52" s="50">
        <f>AVERAGE(B39:B51)</f>
        <v>0.68807626063090765</v>
      </c>
      <c r="C52" s="68"/>
      <c r="D52" s="68"/>
      <c r="E52" s="50">
        <f>AVERAGE(E39:E51)</f>
        <v>0.68377250184895766</v>
      </c>
    </row>
    <row r="54" spans="1:5">
      <c r="A54" s="49" t="s">
        <v>456</v>
      </c>
    </row>
    <row r="55" spans="1:5">
      <c r="A55" s="19" t="s">
        <v>37</v>
      </c>
      <c r="B55" s="20" t="s">
        <v>452</v>
      </c>
      <c r="C55" s="17">
        <v>2019</v>
      </c>
    </row>
    <row r="56" spans="1:5">
      <c r="A56" s="58" t="s">
        <v>474</v>
      </c>
      <c r="B56" s="20">
        <v>0.47015728615333668</v>
      </c>
      <c r="C56" s="17">
        <v>0.46200000000000002</v>
      </c>
      <c r="D56" s="51">
        <f>B56-C56</f>
        <v>8.1572861533366625E-3</v>
      </c>
    </row>
    <row r="57" spans="1:5">
      <c r="A57" s="58" t="s">
        <v>38</v>
      </c>
      <c r="B57" s="20">
        <v>0.44507069434478391</v>
      </c>
      <c r="C57" s="17">
        <v>0.443</v>
      </c>
      <c r="D57" s="51">
        <f t="shared" ref="D57:D68" si="11">B57-C57</f>
        <v>2.0706943447839077E-3</v>
      </c>
    </row>
    <row r="58" spans="1:5">
      <c r="A58" s="58" t="s">
        <v>42</v>
      </c>
      <c r="B58" s="20">
        <v>0.89879262258336368</v>
      </c>
      <c r="C58" s="17">
        <v>0.874</v>
      </c>
      <c r="D58" s="51">
        <f t="shared" si="11"/>
        <v>2.4792622583363677E-2</v>
      </c>
    </row>
    <row r="59" spans="1:5">
      <c r="A59" s="58" t="s">
        <v>46</v>
      </c>
      <c r="B59" s="20">
        <v>0.60373607839049392</v>
      </c>
      <c r="C59" s="17">
        <v>0.59299999999999997</v>
      </c>
      <c r="D59" s="51">
        <f t="shared" si="11"/>
        <v>1.0736078390493953E-2</v>
      </c>
    </row>
    <row r="60" spans="1:5">
      <c r="A60" s="58" t="s">
        <v>50</v>
      </c>
      <c r="B60" s="20">
        <v>0.61404709532803714</v>
      </c>
      <c r="C60" s="17">
        <v>0.61899999999999999</v>
      </c>
      <c r="D60" s="51">
        <f t="shared" si="11"/>
        <v>-4.9529046719628544E-3</v>
      </c>
    </row>
    <row r="61" spans="1:5">
      <c r="A61" s="58" t="s">
        <v>54</v>
      </c>
      <c r="B61" s="20">
        <v>0.59707821264813299</v>
      </c>
      <c r="C61" s="17">
        <v>0.59799999999999998</v>
      </c>
      <c r="D61" s="51">
        <f t="shared" si="11"/>
        <v>-9.2178735186698724E-4</v>
      </c>
    </row>
    <row r="62" spans="1:5">
      <c r="A62" s="58" t="s">
        <v>58</v>
      </c>
      <c r="B62" s="20">
        <v>0.65690057954039838</v>
      </c>
      <c r="C62" s="17">
        <v>0.65900000000000003</v>
      </c>
      <c r="D62" s="51">
        <f t="shared" si="11"/>
        <v>-2.099420459601653E-3</v>
      </c>
    </row>
    <row r="63" spans="1:5">
      <c r="A63" s="58" t="s">
        <v>62</v>
      </c>
      <c r="B63" s="20">
        <v>0.62487879057790696</v>
      </c>
      <c r="C63" s="17">
        <v>0.57699999999999996</v>
      </c>
      <c r="D63" s="51">
        <f t="shared" si="11"/>
        <v>4.7878790577907004E-2</v>
      </c>
    </row>
    <row r="64" spans="1:5">
      <c r="A64" s="58" t="s">
        <v>66</v>
      </c>
      <c r="B64" s="20">
        <v>0.98817319999999997</v>
      </c>
      <c r="C64" s="17">
        <v>0.98699999999999999</v>
      </c>
      <c r="D64" s="51">
        <f t="shared" si="11"/>
        <v>1.1731999999999854E-3</v>
      </c>
    </row>
    <row r="65" spans="1:4">
      <c r="A65" s="58" t="s">
        <v>69</v>
      </c>
      <c r="B65" s="20">
        <v>0.82539990153747222</v>
      </c>
      <c r="C65" s="17">
        <v>0.83099999999999996</v>
      </c>
      <c r="D65" s="51">
        <f t="shared" si="11"/>
        <v>-5.6000984625277361E-3</v>
      </c>
    </row>
    <row r="66" spans="1:4">
      <c r="A66" s="58" t="s">
        <v>72</v>
      </c>
      <c r="B66" s="20">
        <v>0.68050879114361018</v>
      </c>
      <c r="C66" s="17">
        <v>0.7</v>
      </c>
      <c r="D66" s="51">
        <f t="shared" si="11"/>
        <v>-1.9491208856389775E-2</v>
      </c>
    </row>
    <row r="67" spans="1:4">
      <c r="A67" s="58" t="s">
        <v>76</v>
      </c>
      <c r="B67" s="20">
        <v>0.7714128688158447</v>
      </c>
      <c r="C67" s="17">
        <v>0.75900000000000001</v>
      </c>
      <c r="D67" s="51">
        <f t="shared" si="11"/>
        <v>1.2412868815844691E-2</v>
      </c>
    </row>
    <row r="68" spans="1:4">
      <c r="A68" s="58" t="s">
        <v>80</v>
      </c>
      <c r="B68" s="20">
        <v>0.76883526713842043</v>
      </c>
      <c r="C68" s="17">
        <v>0.72599999999999998</v>
      </c>
      <c r="D68" s="51">
        <f t="shared" si="11"/>
        <v>4.2835267138420452E-2</v>
      </c>
    </row>
    <row r="69" spans="1:4">
      <c r="B69" s="59">
        <f>AVERAGE(B56:B68)</f>
        <v>0.68807626063090777</v>
      </c>
      <c r="C69" s="59">
        <f t="shared" ref="C69:D69" si="12">AVERAGE(C56:C68)</f>
        <v>0.67907692307692302</v>
      </c>
      <c r="D69" s="59">
        <f t="shared" si="12"/>
        <v>8.9993375539847171E-3</v>
      </c>
    </row>
  </sheetData>
  <sortState ref="D39:E51">
    <sortCondition descending="1" ref="E39:E51"/>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Charts</vt:lpstr>
      </vt:variant>
      <vt:variant>
        <vt:i4>5</vt:i4>
      </vt:variant>
    </vt:vector>
  </HeadingPairs>
  <TitlesOfParts>
    <vt:vector size="14" baseType="lpstr">
      <vt:lpstr>ReadMe</vt:lpstr>
      <vt:lpstr>LSECD</vt:lpstr>
      <vt:lpstr>LSETLG</vt:lpstr>
      <vt:lpstr>SFACD</vt:lpstr>
      <vt:lpstr>SFATLG</vt:lpstr>
      <vt:lpstr>Post-2012 Opex PFP</vt:lpstr>
      <vt:lpstr>Elasticities</vt:lpstr>
      <vt:lpstr>Monot-violations</vt:lpstr>
      <vt:lpstr>Tables</vt:lpstr>
      <vt:lpstr>Fig3.4</vt:lpstr>
      <vt:lpstr>Fig3.5</vt:lpstr>
      <vt:lpstr>Fig3.6</vt:lpstr>
      <vt:lpstr>Fig3.7</vt:lpstr>
      <vt:lpstr>Fig3.8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Cunningham</dc:creator>
  <cp:lastModifiedBy>Michael Cunningham</cp:lastModifiedBy>
  <dcterms:created xsi:type="dcterms:W3CDTF">2021-08-07T11:11:33Z</dcterms:created>
  <dcterms:modified xsi:type="dcterms:W3CDTF">2021-10-10T06:15:24Z</dcterms:modified>
</cp:coreProperties>
</file>